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IFERROR(__xludf.DUMMYFUNCTION("GOOGLEFINANCE(""TSLA"", ""price"", ""01/01/2015"", ""12/31/2019"", ""DAILY"")"),"Date")</f>
        <v>Date</v>
      </c>
      <c r="B1" s="1" t="str">
        <f>IFERROR(__xludf.DUMMYFUNCTION("""COMPUTED_VALUE"""),"Close")</f>
        <v>Close</v>
      </c>
    </row>
    <row r="2">
      <c r="A2" s="2">
        <f>IFERROR(__xludf.DUMMYFUNCTION("""COMPUTED_VALUE"""),42006.66666666667)</f>
        <v>42006.66667</v>
      </c>
      <c r="B2" s="1">
        <f>IFERROR(__xludf.DUMMYFUNCTION("""COMPUTED_VALUE"""),43.86)</f>
        <v>43.86</v>
      </c>
    </row>
    <row r="3">
      <c r="A3" s="2">
        <f>IFERROR(__xludf.DUMMYFUNCTION("""COMPUTED_VALUE"""),42009.66666666667)</f>
        <v>42009.66667</v>
      </c>
      <c r="B3" s="1">
        <f>IFERROR(__xludf.DUMMYFUNCTION("""COMPUTED_VALUE"""),42.02)</f>
        <v>42.02</v>
      </c>
    </row>
    <row r="4">
      <c r="A4" s="2">
        <f>IFERROR(__xludf.DUMMYFUNCTION("""COMPUTED_VALUE"""),42010.66666666667)</f>
        <v>42010.66667</v>
      </c>
      <c r="B4" s="1">
        <f>IFERROR(__xludf.DUMMYFUNCTION("""COMPUTED_VALUE"""),42.26)</f>
        <v>42.26</v>
      </c>
    </row>
    <row r="5">
      <c r="A5" s="2">
        <f>IFERROR(__xludf.DUMMYFUNCTION("""COMPUTED_VALUE"""),42011.66666666667)</f>
        <v>42011.66667</v>
      </c>
      <c r="B5" s="1">
        <f>IFERROR(__xludf.DUMMYFUNCTION("""COMPUTED_VALUE"""),42.19)</f>
        <v>42.19</v>
      </c>
    </row>
    <row r="6">
      <c r="A6" s="2">
        <f>IFERROR(__xludf.DUMMYFUNCTION("""COMPUTED_VALUE"""),42012.66666666667)</f>
        <v>42012.66667</v>
      </c>
      <c r="B6" s="1">
        <f>IFERROR(__xludf.DUMMYFUNCTION("""COMPUTED_VALUE"""),42.12)</f>
        <v>42.12</v>
      </c>
    </row>
    <row r="7">
      <c r="A7" s="2">
        <f>IFERROR(__xludf.DUMMYFUNCTION("""COMPUTED_VALUE"""),42013.66666666667)</f>
        <v>42013.66667</v>
      </c>
      <c r="B7" s="1">
        <f>IFERROR(__xludf.DUMMYFUNCTION("""COMPUTED_VALUE"""),41.33)</f>
        <v>41.33</v>
      </c>
    </row>
    <row r="8">
      <c r="A8" s="2">
        <f>IFERROR(__xludf.DUMMYFUNCTION("""COMPUTED_VALUE"""),42016.66666666667)</f>
        <v>42016.66667</v>
      </c>
      <c r="B8" s="1">
        <f>IFERROR(__xludf.DUMMYFUNCTION("""COMPUTED_VALUE"""),40.44)</f>
        <v>40.44</v>
      </c>
    </row>
    <row r="9">
      <c r="A9" s="2">
        <f>IFERROR(__xludf.DUMMYFUNCTION("""COMPUTED_VALUE"""),42017.66666666667)</f>
        <v>42017.66667</v>
      </c>
      <c r="B9" s="1">
        <f>IFERROR(__xludf.DUMMYFUNCTION("""COMPUTED_VALUE"""),40.85)</f>
        <v>40.85</v>
      </c>
    </row>
    <row r="10">
      <c r="A10" s="2">
        <f>IFERROR(__xludf.DUMMYFUNCTION("""COMPUTED_VALUE"""),42018.66666666667)</f>
        <v>42018.66667</v>
      </c>
      <c r="B10" s="1">
        <f>IFERROR(__xludf.DUMMYFUNCTION("""COMPUTED_VALUE"""),38.54)</f>
        <v>38.54</v>
      </c>
    </row>
    <row r="11">
      <c r="A11" s="2">
        <f>IFERROR(__xludf.DUMMYFUNCTION("""COMPUTED_VALUE"""),42019.66666666667)</f>
        <v>42019.66667</v>
      </c>
      <c r="B11" s="1">
        <f>IFERROR(__xludf.DUMMYFUNCTION("""COMPUTED_VALUE"""),38.37)</f>
        <v>38.37</v>
      </c>
    </row>
    <row r="12">
      <c r="A12" s="2">
        <f>IFERROR(__xludf.DUMMYFUNCTION("""COMPUTED_VALUE"""),42020.66666666667)</f>
        <v>42020.66667</v>
      </c>
      <c r="B12" s="1">
        <f>IFERROR(__xludf.DUMMYFUNCTION("""COMPUTED_VALUE"""),38.61)</f>
        <v>38.61</v>
      </c>
    </row>
    <row r="13">
      <c r="A13" s="2">
        <f>IFERROR(__xludf.DUMMYFUNCTION("""COMPUTED_VALUE"""),42024.66666666667)</f>
        <v>42024.66667</v>
      </c>
      <c r="B13" s="1">
        <f>IFERROR(__xludf.DUMMYFUNCTION("""COMPUTED_VALUE"""),38.39)</f>
        <v>38.39</v>
      </c>
    </row>
    <row r="14">
      <c r="A14" s="2">
        <f>IFERROR(__xludf.DUMMYFUNCTION("""COMPUTED_VALUE"""),42025.66666666667)</f>
        <v>42025.66667</v>
      </c>
      <c r="B14" s="1">
        <f>IFERROR(__xludf.DUMMYFUNCTION("""COMPUTED_VALUE"""),39.31)</f>
        <v>39.31</v>
      </c>
    </row>
    <row r="15">
      <c r="A15" s="2">
        <f>IFERROR(__xludf.DUMMYFUNCTION("""COMPUTED_VALUE"""),42026.66666666667)</f>
        <v>42026.66667</v>
      </c>
      <c r="B15" s="1">
        <f>IFERROR(__xludf.DUMMYFUNCTION("""COMPUTED_VALUE"""),40.32)</f>
        <v>40.32</v>
      </c>
    </row>
    <row r="16">
      <c r="A16" s="2">
        <f>IFERROR(__xludf.DUMMYFUNCTION("""COMPUTED_VALUE"""),42027.66666666667)</f>
        <v>42027.66667</v>
      </c>
      <c r="B16" s="1">
        <f>IFERROR(__xludf.DUMMYFUNCTION("""COMPUTED_VALUE"""),40.26)</f>
        <v>40.26</v>
      </c>
    </row>
    <row r="17">
      <c r="A17" s="2">
        <f>IFERROR(__xludf.DUMMYFUNCTION("""COMPUTED_VALUE"""),42030.66666666667)</f>
        <v>42030.66667</v>
      </c>
      <c r="B17" s="1">
        <f>IFERROR(__xludf.DUMMYFUNCTION("""COMPUTED_VALUE"""),41.31)</f>
        <v>41.31</v>
      </c>
    </row>
    <row r="18">
      <c r="A18" s="2">
        <f>IFERROR(__xludf.DUMMYFUNCTION("""COMPUTED_VALUE"""),42031.66666666667)</f>
        <v>42031.66667</v>
      </c>
      <c r="B18" s="1">
        <f>IFERROR(__xludf.DUMMYFUNCTION("""COMPUTED_VALUE"""),41.2)</f>
        <v>41.2</v>
      </c>
    </row>
    <row r="19">
      <c r="A19" s="2">
        <f>IFERROR(__xludf.DUMMYFUNCTION("""COMPUTED_VALUE"""),42032.66666666667)</f>
        <v>42032.66667</v>
      </c>
      <c r="B19" s="1">
        <f>IFERROR(__xludf.DUMMYFUNCTION("""COMPUTED_VALUE"""),39.87)</f>
        <v>39.87</v>
      </c>
    </row>
    <row r="20">
      <c r="A20" s="2">
        <f>IFERROR(__xludf.DUMMYFUNCTION("""COMPUTED_VALUE"""),42033.66666666667)</f>
        <v>42033.66667</v>
      </c>
      <c r="B20" s="1">
        <f>IFERROR(__xludf.DUMMYFUNCTION("""COMPUTED_VALUE"""),41.04)</f>
        <v>41.04</v>
      </c>
    </row>
    <row r="21">
      <c r="A21" s="2">
        <f>IFERROR(__xludf.DUMMYFUNCTION("""COMPUTED_VALUE"""),42034.66666666667)</f>
        <v>42034.66667</v>
      </c>
      <c r="B21" s="1">
        <f>IFERROR(__xludf.DUMMYFUNCTION("""COMPUTED_VALUE"""),40.72)</f>
        <v>40.72</v>
      </c>
    </row>
    <row r="22">
      <c r="A22" s="2">
        <f>IFERROR(__xludf.DUMMYFUNCTION("""COMPUTED_VALUE"""),42037.66666666667)</f>
        <v>42037.66667</v>
      </c>
      <c r="B22" s="1">
        <f>IFERROR(__xludf.DUMMYFUNCTION("""COMPUTED_VALUE"""),42.19)</f>
        <v>42.19</v>
      </c>
    </row>
    <row r="23">
      <c r="A23" s="2">
        <f>IFERROR(__xludf.DUMMYFUNCTION("""COMPUTED_VALUE"""),42038.66666666667)</f>
        <v>42038.66667</v>
      </c>
      <c r="B23" s="1">
        <f>IFERROR(__xludf.DUMMYFUNCTION("""COMPUTED_VALUE"""),43.67)</f>
        <v>43.67</v>
      </c>
    </row>
    <row r="24">
      <c r="A24" s="2">
        <f>IFERROR(__xludf.DUMMYFUNCTION("""COMPUTED_VALUE"""),42039.66666666667)</f>
        <v>42039.66667</v>
      </c>
      <c r="B24" s="1">
        <f>IFERROR(__xludf.DUMMYFUNCTION("""COMPUTED_VALUE"""),43.71)</f>
        <v>43.71</v>
      </c>
    </row>
    <row r="25">
      <c r="A25" s="2">
        <f>IFERROR(__xludf.DUMMYFUNCTION("""COMPUTED_VALUE"""),42040.66666666667)</f>
        <v>42040.66667</v>
      </c>
      <c r="B25" s="1">
        <f>IFERROR(__xludf.DUMMYFUNCTION("""COMPUTED_VALUE"""),44.2)</f>
        <v>44.2</v>
      </c>
    </row>
    <row r="26">
      <c r="A26" s="2">
        <f>IFERROR(__xludf.DUMMYFUNCTION("""COMPUTED_VALUE"""),42041.66666666667)</f>
        <v>42041.66667</v>
      </c>
      <c r="B26" s="1">
        <f>IFERROR(__xludf.DUMMYFUNCTION("""COMPUTED_VALUE"""),43.47)</f>
        <v>43.47</v>
      </c>
    </row>
    <row r="27">
      <c r="A27" s="2">
        <f>IFERROR(__xludf.DUMMYFUNCTION("""COMPUTED_VALUE"""),42044.66666666667)</f>
        <v>42044.66667</v>
      </c>
      <c r="B27" s="1">
        <f>IFERROR(__xludf.DUMMYFUNCTION("""COMPUTED_VALUE"""),43.5)</f>
        <v>43.5</v>
      </c>
    </row>
    <row r="28">
      <c r="A28" s="2">
        <f>IFERROR(__xludf.DUMMYFUNCTION("""COMPUTED_VALUE"""),42045.66666666667)</f>
        <v>42045.66667</v>
      </c>
      <c r="B28" s="1">
        <f>IFERROR(__xludf.DUMMYFUNCTION("""COMPUTED_VALUE"""),43.26)</f>
        <v>43.26</v>
      </c>
    </row>
    <row r="29">
      <c r="A29" s="2">
        <f>IFERROR(__xludf.DUMMYFUNCTION("""COMPUTED_VALUE"""),42046.66666666667)</f>
        <v>42046.66667</v>
      </c>
      <c r="B29" s="1">
        <f>IFERROR(__xludf.DUMMYFUNCTION("""COMPUTED_VALUE"""),42.56)</f>
        <v>42.56</v>
      </c>
    </row>
    <row r="30">
      <c r="A30" s="2">
        <f>IFERROR(__xludf.DUMMYFUNCTION("""COMPUTED_VALUE"""),42047.66666666667)</f>
        <v>42047.66667</v>
      </c>
      <c r="B30" s="1">
        <f>IFERROR(__xludf.DUMMYFUNCTION("""COMPUTED_VALUE"""),40.58)</f>
        <v>40.58</v>
      </c>
    </row>
    <row r="31">
      <c r="A31" s="2">
        <f>IFERROR(__xludf.DUMMYFUNCTION("""COMPUTED_VALUE"""),42048.66666666667)</f>
        <v>42048.66667</v>
      </c>
      <c r="B31" s="1">
        <f>IFERROR(__xludf.DUMMYFUNCTION("""COMPUTED_VALUE"""),40.75)</f>
        <v>40.75</v>
      </c>
    </row>
    <row r="32">
      <c r="A32" s="2">
        <f>IFERROR(__xludf.DUMMYFUNCTION("""COMPUTED_VALUE"""),42052.66666666667)</f>
        <v>42052.66667</v>
      </c>
      <c r="B32" s="1">
        <f>IFERROR(__xludf.DUMMYFUNCTION("""COMPUTED_VALUE"""),40.87)</f>
        <v>40.87</v>
      </c>
    </row>
    <row r="33">
      <c r="A33" s="2">
        <f>IFERROR(__xludf.DUMMYFUNCTION("""COMPUTED_VALUE"""),42053.66666666667)</f>
        <v>42053.66667</v>
      </c>
      <c r="B33" s="1">
        <f>IFERROR(__xludf.DUMMYFUNCTION("""COMPUTED_VALUE"""),40.89)</f>
        <v>40.89</v>
      </c>
    </row>
    <row r="34">
      <c r="A34" s="2">
        <f>IFERROR(__xludf.DUMMYFUNCTION("""COMPUTED_VALUE"""),42054.66666666667)</f>
        <v>42054.66667</v>
      </c>
      <c r="B34" s="1">
        <f>IFERROR(__xludf.DUMMYFUNCTION("""COMPUTED_VALUE"""),42.34)</f>
        <v>42.34</v>
      </c>
    </row>
    <row r="35">
      <c r="A35" s="2">
        <f>IFERROR(__xludf.DUMMYFUNCTION("""COMPUTED_VALUE"""),42055.66666666667)</f>
        <v>42055.66667</v>
      </c>
      <c r="B35" s="1">
        <f>IFERROR(__xludf.DUMMYFUNCTION("""COMPUTED_VALUE"""),43.42)</f>
        <v>43.42</v>
      </c>
    </row>
    <row r="36">
      <c r="A36" s="2">
        <f>IFERROR(__xludf.DUMMYFUNCTION("""COMPUTED_VALUE"""),42058.66666666667)</f>
        <v>42058.66667</v>
      </c>
      <c r="B36" s="1">
        <f>IFERROR(__xludf.DUMMYFUNCTION("""COMPUTED_VALUE"""),41.47)</f>
        <v>41.47</v>
      </c>
    </row>
    <row r="37">
      <c r="A37" s="2">
        <f>IFERROR(__xludf.DUMMYFUNCTION("""COMPUTED_VALUE"""),42059.66666666667)</f>
        <v>42059.66667</v>
      </c>
      <c r="B37" s="1">
        <f>IFERROR(__xludf.DUMMYFUNCTION("""COMPUTED_VALUE"""),40.82)</f>
        <v>40.82</v>
      </c>
    </row>
    <row r="38">
      <c r="A38" s="2">
        <f>IFERROR(__xludf.DUMMYFUNCTION("""COMPUTED_VALUE"""),42060.66666666667)</f>
        <v>42060.66667</v>
      </c>
      <c r="B38" s="1">
        <f>IFERROR(__xludf.DUMMYFUNCTION("""COMPUTED_VALUE"""),40.75)</f>
        <v>40.75</v>
      </c>
    </row>
    <row r="39">
      <c r="A39" s="2">
        <f>IFERROR(__xludf.DUMMYFUNCTION("""COMPUTED_VALUE"""),42061.66666666667)</f>
        <v>42061.66667</v>
      </c>
      <c r="B39" s="1">
        <f>IFERROR(__xludf.DUMMYFUNCTION("""COMPUTED_VALUE"""),41.44)</f>
        <v>41.44</v>
      </c>
    </row>
    <row r="40">
      <c r="A40" s="2">
        <f>IFERROR(__xludf.DUMMYFUNCTION("""COMPUTED_VALUE"""),42062.66666666667)</f>
        <v>42062.66667</v>
      </c>
      <c r="B40" s="1">
        <f>IFERROR(__xludf.DUMMYFUNCTION("""COMPUTED_VALUE"""),40.67)</f>
        <v>40.67</v>
      </c>
    </row>
    <row r="41">
      <c r="A41" s="2">
        <f>IFERROR(__xludf.DUMMYFUNCTION("""COMPUTED_VALUE"""),42065.66666666667)</f>
        <v>42065.66667</v>
      </c>
      <c r="B41" s="1">
        <f>IFERROR(__xludf.DUMMYFUNCTION("""COMPUTED_VALUE"""),39.47)</f>
        <v>39.47</v>
      </c>
    </row>
    <row r="42">
      <c r="A42" s="2">
        <f>IFERROR(__xludf.DUMMYFUNCTION("""COMPUTED_VALUE"""),42066.66666666667)</f>
        <v>42066.66667</v>
      </c>
      <c r="B42" s="1">
        <f>IFERROR(__xludf.DUMMYFUNCTION("""COMPUTED_VALUE"""),39.91)</f>
        <v>39.91</v>
      </c>
    </row>
    <row r="43">
      <c r="A43" s="2">
        <f>IFERROR(__xludf.DUMMYFUNCTION("""COMPUTED_VALUE"""),42067.66666666667)</f>
        <v>42067.66667</v>
      </c>
      <c r="B43" s="1">
        <f>IFERROR(__xludf.DUMMYFUNCTION("""COMPUTED_VALUE"""),40.49)</f>
        <v>40.49</v>
      </c>
    </row>
    <row r="44">
      <c r="A44" s="2">
        <f>IFERROR(__xludf.DUMMYFUNCTION("""COMPUTED_VALUE"""),42068.66666666667)</f>
        <v>42068.66667</v>
      </c>
      <c r="B44" s="1">
        <f>IFERROR(__xludf.DUMMYFUNCTION("""COMPUTED_VALUE"""),40.13)</f>
        <v>40.13</v>
      </c>
    </row>
    <row r="45">
      <c r="A45" s="2">
        <f>IFERROR(__xludf.DUMMYFUNCTION("""COMPUTED_VALUE"""),42069.66666666667)</f>
        <v>42069.66667</v>
      </c>
      <c r="B45" s="1">
        <f>IFERROR(__xludf.DUMMYFUNCTION("""COMPUTED_VALUE"""),38.78)</f>
        <v>38.78</v>
      </c>
    </row>
    <row r="46">
      <c r="A46" s="2">
        <f>IFERROR(__xludf.DUMMYFUNCTION("""COMPUTED_VALUE"""),42072.66666666667)</f>
        <v>42072.66667</v>
      </c>
      <c r="B46" s="1">
        <f>IFERROR(__xludf.DUMMYFUNCTION("""COMPUTED_VALUE"""),38.18)</f>
        <v>38.18</v>
      </c>
    </row>
    <row r="47">
      <c r="A47" s="2">
        <f>IFERROR(__xludf.DUMMYFUNCTION("""COMPUTED_VALUE"""),42073.66666666667)</f>
        <v>42073.66667</v>
      </c>
      <c r="B47" s="1">
        <f>IFERROR(__xludf.DUMMYFUNCTION("""COMPUTED_VALUE"""),38.06)</f>
        <v>38.06</v>
      </c>
    </row>
    <row r="48">
      <c r="A48" s="2">
        <f>IFERROR(__xludf.DUMMYFUNCTION("""COMPUTED_VALUE"""),42074.66666666667)</f>
        <v>42074.66667</v>
      </c>
      <c r="B48" s="1">
        <f>IFERROR(__xludf.DUMMYFUNCTION("""COMPUTED_VALUE"""),38.75)</f>
        <v>38.75</v>
      </c>
    </row>
    <row r="49">
      <c r="A49" s="2">
        <f>IFERROR(__xludf.DUMMYFUNCTION("""COMPUTED_VALUE"""),42075.66666666667)</f>
        <v>42075.66667</v>
      </c>
      <c r="B49" s="1">
        <f>IFERROR(__xludf.DUMMYFUNCTION("""COMPUTED_VALUE"""),38.21)</f>
        <v>38.21</v>
      </c>
    </row>
    <row r="50">
      <c r="A50" s="2">
        <f>IFERROR(__xludf.DUMMYFUNCTION("""COMPUTED_VALUE"""),42076.66666666667)</f>
        <v>42076.66667</v>
      </c>
      <c r="B50" s="1">
        <f>IFERROR(__xludf.DUMMYFUNCTION("""COMPUTED_VALUE"""),37.74)</f>
        <v>37.74</v>
      </c>
    </row>
    <row r="51">
      <c r="A51" s="2">
        <f>IFERROR(__xludf.DUMMYFUNCTION("""COMPUTED_VALUE"""),42079.66666666667)</f>
        <v>42079.66667</v>
      </c>
      <c r="B51" s="1">
        <f>IFERROR(__xludf.DUMMYFUNCTION("""COMPUTED_VALUE"""),39.14)</f>
        <v>39.14</v>
      </c>
    </row>
    <row r="52">
      <c r="A52" s="2">
        <f>IFERROR(__xludf.DUMMYFUNCTION("""COMPUTED_VALUE"""),42080.66666666667)</f>
        <v>42080.66667</v>
      </c>
      <c r="B52" s="1">
        <f>IFERROR(__xludf.DUMMYFUNCTION("""COMPUTED_VALUE"""),38.95)</f>
        <v>38.95</v>
      </c>
    </row>
    <row r="53">
      <c r="A53" s="2">
        <f>IFERROR(__xludf.DUMMYFUNCTION("""COMPUTED_VALUE"""),42081.66666666667)</f>
        <v>42081.66667</v>
      </c>
      <c r="B53" s="1">
        <f>IFERROR(__xludf.DUMMYFUNCTION("""COMPUTED_VALUE"""),40.14)</f>
        <v>40.14</v>
      </c>
    </row>
    <row r="54">
      <c r="A54" s="2">
        <f>IFERROR(__xludf.DUMMYFUNCTION("""COMPUTED_VALUE"""),42082.66666666667)</f>
        <v>42082.66667</v>
      </c>
      <c r="B54" s="1">
        <f>IFERROR(__xludf.DUMMYFUNCTION("""COMPUTED_VALUE"""),39.13)</f>
        <v>39.13</v>
      </c>
    </row>
    <row r="55">
      <c r="A55" s="2">
        <f>IFERROR(__xludf.DUMMYFUNCTION("""COMPUTED_VALUE"""),42083.66666666667)</f>
        <v>42083.66667</v>
      </c>
      <c r="B55" s="1">
        <f>IFERROR(__xludf.DUMMYFUNCTION("""COMPUTED_VALUE"""),39.62)</f>
        <v>39.62</v>
      </c>
    </row>
    <row r="56">
      <c r="A56" s="2">
        <f>IFERROR(__xludf.DUMMYFUNCTION("""COMPUTED_VALUE"""),42086.66666666667)</f>
        <v>42086.66667</v>
      </c>
      <c r="B56" s="1">
        <f>IFERROR(__xludf.DUMMYFUNCTION("""COMPUTED_VALUE"""),39.93)</f>
        <v>39.93</v>
      </c>
    </row>
    <row r="57">
      <c r="A57" s="2">
        <f>IFERROR(__xludf.DUMMYFUNCTION("""COMPUTED_VALUE"""),42087.66666666667)</f>
        <v>42087.66667</v>
      </c>
      <c r="B57" s="1">
        <f>IFERROR(__xludf.DUMMYFUNCTION("""COMPUTED_VALUE"""),40.34)</f>
        <v>40.34</v>
      </c>
    </row>
    <row r="58">
      <c r="A58" s="2">
        <f>IFERROR(__xludf.DUMMYFUNCTION("""COMPUTED_VALUE"""),42088.66666666667)</f>
        <v>42088.66667</v>
      </c>
      <c r="B58" s="1">
        <f>IFERROR(__xludf.DUMMYFUNCTION("""COMPUTED_VALUE"""),38.86)</f>
        <v>38.86</v>
      </c>
    </row>
    <row r="59">
      <c r="A59" s="2">
        <f>IFERROR(__xludf.DUMMYFUNCTION("""COMPUTED_VALUE"""),42089.66666666667)</f>
        <v>42089.66667</v>
      </c>
      <c r="B59" s="1">
        <f>IFERROR(__xludf.DUMMYFUNCTION("""COMPUTED_VALUE"""),38.08)</f>
        <v>38.08</v>
      </c>
    </row>
    <row r="60">
      <c r="A60" s="2">
        <f>IFERROR(__xludf.DUMMYFUNCTION("""COMPUTED_VALUE"""),42090.66666666667)</f>
        <v>42090.66667</v>
      </c>
      <c r="B60" s="1">
        <f>IFERROR(__xludf.DUMMYFUNCTION("""COMPUTED_VALUE"""),37.0)</f>
        <v>37</v>
      </c>
    </row>
    <row r="61">
      <c r="A61" s="2">
        <f>IFERROR(__xludf.DUMMYFUNCTION("""COMPUTED_VALUE"""),42093.66666666667)</f>
        <v>42093.66667</v>
      </c>
      <c r="B61" s="1">
        <f>IFERROR(__xludf.DUMMYFUNCTION("""COMPUTED_VALUE"""),38.11)</f>
        <v>38.11</v>
      </c>
    </row>
    <row r="62">
      <c r="A62" s="2">
        <f>IFERROR(__xludf.DUMMYFUNCTION("""COMPUTED_VALUE"""),42094.66666666667)</f>
        <v>42094.66667</v>
      </c>
      <c r="B62" s="1">
        <f>IFERROR(__xludf.DUMMYFUNCTION("""COMPUTED_VALUE"""),37.75)</f>
        <v>37.75</v>
      </c>
    </row>
    <row r="63">
      <c r="A63" s="2">
        <f>IFERROR(__xludf.DUMMYFUNCTION("""COMPUTED_VALUE"""),42095.66666666667)</f>
        <v>42095.66667</v>
      </c>
      <c r="B63" s="1">
        <f>IFERROR(__xludf.DUMMYFUNCTION("""COMPUTED_VALUE"""),37.52)</f>
        <v>37.52</v>
      </c>
    </row>
    <row r="64">
      <c r="A64" s="2">
        <f>IFERROR(__xludf.DUMMYFUNCTION("""COMPUTED_VALUE"""),42096.66666666667)</f>
        <v>42096.66667</v>
      </c>
      <c r="B64" s="1">
        <f>IFERROR(__xludf.DUMMYFUNCTION("""COMPUTED_VALUE"""),38.2)</f>
        <v>38.2</v>
      </c>
    </row>
    <row r="65">
      <c r="A65" s="2">
        <f>IFERROR(__xludf.DUMMYFUNCTION("""COMPUTED_VALUE"""),42100.66666666667)</f>
        <v>42100.66667</v>
      </c>
      <c r="B65" s="1">
        <f>IFERROR(__xludf.DUMMYFUNCTION("""COMPUTED_VALUE"""),40.62)</f>
        <v>40.62</v>
      </c>
    </row>
    <row r="66">
      <c r="A66" s="2">
        <f>IFERROR(__xludf.DUMMYFUNCTION("""COMPUTED_VALUE"""),42101.66666666667)</f>
        <v>42101.66667</v>
      </c>
      <c r="B66" s="1">
        <f>IFERROR(__xludf.DUMMYFUNCTION("""COMPUTED_VALUE"""),40.65)</f>
        <v>40.65</v>
      </c>
    </row>
    <row r="67">
      <c r="A67" s="2">
        <f>IFERROR(__xludf.DUMMYFUNCTION("""COMPUTED_VALUE"""),42102.66666666667)</f>
        <v>42102.66667</v>
      </c>
      <c r="B67" s="1">
        <f>IFERROR(__xludf.DUMMYFUNCTION("""COMPUTED_VALUE"""),41.53)</f>
        <v>41.53</v>
      </c>
    </row>
    <row r="68">
      <c r="A68" s="2">
        <f>IFERROR(__xludf.DUMMYFUNCTION("""COMPUTED_VALUE"""),42103.66666666667)</f>
        <v>42103.66667</v>
      </c>
      <c r="B68" s="1">
        <f>IFERROR(__xludf.DUMMYFUNCTION("""COMPUTED_VALUE"""),42.02)</f>
        <v>42.02</v>
      </c>
    </row>
    <row r="69">
      <c r="A69" s="2">
        <f>IFERROR(__xludf.DUMMYFUNCTION("""COMPUTED_VALUE"""),42104.66666666667)</f>
        <v>42104.66667</v>
      </c>
      <c r="B69" s="1">
        <f>IFERROR(__xludf.DUMMYFUNCTION("""COMPUTED_VALUE"""),42.18)</f>
        <v>42.18</v>
      </c>
    </row>
    <row r="70">
      <c r="A70" s="2">
        <f>IFERROR(__xludf.DUMMYFUNCTION("""COMPUTED_VALUE"""),42107.66666666667)</f>
        <v>42107.66667</v>
      </c>
      <c r="B70" s="1">
        <f>IFERROR(__xludf.DUMMYFUNCTION("""COMPUTED_VALUE"""),41.96)</f>
        <v>41.96</v>
      </c>
    </row>
    <row r="71">
      <c r="A71" s="2">
        <f>IFERROR(__xludf.DUMMYFUNCTION("""COMPUTED_VALUE"""),42108.66666666667)</f>
        <v>42108.66667</v>
      </c>
      <c r="B71" s="1">
        <f>IFERROR(__xludf.DUMMYFUNCTION("""COMPUTED_VALUE"""),41.49)</f>
        <v>41.49</v>
      </c>
    </row>
    <row r="72">
      <c r="A72" s="2">
        <f>IFERROR(__xludf.DUMMYFUNCTION("""COMPUTED_VALUE"""),42109.66666666667)</f>
        <v>42109.66667</v>
      </c>
      <c r="B72" s="1">
        <f>IFERROR(__xludf.DUMMYFUNCTION("""COMPUTED_VALUE"""),41.57)</f>
        <v>41.57</v>
      </c>
    </row>
    <row r="73">
      <c r="A73" s="2">
        <f>IFERROR(__xludf.DUMMYFUNCTION("""COMPUTED_VALUE"""),42110.66666666667)</f>
        <v>42110.66667</v>
      </c>
      <c r="B73" s="1">
        <f>IFERROR(__xludf.DUMMYFUNCTION("""COMPUTED_VALUE"""),41.34)</f>
        <v>41.34</v>
      </c>
    </row>
    <row r="74">
      <c r="A74" s="2">
        <f>IFERROR(__xludf.DUMMYFUNCTION("""COMPUTED_VALUE"""),42111.66666666667)</f>
        <v>42111.66667</v>
      </c>
      <c r="B74" s="1">
        <f>IFERROR(__xludf.DUMMYFUNCTION("""COMPUTED_VALUE"""),41.36)</f>
        <v>41.36</v>
      </c>
    </row>
    <row r="75">
      <c r="A75" s="2">
        <f>IFERROR(__xludf.DUMMYFUNCTION("""COMPUTED_VALUE"""),42114.66666666667)</f>
        <v>42114.66667</v>
      </c>
      <c r="B75" s="1">
        <f>IFERROR(__xludf.DUMMYFUNCTION("""COMPUTED_VALUE"""),41.05)</f>
        <v>41.05</v>
      </c>
    </row>
    <row r="76">
      <c r="A76" s="2">
        <f>IFERROR(__xludf.DUMMYFUNCTION("""COMPUTED_VALUE"""),42115.66666666667)</f>
        <v>42115.66667</v>
      </c>
      <c r="B76" s="1">
        <f>IFERROR(__xludf.DUMMYFUNCTION("""COMPUTED_VALUE"""),41.88)</f>
        <v>41.88</v>
      </c>
    </row>
    <row r="77">
      <c r="A77" s="2">
        <f>IFERROR(__xludf.DUMMYFUNCTION("""COMPUTED_VALUE"""),42116.66666666667)</f>
        <v>42116.66667</v>
      </c>
      <c r="B77" s="1">
        <f>IFERROR(__xludf.DUMMYFUNCTION("""COMPUTED_VALUE"""),43.89)</f>
        <v>43.89</v>
      </c>
    </row>
    <row r="78">
      <c r="A78" s="2">
        <f>IFERROR(__xludf.DUMMYFUNCTION("""COMPUTED_VALUE"""),42117.66666666667)</f>
        <v>42117.66667</v>
      </c>
      <c r="B78" s="1">
        <f>IFERROR(__xludf.DUMMYFUNCTION("""COMPUTED_VALUE"""),43.72)</f>
        <v>43.72</v>
      </c>
    </row>
    <row r="79">
      <c r="A79" s="2">
        <f>IFERROR(__xludf.DUMMYFUNCTION("""COMPUTED_VALUE"""),42118.66666666667)</f>
        <v>42118.66667</v>
      </c>
      <c r="B79" s="1">
        <f>IFERROR(__xludf.DUMMYFUNCTION("""COMPUTED_VALUE"""),43.69)</f>
        <v>43.69</v>
      </c>
    </row>
    <row r="80">
      <c r="A80" s="2">
        <f>IFERROR(__xludf.DUMMYFUNCTION("""COMPUTED_VALUE"""),42121.66666666667)</f>
        <v>42121.66667</v>
      </c>
      <c r="B80" s="1">
        <f>IFERROR(__xludf.DUMMYFUNCTION("""COMPUTED_VALUE"""),46.31)</f>
        <v>46.31</v>
      </c>
    </row>
    <row r="81">
      <c r="A81" s="2">
        <f>IFERROR(__xludf.DUMMYFUNCTION("""COMPUTED_VALUE"""),42122.66666666667)</f>
        <v>42122.66667</v>
      </c>
      <c r="B81" s="1">
        <f>IFERROR(__xludf.DUMMYFUNCTION("""COMPUTED_VALUE"""),46.1)</f>
        <v>46.1</v>
      </c>
    </row>
    <row r="82">
      <c r="A82" s="2">
        <f>IFERROR(__xludf.DUMMYFUNCTION("""COMPUTED_VALUE"""),42123.66666666667)</f>
        <v>42123.66667</v>
      </c>
      <c r="B82" s="1">
        <f>IFERROR(__xludf.DUMMYFUNCTION("""COMPUTED_VALUE"""),46.49)</f>
        <v>46.49</v>
      </c>
    </row>
    <row r="83">
      <c r="A83" s="2">
        <f>IFERROR(__xludf.DUMMYFUNCTION("""COMPUTED_VALUE"""),42124.66666666667)</f>
        <v>42124.66667</v>
      </c>
      <c r="B83" s="1">
        <f>IFERROR(__xludf.DUMMYFUNCTION("""COMPUTED_VALUE"""),45.21)</f>
        <v>45.21</v>
      </c>
    </row>
    <row r="84">
      <c r="A84" s="2">
        <f>IFERROR(__xludf.DUMMYFUNCTION("""COMPUTED_VALUE"""),42125.66666666667)</f>
        <v>42125.66667</v>
      </c>
      <c r="B84" s="1">
        <f>IFERROR(__xludf.DUMMYFUNCTION("""COMPUTED_VALUE"""),45.21)</f>
        <v>45.21</v>
      </c>
    </row>
    <row r="85">
      <c r="A85" s="2">
        <f>IFERROR(__xludf.DUMMYFUNCTION("""COMPUTED_VALUE"""),42128.66666666667)</f>
        <v>42128.66667</v>
      </c>
      <c r="B85" s="1">
        <f>IFERROR(__xludf.DUMMYFUNCTION("""COMPUTED_VALUE"""),46.1)</f>
        <v>46.1</v>
      </c>
    </row>
    <row r="86">
      <c r="A86" s="2">
        <f>IFERROR(__xludf.DUMMYFUNCTION("""COMPUTED_VALUE"""),42129.66666666667)</f>
        <v>42129.66667</v>
      </c>
      <c r="B86" s="1">
        <f>IFERROR(__xludf.DUMMYFUNCTION("""COMPUTED_VALUE"""),46.59)</f>
        <v>46.59</v>
      </c>
    </row>
    <row r="87">
      <c r="A87" s="2">
        <f>IFERROR(__xludf.DUMMYFUNCTION("""COMPUTED_VALUE"""),42130.66666666667)</f>
        <v>42130.66667</v>
      </c>
      <c r="B87" s="1">
        <f>IFERROR(__xludf.DUMMYFUNCTION("""COMPUTED_VALUE"""),46.09)</f>
        <v>46.09</v>
      </c>
    </row>
    <row r="88">
      <c r="A88" s="2">
        <f>IFERROR(__xludf.DUMMYFUNCTION("""COMPUTED_VALUE"""),42131.66666666667)</f>
        <v>42131.66667</v>
      </c>
      <c r="B88" s="1">
        <f>IFERROR(__xludf.DUMMYFUNCTION("""COMPUTED_VALUE"""),47.36)</f>
        <v>47.36</v>
      </c>
    </row>
    <row r="89">
      <c r="A89" s="2">
        <f>IFERROR(__xludf.DUMMYFUNCTION("""COMPUTED_VALUE"""),42132.66666666667)</f>
        <v>42132.66667</v>
      </c>
      <c r="B89" s="1">
        <f>IFERROR(__xludf.DUMMYFUNCTION("""COMPUTED_VALUE"""),47.32)</f>
        <v>47.32</v>
      </c>
    </row>
    <row r="90">
      <c r="A90" s="2">
        <f>IFERROR(__xludf.DUMMYFUNCTION("""COMPUTED_VALUE"""),42135.66666666667)</f>
        <v>42135.66667</v>
      </c>
      <c r="B90" s="1">
        <f>IFERROR(__xludf.DUMMYFUNCTION("""COMPUTED_VALUE"""),47.9)</f>
        <v>47.9</v>
      </c>
    </row>
    <row r="91">
      <c r="A91" s="2">
        <f>IFERROR(__xludf.DUMMYFUNCTION("""COMPUTED_VALUE"""),42136.66666666667)</f>
        <v>42136.66667</v>
      </c>
      <c r="B91" s="1">
        <f>IFERROR(__xludf.DUMMYFUNCTION("""COMPUTED_VALUE"""),48.95)</f>
        <v>48.95</v>
      </c>
    </row>
    <row r="92">
      <c r="A92" s="2">
        <f>IFERROR(__xludf.DUMMYFUNCTION("""COMPUTED_VALUE"""),42137.66666666667)</f>
        <v>42137.66667</v>
      </c>
      <c r="B92" s="1">
        <f>IFERROR(__xludf.DUMMYFUNCTION("""COMPUTED_VALUE"""),48.64)</f>
        <v>48.64</v>
      </c>
    </row>
    <row r="93">
      <c r="A93" s="2">
        <f>IFERROR(__xludf.DUMMYFUNCTION("""COMPUTED_VALUE"""),42138.66666666667)</f>
        <v>42138.66667</v>
      </c>
      <c r="B93" s="1">
        <f>IFERROR(__xludf.DUMMYFUNCTION("""COMPUTED_VALUE"""),48.82)</f>
        <v>48.82</v>
      </c>
    </row>
    <row r="94">
      <c r="A94" s="2">
        <f>IFERROR(__xludf.DUMMYFUNCTION("""COMPUTED_VALUE"""),42139.66666666667)</f>
        <v>42139.66667</v>
      </c>
      <c r="B94" s="1">
        <f>IFERROR(__xludf.DUMMYFUNCTION("""COMPUTED_VALUE"""),49.77)</f>
        <v>49.77</v>
      </c>
    </row>
    <row r="95">
      <c r="A95" s="2">
        <f>IFERROR(__xludf.DUMMYFUNCTION("""COMPUTED_VALUE"""),42142.66666666667)</f>
        <v>42142.66667</v>
      </c>
      <c r="B95" s="1">
        <f>IFERROR(__xludf.DUMMYFUNCTION("""COMPUTED_VALUE"""),49.75)</f>
        <v>49.75</v>
      </c>
    </row>
    <row r="96">
      <c r="A96" s="2">
        <f>IFERROR(__xludf.DUMMYFUNCTION("""COMPUTED_VALUE"""),42143.66666666667)</f>
        <v>42143.66667</v>
      </c>
      <c r="B96" s="1">
        <f>IFERROR(__xludf.DUMMYFUNCTION("""COMPUTED_VALUE"""),49.43)</f>
        <v>49.43</v>
      </c>
    </row>
    <row r="97">
      <c r="A97" s="2">
        <f>IFERROR(__xludf.DUMMYFUNCTION("""COMPUTED_VALUE"""),42144.66666666667)</f>
        <v>42144.66667</v>
      </c>
      <c r="B97" s="1">
        <f>IFERROR(__xludf.DUMMYFUNCTION("""COMPUTED_VALUE"""),48.87)</f>
        <v>48.87</v>
      </c>
    </row>
    <row r="98">
      <c r="A98" s="2">
        <f>IFERROR(__xludf.DUMMYFUNCTION("""COMPUTED_VALUE"""),42145.66666666667)</f>
        <v>42145.66667</v>
      </c>
      <c r="B98" s="1">
        <f>IFERROR(__xludf.DUMMYFUNCTION("""COMPUTED_VALUE"""),49.12)</f>
        <v>49.12</v>
      </c>
    </row>
    <row r="99">
      <c r="A99" s="2">
        <f>IFERROR(__xludf.DUMMYFUNCTION("""COMPUTED_VALUE"""),42146.66666666667)</f>
        <v>42146.66667</v>
      </c>
      <c r="B99" s="1">
        <f>IFERROR(__xludf.DUMMYFUNCTION("""COMPUTED_VALUE"""),49.55)</f>
        <v>49.55</v>
      </c>
    </row>
    <row r="100">
      <c r="A100" s="2">
        <f>IFERROR(__xludf.DUMMYFUNCTION("""COMPUTED_VALUE"""),42150.66666666667)</f>
        <v>42150.66667</v>
      </c>
      <c r="B100" s="1">
        <f>IFERROR(__xludf.DUMMYFUNCTION("""COMPUTED_VALUE"""),49.49)</f>
        <v>49.49</v>
      </c>
    </row>
    <row r="101">
      <c r="A101" s="2">
        <f>IFERROR(__xludf.DUMMYFUNCTION("""COMPUTED_VALUE"""),42151.66666666667)</f>
        <v>42151.66667</v>
      </c>
      <c r="B101" s="1">
        <f>IFERROR(__xludf.DUMMYFUNCTION("""COMPUTED_VALUE"""),49.49)</f>
        <v>49.49</v>
      </c>
    </row>
    <row r="102">
      <c r="A102" s="2">
        <f>IFERROR(__xludf.DUMMYFUNCTION("""COMPUTED_VALUE"""),42152.66666666667)</f>
        <v>42152.66667</v>
      </c>
      <c r="B102" s="1">
        <f>IFERROR(__xludf.DUMMYFUNCTION("""COMPUTED_VALUE"""),50.29)</f>
        <v>50.29</v>
      </c>
    </row>
    <row r="103">
      <c r="A103" s="2">
        <f>IFERROR(__xludf.DUMMYFUNCTION("""COMPUTED_VALUE"""),42153.66666666667)</f>
        <v>42153.66667</v>
      </c>
      <c r="B103" s="1">
        <f>IFERROR(__xludf.DUMMYFUNCTION("""COMPUTED_VALUE"""),50.16)</f>
        <v>50.16</v>
      </c>
    </row>
    <row r="104">
      <c r="A104" s="2">
        <f>IFERROR(__xludf.DUMMYFUNCTION("""COMPUTED_VALUE"""),42156.66666666667)</f>
        <v>42156.66667</v>
      </c>
      <c r="B104" s="1">
        <f>IFERROR(__xludf.DUMMYFUNCTION("""COMPUTED_VALUE"""),49.89)</f>
        <v>49.89</v>
      </c>
    </row>
    <row r="105">
      <c r="A105" s="2">
        <f>IFERROR(__xludf.DUMMYFUNCTION("""COMPUTED_VALUE"""),42157.66666666667)</f>
        <v>42157.66667</v>
      </c>
      <c r="B105" s="1">
        <f>IFERROR(__xludf.DUMMYFUNCTION("""COMPUTED_VALUE"""),49.67)</f>
        <v>49.67</v>
      </c>
    </row>
    <row r="106">
      <c r="A106" s="2">
        <f>IFERROR(__xludf.DUMMYFUNCTION("""COMPUTED_VALUE"""),42158.66666666667)</f>
        <v>42158.66667</v>
      </c>
      <c r="B106" s="1">
        <f>IFERROR(__xludf.DUMMYFUNCTION("""COMPUTED_VALUE"""),49.8)</f>
        <v>49.8</v>
      </c>
    </row>
    <row r="107">
      <c r="A107" s="2">
        <f>IFERROR(__xludf.DUMMYFUNCTION("""COMPUTED_VALUE"""),42159.66666666667)</f>
        <v>42159.66667</v>
      </c>
      <c r="B107" s="1">
        <f>IFERROR(__xludf.DUMMYFUNCTION("""COMPUTED_VALUE"""),49.18)</f>
        <v>49.18</v>
      </c>
    </row>
    <row r="108">
      <c r="A108" s="2">
        <f>IFERROR(__xludf.DUMMYFUNCTION("""COMPUTED_VALUE"""),42160.66666666667)</f>
        <v>42160.66667</v>
      </c>
      <c r="B108" s="1">
        <f>IFERROR(__xludf.DUMMYFUNCTION("""COMPUTED_VALUE"""),49.83)</f>
        <v>49.83</v>
      </c>
    </row>
    <row r="109">
      <c r="A109" s="2">
        <f>IFERROR(__xludf.DUMMYFUNCTION("""COMPUTED_VALUE"""),42163.66666666667)</f>
        <v>42163.66667</v>
      </c>
      <c r="B109" s="1">
        <f>IFERROR(__xludf.DUMMYFUNCTION("""COMPUTED_VALUE"""),51.26)</f>
        <v>51.26</v>
      </c>
    </row>
    <row r="110">
      <c r="A110" s="2">
        <f>IFERROR(__xludf.DUMMYFUNCTION("""COMPUTED_VALUE"""),42164.66666666667)</f>
        <v>42164.66667</v>
      </c>
      <c r="B110" s="1">
        <f>IFERROR(__xludf.DUMMYFUNCTION("""COMPUTED_VALUE"""),51.2)</f>
        <v>51.2</v>
      </c>
    </row>
    <row r="111">
      <c r="A111" s="2">
        <f>IFERROR(__xludf.DUMMYFUNCTION("""COMPUTED_VALUE"""),42165.66666666667)</f>
        <v>42165.66667</v>
      </c>
      <c r="B111" s="1">
        <f>IFERROR(__xludf.DUMMYFUNCTION("""COMPUTED_VALUE"""),50.14)</f>
        <v>50.14</v>
      </c>
    </row>
    <row r="112">
      <c r="A112" s="2">
        <f>IFERROR(__xludf.DUMMYFUNCTION("""COMPUTED_VALUE"""),42166.66666666667)</f>
        <v>42166.66667</v>
      </c>
      <c r="B112" s="1">
        <f>IFERROR(__xludf.DUMMYFUNCTION("""COMPUTED_VALUE"""),50.28)</f>
        <v>50.28</v>
      </c>
    </row>
    <row r="113">
      <c r="A113" s="2">
        <f>IFERROR(__xludf.DUMMYFUNCTION("""COMPUTED_VALUE"""),42167.66666666667)</f>
        <v>42167.66667</v>
      </c>
      <c r="B113" s="1">
        <f>IFERROR(__xludf.DUMMYFUNCTION("""COMPUTED_VALUE"""),50.14)</f>
        <v>50.14</v>
      </c>
    </row>
    <row r="114">
      <c r="A114" s="2">
        <f>IFERROR(__xludf.DUMMYFUNCTION("""COMPUTED_VALUE"""),42170.66666666667)</f>
        <v>42170.66667</v>
      </c>
      <c r="B114" s="1">
        <f>IFERROR(__xludf.DUMMYFUNCTION("""COMPUTED_VALUE"""),50.08)</f>
        <v>50.08</v>
      </c>
    </row>
    <row r="115">
      <c r="A115" s="2">
        <f>IFERROR(__xludf.DUMMYFUNCTION("""COMPUTED_VALUE"""),42171.66666666667)</f>
        <v>42171.66667</v>
      </c>
      <c r="B115" s="1">
        <f>IFERROR(__xludf.DUMMYFUNCTION("""COMPUTED_VALUE"""),50.62)</f>
        <v>50.62</v>
      </c>
    </row>
    <row r="116">
      <c r="A116" s="2">
        <f>IFERROR(__xludf.DUMMYFUNCTION("""COMPUTED_VALUE"""),42172.66666666667)</f>
        <v>42172.66667</v>
      </c>
      <c r="B116" s="1">
        <f>IFERROR(__xludf.DUMMYFUNCTION("""COMPUTED_VALUE"""),52.08)</f>
        <v>52.08</v>
      </c>
    </row>
    <row r="117">
      <c r="A117" s="2">
        <f>IFERROR(__xludf.DUMMYFUNCTION("""COMPUTED_VALUE"""),42173.66666666667)</f>
        <v>42173.66667</v>
      </c>
      <c r="B117" s="1">
        <f>IFERROR(__xludf.DUMMYFUNCTION("""COMPUTED_VALUE"""),52.38)</f>
        <v>52.38</v>
      </c>
    </row>
    <row r="118">
      <c r="A118" s="2">
        <f>IFERROR(__xludf.DUMMYFUNCTION("""COMPUTED_VALUE"""),42174.66666666667)</f>
        <v>42174.66667</v>
      </c>
      <c r="B118" s="1">
        <f>IFERROR(__xludf.DUMMYFUNCTION("""COMPUTED_VALUE"""),52.5)</f>
        <v>52.5</v>
      </c>
    </row>
    <row r="119">
      <c r="A119" s="2">
        <f>IFERROR(__xludf.DUMMYFUNCTION("""COMPUTED_VALUE"""),42177.66666666667)</f>
        <v>42177.66667</v>
      </c>
      <c r="B119" s="1">
        <f>IFERROR(__xludf.DUMMYFUNCTION("""COMPUTED_VALUE"""),51.96)</f>
        <v>51.96</v>
      </c>
    </row>
    <row r="120">
      <c r="A120" s="2">
        <f>IFERROR(__xludf.DUMMYFUNCTION("""COMPUTED_VALUE"""),42178.66666666667)</f>
        <v>42178.66667</v>
      </c>
      <c r="B120" s="1">
        <f>IFERROR(__xludf.DUMMYFUNCTION("""COMPUTED_VALUE"""),53.53)</f>
        <v>53.53</v>
      </c>
    </row>
    <row r="121">
      <c r="A121" s="2">
        <f>IFERROR(__xludf.DUMMYFUNCTION("""COMPUTED_VALUE"""),42179.66666666667)</f>
        <v>42179.66667</v>
      </c>
      <c r="B121" s="1">
        <f>IFERROR(__xludf.DUMMYFUNCTION("""COMPUTED_VALUE"""),53.03)</f>
        <v>53.03</v>
      </c>
    </row>
    <row r="122">
      <c r="A122" s="2">
        <f>IFERROR(__xludf.DUMMYFUNCTION("""COMPUTED_VALUE"""),42180.66666666667)</f>
        <v>42180.66667</v>
      </c>
      <c r="B122" s="1">
        <f>IFERROR(__xludf.DUMMYFUNCTION("""COMPUTED_VALUE"""),53.76)</f>
        <v>53.76</v>
      </c>
    </row>
    <row r="123">
      <c r="A123" s="2">
        <f>IFERROR(__xludf.DUMMYFUNCTION("""COMPUTED_VALUE"""),42181.66666666667)</f>
        <v>42181.66667</v>
      </c>
      <c r="B123" s="1">
        <f>IFERROR(__xludf.DUMMYFUNCTION("""COMPUTED_VALUE"""),53.42)</f>
        <v>53.42</v>
      </c>
    </row>
    <row r="124">
      <c r="A124" s="2">
        <f>IFERROR(__xludf.DUMMYFUNCTION("""COMPUTED_VALUE"""),42184.66666666667)</f>
        <v>42184.66667</v>
      </c>
      <c r="B124" s="1">
        <f>IFERROR(__xludf.DUMMYFUNCTION("""COMPUTED_VALUE"""),52.4)</f>
        <v>52.4</v>
      </c>
    </row>
    <row r="125">
      <c r="A125" s="2">
        <f>IFERROR(__xludf.DUMMYFUNCTION("""COMPUTED_VALUE"""),42185.66666666667)</f>
        <v>42185.66667</v>
      </c>
      <c r="B125" s="1">
        <f>IFERROR(__xludf.DUMMYFUNCTION("""COMPUTED_VALUE"""),53.65)</f>
        <v>53.65</v>
      </c>
    </row>
    <row r="126">
      <c r="A126" s="2">
        <f>IFERROR(__xludf.DUMMYFUNCTION("""COMPUTED_VALUE"""),42186.66666666667)</f>
        <v>42186.66667</v>
      </c>
      <c r="B126" s="1">
        <f>IFERROR(__xludf.DUMMYFUNCTION("""COMPUTED_VALUE"""),53.83)</f>
        <v>53.83</v>
      </c>
    </row>
    <row r="127">
      <c r="A127" s="2">
        <f>IFERROR(__xludf.DUMMYFUNCTION("""COMPUTED_VALUE"""),42187.66666666667)</f>
        <v>42187.66667</v>
      </c>
      <c r="B127" s="1">
        <f>IFERROR(__xludf.DUMMYFUNCTION("""COMPUTED_VALUE"""),56.0)</f>
        <v>56</v>
      </c>
    </row>
    <row r="128">
      <c r="A128" s="2">
        <f>IFERROR(__xludf.DUMMYFUNCTION("""COMPUTED_VALUE"""),42191.66666666667)</f>
        <v>42191.66667</v>
      </c>
      <c r="B128" s="1">
        <f>IFERROR(__xludf.DUMMYFUNCTION("""COMPUTED_VALUE"""),55.94)</f>
        <v>55.94</v>
      </c>
    </row>
    <row r="129">
      <c r="A129" s="2">
        <f>IFERROR(__xludf.DUMMYFUNCTION("""COMPUTED_VALUE"""),42192.66666666667)</f>
        <v>42192.66667</v>
      </c>
      <c r="B129" s="1">
        <f>IFERROR(__xludf.DUMMYFUNCTION("""COMPUTED_VALUE"""),53.58)</f>
        <v>53.58</v>
      </c>
    </row>
    <row r="130">
      <c r="A130" s="2">
        <f>IFERROR(__xludf.DUMMYFUNCTION("""COMPUTED_VALUE"""),42193.66666666667)</f>
        <v>42193.66667</v>
      </c>
      <c r="B130" s="1">
        <f>IFERROR(__xludf.DUMMYFUNCTION("""COMPUTED_VALUE"""),50.99)</f>
        <v>50.99</v>
      </c>
    </row>
    <row r="131">
      <c r="A131" s="2">
        <f>IFERROR(__xludf.DUMMYFUNCTION("""COMPUTED_VALUE"""),42194.66666666667)</f>
        <v>42194.66667</v>
      </c>
      <c r="B131" s="1">
        <f>IFERROR(__xludf.DUMMYFUNCTION("""COMPUTED_VALUE"""),51.58)</f>
        <v>51.58</v>
      </c>
    </row>
    <row r="132">
      <c r="A132" s="2">
        <f>IFERROR(__xludf.DUMMYFUNCTION("""COMPUTED_VALUE"""),42195.66666666667)</f>
        <v>42195.66667</v>
      </c>
      <c r="B132" s="1">
        <f>IFERROR(__xludf.DUMMYFUNCTION("""COMPUTED_VALUE"""),51.83)</f>
        <v>51.83</v>
      </c>
    </row>
    <row r="133">
      <c r="A133" s="2">
        <f>IFERROR(__xludf.DUMMYFUNCTION("""COMPUTED_VALUE"""),42198.66666666667)</f>
        <v>42198.66667</v>
      </c>
      <c r="B133" s="1">
        <f>IFERROR(__xludf.DUMMYFUNCTION("""COMPUTED_VALUE"""),52.43)</f>
        <v>52.43</v>
      </c>
    </row>
    <row r="134">
      <c r="A134" s="2">
        <f>IFERROR(__xludf.DUMMYFUNCTION("""COMPUTED_VALUE"""),42199.66666666667)</f>
        <v>42199.66667</v>
      </c>
      <c r="B134" s="1">
        <f>IFERROR(__xludf.DUMMYFUNCTION("""COMPUTED_VALUE"""),53.13)</f>
        <v>53.13</v>
      </c>
    </row>
    <row r="135">
      <c r="A135" s="2">
        <f>IFERROR(__xludf.DUMMYFUNCTION("""COMPUTED_VALUE"""),42200.66666666667)</f>
        <v>42200.66667</v>
      </c>
      <c r="B135" s="1">
        <f>IFERROR(__xludf.DUMMYFUNCTION("""COMPUTED_VALUE"""),52.63)</f>
        <v>52.63</v>
      </c>
    </row>
    <row r="136">
      <c r="A136" s="2">
        <f>IFERROR(__xludf.DUMMYFUNCTION("""COMPUTED_VALUE"""),42201.66666666667)</f>
        <v>42201.66667</v>
      </c>
      <c r="B136" s="1">
        <f>IFERROR(__xludf.DUMMYFUNCTION("""COMPUTED_VALUE"""),53.34)</f>
        <v>53.34</v>
      </c>
    </row>
    <row r="137">
      <c r="A137" s="2">
        <f>IFERROR(__xludf.DUMMYFUNCTION("""COMPUTED_VALUE"""),42202.66666666667)</f>
        <v>42202.66667</v>
      </c>
      <c r="B137" s="1">
        <f>IFERROR(__xludf.DUMMYFUNCTION("""COMPUTED_VALUE"""),54.93)</f>
        <v>54.93</v>
      </c>
    </row>
    <row r="138">
      <c r="A138" s="2">
        <f>IFERROR(__xludf.DUMMYFUNCTION("""COMPUTED_VALUE"""),42205.66666666667)</f>
        <v>42205.66667</v>
      </c>
      <c r="B138" s="1">
        <f>IFERROR(__xludf.DUMMYFUNCTION("""COMPUTED_VALUE"""),56.45)</f>
        <v>56.45</v>
      </c>
    </row>
    <row r="139">
      <c r="A139" s="2">
        <f>IFERROR(__xludf.DUMMYFUNCTION("""COMPUTED_VALUE"""),42206.66666666667)</f>
        <v>42206.66667</v>
      </c>
      <c r="B139" s="1">
        <f>IFERROR(__xludf.DUMMYFUNCTION("""COMPUTED_VALUE"""),53.35)</f>
        <v>53.35</v>
      </c>
    </row>
    <row r="140">
      <c r="A140" s="2">
        <f>IFERROR(__xludf.DUMMYFUNCTION("""COMPUTED_VALUE"""),42207.66666666667)</f>
        <v>42207.66667</v>
      </c>
      <c r="B140" s="1">
        <f>IFERROR(__xludf.DUMMYFUNCTION("""COMPUTED_VALUE"""),53.57)</f>
        <v>53.57</v>
      </c>
    </row>
    <row r="141">
      <c r="A141" s="2">
        <f>IFERROR(__xludf.DUMMYFUNCTION("""COMPUTED_VALUE"""),42208.66666666667)</f>
        <v>42208.66667</v>
      </c>
      <c r="B141" s="1">
        <f>IFERROR(__xludf.DUMMYFUNCTION("""COMPUTED_VALUE"""),53.44)</f>
        <v>53.44</v>
      </c>
    </row>
    <row r="142">
      <c r="A142" s="2">
        <f>IFERROR(__xludf.DUMMYFUNCTION("""COMPUTED_VALUE"""),42209.66666666667)</f>
        <v>42209.66667</v>
      </c>
      <c r="B142" s="1">
        <f>IFERROR(__xludf.DUMMYFUNCTION("""COMPUTED_VALUE"""),53.08)</f>
        <v>53.08</v>
      </c>
    </row>
    <row r="143">
      <c r="A143" s="2">
        <f>IFERROR(__xludf.DUMMYFUNCTION("""COMPUTED_VALUE"""),42212.66666666667)</f>
        <v>42212.66667</v>
      </c>
      <c r="B143" s="1">
        <f>IFERROR(__xludf.DUMMYFUNCTION("""COMPUTED_VALUE"""),50.6)</f>
        <v>50.6</v>
      </c>
    </row>
    <row r="144">
      <c r="A144" s="2">
        <f>IFERROR(__xludf.DUMMYFUNCTION("""COMPUTED_VALUE"""),42213.66666666667)</f>
        <v>42213.66667</v>
      </c>
      <c r="B144" s="1">
        <f>IFERROR(__xludf.DUMMYFUNCTION("""COMPUTED_VALUE"""),52.96)</f>
        <v>52.96</v>
      </c>
    </row>
    <row r="145">
      <c r="A145" s="2">
        <f>IFERROR(__xludf.DUMMYFUNCTION("""COMPUTED_VALUE"""),42214.66666666667)</f>
        <v>42214.66667</v>
      </c>
      <c r="B145" s="1">
        <f>IFERROR(__xludf.DUMMYFUNCTION("""COMPUTED_VALUE"""),52.76)</f>
        <v>52.76</v>
      </c>
    </row>
    <row r="146">
      <c r="A146" s="2">
        <f>IFERROR(__xludf.DUMMYFUNCTION("""COMPUTED_VALUE"""),42215.66666666667)</f>
        <v>42215.66667</v>
      </c>
      <c r="B146" s="1">
        <f>IFERROR(__xludf.DUMMYFUNCTION("""COMPUTED_VALUE"""),53.36)</f>
        <v>53.36</v>
      </c>
    </row>
    <row r="147">
      <c r="A147" s="2">
        <f>IFERROR(__xludf.DUMMYFUNCTION("""COMPUTED_VALUE"""),42216.66666666667)</f>
        <v>42216.66667</v>
      </c>
      <c r="B147" s="1">
        <f>IFERROR(__xludf.DUMMYFUNCTION("""COMPUTED_VALUE"""),53.23)</f>
        <v>53.23</v>
      </c>
    </row>
    <row r="148">
      <c r="A148" s="2">
        <f>IFERROR(__xludf.DUMMYFUNCTION("""COMPUTED_VALUE"""),42219.66666666667)</f>
        <v>42219.66667</v>
      </c>
      <c r="B148" s="1">
        <f>IFERROR(__xludf.DUMMYFUNCTION("""COMPUTED_VALUE"""),52.0)</f>
        <v>52</v>
      </c>
    </row>
    <row r="149">
      <c r="A149" s="2">
        <f>IFERROR(__xludf.DUMMYFUNCTION("""COMPUTED_VALUE"""),42220.66666666667)</f>
        <v>42220.66667</v>
      </c>
      <c r="B149" s="1">
        <f>IFERROR(__xludf.DUMMYFUNCTION("""COMPUTED_VALUE"""),53.26)</f>
        <v>53.26</v>
      </c>
    </row>
    <row r="150">
      <c r="A150" s="2">
        <f>IFERROR(__xludf.DUMMYFUNCTION("""COMPUTED_VALUE"""),42221.66666666667)</f>
        <v>42221.66667</v>
      </c>
      <c r="B150" s="1">
        <f>IFERROR(__xludf.DUMMYFUNCTION("""COMPUTED_VALUE"""),54.03)</f>
        <v>54.03</v>
      </c>
    </row>
    <row r="151">
      <c r="A151" s="2">
        <f>IFERROR(__xludf.DUMMYFUNCTION("""COMPUTED_VALUE"""),42222.66666666667)</f>
        <v>42222.66667</v>
      </c>
      <c r="B151" s="1">
        <f>IFERROR(__xludf.DUMMYFUNCTION("""COMPUTED_VALUE"""),49.23)</f>
        <v>49.23</v>
      </c>
    </row>
    <row r="152">
      <c r="A152" s="2">
        <f>IFERROR(__xludf.DUMMYFUNCTION("""COMPUTED_VALUE"""),42223.66666666667)</f>
        <v>42223.66667</v>
      </c>
      <c r="B152" s="1">
        <f>IFERROR(__xludf.DUMMYFUNCTION("""COMPUTED_VALUE"""),48.5)</f>
        <v>48.5</v>
      </c>
    </row>
    <row r="153">
      <c r="A153" s="2">
        <f>IFERROR(__xludf.DUMMYFUNCTION("""COMPUTED_VALUE"""),42226.66666666667)</f>
        <v>42226.66667</v>
      </c>
      <c r="B153" s="1">
        <f>IFERROR(__xludf.DUMMYFUNCTION("""COMPUTED_VALUE"""),48.23)</f>
        <v>48.23</v>
      </c>
    </row>
    <row r="154">
      <c r="A154" s="2">
        <f>IFERROR(__xludf.DUMMYFUNCTION("""COMPUTED_VALUE"""),42227.66666666667)</f>
        <v>42227.66667</v>
      </c>
      <c r="B154" s="1">
        <f>IFERROR(__xludf.DUMMYFUNCTION("""COMPUTED_VALUE"""),47.47)</f>
        <v>47.47</v>
      </c>
    </row>
    <row r="155">
      <c r="A155" s="2">
        <f>IFERROR(__xludf.DUMMYFUNCTION("""COMPUTED_VALUE"""),42228.66666666667)</f>
        <v>42228.66667</v>
      </c>
      <c r="B155" s="1">
        <f>IFERROR(__xludf.DUMMYFUNCTION("""COMPUTED_VALUE"""),47.63)</f>
        <v>47.63</v>
      </c>
    </row>
    <row r="156">
      <c r="A156" s="2">
        <f>IFERROR(__xludf.DUMMYFUNCTION("""COMPUTED_VALUE"""),42229.66666666667)</f>
        <v>42229.66667</v>
      </c>
      <c r="B156" s="1">
        <f>IFERROR(__xludf.DUMMYFUNCTION("""COMPUTED_VALUE"""),48.5)</f>
        <v>48.5</v>
      </c>
    </row>
    <row r="157">
      <c r="A157" s="2">
        <f>IFERROR(__xludf.DUMMYFUNCTION("""COMPUTED_VALUE"""),42230.66666666667)</f>
        <v>42230.66667</v>
      </c>
      <c r="B157" s="1">
        <f>IFERROR(__xludf.DUMMYFUNCTION("""COMPUTED_VALUE"""),48.63)</f>
        <v>48.63</v>
      </c>
    </row>
    <row r="158">
      <c r="A158" s="2">
        <f>IFERROR(__xludf.DUMMYFUNCTION("""COMPUTED_VALUE"""),42233.66666666667)</f>
        <v>42233.66667</v>
      </c>
      <c r="B158" s="1">
        <f>IFERROR(__xludf.DUMMYFUNCTION("""COMPUTED_VALUE"""),51.0)</f>
        <v>51</v>
      </c>
    </row>
    <row r="159">
      <c r="A159" s="2">
        <f>IFERROR(__xludf.DUMMYFUNCTION("""COMPUTED_VALUE"""),42234.66666666667)</f>
        <v>42234.66667</v>
      </c>
      <c r="B159" s="1">
        <f>IFERROR(__xludf.DUMMYFUNCTION("""COMPUTED_VALUE"""),52.14)</f>
        <v>52.14</v>
      </c>
    </row>
    <row r="160">
      <c r="A160" s="2">
        <f>IFERROR(__xludf.DUMMYFUNCTION("""COMPUTED_VALUE"""),42235.66666666667)</f>
        <v>42235.66667</v>
      </c>
      <c r="B160" s="1">
        <f>IFERROR(__xludf.DUMMYFUNCTION("""COMPUTED_VALUE"""),51.05)</f>
        <v>51.05</v>
      </c>
    </row>
    <row r="161">
      <c r="A161" s="2">
        <f>IFERROR(__xludf.DUMMYFUNCTION("""COMPUTED_VALUE"""),42236.66666666667)</f>
        <v>42236.66667</v>
      </c>
      <c r="B161" s="1">
        <f>IFERROR(__xludf.DUMMYFUNCTION("""COMPUTED_VALUE"""),48.44)</f>
        <v>48.44</v>
      </c>
    </row>
    <row r="162">
      <c r="A162" s="2">
        <f>IFERROR(__xludf.DUMMYFUNCTION("""COMPUTED_VALUE"""),42237.66666666667)</f>
        <v>42237.66667</v>
      </c>
      <c r="B162" s="1">
        <f>IFERROR(__xludf.DUMMYFUNCTION("""COMPUTED_VALUE"""),46.15)</f>
        <v>46.15</v>
      </c>
    </row>
    <row r="163">
      <c r="A163" s="2">
        <f>IFERROR(__xludf.DUMMYFUNCTION("""COMPUTED_VALUE"""),42240.66666666667)</f>
        <v>42240.66667</v>
      </c>
      <c r="B163" s="1">
        <f>IFERROR(__xludf.DUMMYFUNCTION("""COMPUTED_VALUE"""),43.77)</f>
        <v>43.77</v>
      </c>
    </row>
    <row r="164">
      <c r="A164" s="2">
        <f>IFERROR(__xludf.DUMMYFUNCTION("""COMPUTED_VALUE"""),42241.66666666667)</f>
        <v>42241.66667</v>
      </c>
      <c r="B164" s="1">
        <f>IFERROR(__xludf.DUMMYFUNCTION("""COMPUTED_VALUE"""),44.01)</f>
        <v>44.01</v>
      </c>
    </row>
    <row r="165">
      <c r="A165" s="2">
        <f>IFERROR(__xludf.DUMMYFUNCTION("""COMPUTED_VALUE"""),42242.66666666667)</f>
        <v>42242.66667</v>
      </c>
      <c r="B165" s="1">
        <f>IFERROR(__xludf.DUMMYFUNCTION("""COMPUTED_VALUE"""),44.97)</f>
        <v>44.97</v>
      </c>
    </row>
    <row r="166">
      <c r="A166" s="2">
        <f>IFERROR(__xludf.DUMMYFUNCTION("""COMPUTED_VALUE"""),42243.66666666667)</f>
        <v>42243.66667</v>
      </c>
      <c r="B166" s="1">
        <f>IFERROR(__xludf.DUMMYFUNCTION("""COMPUTED_VALUE"""),48.6)</f>
        <v>48.6</v>
      </c>
    </row>
    <row r="167">
      <c r="A167" s="2">
        <f>IFERROR(__xludf.DUMMYFUNCTION("""COMPUTED_VALUE"""),42244.66666666667)</f>
        <v>42244.66667</v>
      </c>
      <c r="B167" s="1">
        <f>IFERROR(__xludf.DUMMYFUNCTION("""COMPUTED_VALUE"""),49.7)</f>
        <v>49.7</v>
      </c>
    </row>
    <row r="168">
      <c r="A168" s="2">
        <f>IFERROR(__xludf.DUMMYFUNCTION("""COMPUTED_VALUE"""),42247.66666666667)</f>
        <v>42247.66667</v>
      </c>
      <c r="B168" s="1">
        <f>IFERROR(__xludf.DUMMYFUNCTION("""COMPUTED_VALUE"""),49.81)</f>
        <v>49.81</v>
      </c>
    </row>
    <row r="169">
      <c r="A169" s="2">
        <f>IFERROR(__xludf.DUMMYFUNCTION("""COMPUTED_VALUE"""),42248.66666666667)</f>
        <v>42248.66667</v>
      </c>
      <c r="B169" s="1">
        <f>IFERROR(__xludf.DUMMYFUNCTION("""COMPUTED_VALUE"""),47.73)</f>
        <v>47.73</v>
      </c>
    </row>
    <row r="170">
      <c r="A170" s="2">
        <f>IFERROR(__xludf.DUMMYFUNCTION("""COMPUTED_VALUE"""),42249.66666666667)</f>
        <v>42249.66667</v>
      </c>
      <c r="B170" s="1">
        <f>IFERROR(__xludf.DUMMYFUNCTION("""COMPUTED_VALUE"""),49.54)</f>
        <v>49.54</v>
      </c>
    </row>
    <row r="171">
      <c r="A171" s="2">
        <f>IFERROR(__xludf.DUMMYFUNCTION("""COMPUTED_VALUE"""),42250.66666666667)</f>
        <v>42250.66667</v>
      </c>
      <c r="B171" s="1">
        <f>IFERROR(__xludf.DUMMYFUNCTION("""COMPUTED_VALUE"""),49.11)</f>
        <v>49.11</v>
      </c>
    </row>
    <row r="172">
      <c r="A172" s="2">
        <f>IFERROR(__xludf.DUMMYFUNCTION("""COMPUTED_VALUE"""),42251.66666666667)</f>
        <v>42251.66667</v>
      </c>
      <c r="B172" s="1">
        <f>IFERROR(__xludf.DUMMYFUNCTION("""COMPUTED_VALUE"""),48.39)</f>
        <v>48.39</v>
      </c>
    </row>
    <row r="173">
      <c r="A173" s="2">
        <f>IFERROR(__xludf.DUMMYFUNCTION("""COMPUTED_VALUE"""),42255.66666666667)</f>
        <v>42255.66667</v>
      </c>
      <c r="B173" s="1">
        <f>IFERROR(__xludf.DUMMYFUNCTION("""COMPUTED_VALUE"""),49.63)</f>
        <v>49.63</v>
      </c>
    </row>
    <row r="174">
      <c r="A174" s="2">
        <f>IFERROR(__xludf.DUMMYFUNCTION("""COMPUTED_VALUE"""),42256.66666666667)</f>
        <v>42256.66667</v>
      </c>
      <c r="B174" s="1">
        <f>IFERROR(__xludf.DUMMYFUNCTION("""COMPUTED_VALUE"""),49.78)</f>
        <v>49.78</v>
      </c>
    </row>
    <row r="175">
      <c r="A175" s="2">
        <f>IFERROR(__xludf.DUMMYFUNCTION("""COMPUTED_VALUE"""),42257.66666666667)</f>
        <v>42257.66667</v>
      </c>
      <c r="B175" s="1">
        <f>IFERROR(__xludf.DUMMYFUNCTION("""COMPUTED_VALUE"""),49.7)</f>
        <v>49.7</v>
      </c>
    </row>
    <row r="176">
      <c r="A176" s="2">
        <f>IFERROR(__xludf.DUMMYFUNCTION("""COMPUTED_VALUE"""),42258.66666666667)</f>
        <v>42258.66667</v>
      </c>
      <c r="B176" s="1">
        <f>IFERROR(__xludf.DUMMYFUNCTION("""COMPUTED_VALUE"""),50.05)</f>
        <v>50.05</v>
      </c>
    </row>
    <row r="177">
      <c r="A177" s="2">
        <f>IFERROR(__xludf.DUMMYFUNCTION("""COMPUTED_VALUE"""),42261.66666666667)</f>
        <v>42261.66667</v>
      </c>
      <c r="B177" s="1">
        <f>IFERROR(__xludf.DUMMYFUNCTION("""COMPUTED_VALUE"""),50.64)</f>
        <v>50.64</v>
      </c>
    </row>
    <row r="178">
      <c r="A178" s="2">
        <f>IFERROR(__xludf.DUMMYFUNCTION("""COMPUTED_VALUE"""),42262.66666666667)</f>
        <v>42262.66667</v>
      </c>
      <c r="B178" s="1">
        <f>IFERROR(__xludf.DUMMYFUNCTION("""COMPUTED_VALUE"""),50.71)</f>
        <v>50.71</v>
      </c>
    </row>
    <row r="179">
      <c r="A179" s="2">
        <f>IFERROR(__xludf.DUMMYFUNCTION("""COMPUTED_VALUE"""),42263.66666666667)</f>
        <v>42263.66667</v>
      </c>
      <c r="B179" s="1">
        <f>IFERROR(__xludf.DUMMYFUNCTION("""COMPUTED_VALUE"""),52.45)</f>
        <v>52.45</v>
      </c>
    </row>
    <row r="180">
      <c r="A180" s="2">
        <f>IFERROR(__xludf.DUMMYFUNCTION("""COMPUTED_VALUE"""),42264.66666666667)</f>
        <v>42264.66667</v>
      </c>
      <c r="B180" s="1">
        <f>IFERROR(__xludf.DUMMYFUNCTION("""COMPUTED_VALUE"""),52.41)</f>
        <v>52.41</v>
      </c>
    </row>
    <row r="181">
      <c r="A181" s="2">
        <f>IFERROR(__xludf.DUMMYFUNCTION("""COMPUTED_VALUE"""),42265.66666666667)</f>
        <v>42265.66667</v>
      </c>
      <c r="B181" s="1">
        <f>IFERROR(__xludf.DUMMYFUNCTION("""COMPUTED_VALUE"""),52.12)</f>
        <v>52.12</v>
      </c>
    </row>
    <row r="182">
      <c r="A182" s="2">
        <f>IFERROR(__xludf.DUMMYFUNCTION("""COMPUTED_VALUE"""),42268.66666666667)</f>
        <v>42268.66667</v>
      </c>
      <c r="B182" s="1">
        <f>IFERROR(__xludf.DUMMYFUNCTION("""COMPUTED_VALUE"""),52.84)</f>
        <v>52.84</v>
      </c>
    </row>
    <row r="183">
      <c r="A183" s="2">
        <f>IFERROR(__xludf.DUMMYFUNCTION("""COMPUTED_VALUE"""),42269.66666666667)</f>
        <v>42269.66667</v>
      </c>
      <c r="B183" s="1">
        <f>IFERROR(__xludf.DUMMYFUNCTION("""COMPUTED_VALUE"""),52.19)</f>
        <v>52.19</v>
      </c>
    </row>
    <row r="184">
      <c r="A184" s="2">
        <f>IFERROR(__xludf.DUMMYFUNCTION("""COMPUTED_VALUE"""),42270.66666666667)</f>
        <v>42270.66667</v>
      </c>
      <c r="B184" s="1">
        <f>IFERROR(__xludf.DUMMYFUNCTION("""COMPUTED_VALUE"""),52.21)</f>
        <v>52.21</v>
      </c>
    </row>
    <row r="185">
      <c r="A185" s="2">
        <f>IFERROR(__xludf.DUMMYFUNCTION("""COMPUTED_VALUE"""),42271.66666666667)</f>
        <v>42271.66667</v>
      </c>
      <c r="B185" s="1">
        <f>IFERROR(__xludf.DUMMYFUNCTION("""COMPUTED_VALUE"""),52.62)</f>
        <v>52.62</v>
      </c>
    </row>
    <row r="186">
      <c r="A186" s="2">
        <f>IFERROR(__xludf.DUMMYFUNCTION("""COMPUTED_VALUE"""),42272.66666666667)</f>
        <v>42272.66667</v>
      </c>
      <c r="B186" s="1">
        <f>IFERROR(__xludf.DUMMYFUNCTION("""COMPUTED_VALUE"""),51.38)</f>
        <v>51.38</v>
      </c>
    </row>
    <row r="187">
      <c r="A187" s="2">
        <f>IFERROR(__xludf.DUMMYFUNCTION("""COMPUTED_VALUE"""),42275.66666666667)</f>
        <v>42275.66667</v>
      </c>
      <c r="B187" s="1">
        <f>IFERROR(__xludf.DUMMYFUNCTION("""COMPUTED_VALUE"""),49.69)</f>
        <v>49.69</v>
      </c>
    </row>
    <row r="188">
      <c r="A188" s="2">
        <f>IFERROR(__xludf.DUMMYFUNCTION("""COMPUTED_VALUE"""),42276.66666666667)</f>
        <v>42276.66667</v>
      </c>
      <c r="B188" s="1">
        <f>IFERROR(__xludf.DUMMYFUNCTION("""COMPUTED_VALUE"""),49.33)</f>
        <v>49.33</v>
      </c>
    </row>
    <row r="189">
      <c r="A189" s="2">
        <f>IFERROR(__xludf.DUMMYFUNCTION("""COMPUTED_VALUE"""),42277.66666666667)</f>
        <v>42277.66667</v>
      </c>
      <c r="B189" s="1">
        <f>IFERROR(__xludf.DUMMYFUNCTION("""COMPUTED_VALUE"""),49.68)</f>
        <v>49.68</v>
      </c>
    </row>
    <row r="190">
      <c r="A190" s="2">
        <f>IFERROR(__xludf.DUMMYFUNCTION("""COMPUTED_VALUE"""),42278.66666666667)</f>
        <v>42278.66667</v>
      </c>
      <c r="B190" s="1">
        <f>IFERROR(__xludf.DUMMYFUNCTION("""COMPUTED_VALUE"""),47.98)</f>
        <v>47.98</v>
      </c>
    </row>
    <row r="191">
      <c r="A191" s="2">
        <f>IFERROR(__xludf.DUMMYFUNCTION("""COMPUTED_VALUE"""),42279.66666666667)</f>
        <v>42279.66667</v>
      </c>
      <c r="B191" s="1">
        <f>IFERROR(__xludf.DUMMYFUNCTION("""COMPUTED_VALUE"""),49.51)</f>
        <v>49.51</v>
      </c>
    </row>
    <row r="192">
      <c r="A192" s="2">
        <f>IFERROR(__xludf.DUMMYFUNCTION("""COMPUTED_VALUE"""),42282.66666666667)</f>
        <v>42282.66667</v>
      </c>
      <c r="B192" s="1">
        <f>IFERROR(__xludf.DUMMYFUNCTION("""COMPUTED_VALUE"""),49.23)</f>
        <v>49.23</v>
      </c>
    </row>
    <row r="193">
      <c r="A193" s="2">
        <f>IFERROR(__xludf.DUMMYFUNCTION("""COMPUTED_VALUE"""),42283.66666666667)</f>
        <v>42283.66667</v>
      </c>
      <c r="B193" s="1">
        <f>IFERROR(__xludf.DUMMYFUNCTION("""COMPUTED_VALUE"""),48.29)</f>
        <v>48.29</v>
      </c>
    </row>
    <row r="194">
      <c r="A194" s="2">
        <f>IFERROR(__xludf.DUMMYFUNCTION("""COMPUTED_VALUE"""),42284.66666666667)</f>
        <v>42284.66667</v>
      </c>
      <c r="B194" s="1">
        <f>IFERROR(__xludf.DUMMYFUNCTION("""COMPUTED_VALUE"""),46.39)</f>
        <v>46.39</v>
      </c>
    </row>
    <row r="195">
      <c r="A195" s="2">
        <f>IFERROR(__xludf.DUMMYFUNCTION("""COMPUTED_VALUE"""),42285.66666666667)</f>
        <v>42285.66667</v>
      </c>
      <c r="B195" s="1">
        <f>IFERROR(__xludf.DUMMYFUNCTION("""COMPUTED_VALUE"""),45.34)</f>
        <v>45.34</v>
      </c>
    </row>
    <row r="196">
      <c r="A196" s="2">
        <f>IFERROR(__xludf.DUMMYFUNCTION("""COMPUTED_VALUE"""),42286.66666666667)</f>
        <v>42286.66667</v>
      </c>
      <c r="B196" s="1">
        <f>IFERROR(__xludf.DUMMYFUNCTION("""COMPUTED_VALUE"""),44.14)</f>
        <v>44.14</v>
      </c>
    </row>
    <row r="197">
      <c r="A197" s="2">
        <f>IFERROR(__xludf.DUMMYFUNCTION("""COMPUTED_VALUE"""),42289.66666666667)</f>
        <v>42289.66667</v>
      </c>
      <c r="B197" s="1">
        <f>IFERROR(__xludf.DUMMYFUNCTION("""COMPUTED_VALUE"""),43.12)</f>
        <v>43.12</v>
      </c>
    </row>
    <row r="198">
      <c r="A198" s="2">
        <f>IFERROR(__xludf.DUMMYFUNCTION("""COMPUTED_VALUE"""),42290.66666666667)</f>
        <v>42290.66667</v>
      </c>
      <c r="B198" s="1">
        <f>IFERROR(__xludf.DUMMYFUNCTION("""COMPUTED_VALUE"""),43.85)</f>
        <v>43.85</v>
      </c>
    </row>
    <row r="199">
      <c r="A199" s="2">
        <f>IFERROR(__xludf.DUMMYFUNCTION("""COMPUTED_VALUE"""),42291.66666666667)</f>
        <v>42291.66667</v>
      </c>
      <c r="B199" s="1">
        <f>IFERROR(__xludf.DUMMYFUNCTION("""COMPUTED_VALUE"""),43.38)</f>
        <v>43.38</v>
      </c>
    </row>
    <row r="200">
      <c r="A200" s="2">
        <f>IFERROR(__xludf.DUMMYFUNCTION("""COMPUTED_VALUE"""),42292.66666666667)</f>
        <v>42292.66667</v>
      </c>
      <c r="B200" s="1">
        <f>IFERROR(__xludf.DUMMYFUNCTION("""COMPUTED_VALUE"""),44.26)</f>
        <v>44.26</v>
      </c>
    </row>
    <row r="201">
      <c r="A201" s="2">
        <f>IFERROR(__xludf.DUMMYFUNCTION("""COMPUTED_VALUE"""),42293.66666666667)</f>
        <v>42293.66667</v>
      </c>
      <c r="B201" s="1">
        <f>IFERROR(__xludf.DUMMYFUNCTION("""COMPUTED_VALUE"""),45.4)</f>
        <v>45.4</v>
      </c>
    </row>
    <row r="202">
      <c r="A202" s="2">
        <f>IFERROR(__xludf.DUMMYFUNCTION("""COMPUTED_VALUE"""),42296.66666666667)</f>
        <v>42296.66667</v>
      </c>
      <c r="B202" s="1">
        <f>IFERROR(__xludf.DUMMYFUNCTION("""COMPUTED_VALUE"""),45.62)</f>
        <v>45.62</v>
      </c>
    </row>
    <row r="203">
      <c r="A203" s="2">
        <f>IFERROR(__xludf.DUMMYFUNCTION("""COMPUTED_VALUE"""),42297.66666666667)</f>
        <v>42297.66667</v>
      </c>
      <c r="B203" s="1">
        <f>IFERROR(__xludf.DUMMYFUNCTION("""COMPUTED_VALUE"""),42.61)</f>
        <v>42.61</v>
      </c>
    </row>
    <row r="204">
      <c r="A204" s="2">
        <f>IFERROR(__xludf.DUMMYFUNCTION("""COMPUTED_VALUE"""),42298.66666666667)</f>
        <v>42298.66667</v>
      </c>
      <c r="B204" s="1">
        <f>IFERROR(__xludf.DUMMYFUNCTION("""COMPUTED_VALUE"""),42.02)</f>
        <v>42.02</v>
      </c>
    </row>
    <row r="205">
      <c r="A205" s="2">
        <f>IFERROR(__xludf.DUMMYFUNCTION("""COMPUTED_VALUE"""),42299.66666666667)</f>
        <v>42299.66667</v>
      </c>
      <c r="B205" s="1">
        <f>IFERROR(__xludf.DUMMYFUNCTION("""COMPUTED_VALUE"""),42.34)</f>
        <v>42.34</v>
      </c>
    </row>
    <row r="206">
      <c r="A206" s="2">
        <f>IFERROR(__xludf.DUMMYFUNCTION("""COMPUTED_VALUE"""),42300.66666666667)</f>
        <v>42300.66667</v>
      </c>
      <c r="B206" s="1">
        <f>IFERROR(__xludf.DUMMYFUNCTION("""COMPUTED_VALUE"""),41.82)</f>
        <v>41.82</v>
      </c>
    </row>
    <row r="207">
      <c r="A207" s="2">
        <f>IFERROR(__xludf.DUMMYFUNCTION("""COMPUTED_VALUE"""),42303.66666666667)</f>
        <v>42303.66667</v>
      </c>
      <c r="B207" s="1">
        <f>IFERROR(__xludf.DUMMYFUNCTION("""COMPUTED_VALUE"""),43.05)</f>
        <v>43.05</v>
      </c>
    </row>
    <row r="208">
      <c r="A208" s="2">
        <f>IFERROR(__xludf.DUMMYFUNCTION("""COMPUTED_VALUE"""),42304.66666666667)</f>
        <v>42304.66667</v>
      </c>
      <c r="B208" s="1">
        <f>IFERROR(__xludf.DUMMYFUNCTION("""COMPUTED_VALUE"""),42.07)</f>
        <v>42.07</v>
      </c>
    </row>
    <row r="209">
      <c r="A209" s="2">
        <f>IFERROR(__xludf.DUMMYFUNCTION("""COMPUTED_VALUE"""),42305.66666666667)</f>
        <v>42305.66667</v>
      </c>
      <c r="B209" s="1">
        <f>IFERROR(__xludf.DUMMYFUNCTION("""COMPUTED_VALUE"""),42.59)</f>
        <v>42.59</v>
      </c>
    </row>
    <row r="210">
      <c r="A210" s="2">
        <f>IFERROR(__xludf.DUMMYFUNCTION("""COMPUTED_VALUE"""),42306.66666666667)</f>
        <v>42306.66667</v>
      </c>
      <c r="B210" s="1">
        <f>IFERROR(__xludf.DUMMYFUNCTION("""COMPUTED_VALUE"""),42.33)</f>
        <v>42.33</v>
      </c>
    </row>
    <row r="211">
      <c r="A211" s="2">
        <f>IFERROR(__xludf.DUMMYFUNCTION("""COMPUTED_VALUE"""),42307.66666666667)</f>
        <v>42307.66667</v>
      </c>
      <c r="B211" s="1">
        <f>IFERROR(__xludf.DUMMYFUNCTION("""COMPUTED_VALUE"""),41.39)</f>
        <v>41.39</v>
      </c>
    </row>
    <row r="212">
      <c r="A212" s="2">
        <f>IFERROR(__xludf.DUMMYFUNCTION("""COMPUTED_VALUE"""),42310.66666666667)</f>
        <v>42310.66667</v>
      </c>
      <c r="B212" s="1">
        <f>IFERROR(__xludf.DUMMYFUNCTION("""COMPUTED_VALUE"""),42.76)</f>
        <v>42.76</v>
      </c>
    </row>
    <row r="213">
      <c r="A213" s="2">
        <f>IFERROR(__xludf.DUMMYFUNCTION("""COMPUTED_VALUE"""),42311.66666666667)</f>
        <v>42311.66667</v>
      </c>
      <c r="B213" s="1">
        <f>IFERROR(__xludf.DUMMYFUNCTION("""COMPUTED_VALUE"""),41.67)</f>
        <v>41.67</v>
      </c>
    </row>
    <row r="214">
      <c r="A214" s="2">
        <f>IFERROR(__xludf.DUMMYFUNCTION("""COMPUTED_VALUE"""),42312.66666666667)</f>
        <v>42312.66667</v>
      </c>
      <c r="B214" s="1">
        <f>IFERROR(__xludf.DUMMYFUNCTION("""COMPUTED_VALUE"""),46.33)</f>
        <v>46.33</v>
      </c>
    </row>
    <row r="215">
      <c r="A215" s="2">
        <f>IFERROR(__xludf.DUMMYFUNCTION("""COMPUTED_VALUE"""),42313.66666666667)</f>
        <v>42313.66667</v>
      </c>
      <c r="B215" s="1">
        <f>IFERROR(__xludf.DUMMYFUNCTION("""COMPUTED_VALUE"""),46.35)</f>
        <v>46.35</v>
      </c>
    </row>
    <row r="216">
      <c r="A216" s="2">
        <f>IFERROR(__xludf.DUMMYFUNCTION("""COMPUTED_VALUE"""),42314.66666666667)</f>
        <v>42314.66667</v>
      </c>
      <c r="B216" s="1">
        <f>IFERROR(__xludf.DUMMYFUNCTION("""COMPUTED_VALUE"""),46.47)</f>
        <v>46.47</v>
      </c>
    </row>
    <row r="217">
      <c r="A217" s="2">
        <f>IFERROR(__xludf.DUMMYFUNCTION("""COMPUTED_VALUE"""),42317.66666666667)</f>
        <v>42317.66667</v>
      </c>
      <c r="B217" s="1">
        <f>IFERROR(__xludf.DUMMYFUNCTION("""COMPUTED_VALUE"""),45.07)</f>
        <v>45.07</v>
      </c>
    </row>
    <row r="218">
      <c r="A218" s="2">
        <f>IFERROR(__xludf.DUMMYFUNCTION("""COMPUTED_VALUE"""),42318.66666666667)</f>
        <v>42318.66667</v>
      </c>
      <c r="B218" s="1">
        <f>IFERROR(__xludf.DUMMYFUNCTION("""COMPUTED_VALUE"""),43.3)</f>
        <v>43.3</v>
      </c>
    </row>
    <row r="219">
      <c r="A219" s="2">
        <f>IFERROR(__xludf.DUMMYFUNCTION("""COMPUTED_VALUE"""),42319.66666666667)</f>
        <v>42319.66667</v>
      </c>
      <c r="B219" s="1">
        <f>IFERROR(__xludf.DUMMYFUNCTION("""COMPUTED_VALUE"""),43.82)</f>
        <v>43.82</v>
      </c>
    </row>
    <row r="220">
      <c r="A220" s="2">
        <f>IFERROR(__xludf.DUMMYFUNCTION("""COMPUTED_VALUE"""),42320.66666666667)</f>
        <v>42320.66667</v>
      </c>
      <c r="B220" s="1">
        <f>IFERROR(__xludf.DUMMYFUNCTION("""COMPUTED_VALUE"""),42.59)</f>
        <v>42.59</v>
      </c>
    </row>
    <row r="221">
      <c r="A221" s="2">
        <f>IFERROR(__xludf.DUMMYFUNCTION("""COMPUTED_VALUE"""),42321.66666666667)</f>
        <v>42321.66667</v>
      </c>
      <c r="B221" s="1">
        <f>IFERROR(__xludf.DUMMYFUNCTION("""COMPUTED_VALUE"""),41.44)</f>
        <v>41.44</v>
      </c>
    </row>
    <row r="222">
      <c r="A222" s="2">
        <f>IFERROR(__xludf.DUMMYFUNCTION("""COMPUTED_VALUE"""),42324.66666666667)</f>
        <v>42324.66667</v>
      </c>
      <c r="B222" s="1">
        <f>IFERROR(__xludf.DUMMYFUNCTION("""COMPUTED_VALUE"""),42.86)</f>
        <v>42.86</v>
      </c>
    </row>
    <row r="223">
      <c r="A223" s="2">
        <f>IFERROR(__xludf.DUMMYFUNCTION("""COMPUTED_VALUE"""),42325.66666666667)</f>
        <v>42325.66667</v>
      </c>
      <c r="B223" s="1">
        <f>IFERROR(__xludf.DUMMYFUNCTION("""COMPUTED_VALUE"""),42.8)</f>
        <v>42.8</v>
      </c>
    </row>
    <row r="224">
      <c r="A224" s="2">
        <f>IFERROR(__xludf.DUMMYFUNCTION("""COMPUTED_VALUE"""),42326.66666666667)</f>
        <v>42326.66667</v>
      </c>
      <c r="B224" s="1">
        <f>IFERROR(__xludf.DUMMYFUNCTION("""COMPUTED_VALUE"""),44.21)</f>
        <v>44.21</v>
      </c>
    </row>
    <row r="225">
      <c r="A225" s="2">
        <f>IFERROR(__xludf.DUMMYFUNCTION("""COMPUTED_VALUE"""),42327.66666666667)</f>
        <v>42327.66667</v>
      </c>
      <c r="B225" s="1">
        <f>IFERROR(__xludf.DUMMYFUNCTION("""COMPUTED_VALUE"""),44.36)</f>
        <v>44.36</v>
      </c>
    </row>
    <row r="226">
      <c r="A226" s="2">
        <f>IFERROR(__xludf.DUMMYFUNCTION("""COMPUTED_VALUE"""),42328.66666666667)</f>
        <v>42328.66667</v>
      </c>
      <c r="B226" s="1">
        <f>IFERROR(__xludf.DUMMYFUNCTION("""COMPUTED_VALUE"""),44.0)</f>
        <v>44</v>
      </c>
    </row>
    <row r="227">
      <c r="A227" s="2">
        <f>IFERROR(__xludf.DUMMYFUNCTION("""COMPUTED_VALUE"""),42331.66666666667)</f>
        <v>42331.66667</v>
      </c>
      <c r="B227" s="1">
        <f>IFERROR(__xludf.DUMMYFUNCTION("""COMPUTED_VALUE"""),43.55)</f>
        <v>43.55</v>
      </c>
    </row>
    <row r="228">
      <c r="A228" s="2">
        <f>IFERROR(__xludf.DUMMYFUNCTION("""COMPUTED_VALUE"""),42332.66666666667)</f>
        <v>42332.66667</v>
      </c>
      <c r="B228" s="1">
        <f>IFERROR(__xludf.DUMMYFUNCTION("""COMPUTED_VALUE"""),43.65)</f>
        <v>43.65</v>
      </c>
    </row>
    <row r="229">
      <c r="A229" s="2">
        <f>IFERROR(__xludf.DUMMYFUNCTION("""COMPUTED_VALUE"""),42333.66666666667)</f>
        <v>42333.66667</v>
      </c>
      <c r="B229" s="1">
        <f>IFERROR(__xludf.DUMMYFUNCTION("""COMPUTED_VALUE"""),45.93)</f>
        <v>45.93</v>
      </c>
    </row>
    <row r="230">
      <c r="A230" s="2">
        <f>IFERROR(__xludf.DUMMYFUNCTION("""COMPUTED_VALUE"""),42335.66666666667)</f>
        <v>42335.66667</v>
      </c>
      <c r="B230" s="1">
        <f>IFERROR(__xludf.DUMMYFUNCTION("""COMPUTED_VALUE"""),46.32)</f>
        <v>46.32</v>
      </c>
    </row>
    <row r="231">
      <c r="A231" s="2">
        <f>IFERROR(__xludf.DUMMYFUNCTION("""COMPUTED_VALUE"""),42338.66666666667)</f>
        <v>42338.66667</v>
      </c>
      <c r="B231" s="1">
        <f>IFERROR(__xludf.DUMMYFUNCTION("""COMPUTED_VALUE"""),46.05)</f>
        <v>46.05</v>
      </c>
    </row>
    <row r="232">
      <c r="A232" s="2">
        <f>IFERROR(__xludf.DUMMYFUNCTION("""COMPUTED_VALUE"""),42339.66666666667)</f>
        <v>42339.66667</v>
      </c>
      <c r="B232" s="1">
        <f>IFERROR(__xludf.DUMMYFUNCTION("""COMPUTED_VALUE"""),47.44)</f>
        <v>47.44</v>
      </c>
    </row>
    <row r="233">
      <c r="A233" s="2">
        <f>IFERROR(__xludf.DUMMYFUNCTION("""COMPUTED_VALUE"""),42340.66666666667)</f>
        <v>42340.66667</v>
      </c>
      <c r="B233" s="1">
        <f>IFERROR(__xludf.DUMMYFUNCTION("""COMPUTED_VALUE"""),46.4)</f>
        <v>46.4</v>
      </c>
    </row>
    <row r="234">
      <c r="A234" s="2">
        <f>IFERROR(__xludf.DUMMYFUNCTION("""COMPUTED_VALUE"""),42341.66666666667)</f>
        <v>42341.66667</v>
      </c>
      <c r="B234" s="1">
        <f>IFERROR(__xludf.DUMMYFUNCTION("""COMPUTED_VALUE"""),46.54)</f>
        <v>46.54</v>
      </c>
    </row>
    <row r="235">
      <c r="A235" s="2">
        <f>IFERROR(__xludf.DUMMYFUNCTION("""COMPUTED_VALUE"""),42342.66666666667)</f>
        <v>42342.66667</v>
      </c>
      <c r="B235" s="1">
        <f>IFERROR(__xludf.DUMMYFUNCTION("""COMPUTED_VALUE"""),46.08)</f>
        <v>46.08</v>
      </c>
    </row>
    <row r="236">
      <c r="A236" s="2">
        <f>IFERROR(__xludf.DUMMYFUNCTION("""COMPUTED_VALUE"""),42345.66666666667)</f>
        <v>42345.66667</v>
      </c>
      <c r="B236" s="1">
        <f>IFERROR(__xludf.DUMMYFUNCTION("""COMPUTED_VALUE"""),46.23)</f>
        <v>46.23</v>
      </c>
    </row>
    <row r="237">
      <c r="A237" s="2">
        <f>IFERROR(__xludf.DUMMYFUNCTION("""COMPUTED_VALUE"""),42346.66666666667)</f>
        <v>42346.66667</v>
      </c>
      <c r="B237" s="1">
        <f>IFERROR(__xludf.DUMMYFUNCTION("""COMPUTED_VALUE"""),45.34)</f>
        <v>45.34</v>
      </c>
    </row>
    <row r="238">
      <c r="A238" s="2">
        <f>IFERROR(__xludf.DUMMYFUNCTION("""COMPUTED_VALUE"""),42347.66666666667)</f>
        <v>42347.66667</v>
      </c>
      <c r="B238" s="1">
        <f>IFERROR(__xludf.DUMMYFUNCTION("""COMPUTED_VALUE"""),44.9)</f>
        <v>44.9</v>
      </c>
    </row>
    <row r="239">
      <c r="A239" s="2">
        <f>IFERROR(__xludf.DUMMYFUNCTION("""COMPUTED_VALUE"""),42348.66666666667)</f>
        <v>42348.66667</v>
      </c>
      <c r="B239" s="1">
        <f>IFERROR(__xludf.DUMMYFUNCTION("""COMPUTED_VALUE"""),45.41)</f>
        <v>45.41</v>
      </c>
    </row>
    <row r="240">
      <c r="A240" s="2">
        <f>IFERROR(__xludf.DUMMYFUNCTION("""COMPUTED_VALUE"""),42349.66666666667)</f>
        <v>42349.66667</v>
      </c>
      <c r="B240" s="1">
        <f>IFERROR(__xludf.DUMMYFUNCTION("""COMPUTED_VALUE"""),43.4)</f>
        <v>43.4</v>
      </c>
    </row>
    <row r="241">
      <c r="A241" s="2">
        <f>IFERROR(__xludf.DUMMYFUNCTION("""COMPUTED_VALUE"""),42352.66666666667)</f>
        <v>42352.66667</v>
      </c>
      <c r="B241" s="1">
        <f>IFERROR(__xludf.DUMMYFUNCTION("""COMPUTED_VALUE"""),43.72)</f>
        <v>43.72</v>
      </c>
    </row>
    <row r="242">
      <c r="A242" s="2">
        <f>IFERROR(__xludf.DUMMYFUNCTION("""COMPUTED_VALUE"""),42353.66666666667)</f>
        <v>42353.66667</v>
      </c>
      <c r="B242" s="1">
        <f>IFERROR(__xludf.DUMMYFUNCTION("""COMPUTED_VALUE"""),44.22)</f>
        <v>44.22</v>
      </c>
    </row>
    <row r="243">
      <c r="A243" s="2">
        <f>IFERROR(__xludf.DUMMYFUNCTION("""COMPUTED_VALUE"""),42354.66666666667)</f>
        <v>42354.66667</v>
      </c>
      <c r="B243" s="1">
        <f>IFERROR(__xludf.DUMMYFUNCTION("""COMPUTED_VALUE"""),46.9)</f>
        <v>46.9</v>
      </c>
    </row>
    <row r="244">
      <c r="A244" s="2">
        <f>IFERROR(__xludf.DUMMYFUNCTION("""COMPUTED_VALUE"""),42355.66666666667)</f>
        <v>42355.66667</v>
      </c>
      <c r="B244" s="1">
        <f>IFERROR(__xludf.DUMMYFUNCTION("""COMPUTED_VALUE"""),46.68)</f>
        <v>46.68</v>
      </c>
    </row>
    <row r="245">
      <c r="A245" s="2">
        <f>IFERROR(__xludf.DUMMYFUNCTION("""COMPUTED_VALUE"""),42356.66666666667)</f>
        <v>42356.66667</v>
      </c>
      <c r="B245" s="1">
        <f>IFERROR(__xludf.DUMMYFUNCTION("""COMPUTED_VALUE"""),46.09)</f>
        <v>46.09</v>
      </c>
    </row>
    <row r="246">
      <c r="A246" s="2">
        <f>IFERROR(__xludf.DUMMYFUNCTION("""COMPUTED_VALUE"""),42359.66666666667)</f>
        <v>42359.66667</v>
      </c>
      <c r="B246" s="1">
        <f>IFERROR(__xludf.DUMMYFUNCTION("""COMPUTED_VALUE"""),46.51)</f>
        <v>46.51</v>
      </c>
    </row>
    <row r="247">
      <c r="A247" s="2">
        <f>IFERROR(__xludf.DUMMYFUNCTION("""COMPUTED_VALUE"""),42360.66666666667)</f>
        <v>42360.66667</v>
      </c>
      <c r="B247" s="1">
        <f>IFERROR(__xludf.DUMMYFUNCTION("""COMPUTED_VALUE"""),45.99)</f>
        <v>45.99</v>
      </c>
    </row>
    <row r="248">
      <c r="A248" s="2">
        <f>IFERROR(__xludf.DUMMYFUNCTION("""COMPUTED_VALUE"""),42361.66666666667)</f>
        <v>42361.66667</v>
      </c>
      <c r="B248" s="1">
        <f>IFERROR(__xludf.DUMMYFUNCTION("""COMPUTED_VALUE"""),45.94)</f>
        <v>45.94</v>
      </c>
    </row>
    <row r="249">
      <c r="A249" s="2">
        <f>IFERROR(__xludf.DUMMYFUNCTION("""COMPUTED_VALUE"""),42362.66666666667)</f>
        <v>42362.66667</v>
      </c>
      <c r="B249" s="1">
        <f>IFERROR(__xludf.DUMMYFUNCTION("""COMPUTED_VALUE"""),46.11)</f>
        <v>46.11</v>
      </c>
    </row>
    <row r="250">
      <c r="A250" s="2">
        <f>IFERROR(__xludf.DUMMYFUNCTION("""COMPUTED_VALUE"""),42366.66666666667)</f>
        <v>42366.66667</v>
      </c>
      <c r="B250" s="1">
        <f>IFERROR(__xludf.DUMMYFUNCTION("""COMPUTED_VALUE"""),45.79)</f>
        <v>45.79</v>
      </c>
    </row>
    <row r="251">
      <c r="A251" s="2">
        <f>IFERROR(__xludf.DUMMYFUNCTION("""COMPUTED_VALUE"""),42367.66666666667)</f>
        <v>42367.66667</v>
      </c>
      <c r="B251" s="1">
        <f>IFERROR(__xludf.DUMMYFUNCTION("""COMPUTED_VALUE"""),47.44)</f>
        <v>47.44</v>
      </c>
    </row>
    <row r="252">
      <c r="A252" s="2">
        <f>IFERROR(__xludf.DUMMYFUNCTION("""COMPUTED_VALUE"""),42368.66666666667)</f>
        <v>42368.66667</v>
      </c>
      <c r="B252" s="1">
        <f>IFERROR(__xludf.DUMMYFUNCTION("""COMPUTED_VALUE"""),47.62)</f>
        <v>47.62</v>
      </c>
    </row>
    <row r="253">
      <c r="A253" s="2">
        <f>IFERROR(__xludf.DUMMYFUNCTION("""COMPUTED_VALUE"""),42369.66666666667)</f>
        <v>42369.66667</v>
      </c>
      <c r="B253" s="1">
        <f>IFERROR(__xludf.DUMMYFUNCTION("""COMPUTED_VALUE"""),48.0)</f>
        <v>48</v>
      </c>
    </row>
    <row r="254">
      <c r="A254" s="2">
        <f>IFERROR(__xludf.DUMMYFUNCTION("""COMPUTED_VALUE"""),42373.66666666667)</f>
        <v>42373.66667</v>
      </c>
      <c r="B254" s="1">
        <f>IFERROR(__xludf.DUMMYFUNCTION("""COMPUTED_VALUE"""),44.68)</f>
        <v>44.68</v>
      </c>
    </row>
    <row r="255">
      <c r="A255" s="2">
        <f>IFERROR(__xludf.DUMMYFUNCTION("""COMPUTED_VALUE"""),42374.66666666667)</f>
        <v>42374.66667</v>
      </c>
      <c r="B255" s="1">
        <f>IFERROR(__xludf.DUMMYFUNCTION("""COMPUTED_VALUE"""),44.69)</f>
        <v>44.69</v>
      </c>
    </row>
    <row r="256">
      <c r="A256" s="2">
        <f>IFERROR(__xludf.DUMMYFUNCTION("""COMPUTED_VALUE"""),42375.66666666667)</f>
        <v>42375.66667</v>
      </c>
      <c r="B256" s="1">
        <f>IFERROR(__xludf.DUMMYFUNCTION("""COMPUTED_VALUE"""),43.81)</f>
        <v>43.81</v>
      </c>
    </row>
    <row r="257">
      <c r="A257" s="2">
        <f>IFERROR(__xludf.DUMMYFUNCTION("""COMPUTED_VALUE"""),42376.66666666667)</f>
        <v>42376.66667</v>
      </c>
      <c r="B257" s="1">
        <f>IFERROR(__xludf.DUMMYFUNCTION("""COMPUTED_VALUE"""),43.13)</f>
        <v>43.13</v>
      </c>
    </row>
    <row r="258">
      <c r="A258" s="2">
        <f>IFERROR(__xludf.DUMMYFUNCTION("""COMPUTED_VALUE"""),42377.66666666667)</f>
        <v>42377.66667</v>
      </c>
      <c r="B258" s="1">
        <f>IFERROR(__xludf.DUMMYFUNCTION("""COMPUTED_VALUE"""),42.2)</f>
        <v>42.2</v>
      </c>
    </row>
    <row r="259">
      <c r="A259" s="2">
        <f>IFERROR(__xludf.DUMMYFUNCTION("""COMPUTED_VALUE"""),42380.66666666667)</f>
        <v>42380.66667</v>
      </c>
      <c r="B259" s="1">
        <f>IFERROR(__xludf.DUMMYFUNCTION("""COMPUTED_VALUE"""),41.57)</f>
        <v>41.57</v>
      </c>
    </row>
    <row r="260">
      <c r="A260" s="2">
        <f>IFERROR(__xludf.DUMMYFUNCTION("""COMPUTED_VALUE"""),42381.66666666667)</f>
        <v>42381.66667</v>
      </c>
      <c r="B260" s="1">
        <f>IFERROR(__xludf.DUMMYFUNCTION("""COMPUTED_VALUE"""),41.99)</f>
        <v>41.99</v>
      </c>
    </row>
    <row r="261">
      <c r="A261" s="2">
        <f>IFERROR(__xludf.DUMMYFUNCTION("""COMPUTED_VALUE"""),42382.66666666667)</f>
        <v>42382.66667</v>
      </c>
      <c r="B261" s="1">
        <f>IFERROR(__xludf.DUMMYFUNCTION("""COMPUTED_VALUE"""),40.06)</f>
        <v>40.06</v>
      </c>
    </row>
    <row r="262">
      <c r="A262" s="2">
        <f>IFERROR(__xludf.DUMMYFUNCTION("""COMPUTED_VALUE"""),42383.66666666667)</f>
        <v>42383.66667</v>
      </c>
      <c r="B262" s="1">
        <f>IFERROR(__xludf.DUMMYFUNCTION("""COMPUTED_VALUE"""),41.24)</f>
        <v>41.24</v>
      </c>
    </row>
    <row r="263">
      <c r="A263" s="2">
        <f>IFERROR(__xludf.DUMMYFUNCTION("""COMPUTED_VALUE"""),42384.66666666667)</f>
        <v>42384.66667</v>
      </c>
      <c r="B263" s="1">
        <f>IFERROR(__xludf.DUMMYFUNCTION("""COMPUTED_VALUE"""),41.0)</f>
        <v>41</v>
      </c>
    </row>
    <row r="264">
      <c r="A264" s="2">
        <f>IFERROR(__xludf.DUMMYFUNCTION("""COMPUTED_VALUE"""),42388.66666666667)</f>
        <v>42388.66667</v>
      </c>
      <c r="B264" s="1">
        <f>IFERROR(__xludf.DUMMYFUNCTION("""COMPUTED_VALUE"""),40.94)</f>
        <v>40.94</v>
      </c>
    </row>
    <row r="265">
      <c r="A265" s="2">
        <f>IFERROR(__xludf.DUMMYFUNCTION("""COMPUTED_VALUE"""),42389.66666666667)</f>
        <v>42389.66667</v>
      </c>
      <c r="B265" s="1">
        <f>IFERROR(__xludf.DUMMYFUNCTION("""COMPUTED_VALUE"""),39.74)</f>
        <v>39.74</v>
      </c>
    </row>
    <row r="266">
      <c r="A266" s="2">
        <f>IFERROR(__xludf.DUMMYFUNCTION("""COMPUTED_VALUE"""),42390.66666666667)</f>
        <v>42390.66667</v>
      </c>
      <c r="B266" s="1">
        <f>IFERROR(__xludf.DUMMYFUNCTION("""COMPUTED_VALUE"""),39.99)</f>
        <v>39.99</v>
      </c>
    </row>
    <row r="267">
      <c r="A267" s="2">
        <f>IFERROR(__xludf.DUMMYFUNCTION("""COMPUTED_VALUE"""),42391.66666666667)</f>
        <v>42391.66667</v>
      </c>
      <c r="B267" s="1">
        <f>IFERROR(__xludf.DUMMYFUNCTION("""COMPUTED_VALUE"""),40.51)</f>
        <v>40.51</v>
      </c>
    </row>
    <row r="268">
      <c r="A268" s="2">
        <f>IFERROR(__xludf.DUMMYFUNCTION("""COMPUTED_VALUE"""),42394.66666666667)</f>
        <v>42394.66667</v>
      </c>
      <c r="B268" s="1">
        <f>IFERROR(__xludf.DUMMYFUNCTION("""COMPUTED_VALUE"""),39.28)</f>
        <v>39.28</v>
      </c>
    </row>
    <row r="269">
      <c r="A269" s="2">
        <f>IFERROR(__xludf.DUMMYFUNCTION("""COMPUTED_VALUE"""),42395.66666666667)</f>
        <v>42395.66667</v>
      </c>
      <c r="B269" s="1">
        <f>IFERROR(__xludf.DUMMYFUNCTION("""COMPUTED_VALUE"""),38.71)</f>
        <v>38.71</v>
      </c>
    </row>
    <row r="270">
      <c r="A270" s="2">
        <f>IFERROR(__xludf.DUMMYFUNCTION("""COMPUTED_VALUE"""),42396.66666666667)</f>
        <v>42396.66667</v>
      </c>
      <c r="B270" s="1">
        <f>IFERROR(__xludf.DUMMYFUNCTION("""COMPUTED_VALUE"""),37.61)</f>
        <v>37.61</v>
      </c>
    </row>
    <row r="271">
      <c r="A271" s="2">
        <f>IFERROR(__xludf.DUMMYFUNCTION("""COMPUTED_VALUE"""),42397.66666666667)</f>
        <v>42397.66667</v>
      </c>
      <c r="B271" s="1">
        <f>IFERROR(__xludf.DUMMYFUNCTION("""COMPUTED_VALUE"""),37.94)</f>
        <v>37.94</v>
      </c>
    </row>
    <row r="272">
      <c r="A272" s="2">
        <f>IFERROR(__xludf.DUMMYFUNCTION("""COMPUTED_VALUE"""),42398.66666666667)</f>
        <v>42398.66667</v>
      </c>
      <c r="B272" s="1">
        <f>IFERROR(__xludf.DUMMYFUNCTION("""COMPUTED_VALUE"""),38.24)</f>
        <v>38.24</v>
      </c>
    </row>
    <row r="273">
      <c r="A273" s="2">
        <f>IFERROR(__xludf.DUMMYFUNCTION("""COMPUTED_VALUE"""),42401.66666666667)</f>
        <v>42401.66667</v>
      </c>
      <c r="B273" s="1">
        <f>IFERROR(__xludf.DUMMYFUNCTION("""COMPUTED_VALUE"""),39.39)</f>
        <v>39.39</v>
      </c>
    </row>
    <row r="274">
      <c r="A274" s="2">
        <f>IFERROR(__xludf.DUMMYFUNCTION("""COMPUTED_VALUE"""),42402.66666666667)</f>
        <v>42402.66667</v>
      </c>
      <c r="B274" s="1">
        <f>IFERROR(__xludf.DUMMYFUNCTION("""COMPUTED_VALUE"""),36.56)</f>
        <v>36.56</v>
      </c>
    </row>
    <row r="275">
      <c r="A275" s="2">
        <f>IFERROR(__xludf.DUMMYFUNCTION("""COMPUTED_VALUE"""),42403.66666666667)</f>
        <v>42403.66667</v>
      </c>
      <c r="B275" s="1">
        <f>IFERROR(__xludf.DUMMYFUNCTION("""COMPUTED_VALUE"""),34.7)</f>
        <v>34.7</v>
      </c>
    </row>
    <row r="276">
      <c r="A276" s="2">
        <f>IFERROR(__xludf.DUMMYFUNCTION("""COMPUTED_VALUE"""),42404.66666666667)</f>
        <v>42404.66667</v>
      </c>
      <c r="B276" s="1">
        <f>IFERROR(__xludf.DUMMYFUNCTION("""COMPUTED_VALUE"""),35.07)</f>
        <v>35.07</v>
      </c>
    </row>
    <row r="277">
      <c r="A277" s="2">
        <f>IFERROR(__xludf.DUMMYFUNCTION("""COMPUTED_VALUE"""),42405.66666666667)</f>
        <v>42405.66667</v>
      </c>
      <c r="B277" s="1">
        <f>IFERROR(__xludf.DUMMYFUNCTION("""COMPUTED_VALUE"""),32.52)</f>
        <v>32.52</v>
      </c>
    </row>
    <row r="278">
      <c r="A278" s="2">
        <f>IFERROR(__xludf.DUMMYFUNCTION("""COMPUTED_VALUE"""),42408.66666666667)</f>
        <v>42408.66667</v>
      </c>
      <c r="B278" s="1">
        <f>IFERROR(__xludf.DUMMYFUNCTION("""COMPUTED_VALUE"""),29.6)</f>
        <v>29.6</v>
      </c>
    </row>
    <row r="279">
      <c r="A279" s="2">
        <f>IFERROR(__xludf.DUMMYFUNCTION("""COMPUTED_VALUE"""),42409.66666666667)</f>
        <v>42409.66667</v>
      </c>
      <c r="B279" s="1">
        <f>IFERROR(__xludf.DUMMYFUNCTION("""COMPUTED_VALUE"""),29.65)</f>
        <v>29.65</v>
      </c>
    </row>
    <row r="280">
      <c r="A280" s="2">
        <f>IFERROR(__xludf.DUMMYFUNCTION("""COMPUTED_VALUE"""),42410.66666666667)</f>
        <v>42410.66667</v>
      </c>
      <c r="B280" s="1">
        <f>IFERROR(__xludf.DUMMYFUNCTION("""COMPUTED_VALUE"""),28.73)</f>
        <v>28.73</v>
      </c>
    </row>
    <row r="281">
      <c r="A281" s="2">
        <f>IFERROR(__xludf.DUMMYFUNCTION("""COMPUTED_VALUE"""),42411.66666666667)</f>
        <v>42411.66667</v>
      </c>
      <c r="B281" s="1">
        <f>IFERROR(__xludf.DUMMYFUNCTION("""COMPUTED_VALUE"""),30.09)</f>
        <v>30.09</v>
      </c>
    </row>
    <row r="282">
      <c r="A282" s="2">
        <f>IFERROR(__xludf.DUMMYFUNCTION("""COMPUTED_VALUE"""),42412.66666666667)</f>
        <v>42412.66667</v>
      </c>
      <c r="B282" s="1">
        <f>IFERROR(__xludf.DUMMYFUNCTION("""COMPUTED_VALUE"""),30.21)</f>
        <v>30.21</v>
      </c>
    </row>
    <row r="283">
      <c r="A283" s="2">
        <f>IFERROR(__xludf.DUMMYFUNCTION("""COMPUTED_VALUE"""),42416.66666666667)</f>
        <v>42416.66667</v>
      </c>
      <c r="B283" s="1">
        <f>IFERROR(__xludf.DUMMYFUNCTION("""COMPUTED_VALUE"""),31.03)</f>
        <v>31.03</v>
      </c>
    </row>
    <row r="284">
      <c r="A284" s="2">
        <f>IFERROR(__xludf.DUMMYFUNCTION("""COMPUTED_VALUE"""),42417.66666666667)</f>
        <v>42417.66667</v>
      </c>
      <c r="B284" s="1">
        <f>IFERROR(__xludf.DUMMYFUNCTION("""COMPUTED_VALUE"""),33.74)</f>
        <v>33.74</v>
      </c>
    </row>
    <row r="285">
      <c r="A285" s="2">
        <f>IFERROR(__xludf.DUMMYFUNCTION("""COMPUTED_VALUE"""),42418.66666666667)</f>
        <v>42418.66667</v>
      </c>
      <c r="B285" s="1">
        <f>IFERROR(__xludf.DUMMYFUNCTION("""COMPUTED_VALUE"""),33.35)</f>
        <v>33.35</v>
      </c>
    </row>
    <row r="286">
      <c r="A286" s="2">
        <f>IFERROR(__xludf.DUMMYFUNCTION("""COMPUTED_VALUE"""),42419.66666666667)</f>
        <v>42419.66667</v>
      </c>
      <c r="B286" s="1">
        <f>IFERROR(__xludf.DUMMYFUNCTION("""COMPUTED_VALUE"""),33.32)</f>
        <v>33.32</v>
      </c>
    </row>
    <row r="287">
      <c r="A287" s="2">
        <f>IFERROR(__xludf.DUMMYFUNCTION("""COMPUTED_VALUE"""),42422.66666666667)</f>
        <v>42422.66667</v>
      </c>
      <c r="B287" s="1">
        <f>IFERROR(__xludf.DUMMYFUNCTION("""COMPUTED_VALUE"""),35.55)</f>
        <v>35.55</v>
      </c>
    </row>
    <row r="288">
      <c r="A288" s="2">
        <f>IFERROR(__xludf.DUMMYFUNCTION("""COMPUTED_VALUE"""),42423.66666666667)</f>
        <v>42423.66667</v>
      </c>
      <c r="B288" s="1">
        <f>IFERROR(__xludf.DUMMYFUNCTION("""COMPUTED_VALUE"""),35.44)</f>
        <v>35.44</v>
      </c>
    </row>
    <row r="289">
      <c r="A289" s="2">
        <f>IFERROR(__xludf.DUMMYFUNCTION("""COMPUTED_VALUE"""),42424.66666666667)</f>
        <v>42424.66667</v>
      </c>
      <c r="B289" s="1">
        <f>IFERROR(__xludf.DUMMYFUNCTION("""COMPUTED_VALUE"""),35.8)</f>
        <v>35.8</v>
      </c>
    </row>
    <row r="290">
      <c r="A290" s="2">
        <f>IFERROR(__xludf.DUMMYFUNCTION("""COMPUTED_VALUE"""),42425.66666666667)</f>
        <v>42425.66667</v>
      </c>
      <c r="B290" s="1">
        <f>IFERROR(__xludf.DUMMYFUNCTION("""COMPUTED_VALUE"""),37.49)</f>
        <v>37.49</v>
      </c>
    </row>
    <row r="291">
      <c r="A291" s="2">
        <f>IFERROR(__xludf.DUMMYFUNCTION("""COMPUTED_VALUE"""),42426.66666666667)</f>
        <v>42426.66667</v>
      </c>
      <c r="B291" s="1">
        <f>IFERROR(__xludf.DUMMYFUNCTION("""COMPUTED_VALUE"""),38.07)</f>
        <v>38.07</v>
      </c>
    </row>
    <row r="292">
      <c r="A292" s="2">
        <f>IFERROR(__xludf.DUMMYFUNCTION("""COMPUTED_VALUE"""),42429.66666666667)</f>
        <v>42429.66667</v>
      </c>
      <c r="B292" s="1">
        <f>IFERROR(__xludf.DUMMYFUNCTION("""COMPUTED_VALUE"""),38.39)</f>
        <v>38.39</v>
      </c>
    </row>
    <row r="293">
      <c r="A293" s="2">
        <f>IFERROR(__xludf.DUMMYFUNCTION("""COMPUTED_VALUE"""),42430.66666666667)</f>
        <v>42430.66667</v>
      </c>
      <c r="B293" s="1">
        <f>IFERROR(__xludf.DUMMYFUNCTION("""COMPUTED_VALUE"""),37.27)</f>
        <v>37.27</v>
      </c>
    </row>
    <row r="294">
      <c r="A294" s="2">
        <f>IFERROR(__xludf.DUMMYFUNCTION("""COMPUTED_VALUE"""),42431.66666666667)</f>
        <v>42431.66667</v>
      </c>
      <c r="B294" s="1">
        <f>IFERROR(__xludf.DUMMYFUNCTION("""COMPUTED_VALUE"""),37.67)</f>
        <v>37.67</v>
      </c>
    </row>
    <row r="295">
      <c r="A295" s="2">
        <f>IFERROR(__xludf.DUMMYFUNCTION("""COMPUTED_VALUE"""),42432.66666666667)</f>
        <v>42432.66667</v>
      </c>
      <c r="B295" s="1">
        <f>IFERROR(__xludf.DUMMYFUNCTION("""COMPUTED_VALUE"""),39.15)</f>
        <v>39.15</v>
      </c>
    </row>
    <row r="296">
      <c r="A296" s="2">
        <f>IFERROR(__xludf.DUMMYFUNCTION("""COMPUTED_VALUE"""),42433.66666666667)</f>
        <v>42433.66667</v>
      </c>
      <c r="B296" s="1">
        <f>IFERROR(__xludf.DUMMYFUNCTION("""COMPUTED_VALUE"""),40.21)</f>
        <v>40.21</v>
      </c>
    </row>
    <row r="297">
      <c r="A297" s="2">
        <f>IFERROR(__xludf.DUMMYFUNCTION("""COMPUTED_VALUE"""),42436.66666666667)</f>
        <v>42436.66667</v>
      </c>
      <c r="B297" s="1">
        <f>IFERROR(__xludf.DUMMYFUNCTION("""COMPUTED_VALUE"""),41.06)</f>
        <v>41.06</v>
      </c>
    </row>
    <row r="298">
      <c r="A298" s="2">
        <f>IFERROR(__xludf.DUMMYFUNCTION("""COMPUTED_VALUE"""),42437.66666666667)</f>
        <v>42437.66667</v>
      </c>
      <c r="B298" s="1">
        <f>IFERROR(__xludf.DUMMYFUNCTION("""COMPUTED_VALUE"""),40.52)</f>
        <v>40.52</v>
      </c>
    </row>
    <row r="299">
      <c r="A299" s="2">
        <f>IFERROR(__xludf.DUMMYFUNCTION("""COMPUTED_VALUE"""),42438.66666666667)</f>
        <v>42438.66667</v>
      </c>
      <c r="B299" s="1">
        <f>IFERROR(__xludf.DUMMYFUNCTION("""COMPUTED_VALUE"""),41.74)</f>
        <v>41.74</v>
      </c>
    </row>
    <row r="300">
      <c r="A300" s="2">
        <f>IFERROR(__xludf.DUMMYFUNCTION("""COMPUTED_VALUE"""),42439.66666666667)</f>
        <v>42439.66667</v>
      </c>
      <c r="B300" s="1">
        <f>IFERROR(__xludf.DUMMYFUNCTION("""COMPUTED_VALUE"""),41.04)</f>
        <v>41.04</v>
      </c>
    </row>
    <row r="301">
      <c r="A301" s="2">
        <f>IFERROR(__xludf.DUMMYFUNCTION("""COMPUTED_VALUE"""),42440.66666666667)</f>
        <v>42440.66667</v>
      </c>
      <c r="B301" s="1">
        <f>IFERROR(__xludf.DUMMYFUNCTION("""COMPUTED_VALUE"""),41.5)</f>
        <v>41.5</v>
      </c>
    </row>
    <row r="302">
      <c r="A302" s="2">
        <f>IFERROR(__xludf.DUMMYFUNCTION("""COMPUTED_VALUE"""),42443.66666666667)</f>
        <v>42443.66667</v>
      </c>
      <c r="B302" s="1">
        <f>IFERROR(__xludf.DUMMYFUNCTION("""COMPUTED_VALUE"""),43.03)</f>
        <v>43.03</v>
      </c>
    </row>
    <row r="303">
      <c r="A303" s="2">
        <f>IFERROR(__xludf.DUMMYFUNCTION("""COMPUTED_VALUE"""),42444.66666666667)</f>
        <v>42444.66667</v>
      </c>
      <c r="B303" s="1">
        <f>IFERROR(__xludf.DUMMYFUNCTION("""COMPUTED_VALUE"""),43.67)</f>
        <v>43.67</v>
      </c>
    </row>
    <row r="304">
      <c r="A304" s="2">
        <f>IFERROR(__xludf.DUMMYFUNCTION("""COMPUTED_VALUE"""),42445.66666666667)</f>
        <v>42445.66667</v>
      </c>
      <c r="B304" s="1">
        <f>IFERROR(__xludf.DUMMYFUNCTION("""COMPUTED_VALUE"""),44.39)</f>
        <v>44.39</v>
      </c>
    </row>
    <row r="305">
      <c r="A305" s="2">
        <f>IFERROR(__xludf.DUMMYFUNCTION("""COMPUTED_VALUE"""),42446.66666666667)</f>
        <v>42446.66667</v>
      </c>
      <c r="B305" s="1">
        <f>IFERROR(__xludf.DUMMYFUNCTION("""COMPUTED_VALUE"""),45.28)</f>
        <v>45.28</v>
      </c>
    </row>
    <row r="306">
      <c r="A306" s="2">
        <f>IFERROR(__xludf.DUMMYFUNCTION("""COMPUTED_VALUE"""),42447.66666666667)</f>
        <v>42447.66667</v>
      </c>
      <c r="B306" s="1">
        <f>IFERROR(__xludf.DUMMYFUNCTION("""COMPUTED_VALUE"""),46.55)</f>
        <v>46.55</v>
      </c>
    </row>
    <row r="307">
      <c r="A307" s="2">
        <f>IFERROR(__xludf.DUMMYFUNCTION("""COMPUTED_VALUE"""),42450.66666666667)</f>
        <v>42450.66667</v>
      </c>
      <c r="B307" s="1">
        <f>IFERROR(__xludf.DUMMYFUNCTION("""COMPUTED_VALUE"""),47.66)</f>
        <v>47.66</v>
      </c>
    </row>
    <row r="308">
      <c r="A308" s="2">
        <f>IFERROR(__xludf.DUMMYFUNCTION("""COMPUTED_VALUE"""),42451.66666666667)</f>
        <v>42451.66667</v>
      </c>
      <c r="B308" s="1">
        <f>IFERROR(__xludf.DUMMYFUNCTION("""COMPUTED_VALUE"""),46.85)</f>
        <v>46.85</v>
      </c>
    </row>
    <row r="309">
      <c r="A309" s="2">
        <f>IFERROR(__xludf.DUMMYFUNCTION("""COMPUTED_VALUE"""),42452.66666666667)</f>
        <v>42452.66667</v>
      </c>
      <c r="B309" s="1">
        <f>IFERROR(__xludf.DUMMYFUNCTION("""COMPUTED_VALUE"""),44.52)</f>
        <v>44.52</v>
      </c>
    </row>
    <row r="310">
      <c r="A310" s="2">
        <f>IFERROR(__xludf.DUMMYFUNCTION("""COMPUTED_VALUE"""),42453.66666666667)</f>
        <v>42453.66667</v>
      </c>
      <c r="B310" s="1">
        <f>IFERROR(__xludf.DUMMYFUNCTION("""COMPUTED_VALUE"""),45.55)</f>
        <v>45.55</v>
      </c>
    </row>
    <row r="311">
      <c r="A311" s="2">
        <f>IFERROR(__xludf.DUMMYFUNCTION("""COMPUTED_VALUE"""),42457.66666666667)</f>
        <v>42457.66667</v>
      </c>
      <c r="B311" s="1">
        <f>IFERROR(__xludf.DUMMYFUNCTION("""COMPUTED_VALUE"""),46.05)</f>
        <v>46.05</v>
      </c>
    </row>
    <row r="312">
      <c r="A312" s="2">
        <f>IFERROR(__xludf.DUMMYFUNCTION("""COMPUTED_VALUE"""),42458.66666666667)</f>
        <v>42458.66667</v>
      </c>
      <c r="B312" s="1">
        <f>IFERROR(__xludf.DUMMYFUNCTION("""COMPUTED_VALUE"""),46.03)</f>
        <v>46.03</v>
      </c>
    </row>
    <row r="313">
      <c r="A313" s="2">
        <f>IFERROR(__xludf.DUMMYFUNCTION("""COMPUTED_VALUE"""),42459.66666666667)</f>
        <v>42459.66667</v>
      </c>
      <c r="B313" s="1">
        <f>IFERROR(__xludf.DUMMYFUNCTION("""COMPUTED_VALUE"""),45.38)</f>
        <v>45.38</v>
      </c>
    </row>
    <row r="314">
      <c r="A314" s="2">
        <f>IFERROR(__xludf.DUMMYFUNCTION("""COMPUTED_VALUE"""),42460.66666666667)</f>
        <v>42460.66667</v>
      </c>
      <c r="B314" s="1">
        <f>IFERROR(__xludf.DUMMYFUNCTION("""COMPUTED_VALUE"""),45.95)</f>
        <v>45.95</v>
      </c>
    </row>
    <row r="315">
      <c r="A315" s="2">
        <f>IFERROR(__xludf.DUMMYFUNCTION("""COMPUTED_VALUE"""),42461.66666666667)</f>
        <v>42461.66667</v>
      </c>
      <c r="B315" s="1">
        <f>IFERROR(__xludf.DUMMYFUNCTION("""COMPUTED_VALUE"""),47.52)</f>
        <v>47.52</v>
      </c>
    </row>
    <row r="316">
      <c r="A316" s="2">
        <f>IFERROR(__xludf.DUMMYFUNCTION("""COMPUTED_VALUE"""),42464.66666666667)</f>
        <v>42464.66667</v>
      </c>
      <c r="B316" s="1">
        <f>IFERROR(__xludf.DUMMYFUNCTION("""COMPUTED_VALUE"""),49.4)</f>
        <v>49.4</v>
      </c>
    </row>
    <row r="317">
      <c r="A317" s="2">
        <f>IFERROR(__xludf.DUMMYFUNCTION("""COMPUTED_VALUE"""),42465.66666666667)</f>
        <v>42465.66667</v>
      </c>
      <c r="B317" s="1">
        <f>IFERROR(__xludf.DUMMYFUNCTION("""COMPUTED_VALUE"""),51.09)</f>
        <v>51.09</v>
      </c>
    </row>
    <row r="318">
      <c r="A318" s="2">
        <f>IFERROR(__xludf.DUMMYFUNCTION("""COMPUTED_VALUE"""),42466.66666666667)</f>
        <v>42466.66667</v>
      </c>
      <c r="B318" s="1">
        <f>IFERROR(__xludf.DUMMYFUNCTION("""COMPUTED_VALUE"""),53.08)</f>
        <v>53.08</v>
      </c>
    </row>
    <row r="319">
      <c r="A319" s="2">
        <f>IFERROR(__xludf.DUMMYFUNCTION("""COMPUTED_VALUE"""),42467.66666666667)</f>
        <v>42467.66667</v>
      </c>
      <c r="B319" s="1">
        <f>IFERROR(__xludf.DUMMYFUNCTION("""COMPUTED_VALUE"""),51.44)</f>
        <v>51.44</v>
      </c>
    </row>
    <row r="320">
      <c r="A320" s="2">
        <f>IFERROR(__xludf.DUMMYFUNCTION("""COMPUTED_VALUE"""),42468.66666666667)</f>
        <v>42468.66667</v>
      </c>
      <c r="B320" s="1">
        <f>IFERROR(__xludf.DUMMYFUNCTION("""COMPUTED_VALUE"""),50.01)</f>
        <v>50.01</v>
      </c>
    </row>
    <row r="321">
      <c r="A321" s="2">
        <f>IFERROR(__xludf.DUMMYFUNCTION("""COMPUTED_VALUE"""),42471.66666666667)</f>
        <v>42471.66667</v>
      </c>
      <c r="B321" s="1">
        <f>IFERROR(__xludf.DUMMYFUNCTION("""COMPUTED_VALUE"""),49.98)</f>
        <v>49.98</v>
      </c>
    </row>
    <row r="322">
      <c r="A322" s="2">
        <f>IFERROR(__xludf.DUMMYFUNCTION("""COMPUTED_VALUE"""),42472.66666666667)</f>
        <v>42472.66667</v>
      </c>
      <c r="B322" s="1">
        <f>IFERROR(__xludf.DUMMYFUNCTION("""COMPUTED_VALUE"""),49.56)</f>
        <v>49.56</v>
      </c>
    </row>
    <row r="323">
      <c r="A323" s="2">
        <f>IFERROR(__xludf.DUMMYFUNCTION("""COMPUTED_VALUE"""),42473.66666666667)</f>
        <v>42473.66667</v>
      </c>
      <c r="B323" s="1">
        <f>IFERROR(__xludf.DUMMYFUNCTION("""COMPUTED_VALUE"""),50.91)</f>
        <v>50.91</v>
      </c>
    </row>
    <row r="324">
      <c r="A324" s="2">
        <f>IFERROR(__xludf.DUMMYFUNCTION("""COMPUTED_VALUE"""),42474.66666666667)</f>
        <v>42474.66667</v>
      </c>
      <c r="B324" s="1">
        <f>IFERROR(__xludf.DUMMYFUNCTION("""COMPUTED_VALUE"""),50.37)</f>
        <v>50.37</v>
      </c>
    </row>
    <row r="325">
      <c r="A325" s="2">
        <f>IFERROR(__xludf.DUMMYFUNCTION("""COMPUTED_VALUE"""),42475.66666666667)</f>
        <v>42475.66667</v>
      </c>
      <c r="B325" s="1">
        <f>IFERROR(__xludf.DUMMYFUNCTION("""COMPUTED_VALUE"""),50.9)</f>
        <v>50.9</v>
      </c>
    </row>
    <row r="326">
      <c r="A326" s="2">
        <f>IFERROR(__xludf.DUMMYFUNCTION("""COMPUTED_VALUE"""),42478.66666666667)</f>
        <v>42478.66667</v>
      </c>
      <c r="B326" s="1">
        <f>IFERROR(__xludf.DUMMYFUNCTION("""COMPUTED_VALUE"""),50.78)</f>
        <v>50.78</v>
      </c>
    </row>
    <row r="327">
      <c r="A327" s="2">
        <f>IFERROR(__xludf.DUMMYFUNCTION("""COMPUTED_VALUE"""),42479.66666666667)</f>
        <v>42479.66667</v>
      </c>
      <c r="B327" s="1">
        <f>IFERROR(__xludf.DUMMYFUNCTION("""COMPUTED_VALUE"""),49.47)</f>
        <v>49.47</v>
      </c>
    </row>
    <row r="328">
      <c r="A328" s="2">
        <f>IFERROR(__xludf.DUMMYFUNCTION("""COMPUTED_VALUE"""),42480.66666666667)</f>
        <v>42480.66667</v>
      </c>
      <c r="B328" s="1">
        <f>IFERROR(__xludf.DUMMYFUNCTION("""COMPUTED_VALUE"""),49.99)</f>
        <v>49.99</v>
      </c>
    </row>
    <row r="329">
      <c r="A329" s="2">
        <f>IFERROR(__xludf.DUMMYFUNCTION("""COMPUTED_VALUE"""),42481.66666666667)</f>
        <v>42481.66667</v>
      </c>
      <c r="B329" s="1">
        <f>IFERROR(__xludf.DUMMYFUNCTION("""COMPUTED_VALUE"""),49.66)</f>
        <v>49.66</v>
      </c>
    </row>
    <row r="330">
      <c r="A330" s="2">
        <f>IFERROR(__xludf.DUMMYFUNCTION("""COMPUTED_VALUE"""),42482.66666666667)</f>
        <v>42482.66667</v>
      </c>
      <c r="B330" s="1">
        <f>IFERROR(__xludf.DUMMYFUNCTION("""COMPUTED_VALUE"""),50.75)</f>
        <v>50.75</v>
      </c>
    </row>
    <row r="331">
      <c r="A331" s="2">
        <f>IFERROR(__xludf.DUMMYFUNCTION("""COMPUTED_VALUE"""),42485.66666666667)</f>
        <v>42485.66667</v>
      </c>
      <c r="B331" s="1">
        <f>IFERROR(__xludf.DUMMYFUNCTION("""COMPUTED_VALUE"""),50.36)</f>
        <v>50.36</v>
      </c>
    </row>
    <row r="332">
      <c r="A332" s="2">
        <f>IFERROR(__xludf.DUMMYFUNCTION("""COMPUTED_VALUE"""),42486.66666666667)</f>
        <v>42486.66667</v>
      </c>
      <c r="B332" s="1">
        <f>IFERROR(__xludf.DUMMYFUNCTION("""COMPUTED_VALUE"""),50.75)</f>
        <v>50.75</v>
      </c>
    </row>
    <row r="333">
      <c r="A333" s="2">
        <f>IFERROR(__xludf.DUMMYFUNCTION("""COMPUTED_VALUE"""),42487.66666666667)</f>
        <v>42487.66667</v>
      </c>
      <c r="B333" s="1">
        <f>IFERROR(__xludf.DUMMYFUNCTION("""COMPUTED_VALUE"""),50.29)</f>
        <v>50.29</v>
      </c>
    </row>
    <row r="334">
      <c r="A334" s="2">
        <f>IFERROR(__xludf.DUMMYFUNCTION("""COMPUTED_VALUE"""),42488.66666666667)</f>
        <v>42488.66667</v>
      </c>
      <c r="B334" s="1">
        <f>IFERROR(__xludf.DUMMYFUNCTION("""COMPUTED_VALUE"""),49.54)</f>
        <v>49.54</v>
      </c>
    </row>
    <row r="335">
      <c r="A335" s="2">
        <f>IFERROR(__xludf.DUMMYFUNCTION("""COMPUTED_VALUE"""),42489.66666666667)</f>
        <v>42489.66667</v>
      </c>
      <c r="B335" s="1">
        <f>IFERROR(__xludf.DUMMYFUNCTION("""COMPUTED_VALUE"""),48.15)</f>
        <v>48.15</v>
      </c>
    </row>
    <row r="336">
      <c r="A336" s="2">
        <f>IFERROR(__xludf.DUMMYFUNCTION("""COMPUTED_VALUE"""),42492.66666666667)</f>
        <v>42492.66667</v>
      </c>
      <c r="B336" s="1">
        <f>IFERROR(__xludf.DUMMYFUNCTION("""COMPUTED_VALUE"""),48.36)</f>
        <v>48.36</v>
      </c>
    </row>
    <row r="337">
      <c r="A337" s="2">
        <f>IFERROR(__xludf.DUMMYFUNCTION("""COMPUTED_VALUE"""),42493.66666666667)</f>
        <v>42493.66667</v>
      </c>
      <c r="B337" s="1">
        <f>IFERROR(__xludf.DUMMYFUNCTION("""COMPUTED_VALUE"""),46.46)</f>
        <v>46.46</v>
      </c>
    </row>
    <row r="338">
      <c r="A338" s="2">
        <f>IFERROR(__xludf.DUMMYFUNCTION("""COMPUTED_VALUE"""),42494.66666666667)</f>
        <v>42494.66667</v>
      </c>
      <c r="B338" s="1">
        <f>IFERROR(__xludf.DUMMYFUNCTION("""COMPUTED_VALUE"""),44.51)</f>
        <v>44.51</v>
      </c>
    </row>
    <row r="339">
      <c r="A339" s="2">
        <f>IFERROR(__xludf.DUMMYFUNCTION("""COMPUTED_VALUE"""),42495.66666666667)</f>
        <v>42495.66667</v>
      </c>
      <c r="B339" s="1">
        <f>IFERROR(__xludf.DUMMYFUNCTION("""COMPUTED_VALUE"""),42.31)</f>
        <v>42.31</v>
      </c>
    </row>
    <row r="340">
      <c r="A340" s="2">
        <f>IFERROR(__xludf.DUMMYFUNCTION("""COMPUTED_VALUE"""),42496.66666666667)</f>
        <v>42496.66667</v>
      </c>
      <c r="B340" s="1">
        <f>IFERROR(__xludf.DUMMYFUNCTION("""COMPUTED_VALUE"""),42.99)</f>
        <v>42.99</v>
      </c>
    </row>
    <row r="341">
      <c r="A341" s="2">
        <f>IFERROR(__xludf.DUMMYFUNCTION("""COMPUTED_VALUE"""),42499.66666666667)</f>
        <v>42499.66667</v>
      </c>
      <c r="B341" s="1">
        <f>IFERROR(__xludf.DUMMYFUNCTION("""COMPUTED_VALUE"""),41.78)</f>
        <v>41.78</v>
      </c>
    </row>
    <row r="342">
      <c r="A342" s="2">
        <f>IFERROR(__xludf.DUMMYFUNCTION("""COMPUTED_VALUE"""),42500.66666666667)</f>
        <v>42500.66667</v>
      </c>
      <c r="B342" s="1">
        <f>IFERROR(__xludf.DUMMYFUNCTION("""COMPUTED_VALUE"""),41.74)</f>
        <v>41.74</v>
      </c>
    </row>
    <row r="343">
      <c r="A343" s="2">
        <f>IFERROR(__xludf.DUMMYFUNCTION("""COMPUTED_VALUE"""),42501.66666666667)</f>
        <v>42501.66667</v>
      </c>
      <c r="B343" s="1">
        <f>IFERROR(__xludf.DUMMYFUNCTION("""COMPUTED_VALUE"""),41.79)</f>
        <v>41.79</v>
      </c>
    </row>
    <row r="344">
      <c r="A344" s="2">
        <f>IFERROR(__xludf.DUMMYFUNCTION("""COMPUTED_VALUE"""),42502.66666666667)</f>
        <v>42502.66667</v>
      </c>
      <c r="B344" s="1">
        <f>IFERROR(__xludf.DUMMYFUNCTION("""COMPUTED_VALUE"""),41.46)</f>
        <v>41.46</v>
      </c>
    </row>
    <row r="345">
      <c r="A345" s="2">
        <f>IFERROR(__xludf.DUMMYFUNCTION("""COMPUTED_VALUE"""),42503.66666666667)</f>
        <v>42503.66667</v>
      </c>
      <c r="B345" s="1">
        <f>IFERROR(__xludf.DUMMYFUNCTION("""COMPUTED_VALUE"""),41.52)</f>
        <v>41.52</v>
      </c>
    </row>
    <row r="346">
      <c r="A346" s="2">
        <f>IFERROR(__xludf.DUMMYFUNCTION("""COMPUTED_VALUE"""),42506.66666666667)</f>
        <v>42506.66667</v>
      </c>
      <c r="B346" s="1">
        <f>IFERROR(__xludf.DUMMYFUNCTION("""COMPUTED_VALUE"""),41.66)</f>
        <v>41.66</v>
      </c>
    </row>
    <row r="347">
      <c r="A347" s="2">
        <f>IFERROR(__xludf.DUMMYFUNCTION("""COMPUTED_VALUE"""),42507.66666666667)</f>
        <v>42507.66667</v>
      </c>
      <c r="B347" s="1">
        <f>IFERROR(__xludf.DUMMYFUNCTION("""COMPUTED_VALUE"""),40.93)</f>
        <v>40.93</v>
      </c>
    </row>
    <row r="348">
      <c r="A348" s="2">
        <f>IFERROR(__xludf.DUMMYFUNCTION("""COMPUTED_VALUE"""),42508.66666666667)</f>
        <v>42508.66667</v>
      </c>
      <c r="B348" s="1">
        <f>IFERROR(__xludf.DUMMYFUNCTION("""COMPUTED_VALUE"""),42.23)</f>
        <v>42.23</v>
      </c>
    </row>
    <row r="349">
      <c r="A349" s="2">
        <f>IFERROR(__xludf.DUMMYFUNCTION("""COMPUTED_VALUE"""),42509.66666666667)</f>
        <v>42509.66667</v>
      </c>
      <c r="B349" s="1">
        <f>IFERROR(__xludf.DUMMYFUNCTION("""COMPUTED_VALUE"""),43.04)</f>
        <v>43.04</v>
      </c>
    </row>
    <row r="350">
      <c r="A350" s="2">
        <f>IFERROR(__xludf.DUMMYFUNCTION("""COMPUTED_VALUE"""),42510.66666666667)</f>
        <v>42510.66667</v>
      </c>
      <c r="B350" s="1">
        <f>IFERROR(__xludf.DUMMYFUNCTION("""COMPUTED_VALUE"""),44.06)</f>
        <v>44.06</v>
      </c>
    </row>
    <row r="351">
      <c r="A351" s="2">
        <f>IFERROR(__xludf.DUMMYFUNCTION("""COMPUTED_VALUE"""),42513.66666666667)</f>
        <v>42513.66667</v>
      </c>
      <c r="B351" s="1">
        <f>IFERROR(__xludf.DUMMYFUNCTION("""COMPUTED_VALUE"""),43.24)</f>
        <v>43.24</v>
      </c>
    </row>
    <row r="352">
      <c r="A352" s="2">
        <f>IFERROR(__xludf.DUMMYFUNCTION("""COMPUTED_VALUE"""),42514.66666666667)</f>
        <v>42514.66667</v>
      </c>
      <c r="B352" s="1">
        <f>IFERROR(__xludf.DUMMYFUNCTION("""COMPUTED_VALUE"""),43.58)</f>
        <v>43.58</v>
      </c>
    </row>
    <row r="353">
      <c r="A353" s="2">
        <f>IFERROR(__xludf.DUMMYFUNCTION("""COMPUTED_VALUE"""),42515.66666666667)</f>
        <v>42515.66667</v>
      </c>
      <c r="B353" s="1">
        <f>IFERROR(__xludf.DUMMYFUNCTION("""COMPUTED_VALUE"""),43.92)</f>
        <v>43.92</v>
      </c>
    </row>
    <row r="354">
      <c r="A354" s="2">
        <f>IFERROR(__xludf.DUMMYFUNCTION("""COMPUTED_VALUE"""),42516.66666666667)</f>
        <v>42516.66667</v>
      </c>
      <c r="B354" s="1">
        <f>IFERROR(__xludf.DUMMYFUNCTION("""COMPUTED_VALUE"""),45.02)</f>
        <v>45.02</v>
      </c>
    </row>
    <row r="355">
      <c r="A355" s="2">
        <f>IFERROR(__xludf.DUMMYFUNCTION("""COMPUTED_VALUE"""),42517.66666666667)</f>
        <v>42517.66667</v>
      </c>
      <c r="B355" s="1">
        <f>IFERROR(__xludf.DUMMYFUNCTION("""COMPUTED_VALUE"""),44.61)</f>
        <v>44.61</v>
      </c>
    </row>
    <row r="356">
      <c r="A356" s="2">
        <f>IFERROR(__xludf.DUMMYFUNCTION("""COMPUTED_VALUE"""),42521.66666666667)</f>
        <v>42521.66667</v>
      </c>
      <c r="B356" s="1">
        <f>IFERROR(__xludf.DUMMYFUNCTION("""COMPUTED_VALUE"""),44.65)</f>
        <v>44.65</v>
      </c>
    </row>
    <row r="357">
      <c r="A357" s="2">
        <f>IFERROR(__xludf.DUMMYFUNCTION("""COMPUTED_VALUE"""),42522.66666666667)</f>
        <v>42522.66667</v>
      </c>
      <c r="B357" s="1">
        <f>IFERROR(__xludf.DUMMYFUNCTION("""COMPUTED_VALUE"""),43.91)</f>
        <v>43.91</v>
      </c>
    </row>
    <row r="358">
      <c r="A358" s="2">
        <f>IFERROR(__xludf.DUMMYFUNCTION("""COMPUTED_VALUE"""),42523.66666666667)</f>
        <v>42523.66667</v>
      </c>
      <c r="B358" s="1">
        <f>IFERROR(__xludf.DUMMYFUNCTION("""COMPUTED_VALUE"""),43.79)</f>
        <v>43.79</v>
      </c>
    </row>
    <row r="359">
      <c r="A359" s="2">
        <f>IFERROR(__xludf.DUMMYFUNCTION("""COMPUTED_VALUE"""),42524.66666666667)</f>
        <v>42524.66667</v>
      </c>
      <c r="B359" s="1">
        <f>IFERROR(__xludf.DUMMYFUNCTION("""COMPUTED_VALUE"""),43.8)</f>
        <v>43.8</v>
      </c>
    </row>
    <row r="360">
      <c r="A360" s="2">
        <f>IFERROR(__xludf.DUMMYFUNCTION("""COMPUTED_VALUE"""),42527.66666666667)</f>
        <v>42527.66667</v>
      </c>
      <c r="B360" s="1">
        <f>IFERROR(__xludf.DUMMYFUNCTION("""COMPUTED_VALUE"""),44.14)</f>
        <v>44.14</v>
      </c>
    </row>
    <row r="361">
      <c r="A361" s="2">
        <f>IFERROR(__xludf.DUMMYFUNCTION("""COMPUTED_VALUE"""),42528.66666666667)</f>
        <v>42528.66667</v>
      </c>
      <c r="B361" s="1">
        <f>IFERROR(__xludf.DUMMYFUNCTION("""COMPUTED_VALUE"""),46.47)</f>
        <v>46.47</v>
      </c>
    </row>
    <row r="362">
      <c r="A362" s="2">
        <f>IFERROR(__xludf.DUMMYFUNCTION("""COMPUTED_VALUE"""),42529.66666666667)</f>
        <v>42529.66667</v>
      </c>
      <c r="B362" s="1">
        <f>IFERROR(__xludf.DUMMYFUNCTION("""COMPUTED_VALUE"""),47.1)</f>
        <v>47.1</v>
      </c>
    </row>
    <row r="363">
      <c r="A363" s="2">
        <f>IFERROR(__xludf.DUMMYFUNCTION("""COMPUTED_VALUE"""),42530.66666666667)</f>
        <v>42530.66667</v>
      </c>
      <c r="B363" s="1">
        <f>IFERROR(__xludf.DUMMYFUNCTION("""COMPUTED_VALUE"""),45.87)</f>
        <v>45.87</v>
      </c>
    </row>
    <row r="364">
      <c r="A364" s="2">
        <f>IFERROR(__xludf.DUMMYFUNCTION("""COMPUTED_VALUE"""),42531.66666666667)</f>
        <v>42531.66667</v>
      </c>
      <c r="B364" s="1">
        <f>IFERROR(__xludf.DUMMYFUNCTION("""COMPUTED_VALUE"""),43.76)</f>
        <v>43.76</v>
      </c>
    </row>
    <row r="365">
      <c r="A365" s="2">
        <f>IFERROR(__xludf.DUMMYFUNCTION("""COMPUTED_VALUE"""),42534.66666666667)</f>
        <v>42534.66667</v>
      </c>
      <c r="B365" s="1">
        <f>IFERROR(__xludf.DUMMYFUNCTION("""COMPUTED_VALUE"""),43.57)</f>
        <v>43.57</v>
      </c>
    </row>
    <row r="366">
      <c r="A366" s="2">
        <f>IFERROR(__xludf.DUMMYFUNCTION("""COMPUTED_VALUE"""),42535.66666666667)</f>
        <v>42535.66667</v>
      </c>
      <c r="B366" s="1">
        <f>IFERROR(__xludf.DUMMYFUNCTION("""COMPUTED_VALUE"""),42.99)</f>
        <v>42.99</v>
      </c>
    </row>
    <row r="367">
      <c r="A367" s="2">
        <f>IFERROR(__xludf.DUMMYFUNCTION("""COMPUTED_VALUE"""),42536.66666666667)</f>
        <v>42536.66667</v>
      </c>
      <c r="B367" s="1">
        <f>IFERROR(__xludf.DUMMYFUNCTION("""COMPUTED_VALUE"""),43.54)</f>
        <v>43.54</v>
      </c>
    </row>
    <row r="368">
      <c r="A368" s="2">
        <f>IFERROR(__xludf.DUMMYFUNCTION("""COMPUTED_VALUE"""),42537.66666666667)</f>
        <v>42537.66667</v>
      </c>
      <c r="B368" s="1">
        <f>IFERROR(__xludf.DUMMYFUNCTION("""COMPUTED_VALUE"""),43.59)</f>
        <v>43.59</v>
      </c>
    </row>
    <row r="369">
      <c r="A369" s="2">
        <f>IFERROR(__xludf.DUMMYFUNCTION("""COMPUTED_VALUE"""),42538.66666666667)</f>
        <v>42538.66667</v>
      </c>
      <c r="B369" s="1">
        <f>IFERROR(__xludf.DUMMYFUNCTION("""COMPUTED_VALUE"""),43.09)</f>
        <v>43.09</v>
      </c>
    </row>
    <row r="370">
      <c r="A370" s="2">
        <f>IFERROR(__xludf.DUMMYFUNCTION("""COMPUTED_VALUE"""),42541.66666666667)</f>
        <v>42541.66667</v>
      </c>
      <c r="B370" s="1">
        <f>IFERROR(__xludf.DUMMYFUNCTION("""COMPUTED_VALUE"""),43.94)</f>
        <v>43.94</v>
      </c>
    </row>
    <row r="371">
      <c r="A371" s="2">
        <f>IFERROR(__xludf.DUMMYFUNCTION("""COMPUTED_VALUE"""),42542.66666666667)</f>
        <v>42542.66667</v>
      </c>
      <c r="B371" s="1">
        <f>IFERROR(__xludf.DUMMYFUNCTION("""COMPUTED_VALUE"""),43.92)</f>
        <v>43.92</v>
      </c>
    </row>
    <row r="372">
      <c r="A372" s="2">
        <f>IFERROR(__xludf.DUMMYFUNCTION("""COMPUTED_VALUE"""),42543.66666666667)</f>
        <v>42543.66667</v>
      </c>
      <c r="B372" s="1">
        <f>IFERROR(__xludf.DUMMYFUNCTION("""COMPUTED_VALUE"""),39.33)</f>
        <v>39.33</v>
      </c>
    </row>
    <row r="373">
      <c r="A373" s="2">
        <f>IFERROR(__xludf.DUMMYFUNCTION("""COMPUTED_VALUE"""),42544.66666666667)</f>
        <v>42544.66667</v>
      </c>
      <c r="B373" s="1">
        <f>IFERROR(__xludf.DUMMYFUNCTION("""COMPUTED_VALUE"""),39.28)</f>
        <v>39.28</v>
      </c>
    </row>
    <row r="374">
      <c r="A374" s="2">
        <f>IFERROR(__xludf.DUMMYFUNCTION("""COMPUTED_VALUE"""),42545.66666666667)</f>
        <v>42545.66667</v>
      </c>
      <c r="B374" s="1">
        <f>IFERROR(__xludf.DUMMYFUNCTION("""COMPUTED_VALUE"""),38.63)</f>
        <v>38.63</v>
      </c>
    </row>
    <row r="375">
      <c r="A375" s="2">
        <f>IFERROR(__xludf.DUMMYFUNCTION("""COMPUTED_VALUE"""),42548.66666666667)</f>
        <v>42548.66667</v>
      </c>
      <c r="B375" s="1">
        <f>IFERROR(__xludf.DUMMYFUNCTION("""COMPUTED_VALUE"""),39.71)</f>
        <v>39.71</v>
      </c>
    </row>
    <row r="376">
      <c r="A376" s="2">
        <f>IFERROR(__xludf.DUMMYFUNCTION("""COMPUTED_VALUE"""),42549.66666666667)</f>
        <v>42549.66667</v>
      </c>
      <c r="B376" s="1">
        <f>IFERROR(__xludf.DUMMYFUNCTION("""COMPUTED_VALUE"""),40.36)</f>
        <v>40.36</v>
      </c>
    </row>
    <row r="377">
      <c r="A377" s="2">
        <f>IFERROR(__xludf.DUMMYFUNCTION("""COMPUTED_VALUE"""),42550.66666666667)</f>
        <v>42550.66667</v>
      </c>
      <c r="B377" s="1">
        <f>IFERROR(__xludf.DUMMYFUNCTION("""COMPUTED_VALUE"""),42.04)</f>
        <v>42.04</v>
      </c>
    </row>
    <row r="378">
      <c r="A378" s="2">
        <f>IFERROR(__xludf.DUMMYFUNCTION("""COMPUTED_VALUE"""),42551.66666666667)</f>
        <v>42551.66667</v>
      </c>
      <c r="B378" s="1">
        <f>IFERROR(__xludf.DUMMYFUNCTION("""COMPUTED_VALUE"""),42.46)</f>
        <v>42.46</v>
      </c>
    </row>
    <row r="379">
      <c r="A379" s="2">
        <f>IFERROR(__xludf.DUMMYFUNCTION("""COMPUTED_VALUE"""),42552.66666666667)</f>
        <v>42552.66667</v>
      </c>
      <c r="B379" s="1">
        <f>IFERROR(__xludf.DUMMYFUNCTION("""COMPUTED_VALUE"""),43.3)</f>
        <v>43.3</v>
      </c>
    </row>
    <row r="380">
      <c r="A380" s="2">
        <f>IFERROR(__xludf.DUMMYFUNCTION("""COMPUTED_VALUE"""),42556.66666666667)</f>
        <v>42556.66667</v>
      </c>
      <c r="B380" s="1">
        <f>IFERROR(__xludf.DUMMYFUNCTION("""COMPUTED_VALUE"""),42.8)</f>
        <v>42.8</v>
      </c>
    </row>
    <row r="381">
      <c r="A381" s="2">
        <f>IFERROR(__xludf.DUMMYFUNCTION("""COMPUTED_VALUE"""),42557.66666666667)</f>
        <v>42557.66667</v>
      </c>
      <c r="B381" s="1">
        <f>IFERROR(__xludf.DUMMYFUNCTION("""COMPUTED_VALUE"""),42.89)</f>
        <v>42.89</v>
      </c>
    </row>
    <row r="382">
      <c r="A382" s="2">
        <f>IFERROR(__xludf.DUMMYFUNCTION("""COMPUTED_VALUE"""),42558.66666666667)</f>
        <v>42558.66667</v>
      </c>
      <c r="B382" s="1">
        <f>IFERROR(__xludf.DUMMYFUNCTION("""COMPUTED_VALUE"""),43.19)</f>
        <v>43.19</v>
      </c>
    </row>
    <row r="383">
      <c r="A383" s="2">
        <f>IFERROR(__xludf.DUMMYFUNCTION("""COMPUTED_VALUE"""),42559.66666666667)</f>
        <v>42559.66667</v>
      </c>
      <c r="B383" s="1">
        <f>IFERROR(__xludf.DUMMYFUNCTION("""COMPUTED_VALUE"""),43.36)</f>
        <v>43.36</v>
      </c>
    </row>
    <row r="384">
      <c r="A384" s="2">
        <f>IFERROR(__xludf.DUMMYFUNCTION("""COMPUTED_VALUE"""),42562.66666666667)</f>
        <v>42562.66667</v>
      </c>
      <c r="B384" s="1">
        <f>IFERROR(__xludf.DUMMYFUNCTION("""COMPUTED_VALUE"""),44.96)</f>
        <v>44.96</v>
      </c>
    </row>
    <row r="385">
      <c r="A385" s="2">
        <f>IFERROR(__xludf.DUMMYFUNCTION("""COMPUTED_VALUE"""),42563.66666666667)</f>
        <v>42563.66667</v>
      </c>
      <c r="B385" s="1">
        <f>IFERROR(__xludf.DUMMYFUNCTION("""COMPUTED_VALUE"""),44.93)</f>
        <v>44.93</v>
      </c>
    </row>
    <row r="386">
      <c r="A386" s="2">
        <f>IFERROR(__xludf.DUMMYFUNCTION("""COMPUTED_VALUE"""),42564.66666666667)</f>
        <v>42564.66667</v>
      </c>
      <c r="B386" s="1">
        <f>IFERROR(__xludf.DUMMYFUNCTION("""COMPUTED_VALUE"""),44.51)</f>
        <v>44.51</v>
      </c>
    </row>
    <row r="387">
      <c r="A387" s="2">
        <f>IFERROR(__xludf.DUMMYFUNCTION("""COMPUTED_VALUE"""),42565.66666666667)</f>
        <v>42565.66667</v>
      </c>
      <c r="B387" s="1">
        <f>IFERROR(__xludf.DUMMYFUNCTION("""COMPUTED_VALUE"""),44.31)</f>
        <v>44.31</v>
      </c>
    </row>
    <row r="388">
      <c r="A388" s="2">
        <f>IFERROR(__xludf.DUMMYFUNCTION("""COMPUTED_VALUE"""),42566.66666666667)</f>
        <v>42566.66667</v>
      </c>
      <c r="B388" s="1">
        <f>IFERROR(__xludf.DUMMYFUNCTION("""COMPUTED_VALUE"""),44.08)</f>
        <v>44.08</v>
      </c>
    </row>
    <row r="389">
      <c r="A389" s="2">
        <f>IFERROR(__xludf.DUMMYFUNCTION("""COMPUTED_VALUE"""),42569.66666666667)</f>
        <v>42569.66667</v>
      </c>
      <c r="B389" s="1">
        <f>IFERROR(__xludf.DUMMYFUNCTION("""COMPUTED_VALUE"""),45.25)</f>
        <v>45.25</v>
      </c>
    </row>
    <row r="390">
      <c r="A390" s="2">
        <f>IFERROR(__xludf.DUMMYFUNCTION("""COMPUTED_VALUE"""),42570.66666666667)</f>
        <v>42570.66667</v>
      </c>
      <c r="B390" s="1">
        <f>IFERROR(__xludf.DUMMYFUNCTION("""COMPUTED_VALUE"""),45.05)</f>
        <v>45.05</v>
      </c>
    </row>
    <row r="391">
      <c r="A391" s="2">
        <f>IFERROR(__xludf.DUMMYFUNCTION("""COMPUTED_VALUE"""),42571.66666666667)</f>
        <v>42571.66667</v>
      </c>
      <c r="B391" s="1">
        <f>IFERROR(__xludf.DUMMYFUNCTION("""COMPUTED_VALUE"""),45.67)</f>
        <v>45.67</v>
      </c>
    </row>
    <row r="392">
      <c r="A392" s="2">
        <f>IFERROR(__xludf.DUMMYFUNCTION("""COMPUTED_VALUE"""),42572.66666666667)</f>
        <v>42572.66667</v>
      </c>
      <c r="B392" s="1">
        <f>IFERROR(__xludf.DUMMYFUNCTION("""COMPUTED_VALUE"""),44.1)</f>
        <v>44.1</v>
      </c>
    </row>
    <row r="393">
      <c r="A393" s="2">
        <f>IFERROR(__xludf.DUMMYFUNCTION("""COMPUTED_VALUE"""),42573.66666666667)</f>
        <v>42573.66667</v>
      </c>
      <c r="B393" s="1">
        <f>IFERROR(__xludf.DUMMYFUNCTION("""COMPUTED_VALUE"""),44.45)</f>
        <v>44.45</v>
      </c>
    </row>
    <row r="394">
      <c r="A394" s="2">
        <f>IFERROR(__xludf.DUMMYFUNCTION("""COMPUTED_VALUE"""),42576.66666666667)</f>
        <v>42576.66667</v>
      </c>
      <c r="B394" s="1">
        <f>IFERROR(__xludf.DUMMYFUNCTION("""COMPUTED_VALUE"""),46.0)</f>
        <v>46</v>
      </c>
    </row>
    <row r="395">
      <c r="A395" s="2">
        <f>IFERROR(__xludf.DUMMYFUNCTION("""COMPUTED_VALUE"""),42577.66666666667)</f>
        <v>42577.66667</v>
      </c>
      <c r="B395" s="1">
        <f>IFERROR(__xludf.DUMMYFUNCTION("""COMPUTED_VALUE"""),45.9)</f>
        <v>45.9</v>
      </c>
    </row>
    <row r="396">
      <c r="A396" s="2">
        <f>IFERROR(__xludf.DUMMYFUNCTION("""COMPUTED_VALUE"""),42578.66666666667)</f>
        <v>42578.66667</v>
      </c>
      <c r="B396" s="1">
        <f>IFERROR(__xludf.DUMMYFUNCTION("""COMPUTED_VALUE"""),45.7)</f>
        <v>45.7</v>
      </c>
    </row>
    <row r="397">
      <c r="A397" s="2">
        <f>IFERROR(__xludf.DUMMYFUNCTION("""COMPUTED_VALUE"""),42579.66666666667)</f>
        <v>42579.66667</v>
      </c>
      <c r="B397" s="1">
        <f>IFERROR(__xludf.DUMMYFUNCTION("""COMPUTED_VALUE"""),46.12)</f>
        <v>46.12</v>
      </c>
    </row>
    <row r="398">
      <c r="A398" s="2">
        <f>IFERROR(__xludf.DUMMYFUNCTION("""COMPUTED_VALUE"""),42580.66666666667)</f>
        <v>42580.66667</v>
      </c>
      <c r="B398" s="1">
        <f>IFERROR(__xludf.DUMMYFUNCTION("""COMPUTED_VALUE"""),46.96)</f>
        <v>46.96</v>
      </c>
    </row>
    <row r="399">
      <c r="A399" s="2">
        <f>IFERROR(__xludf.DUMMYFUNCTION("""COMPUTED_VALUE"""),42583.66666666667)</f>
        <v>42583.66667</v>
      </c>
      <c r="B399" s="1">
        <f>IFERROR(__xludf.DUMMYFUNCTION("""COMPUTED_VALUE"""),46.0)</f>
        <v>46</v>
      </c>
    </row>
    <row r="400">
      <c r="A400" s="2">
        <f>IFERROR(__xludf.DUMMYFUNCTION("""COMPUTED_VALUE"""),42584.66666666667)</f>
        <v>42584.66667</v>
      </c>
      <c r="B400" s="1">
        <f>IFERROR(__xludf.DUMMYFUNCTION("""COMPUTED_VALUE"""),45.44)</f>
        <v>45.44</v>
      </c>
    </row>
    <row r="401">
      <c r="A401" s="2">
        <f>IFERROR(__xludf.DUMMYFUNCTION("""COMPUTED_VALUE"""),42585.66666666667)</f>
        <v>42585.66667</v>
      </c>
      <c r="B401" s="1">
        <f>IFERROR(__xludf.DUMMYFUNCTION("""COMPUTED_VALUE"""),45.16)</f>
        <v>45.16</v>
      </c>
    </row>
    <row r="402">
      <c r="A402" s="2">
        <f>IFERROR(__xludf.DUMMYFUNCTION("""COMPUTED_VALUE"""),42586.66666666667)</f>
        <v>42586.66667</v>
      </c>
      <c r="B402" s="1">
        <f>IFERROR(__xludf.DUMMYFUNCTION("""COMPUTED_VALUE"""),46.12)</f>
        <v>46.12</v>
      </c>
    </row>
    <row r="403">
      <c r="A403" s="2">
        <f>IFERROR(__xludf.DUMMYFUNCTION("""COMPUTED_VALUE"""),42587.66666666667)</f>
        <v>42587.66667</v>
      </c>
      <c r="B403" s="1">
        <f>IFERROR(__xludf.DUMMYFUNCTION("""COMPUTED_VALUE"""),46.01)</f>
        <v>46.01</v>
      </c>
    </row>
    <row r="404">
      <c r="A404" s="2">
        <f>IFERROR(__xludf.DUMMYFUNCTION("""COMPUTED_VALUE"""),42590.66666666667)</f>
        <v>42590.66667</v>
      </c>
      <c r="B404" s="1">
        <f>IFERROR(__xludf.DUMMYFUNCTION("""COMPUTED_VALUE"""),45.23)</f>
        <v>45.23</v>
      </c>
    </row>
    <row r="405">
      <c r="A405" s="2">
        <f>IFERROR(__xludf.DUMMYFUNCTION("""COMPUTED_VALUE"""),42591.66666666667)</f>
        <v>42591.66667</v>
      </c>
      <c r="B405" s="1">
        <f>IFERROR(__xludf.DUMMYFUNCTION("""COMPUTED_VALUE"""),45.82)</f>
        <v>45.82</v>
      </c>
    </row>
    <row r="406">
      <c r="A406" s="2">
        <f>IFERROR(__xludf.DUMMYFUNCTION("""COMPUTED_VALUE"""),42592.66666666667)</f>
        <v>42592.66667</v>
      </c>
      <c r="B406" s="1">
        <f>IFERROR(__xludf.DUMMYFUNCTION("""COMPUTED_VALUE"""),45.13)</f>
        <v>45.13</v>
      </c>
    </row>
    <row r="407">
      <c r="A407" s="2">
        <f>IFERROR(__xludf.DUMMYFUNCTION("""COMPUTED_VALUE"""),42593.66666666667)</f>
        <v>42593.66667</v>
      </c>
      <c r="B407" s="1">
        <f>IFERROR(__xludf.DUMMYFUNCTION("""COMPUTED_VALUE"""),44.98)</f>
        <v>44.98</v>
      </c>
    </row>
    <row r="408">
      <c r="A408" s="2">
        <f>IFERROR(__xludf.DUMMYFUNCTION("""COMPUTED_VALUE"""),42594.66666666667)</f>
        <v>42594.66667</v>
      </c>
      <c r="B408" s="1">
        <f>IFERROR(__xludf.DUMMYFUNCTION("""COMPUTED_VALUE"""),45.12)</f>
        <v>45.12</v>
      </c>
    </row>
    <row r="409">
      <c r="A409" s="2">
        <f>IFERROR(__xludf.DUMMYFUNCTION("""COMPUTED_VALUE"""),42597.66666666667)</f>
        <v>42597.66667</v>
      </c>
      <c r="B409" s="1">
        <f>IFERROR(__xludf.DUMMYFUNCTION("""COMPUTED_VALUE"""),45.12)</f>
        <v>45.12</v>
      </c>
    </row>
    <row r="410">
      <c r="A410" s="2">
        <f>IFERROR(__xludf.DUMMYFUNCTION("""COMPUTED_VALUE"""),42598.66666666667)</f>
        <v>42598.66667</v>
      </c>
      <c r="B410" s="1">
        <f>IFERROR(__xludf.DUMMYFUNCTION("""COMPUTED_VALUE"""),44.72)</f>
        <v>44.72</v>
      </c>
    </row>
    <row r="411">
      <c r="A411" s="2">
        <f>IFERROR(__xludf.DUMMYFUNCTION("""COMPUTED_VALUE"""),42599.66666666667)</f>
        <v>42599.66667</v>
      </c>
      <c r="B411" s="1">
        <f>IFERROR(__xludf.DUMMYFUNCTION("""COMPUTED_VALUE"""),44.65)</f>
        <v>44.65</v>
      </c>
    </row>
    <row r="412">
      <c r="A412" s="2">
        <f>IFERROR(__xludf.DUMMYFUNCTION("""COMPUTED_VALUE"""),42600.66666666667)</f>
        <v>42600.66667</v>
      </c>
      <c r="B412" s="1">
        <f>IFERROR(__xludf.DUMMYFUNCTION("""COMPUTED_VALUE"""),44.7)</f>
        <v>44.7</v>
      </c>
    </row>
    <row r="413">
      <c r="A413" s="2">
        <f>IFERROR(__xludf.DUMMYFUNCTION("""COMPUTED_VALUE"""),42601.66666666667)</f>
        <v>42601.66667</v>
      </c>
      <c r="B413" s="1">
        <f>IFERROR(__xludf.DUMMYFUNCTION("""COMPUTED_VALUE"""),45.0)</f>
        <v>45</v>
      </c>
    </row>
    <row r="414">
      <c r="A414" s="2">
        <f>IFERROR(__xludf.DUMMYFUNCTION("""COMPUTED_VALUE"""),42604.66666666667)</f>
        <v>42604.66667</v>
      </c>
      <c r="B414" s="1">
        <f>IFERROR(__xludf.DUMMYFUNCTION("""COMPUTED_VALUE"""),44.59)</f>
        <v>44.59</v>
      </c>
    </row>
    <row r="415">
      <c r="A415" s="2">
        <f>IFERROR(__xludf.DUMMYFUNCTION("""COMPUTED_VALUE"""),42605.66666666667)</f>
        <v>42605.66667</v>
      </c>
      <c r="B415" s="1">
        <f>IFERROR(__xludf.DUMMYFUNCTION("""COMPUTED_VALUE"""),44.97)</f>
        <v>44.97</v>
      </c>
    </row>
    <row r="416">
      <c r="A416" s="2">
        <f>IFERROR(__xludf.DUMMYFUNCTION("""COMPUTED_VALUE"""),42606.66666666667)</f>
        <v>42606.66667</v>
      </c>
      <c r="B416" s="1">
        <f>IFERROR(__xludf.DUMMYFUNCTION("""COMPUTED_VALUE"""),44.52)</f>
        <v>44.52</v>
      </c>
    </row>
    <row r="417">
      <c r="A417" s="2">
        <f>IFERROR(__xludf.DUMMYFUNCTION("""COMPUTED_VALUE"""),42607.66666666667)</f>
        <v>42607.66667</v>
      </c>
      <c r="B417" s="1">
        <f>IFERROR(__xludf.DUMMYFUNCTION("""COMPUTED_VALUE"""),44.19)</f>
        <v>44.19</v>
      </c>
    </row>
    <row r="418">
      <c r="A418" s="2">
        <f>IFERROR(__xludf.DUMMYFUNCTION("""COMPUTED_VALUE"""),42608.66666666667)</f>
        <v>42608.66667</v>
      </c>
      <c r="B418" s="1">
        <f>IFERROR(__xludf.DUMMYFUNCTION("""COMPUTED_VALUE"""),44.0)</f>
        <v>44</v>
      </c>
    </row>
    <row r="419">
      <c r="A419" s="2">
        <f>IFERROR(__xludf.DUMMYFUNCTION("""COMPUTED_VALUE"""),42611.66666666667)</f>
        <v>42611.66667</v>
      </c>
      <c r="B419" s="1">
        <f>IFERROR(__xludf.DUMMYFUNCTION("""COMPUTED_VALUE"""),43.04)</f>
        <v>43.04</v>
      </c>
    </row>
    <row r="420">
      <c r="A420" s="2">
        <f>IFERROR(__xludf.DUMMYFUNCTION("""COMPUTED_VALUE"""),42612.66666666667)</f>
        <v>42612.66667</v>
      </c>
      <c r="B420" s="1">
        <f>IFERROR(__xludf.DUMMYFUNCTION("""COMPUTED_VALUE"""),42.27)</f>
        <v>42.27</v>
      </c>
    </row>
    <row r="421">
      <c r="A421" s="2">
        <f>IFERROR(__xludf.DUMMYFUNCTION("""COMPUTED_VALUE"""),42613.66666666667)</f>
        <v>42613.66667</v>
      </c>
      <c r="B421" s="1">
        <f>IFERROR(__xludf.DUMMYFUNCTION("""COMPUTED_VALUE"""),42.4)</f>
        <v>42.4</v>
      </c>
    </row>
    <row r="422">
      <c r="A422" s="2">
        <f>IFERROR(__xludf.DUMMYFUNCTION("""COMPUTED_VALUE"""),42614.66666666667)</f>
        <v>42614.66667</v>
      </c>
      <c r="B422" s="1">
        <f>IFERROR(__xludf.DUMMYFUNCTION("""COMPUTED_VALUE"""),40.15)</f>
        <v>40.15</v>
      </c>
    </row>
    <row r="423">
      <c r="A423" s="2">
        <f>IFERROR(__xludf.DUMMYFUNCTION("""COMPUTED_VALUE"""),42615.66666666667)</f>
        <v>42615.66667</v>
      </c>
      <c r="B423" s="1">
        <f>IFERROR(__xludf.DUMMYFUNCTION("""COMPUTED_VALUE"""),39.56)</f>
        <v>39.56</v>
      </c>
    </row>
    <row r="424">
      <c r="A424" s="2">
        <f>IFERROR(__xludf.DUMMYFUNCTION("""COMPUTED_VALUE"""),42619.66666666667)</f>
        <v>42619.66667</v>
      </c>
      <c r="B424" s="1">
        <f>IFERROR(__xludf.DUMMYFUNCTION("""COMPUTED_VALUE"""),40.57)</f>
        <v>40.57</v>
      </c>
    </row>
    <row r="425">
      <c r="A425" s="2">
        <f>IFERROR(__xludf.DUMMYFUNCTION("""COMPUTED_VALUE"""),42620.66666666667)</f>
        <v>42620.66667</v>
      </c>
      <c r="B425" s="1">
        <f>IFERROR(__xludf.DUMMYFUNCTION("""COMPUTED_VALUE"""),40.34)</f>
        <v>40.34</v>
      </c>
    </row>
    <row r="426">
      <c r="A426" s="2">
        <f>IFERROR(__xludf.DUMMYFUNCTION("""COMPUTED_VALUE"""),42621.66666666667)</f>
        <v>42621.66667</v>
      </c>
      <c r="B426" s="1">
        <f>IFERROR(__xludf.DUMMYFUNCTION("""COMPUTED_VALUE"""),39.47)</f>
        <v>39.47</v>
      </c>
    </row>
    <row r="427">
      <c r="A427" s="2">
        <f>IFERROR(__xludf.DUMMYFUNCTION("""COMPUTED_VALUE"""),42622.66666666667)</f>
        <v>42622.66667</v>
      </c>
      <c r="B427" s="1">
        <f>IFERROR(__xludf.DUMMYFUNCTION("""COMPUTED_VALUE"""),38.89)</f>
        <v>38.89</v>
      </c>
    </row>
    <row r="428">
      <c r="A428" s="2">
        <f>IFERROR(__xludf.DUMMYFUNCTION("""COMPUTED_VALUE"""),42625.66666666667)</f>
        <v>42625.66667</v>
      </c>
      <c r="B428" s="1">
        <f>IFERROR(__xludf.DUMMYFUNCTION("""COMPUTED_VALUE"""),39.66)</f>
        <v>39.66</v>
      </c>
    </row>
    <row r="429">
      <c r="A429" s="2">
        <f>IFERROR(__xludf.DUMMYFUNCTION("""COMPUTED_VALUE"""),42626.66666666667)</f>
        <v>42626.66667</v>
      </c>
      <c r="B429" s="1">
        <f>IFERROR(__xludf.DUMMYFUNCTION("""COMPUTED_VALUE"""),39.21)</f>
        <v>39.21</v>
      </c>
    </row>
    <row r="430">
      <c r="A430" s="2">
        <f>IFERROR(__xludf.DUMMYFUNCTION("""COMPUTED_VALUE"""),42627.66666666667)</f>
        <v>42627.66667</v>
      </c>
      <c r="B430" s="1">
        <f>IFERROR(__xludf.DUMMYFUNCTION("""COMPUTED_VALUE"""),39.28)</f>
        <v>39.28</v>
      </c>
    </row>
    <row r="431">
      <c r="A431" s="2">
        <f>IFERROR(__xludf.DUMMYFUNCTION("""COMPUTED_VALUE"""),42628.66666666667)</f>
        <v>42628.66667</v>
      </c>
      <c r="B431" s="1">
        <f>IFERROR(__xludf.DUMMYFUNCTION("""COMPUTED_VALUE"""),40.08)</f>
        <v>40.08</v>
      </c>
    </row>
    <row r="432">
      <c r="A432" s="2">
        <f>IFERROR(__xludf.DUMMYFUNCTION("""COMPUTED_VALUE"""),42629.66666666667)</f>
        <v>42629.66667</v>
      </c>
      <c r="B432" s="1">
        <f>IFERROR(__xludf.DUMMYFUNCTION("""COMPUTED_VALUE"""),41.08)</f>
        <v>41.08</v>
      </c>
    </row>
    <row r="433">
      <c r="A433" s="2">
        <f>IFERROR(__xludf.DUMMYFUNCTION("""COMPUTED_VALUE"""),42632.66666666667)</f>
        <v>42632.66667</v>
      </c>
      <c r="B433" s="1">
        <f>IFERROR(__xludf.DUMMYFUNCTION("""COMPUTED_VALUE"""),41.27)</f>
        <v>41.27</v>
      </c>
    </row>
    <row r="434">
      <c r="A434" s="2">
        <f>IFERROR(__xludf.DUMMYFUNCTION("""COMPUTED_VALUE"""),42633.66666666667)</f>
        <v>42633.66667</v>
      </c>
      <c r="B434" s="1">
        <f>IFERROR(__xludf.DUMMYFUNCTION("""COMPUTED_VALUE"""),40.93)</f>
        <v>40.93</v>
      </c>
    </row>
    <row r="435">
      <c r="A435" s="2">
        <f>IFERROR(__xludf.DUMMYFUNCTION("""COMPUTED_VALUE"""),42634.66666666667)</f>
        <v>42634.66667</v>
      </c>
      <c r="B435" s="1">
        <f>IFERROR(__xludf.DUMMYFUNCTION("""COMPUTED_VALUE"""),41.04)</f>
        <v>41.04</v>
      </c>
    </row>
    <row r="436">
      <c r="A436" s="2">
        <f>IFERROR(__xludf.DUMMYFUNCTION("""COMPUTED_VALUE"""),42635.66666666667)</f>
        <v>42635.66667</v>
      </c>
      <c r="B436" s="1">
        <f>IFERROR(__xludf.DUMMYFUNCTION("""COMPUTED_VALUE"""),41.29)</f>
        <v>41.29</v>
      </c>
    </row>
    <row r="437">
      <c r="A437" s="2">
        <f>IFERROR(__xludf.DUMMYFUNCTION("""COMPUTED_VALUE"""),42636.66666666667)</f>
        <v>42636.66667</v>
      </c>
      <c r="B437" s="1">
        <f>IFERROR(__xludf.DUMMYFUNCTION("""COMPUTED_VALUE"""),41.49)</f>
        <v>41.49</v>
      </c>
    </row>
    <row r="438">
      <c r="A438" s="2">
        <f>IFERROR(__xludf.DUMMYFUNCTION("""COMPUTED_VALUE"""),42639.66666666667)</f>
        <v>42639.66667</v>
      </c>
      <c r="B438" s="1">
        <f>IFERROR(__xludf.DUMMYFUNCTION("""COMPUTED_VALUE"""),41.8)</f>
        <v>41.8</v>
      </c>
    </row>
    <row r="439">
      <c r="A439" s="2">
        <f>IFERROR(__xludf.DUMMYFUNCTION("""COMPUTED_VALUE"""),42640.66666666667)</f>
        <v>42640.66667</v>
      </c>
      <c r="B439" s="1">
        <f>IFERROR(__xludf.DUMMYFUNCTION("""COMPUTED_VALUE"""),41.16)</f>
        <v>41.16</v>
      </c>
    </row>
    <row r="440">
      <c r="A440" s="2">
        <f>IFERROR(__xludf.DUMMYFUNCTION("""COMPUTED_VALUE"""),42641.66666666667)</f>
        <v>42641.66667</v>
      </c>
      <c r="B440" s="1">
        <f>IFERROR(__xludf.DUMMYFUNCTION("""COMPUTED_VALUE"""),41.25)</f>
        <v>41.25</v>
      </c>
    </row>
    <row r="441">
      <c r="A441" s="2">
        <f>IFERROR(__xludf.DUMMYFUNCTION("""COMPUTED_VALUE"""),42642.66666666667)</f>
        <v>42642.66667</v>
      </c>
      <c r="B441" s="1">
        <f>IFERROR(__xludf.DUMMYFUNCTION("""COMPUTED_VALUE"""),40.14)</f>
        <v>40.14</v>
      </c>
    </row>
    <row r="442">
      <c r="A442" s="2">
        <f>IFERROR(__xludf.DUMMYFUNCTION("""COMPUTED_VALUE"""),42643.66666666667)</f>
        <v>42643.66667</v>
      </c>
      <c r="B442" s="1">
        <f>IFERROR(__xludf.DUMMYFUNCTION("""COMPUTED_VALUE"""),40.81)</f>
        <v>40.81</v>
      </c>
    </row>
    <row r="443">
      <c r="A443" s="2">
        <f>IFERROR(__xludf.DUMMYFUNCTION("""COMPUTED_VALUE"""),42646.66666666667)</f>
        <v>42646.66667</v>
      </c>
      <c r="B443" s="1">
        <f>IFERROR(__xludf.DUMMYFUNCTION("""COMPUTED_VALUE"""),42.74)</f>
        <v>42.74</v>
      </c>
    </row>
    <row r="444">
      <c r="A444" s="2">
        <f>IFERROR(__xludf.DUMMYFUNCTION("""COMPUTED_VALUE"""),42647.66666666667)</f>
        <v>42647.66667</v>
      </c>
      <c r="B444" s="1">
        <f>IFERROR(__xludf.DUMMYFUNCTION("""COMPUTED_VALUE"""),42.28)</f>
        <v>42.28</v>
      </c>
    </row>
    <row r="445">
      <c r="A445" s="2">
        <f>IFERROR(__xludf.DUMMYFUNCTION("""COMPUTED_VALUE"""),42648.66666666667)</f>
        <v>42648.66667</v>
      </c>
      <c r="B445" s="1">
        <f>IFERROR(__xludf.DUMMYFUNCTION("""COMPUTED_VALUE"""),41.69)</f>
        <v>41.69</v>
      </c>
    </row>
    <row r="446">
      <c r="A446" s="2">
        <f>IFERROR(__xludf.DUMMYFUNCTION("""COMPUTED_VALUE"""),42649.66666666667)</f>
        <v>42649.66667</v>
      </c>
      <c r="B446" s="1">
        <f>IFERROR(__xludf.DUMMYFUNCTION("""COMPUTED_VALUE"""),40.2)</f>
        <v>40.2</v>
      </c>
    </row>
    <row r="447">
      <c r="A447" s="2">
        <f>IFERROR(__xludf.DUMMYFUNCTION("""COMPUTED_VALUE"""),42650.66666666667)</f>
        <v>42650.66667</v>
      </c>
      <c r="B447" s="1">
        <f>IFERROR(__xludf.DUMMYFUNCTION("""COMPUTED_VALUE"""),39.32)</f>
        <v>39.32</v>
      </c>
    </row>
    <row r="448">
      <c r="A448" s="2">
        <f>IFERROR(__xludf.DUMMYFUNCTION("""COMPUTED_VALUE"""),42653.66666666667)</f>
        <v>42653.66667</v>
      </c>
      <c r="B448" s="1">
        <f>IFERROR(__xludf.DUMMYFUNCTION("""COMPUTED_VALUE"""),40.19)</f>
        <v>40.19</v>
      </c>
    </row>
    <row r="449">
      <c r="A449" s="2">
        <f>IFERROR(__xludf.DUMMYFUNCTION("""COMPUTED_VALUE"""),42654.66666666667)</f>
        <v>42654.66667</v>
      </c>
      <c r="B449" s="1">
        <f>IFERROR(__xludf.DUMMYFUNCTION("""COMPUTED_VALUE"""),40.02)</f>
        <v>40.02</v>
      </c>
    </row>
    <row r="450">
      <c r="A450" s="2">
        <f>IFERROR(__xludf.DUMMYFUNCTION("""COMPUTED_VALUE"""),42655.66666666667)</f>
        <v>42655.66667</v>
      </c>
      <c r="B450" s="1">
        <f>IFERROR(__xludf.DUMMYFUNCTION("""COMPUTED_VALUE"""),40.3)</f>
        <v>40.3</v>
      </c>
    </row>
    <row r="451">
      <c r="A451" s="2">
        <f>IFERROR(__xludf.DUMMYFUNCTION("""COMPUTED_VALUE"""),42656.66666666667)</f>
        <v>42656.66667</v>
      </c>
      <c r="B451" s="1">
        <f>IFERROR(__xludf.DUMMYFUNCTION("""COMPUTED_VALUE"""),40.05)</f>
        <v>40.05</v>
      </c>
    </row>
    <row r="452">
      <c r="A452" s="2">
        <f>IFERROR(__xludf.DUMMYFUNCTION("""COMPUTED_VALUE"""),42657.66666666667)</f>
        <v>42657.66667</v>
      </c>
      <c r="B452" s="1">
        <f>IFERROR(__xludf.DUMMYFUNCTION("""COMPUTED_VALUE"""),39.3)</f>
        <v>39.3</v>
      </c>
    </row>
    <row r="453">
      <c r="A453" s="2">
        <f>IFERROR(__xludf.DUMMYFUNCTION("""COMPUTED_VALUE"""),42660.66666666667)</f>
        <v>42660.66667</v>
      </c>
      <c r="B453" s="1">
        <f>IFERROR(__xludf.DUMMYFUNCTION("""COMPUTED_VALUE"""),38.79)</f>
        <v>38.79</v>
      </c>
    </row>
    <row r="454">
      <c r="A454" s="2">
        <f>IFERROR(__xludf.DUMMYFUNCTION("""COMPUTED_VALUE"""),42661.66666666667)</f>
        <v>42661.66667</v>
      </c>
      <c r="B454" s="1">
        <f>IFERROR(__xludf.DUMMYFUNCTION("""COMPUTED_VALUE"""),39.82)</f>
        <v>39.82</v>
      </c>
    </row>
    <row r="455">
      <c r="A455" s="2">
        <f>IFERROR(__xludf.DUMMYFUNCTION("""COMPUTED_VALUE"""),42662.66666666667)</f>
        <v>42662.66667</v>
      </c>
      <c r="B455" s="1">
        <f>IFERROR(__xludf.DUMMYFUNCTION("""COMPUTED_VALUE"""),40.71)</f>
        <v>40.71</v>
      </c>
    </row>
    <row r="456">
      <c r="A456" s="2">
        <f>IFERROR(__xludf.DUMMYFUNCTION("""COMPUTED_VALUE"""),42663.66666666667)</f>
        <v>42663.66667</v>
      </c>
      <c r="B456" s="1">
        <f>IFERROR(__xludf.DUMMYFUNCTION("""COMPUTED_VALUE"""),39.82)</f>
        <v>39.82</v>
      </c>
    </row>
    <row r="457">
      <c r="A457" s="2">
        <f>IFERROR(__xludf.DUMMYFUNCTION("""COMPUTED_VALUE"""),42664.66666666667)</f>
        <v>42664.66667</v>
      </c>
      <c r="B457" s="1">
        <f>IFERROR(__xludf.DUMMYFUNCTION("""COMPUTED_VALUE"""),40.02)</f>
        <v>40.02</v>
      </c>
    </row>
    <row r="458">
      <c r="A458" s="2">
        <f>IFERROR(__xludf.DUMMYFUNCTION("""COMPUTED_VALUE"""),42667.66666666667)</f>
        <v>42667.66667</v>
      </c>
      <c r="B458" s="1">
        <f>IFERROR(__xludf.DUMMYFUNCTION("""COMPUTED_VALUE"""),40.55)</f>
        <v>40.55</v>
      </c>
    </row>
    <row r="459">
      <c r="A459" s="2">
        <f>IFERROR(__xludf.DUMMYFUNCTION("""COMPUTED_VALUE"""),42668.66666666667)</f>
        <v>42668.66667</v>
      </c>
      <c r="B459" s="1">
        <f>IFERROR(__xludf.DUMMYFUNCTION("""COMPUTED_VALUE"""),40.47)</f>
        <v>40.47</v>
      </c>
    </row>
    <row r="460">
      <c r="A460" s="2">
        <f>IFERROR(__xludf.DUMMYFUNCTION("""COMPUTED_VALUE"""),42669.66666666667)</f>
        <v>42669.66667</v>
      </c>
      <c r="B460" s="1">
        <f>IFERROR(__xludf.DUMMYFUNCTION("""COMPUTED_VALUE"""),40.45)</f>
        <v>40.45</v>
      </c>
    </row>
    <row r="461">
      <c r="A461" s="2">
        <f>IFERROR(__xludf.DUMMYFUNCTION("""COMPUTED_VALUE"""),42670.66666666667)</f>
        <v>42670.66667</v>
      </c>
      <c r="B461" s="1">
        <f>IFERROR(__xludf.DUMMYFUNCTION("""COMPUTED_VALUE"""),40.8)</f>
        <v>40.8</v>
      </c>
    </row>
    <row r="462">
      <c r="A462" s="2">
        <f>IFERROR(__xludf.DUMMYFUNCTION("""COMPUTED_VALUE"""),42671.66666666667)</f>
        <v>42671.66667</v>
      </c>
      <c r="B462" s="1">
        <f>IFERROR(__xludf.DUMMYFUNCTION("""COMPUTED_VALUE"""),39.99)</f>
        <v>39.99</v>
      </c>
    </row>
    <row r="463">
      <c r="A463" s="2">
        <f>IFERROR(__xludf.DUMMYFUNCTION("""COMPUTED_VALUE"""),42674.66666666667)</f>
        <v>42674.66667</v>
      </c>
      <c r="B463" s="1">
        <f>IFERROR(__xludf.DUMMYFUNCTION("""COMPUTED_VALUE"""),39.55)</f>
        <v>39.55</v>
      </c>
    </row>
    <row r="464">
      <c r="A464" s="2">
        <f>IFERROR(__xludf.DUMMYFUNCTION("""COMPUTED_VALUE"""),42675.66666666667)</f>
        <v>42675.66667</v>
      </c>
      <c r="B464" s="1">
        <f>IFERROR(__xludf.DUMMYFUNCTION("""COMPUTED_VALUE"""),38.16)</f>
        <v>38.16</v>
      </c>
    </row>
    <row r="465">
      <c r="A465" s="2">
        <f>IFERROR(__xludf.DUMMYFUNCTION("""COMPUTED_VALUE"""),42676.66666666667)</f>
        <v>42676.66667</v>
      </c>
      <c r="B465" s="1">
        <f>IFERROR(__xludf.DUMMYFUNCTION("""COMPUTED_VALUE"""),37.6)</f>
        <v>37.6</v>
      </c>
    </row>
    <row r="466">
      <c r="A466" s="2">
        <f>IFERROR(__xludf.DUMMYFUNCTION("""COMPUTED_VALUE"""),42677.66666666667)</f>
        <v>42677.66667</v>
      </c>
      <c r="B466" s="1">
        <f>IFERROR(__xludf.DUMMYFUNCTION("""COMPUTED_VALUE"""),37.48)</f>
        <v>37.48</v>
      </c>
    </row>
    <row r="467">
      <c r="A467" s="2">
        <f>IFERROR(__xludf.DUMMYFUNCTION("""COMPUTED_VALUE"""),42678.66666666667)</f>
        <v>42678.66667</v>
      </c>
      <c r="B467" s="1">
        <f>IFERROR(__xludf.DUMMYFUNCTION("""COMPUTED_VALUE"""),38.11)</f>
        <v>38.11</v>
      </c>
    </row>
    <row r="468">
      <c r="A468" s="2">
        <f>IFERROR(__xludf.DUMMYFUNCTION("""COMPUTED_VALUE"""),42681.66666666667)</f>
        <v>42681.66667</v>
      </c>
      <c r="B468" s="1">
        <f>IFERROR(__xludf.DUMMYFUNCTION("""COMPUTED_VALUE"""),38.64)</f>
        <v>38.64</v>
      </c>
    </row>
    <row r="469">
      <c r="A469" s="2">
        <f>IFERROR(__xludf.DUMMYFUNCTION("""COMPUTED_VALUE"""),42682.66666666667)</f>
        <v>42682.66667</v>
      </c>
      <c r="B469" s="1">
        <f>IFERROR(__xludf.DUMMYFUNCTION("""COMPUTED_VALUE"""),38.99)</f>
        <v>38.99</v>
      </c>
    </row>
    <row r="470">
      <c r="A470" s="2">
        <f>IFERROR(__xludf.DUMMYFUNCTION("""COMPUTED_VALUE"""),42683.66666666667)</f>
        <v>42683.66667</v>
      </c>
      <c r="B470" s="1">
        <f>IFERROR(__xludf.DUMMYFUNCTION("""COMPUTED_VALUE"""),38.01)</f>
        <v>38.01</v>
      </c>
    </row>
    <row r="471">
      <c r="A471" s="2">
        <f>IFERROR(__xludf.DUMMYFUNCTION("""COMPUTED_VALUE"""),42684.66666666667)</f>
        <v>42684.66667</v>
      </c>
      <c r="B471" s="1">
        <f>IFERROR(__xludf.DUMMYFUNCTION("""COMPUTED_VALUE"""),37.07)</f>
        <v>37.07</v>
      </c>
    </row>
    <row r="472">
      <c r="A472" s="2">
        <f>IFERROR(__xludf.DUMMYFUNCTION("""COMPUTED_VALUE"""),42685.66666666667)</f>
        <v>42685.66667</v>
      </c>
      <c r="B472" s="1">
        <f>IFERROR(__xludf.DUMMYFUNCTION("""COMPUTED_VALUE"""),37.71)</f>
        <v>37.71</v>
      </c>
    </row>
    <row r="473">
      <c r="A473" s="2">
        <f>IFERROR(__xludf.DUMMYFUNCTION("""COMPUTED_VALUE"""),42688.66666666667)</f>
        <v>42688.66667</v>
      </c>
      <c r="B473" s="1">
        <f>IFERROR(__xludf.DUMMYFUNCTION("""COMPUTED_VALUE"""),36.29)</f>
        <v>36.29</v>
      </c>
    </row>
    <row r="474">
      <c r="A474" s="2">
        <f>IFERROR(__xludf.DUMMYFUNCTION("""COMPUTED_VALUE"""),42689.66666666667)</f>
        <v>42689.66667</v>
      </c>
      <c r="B474" s="1">
        <f>IFERROR(__xludf.DUMMYFUNCTION("""COMPUTED_VALUE"""),36.75)</f>
        <v>36.75</v>
      </c>
    </row>
    <row r="475">
      <c r="A475" s="2">
        <f>IFERROR(__xludf.DUMMYFUNCTION("""COMPUTED_VALUE"""),42690.66666666667)</f>
        <v>42690.66667</v>
      </c>
      <c r="B475" s="1">
        <f>IFERROR(__xludf.DUMMYFUNCTION("""COMPUTED_VALUE"""),36.79)</f>
        <v>36.79</v>
      </c>
    </row>
    <row r="476">
      <c r="A476" s="2">
        <f>IFERROR(__xludf.DUMMYFUNCTION("""COMPUTED_VALUE"""),42691.66666666667)</f>
        <v>42691.66667</v>
      </c>
      <c r="B476" s="1">
        <f>IFERROR(__xludf.DUMMYFUNCTION("""COMPUTED_VALUE"""),37.73)</f>
        <v>37.73</v>
      </c>
    </row>
    <row r="477">
      <c r="A477" s="2">
        <f>IFERROR(__xludf.DUMMYFUNCTION("""COMPUTED_VALUE"""),42692.66666666667)</f>
        <v>42692.66667</v>
      </c>
      <c r="B477" s="1">
        <f>IFERROR(__xludf.DUMMYFUNCTION("""COMPUTED_VALUE"""),37.0)</f>
        <v>37</v>
      </c>
    </row>
    <row r="478">
      <c r="A478" s="2">
        <f>IFERROR(__xludf.DUMMYFUNCTION("""COMPUTED_VALUE"""),42695.66666666667)</f>
        <v>42695.66667</v>
      </c>
      <c r="B478" s="1">
        <f>IFERROR(__xludf.DUMMYFUNCTION("""COMPUTED_VALUE"""),36.9)</f>
        <v>36.9</v>
      </c>
    </row>
    <row r="479">
      <c r="A479" s="2">
        <f>IFERROR(__xludf.DUMMYFUNCTION("""COMPUTED_VALUE"""),42696.66666666667)</f>
        <v>42696.66667</v>
      </c>
      <c r="B479" s="1">
        <f>IFERROR(__xludf.DUMMYFUNCTION("""COMPUTED_VALUE"""),38.23)</f>
        <v>38.23</v>
      </c>
    </row>
    <row r="480">
      <c r="A480" s="2">
        <f>IFERROR(__xludf.DUMMYFUNCTION("""COMPUTED_VALUE"""),42697.66666666667)</f>
        <v>42697.66667</v>
      </c>
      <c r="B480" s="1">
        <f>IFERROR(__xludf.DUMMYFUNCTION("""COMPUTED_VALUE"""),38.63)</f>
        <v>38.63</v>
      </c>
    </row>
    <row r="481">
      <c r="A481" s="2">
        <f>IFERROR(__xludf.DUMMYFUNCTION("""COMPUTED_VALUE"""),42699.66666666667)</f>
        <v>42699.66667</v>
      </c>
      <c r="B481" s="1">
        <f>IFERROR(__xludf.DUMMYFUNCTION("""COMPUTED_VALUE"""),39.33)</f>
        <v>39.33</v>
      </c>
    </row>
    <row r="482">
      <c r="A482" s="2">
        <f>IFERROR(__xludf.DUMMYFUNCTION("""COMPUTED_VALUE"""),42702.66666666667)</f>
        <v>42702.66667</v>
      </c>
      <c r="B482" s="1">
        <f>IFERROR(__xludf.DUMMYFUNCTION("""COMPUTED_VALUE"""),39.22)</f>
        <v>39.22</v>
      </c>
    </row>
    <row r="483">
      <c r="A483" s="2">
        <f>IFERROR(__xludf.DUMMYFUNCTION("""COMPUTED_VALUE"""),42703.66666666667)</f>
        <v>42703.66667</v>
      </c>
      <c r="B483" s="1">
        <f>IFERROR(__xludf.DUMMYFUNCTION("""COMPUTED_VALUE"""),37.91)</f>
        <v>37.91</v>
      </c>
    </row>
    <row r="484">
      <c r="A484" s="2">
        <f>IFERROR(__xludf.DUMMYFUNCTION("""COMPUTED_VALUE"""),42704.66666666667)</f>
        <v>42704.66667</v>
      </c>
      <c r="B484" s="1">
        <f>IFERROR(__xludf.DUMMYFUNCTION("""COMPUTED_VALUE"""),37.88)</f>
        <v>37.88</v>
      </c>
    </row>
    <row r="485">
      <c r="A485" s="2">
        <f>IFERROR(__xludf.DUMMYFUNCTION("""COMPUTED_VALUE"""),42705.66666666667)</f>
        <v>42705.66667</v>
      </c>
      <c r="B485" s="1">
        <f>IFERROR(__xludf.DUMMYFUNCTION("""COMPUTED_VALUE"""),36.38)</f>
        <v>36.38</v>
      </c>
    </row>
    <row r="486">
      <c r="A486" s="2">
        <f>IFERROR(__xludf.DUMMYFUNCTION("""COMPUTED_VALUE"""),42706.66666666667)</f>
        <v>42706.66667</v>
      </c>
      <c r="B486" s="1">
        <f>IFERROR(__xludf.DUMMYFUNCTION("""COMPUTED_VALUE"""),36.29)</f>
        <v>36.29</v>
      </c>
    </row>
    <row r="487">
      <c r="A487" s="2">
        <f>IFERROR(__xludf.DUMMYFUNCTION("""COMPUTED_VALUE"""),42709.66666666667)</f>
        <v>42709.66667</v>
      </c>
      <c r="B487" s="1">
        <f>IFERROR(__xludf.DUMMYFUNCTION("""COMPUTED_VALUE"""),37.36)</f>
        <v>37.36</v>
      </c>
    </row>
    <row r="488">
      <c r="A488" s="2">
        <f>IFERROR(__xludf.DUMMYFUNCTION("""COMPUTED_VALUE"""),42710.66666666667)</f>
        <v>42710.66667</v>
      </c>
      <c r="B488" s="1">
        <f>IFERROR(__xludf.DUMMYFUNCTION("""COMPUTED_VALUE"""),37.17)</f>
        <v>37.17</v>
      </c>
    </row>
    <row r="489">
      <c r="A489" s="2">
        <f>IFERROR(__xludf.DUMMYFUNCTION("""COMPUTED_VALUE"""),42711.66666666667)</f>
        <v>42711.66667</v>
      </c>
      <c r="B489" s="1">
        <f>IFERROR(__xludf.DUMMYFUNCTION("""COMPUTED_VALUE"""),38.63)</f>
        <v>38.63</v>
      </c>
    </row>
    <row r="490">
      <c r="A490" s="2">
        <f>IFERROR(__xludf.DUMMYFUNCTION("""COMPUTED_VALUE"""),42712.66666666667)</f>
        <v>42712.66667</v>
      </c>
      <c r="B490" s="1">
        <f>IFERROR(__xludf.DUMMYFUNCTION("""COMPUTED_VALUE"""),38.46)</f>
        <v>38.46</v>
      </c>
    </row>
    <row r="491">
      <c r="A491" s="2">
        <f>IFERROR(__xludf.DUMMYFUNCTION("""COMPUTED_VALUE"""),42713.66666666667)</f>
        <v>42713.66667</v>
      </c>
      <c r="B491" s="1">
        <f>IFERROR(__xludf.DUMMYFUNCTION("""COMPUTED_VALUE"""),38.44)</f>
        <v>38.44</v>
      </c>
    </row>
    <row r="492">
      <c r="A492" s="2">
        <f>IFERROR(__xludf.DUMMYFUNCTION("""COMPUTED_VALUE"""),42716.66666666667)</f>
        <v>42716.66667</v>
      </c>
      <c r="B492" s="1">
        <f>IFERROR(__xludf.DUMMYFUNCTION("""COMPUTED_VALUE"""),38.49)</f>
        <v>38.49</v>
      </c>
    </row>
    <row r="493">
      <c r="A493" s="2">
        <f>IFERROR(__xludf.DUMMYFUNCTION("""COMPUTED_VALUE"""),42717.66666666667)</f>
        <v>42717.66667</v>
      </c>
      <c r="B493" s="1">
        <f>IFERROR(__xludf.DUMMYFUNCTION("""COMPUTED_VALUE"""),39.63)</f>
        <v>39.63</v>
      </c>
    </row>
    <row r="494">
      <c r="A494" s="2">
        <f>IFERROR(__xludf.DUMMYFUNCTION("""COMPUTED_VALUE"""),42718.66666666667)</f>
        <v>42718.66667</v>
      </c>
      <c r="B494" s="1">
        <f>IFERROR(__xludf.DUMMYFUNCTION("""COMPUTED_VALUE"""),39.74)</f>
        <v>39.74</v>
      </c>
    </row>
    <row r="495">
      <c r="A495" s="2">
        <f>IFERROR(__xludf.DUMMYFUNCTION("""COMPUTED_VALUE"""),42719.66666666667)</f>
        <v>42719.66667</v>
      </c>
      <c r="B495" s="1">
        <f>IFERROR(__xludf.DUMMYFUNCTION("""COMPUTED_VALUE"""),39.52)</f>
        <v>39.52</v>
      </c>
    </row>
    <row r="496">
      <c r="A496" s="2">
        <f>IFERROR(__xludf.DUMMYFUNCTION("""COMPUTED_VALUE"""),42720.66666666667)</f>
        <v>42720.66667</v>
      </c>
      <c r="B496" s="1">
        <f>IFERROR(__xludf.DUMMYFUNCTION("""COMPUTED_VALUE"""),40.5)</f>
        <v>40.5</v>
      </c>
    </row>
    <row r="497">
      <c r="A497" s="2">
        <f>IFERROR(__xludf.DUMMYFUNCTION("""COMPUTED_VALUE"""),42723.66666666667)</f>
        <v>42723.66667</v>
      </c>
      <c r="B497" s="1">
        <f>IFERROR(__xludf.DUMMYFUNCTION("""COMPUTED_VALUE"""),40.55)</f>
        <v>40.55</v>
      </c>
    </row>
    <row r="498">
      <c r="A498" s="2">
        <f>IFERROR(__xludf.DUMMYFUNCTION("""COMPUTED_VALUE"""),42724.66666666667)</f>
        <v>42724.66667</v>
      </c>
      <c r="B498" s="1">
        <f>IFERROR(__xludf.DUMMYFUNCTION("""COMPUTED_VALUE"""),41.76)</f>
        <v>41.76</v>
      </c>
    </row>
    <row r="499">
      <c r="A499" s="2">
        <f>IFERROR(__xludf.DUMMYFUNCTION("""COMPUTED_VALUE"""),42725.66666666667)</f>
        <v>42725.66667</v>
      </c>
      <c r="B499" s="1">
        <f>IFERROR(__xludf.DUMMYFUNCTION("""COMPUTED_VALUE"""),41.54)</f>
        <v>41.54</v>
      </c>
    </row>
    <row r="500">
      <c r="A500" s="2">
        <f>IFERROR(__xludf.DUMMYFUNCTION("""COMPUTED_VALUE"""),42726.66666666667)</f>
        <v>42726.66667</v>
      </c>
      <c r="B500" s="1">
        <f>IFERROR(__xludf.DUMMYFUNCTION("""COMPUTED_VALUE"""),41.69)</f>
        <v>41.69</v>
      </c>
    </row>
    <row r="501">
      <c r="A501" s="2">
        <f>IFERROR(__xludf.DUMMYFUNCTION("""COMPUTED_VALUE"""),42727.66666666667)</f>
        <v>42727.66667</v>
      </c>
      <c r="B501" s="1">
        <f>IFERROR(__xludf.DUMMYFUNCTION("""COMPUTED_VALUE"""),42.67)</f>
        <v>42.67</v>
      </c>
    </row>
    <row r="502">
      <c r="A502" s="2">
        <f>IFERROR(__xludf.DUMMYFUNCTION("""COMPUTED_VALUE"""),42731.66666666667)</f>
        <v>42731.66667</v>
      </c>
      <c r="B502" s="1">
        <f>IFERROR(__xludf.DUMMYFUNCTION("""COMPUTED_VALUE"""),43.91)</f>
        <v>43.91</v>
      </c>
    </row>
    <row r="503">
      <c r="A503" s="2">
        <f>IFERROR(__xludf.DUMMYFUNCTION("""COMPUTED_VALUE"""),42732.66666666667)</f>
        <v>42732.66667</v>
      </c>
      <c r="B503" s="1">
        <f>IFERROR(__xludf.DUMMYFUNCTION("""COMPUTED_VALUE"""),43.95)</f>
        <v>43.95</v>
      </c>
    </row>
    <row r="504">
      <c r="A504" s="2">
        <f>IFERROR(__xludf.DUMMYFUNCTION("""COMPUTED_VALUE"""),42733.66666666667)</f>
        <v>42733.66667</v>
      </c>
      <c r="B504" s="1">
        <f>IFERROR(__xludf.DUMMYFUNCTION("""COMPUTED_VALUE"""),42.94)</f>
        <v>42.94</v>
      </c>
    </row>
    <row r="505">
      <c r="A505" s="2">
        <f>IFERROR(__xludf.DUMMYFUNCTION("""COMPUTED_VALUE"""),42734.66666666667)</f>
        <v>42734.66667</v>
      </c>
      <c r="B505" s="1">
        <f>IFERROR(__xludf.DUMMYFUNCTION("""COMPUTED_VALUE"""),42.74)</f>
        <v>42.74</v>
      </c>
    </row>
    <row r="506">
      <c r="A506" s="2">
        <f>IFERROR(__xludf.DUMMYFUNCTION("""COMPUTED_VALUE"""),42738.66666666667)</f>
        <v>42738.66667</v>
      </c>
      <c r="B506" s="1">
        <f>IFERROR(__xludf.DUMMYFUNCTION("""COMPUTED_VALUE"""),43.4)</f>
        <v>43.4</v>
      </c>
    </row>
    <row r="507">
      <c r="A507" s="2">
        <f>IFERROR(__xludf.DUMMYFUNCTION("""COMPUTED_VALUE"""),42739.66666666667)</f>
        <v>42739.66667</v>
      </c>
      <c r="B507" s="1">
        <f>IFERROR(__xludf.DUMMYFUNCTION("""COMPUTED_VALUE"""),45.4)</f>
        <v>45.4</v>
      </c>
    </row>
    <row r="508">
      <c r="A508" s="2">
        <f>IFERROR(__xludf.DUMMYFUNCTION("""COMPUTED_VALUE"""),42740.66666666667)</f>
        <v>42740.66667</v>
      </c>
      <c r="B508" s="1">
        <f>IFERROR(__xludf.DUMMYFUNCTION("""COMPUTED_VALUE"""),45.35)</f>
        <v>45.35</v>
      </c>
    </row>
    <row r="509">
      <c r="A509" s="2">
        <f>IFERROR(__xludf.DUMMYFUNCTION("""COMPUTED_VALUE"""),42741.66666666667)</f>
        <v>42741.66667</v>
      </c>
      <c r="B509" s="1">
        <f>IFERROR(__xludf.DUMMYFUNCTION("""COMPUTED_VALUE"""),45.8)</f>
        <v>45.8</v>
      </c>
    </row>
    <row r="510">
      <c r="A510" s="2">
        <f>IFERROR(__xludf.DUMMYFUNCTION("""COMPUTED_VALUE"""),42744.66666666667)</f>
        <v>42744.66667</v>
      </c>
      <c r="B510" s="1">
        <f>IFERROR(__xludf.DUMMYFUNCTION("""COMPUTED_VALUE"""),46.26)</f>
        <v>46.26</v>
      </c>
    </row>
    <row r="511">
      <c r="A511" s="2">
        <f>IFERROR(__xludf.DUMMYFUNCTION("""COMPUTED_VALUE"""),42745.66666666667)</f>
        <v>42745.66667</v>
      </c>
      <c r="B511" s="1">
        <f>IFERROR(__xludf.DUMMYFUNCTION("""COMPUTED_VALUE"""),45.97)</f>
        <v>45.97</v>
      </c>
    </row>
    <row r="512">
      <c r="A512" s="2">
        <f>IFERROR(__xludf.DUMMYFUNCTION("""COMPUTED_VALUE"""),42746.66666666667)</f>
        <v>42746.66667</v>
      </c>
      <c r="B512" s="1">
        <f>IFERROR(__xludf.DUMMYFUNCTION("""COMPUTED_VALUE"""),45.95)</f>
        <v>45.95</v>
      </c>
    </row>
    <row r="513">
      <c r="A513" s="2">
        <f>IFERROR(__xludf.DUMMYFUNCTION("""COMPUTED_VALUE"""),42747.66666666667)</f>
        <v>42747.66667</v>
      </c>
      <c r="B513" s="1">
        <f>IFERROR(__xludf.DUMMYFUNCTION("""COMPUTED_VALUE"""),45.92)</f>
        <v>45.92</v>
      </c>
    </row>
    <row r="514">
      <c r="A514" s="2">
        <f>IFERROR(__xludf.DUMMYFUNCTION("""COMPUTED_VALUE"""),42748.66666666667)</f>
        <v>42748.66667</v>
      </c>
      <c r="B514" s="1">
        <f>IFERROR(__xludf.DUMMYFUNCTION("""COMPUTED_VALUE"""),47.55)</f>
        <v>47.55</v>
      </c>
    </row>
    <row r="515">
      <c r="A515" s="2">
        <f>IFERROR(__xludf.DUMMYFUNCTION("""COMPUTED_VALUE"""),42752.66666666667)</f>
        <v>42752.66667</v>
      </c>
      <c r="B515" s="1">
        <f>IFERROR(__xludf.DUMMYFUNCTION("""COMPUTED_VALUE"""),47.12)</f>
        <v>47.12</v>
      </c>
    </row>
    <row r="516">
      <c r="A516" s="2">
        <f>IFERROR(__xludf.DUMMYFUNCTION("""COMPUTED_VALUE"""),42753.66666666667)</f>
        <v>42753.66667</v>
      </c>
      <c r="B516" s="1">
        <f>IFERROR(__xludf.DUMMYFUNCTION("""COMPUTED_VALUE"""),47.67)</f>
        <v>47.67</v>
      </c>
    </row>
    <row r="517">
      <c r="A517" s="2">
        <f>IFERROR(__xludf.DUMMYFUNCTION("""COMPUTED_VALUE"""),42754.66666666667)</f>
        <v>42754.66667</v>
      </c>
      <c r="B517" s="1">
        <f>IFERROR(__xludf.DUMMYFUNCTION("""COMPUTED_VALUE"""),48.75)</f>
        <v>48.75</v>
      </c>
    </row>
    <row r="518">
      <c r="A518" s="2">
        <f>IFERROR(__xludf.DUMMYFUNCTION("""COMPUTED_VALUE"""),42755.66666666667)</f>
        <v>42755.66667</v>
      </c>
      <c r="B518" s="1">
        <f>IFERROR(__xludf.DUMMYFUNCTION("""COMPUTED_VALUE"""),48.95)</f>
        <v>48.95</v>
      </c>
    </row>
    <row r="519">
      <c r="A519" s="2">
        <f>IFERROR(__xludf.DUMMYFUNCTION("""COMPUTED_VALUE"""),42758.66666666667)</f>
        <v>42758.66667</v>
      </c>
      <c r="B519" s="1">
        <f>IFERROR(__xludf.DUMMYFUNCTION("""COMPUTED_VALUE"""),49.78)</f>
        <v>49.78</v>
      </c>
    </row>
    <row r="520">
      <c r="A520" s="2">
        <f>IFERROR(__xludf.DUMMYFUNCTION("""COMPUTED_VALUE"""),42759.66666666667)</f>
        <v>42759.66667</v>
      </c>
      <c r="B520" s="1">
        <f>IFERROR(__xludf.DUMMYFUNCTION("""COMPUTED_VALUE"""),50.92)</f>
        <v>50.92</v>
      </c>
    </row>
    <row r="521">
      <c r="A521" s="2">
        <f>IFERROR(__xludf.DUMMYFUNCTION("""COMPUTED_VALUE"""),42760.66666666667)</f>
        <v>42760.66667</v>
      </c>
      <c r="B521" s="1">
        <f>IFERROR(__xludf.DUMMYFUNCTION("""COMPUTED_VALUE"""),50.89)</f>
        <v>50.89</v>
      </c>
    </row>
    <row r="522">
      <c r="A522" s="2">
        <f>IFERROR(__xludf.DUMMYFUNCTION("""COMPUTED_VALUE"""),42761.66666666667)</f>
        <v>42761.66667</v>
      </c>
      <c r="B522" s="1">
        <f>IFERROR(__xludf.DUMMYFUNCTION("""COMPUTED_VALUE"""),50.5)</f>
        <v>50.5</v>
      </c>
    </row>
    <row r="523">
      <c r="A523" s="2">
        <f>IFERROR(__xludf.DUMMYFUNCTION("""COMPUTED_VALUE"""),42762.66666666667)</f>
        <v>42762.66667</v>
      </c>
      <c r="B523" s="1">
        <f>IFERROR(__xludf.DUMMYFUNCTION("""COMPUTED_VALUE"""),50.59)</f>
        <v>50.59</v>
      </c>
    </row>
    <row r="524">
      <c r="A524" s="2">
        <f>IFERROR(__xludf.DUMMYFUNCTION("""COMPUTED_VALUE"""),42765.66666666667)</f>
        <v>42765.66667</v>
      </c>
      <c r="B524" s="1">
        <f>IFERROR(__xludf.DUMMYFUNCTION("""COMPUTED_VALUE"""),50.13)</f>
        <v>50.13</v>
      </c>
    </row>
    <row r="525">
      <c r="A525" s="2">
        <f>IFERROR(__xludf.DUMMYFUNCTION("""COMPUTED_VALUE"""),42766.66666666667)</f>
        <v>42766.66667</v>
      </c>
      <c r="B525" s="1">
        <f>IFERROR(__xludf.DUMMYFUNCTION("""COMPUTED_VALUE"""),50.39)</f>
        <v>50.39</v>
      </c>
    </row>
    <row r="526">
      <c r="A526" s="2">
        <f>IFERROR(__xludf.DUMMYFUNCTION("""COMPUTED_VALUE"""),42767.66666666667)</f>
        <v>42767.66667</v>
      </c>
      <c r="B526" s="1">
        <f>IFERROR(__xludf.DUMMYFUNCTION("""COMPUTED_VALUE"""),49.85)</f>
        <v>49.85</v>
      </c>
    </row>
    <row r="527">
      <c r="A527" s="2">
        <f>IFERROR(__xludf.DUMMYFUNCTION("""COMPUTED_VALUE"""),42768.66666666667)</f>
        <v>42768.66667</v>
      </c>
      <c r="B527" s="1">
        <f>IFERROR(__xludf.DUMMYFUNCTION("""COMPUTED_VALUE"""),50.31)</f>
        <v>50.31</v>
      </c>
    </row>
    <row r="528">
      <c r="A528" s="2">
        <f>IFERROR(__xludf.DUMMYFUNCTION("""COMPUTED_VALUE"""),42769.66666666667)</f>
        <v>42769.66667</v>
      </c>
      <c r="B528" s="1">
        <f>IFERROR(__xludf.DUMMYFUNCTION("""COMPUTED_VALUE"""),50.27)</f>
        <v>50.27</v>
      </c>
    </row>
    <row r="529">
      <c r="A529" s="2">
        <f>IFERROR(__xludf.DUMMYFUNCTION("""COMPUTED_VALUE"""),42772.66666666667)</f>
        <v>42772.66667</v>
      </c>
      <c r="B529" s="1">
        <f>IFERROR(__xludf.DUMMYFUNCTION("""COMPUTED_VALUE"""),51.55)</f>
        <v>51.55</v>
      </c>
    </row>
    <row r="530">
      <c r="A530" s="2">
        <f>IFERROR(__xludf.DUMMYFUNCTION("""COMPUTED_VALUE"""),42773.66666666667)</f>
        <v>42773.66667</v>
      </c>
      <c r="B530" s="1">
        <f>IFERROR(__xludf.DUMMYFUNCTION("""COMPUTED_VALUE"""),51.5)</f>
        <v>51.5</v>
      </c>
    </row>
    <row r="531">
      <c r="A531" s="2">
        <f>IFERROR(__xludf.DUMMYFUNCTION("""COMPUTED_VALUE"""),42774.66666666667)</f>
        <v>42774.66667</v>
      </c>
      <c r="B531" s="1">
        <f>IFERROR(__xludf.DUMMYFUNCTION("""COMPUTED_VALUE"""),52.42)</f>
        <v>52.42</v>
      </c>
    </row>
    <row r="532">
      <c r="A532" s="2">
        <f>IFERROR(__xludf.DUMMYFUNCTION("""COMPUTED_VALUE"""),42775.66666666667)</f>
        <v>42775.66667</v>
      </c>
      <c r="B532" s="1">
        <f>IFERROR(__xludf.DUMMYFUNCTION("""COMPUTED_VALUE"""),53.84)</f>
        <v>53.84</v>
      </c>
    </row>
    <row r="533">
      <c r="A533" s="2">
        <f>IFERROR(__xludf.DUMMYFUNCTION("""COMPUTED_VALUE"""),42776.66666666667)</f>
        <v>42776.66667</v>
      </c>
      <c r="B533" s="1">
        <f>IFERROR(__xludf.DUMMYFUNCTION("""COMPUTED_VALUE"""),53.85)</f>
        <v>53.85</v>
      </c>
    </row>
    <row r="534">
      <c r="A534" s="2">
        <f>IFERROR(__xludf.DUMMYFUNCTION("""COMPUTED_VALUE"""),42779.66666666667)</f>
        <v>42779.66667</v>
      </c>
      <c r="B534" s="1">
        <f>IFERROR(__xludf.DUMMYFUNCTION("""COMPUTED_VALUE"""),56.12)</f>
        <v>56.12</v>
      </c>
    </row>
    <row r="535">
      <c r="A535" s="2">
        <f>IFERROR(__xludf.DUMMYFUNCTION("""COMPUTED_VALUE"""),42780.66666666667)</f>
        <v>42780.66667</v>
      </c>
      <c r="B535" s="1">
        <f>IFERROR(__xludf.DUMMYFUNCTION("""COMPUTED_VALUE"""),56.2)</f>
        <v>56.2</v>
      </c>
    </row>
    <row r="536">
      <c r="A536" s="2">
        <f>IFERROR(__xludf.DUMMYFUNCTION("""COMPUTED_VALUE"""),42781.66666666667)</f>
        <v>42781.66667</v>
      </c>
      <c r="B536" s="1">
        <f>IFERROR(__xludf.DUMMYFUNCTION("""COMPUTED_VALUE"""),55.95)</f>
        <v>55.95</v>
      </c>
    </row>
    <row r="537">
      <c r="A537" s="2">
        <f>IFERROR(__xludf.DUMMYFUNCTION("""COMPUTED_VALUE"""),42782.66666666667)</f>
        <v>42782.66667</v>
      </c>
      <c r="B537" s="1">
        <f>IFERROR(__xludf.DUMMYFUNCTION("""COMPUTED_VALUE"""),53.79)</f>
        <v>53.79</v>
      </c>
    </row>
    <row r="538">
      <c r="A538" s="2">
        <f>IFERROR(__xludf.DUMMYFUNCTION("""COMPUTED_VALUE"""),42783.66666666667)</f>
        <v>42783.66667</v>
      </c>
      <c r="B538" s="1">
        <f>IFERROR(__xludf.DUMMYFUNCTION("""COMPUTED_VALUE"""),54.45)</f>
        <v>54.45</v>
      </c>
    </row>
    <row r="539">
      <c r="A539" s="2">
        <f>IFERROR(__xludf.DUMMYFUNCTION("""COMPUTED_VALUE"""),42787.66666666667)</f>
        <v>42787.66667</v>
      </c>
      <c r="B539" s="1">
        <f>IFERROR(__xludf.DUMMYFUNCTION("""COMPUTED_VALUE"""),55.48)</f>
        <v>55.48</v>
      </c>
    </row>
    <row r="540">
      <c r="A540" s="2">
        <f>IFERROR(__xludf.DUMMYFUNCTION("""COMPUTED_VALUE"""),42788.66666666667)</f>
        <v>42788.66667</v>
      </c>
      <c r="B540" s="1">
        <f>IFERROR(__xludf.DUMMYFUNCTION("""COMPUTED_VALUE"""),54.7)</f>
        <v>54.7</v>
      </c>
    </row>
    <row r="541">
      <c r="A541" s="2">
        <f>IFERROR(__xludf.DUMMYFUNCTION("""COMPUTED_VALUE"""),42789.66666666667)</f>
        <v>42789.66667</v>
      </c>
      <c r="B541" s="1">
        <f>IFERROR(__xludf.DUMMYFUNCTION("""COMPUTED_VALUE"""),51.2)</f>
        <v>51.2</v>
      </c>
    </row>
    <row r="542">
      <c r="A542" s="2">
        <f>IFERROR(__xludf.DUMMYFUNCTION("""COMPUTED_VALUE"""),42790.66666666667)</f>
        <v>42790.66667</v>
      </c>
      <c r="B542" s="1">
        <f>IFERROR(__xludf.DUMMYFUNCTION("""COMPUTED_VALUE"""),51.4)</f>
        <v>51.4</v>
      </c>
    </row>
    <row r="543">
      <c r="A543" s="2">
        <f>IFERROR(__xludf.DUMMYFUNCTION("""COMPUTED_VALUE"""),42793.66666666667)</f>
        <v>42793.66667</v>
      </c>
      <c r="B543" s="1">
        <f>IFERROR(__xludf.DUMMYFUNCTION("""COMPUTED_VALUE"""),49.25)</f>
        <v>49.25</v>
      </c>
    </row>
    <row r="544">
      <c r="A544" s="2">
        <f>IFERROR(__xludf.DUMMYFUNCTION("""COMPUTED_VALUE"""),42794.66666666667)</f>
        <v>42794.66667</v>
      </c>
      <c r="B544" s="1">
        <f>IFERROR(__xludf.DUMMYFUNCTION("""COMPUTED_VALUE"""),50.0)</f>
        <v>50</v>
      </c>
    </row>
    <row r="545">
      <c r="A545" s="2">
        <f>IFERROR(__xludf.DUMMYFUNCTION("""COMPUTED_VALUE"""),42795.66666666667)</f>
        <v>42795.66667</v>
      </c>
      <c r="B545" s="1">
        <f>IFERROR(__xludf.DUMMYFUNCTION("""COMPUTED_VALUE"""),50.0)</f>
        <v>50</v>
      </c>
    </row>
    <row r="546">
      <c r="A546" s="2">
        <f>IFERROR(__xludf.DUMMYFUNCTION("""COMPUTED_VALUE"""),42796.66666666667)</f>
        <v>42796.66667</v>
      </c>
      <c r="B546" s="1">
        <f>IFERROR(__xludf.DUMMYFUNCTION("""COMPUTED_VALUE"""),50.1)</f>
        <v>50.1</v>
      </c>
    </row>
    <row r="547">
      <c r="A547" s="2">
        <f>IFERROR(__xludf.DUMMYFUNCTION("""COMPUTED_VALUE"""),42797.66666666667)</f>
        <v>42797.66667</v>
      </c>
      <c r="B547" s="1">
        <f>IFERROR(__xludf.DUMMYFUNCTION("""COMPUTED_VALUE"""),50.31)</f>
        <v>50.31</v>
      </c>
    </row>
    <row r="548">
      <c r="A548" s="2">
        <f>IFERROR(__xludf.DUMMYFUNCTION("""COMPUTED_VALUE"""),42800.66666666667)</f>
        <v>42800.66667</v>
      </c>
      <c r="B548" s="1">
        <f>IFERROR(__xludf.DUMMYFUNCTION("""COMPUTED_VALUE"""),50.24)</f>
        <v>50.24</v>
      </c>
    </row>
    <row r="549">
      <c r="A549" s="2">
        <f>IFERROR(__xludf.DUMMYFUNCTION("""COMPUTED_VALUE"""),42801.66666666667)</f>
        <v>42801.66667</v>
      </c>
      <c r="B549" s="1">
        <f>IFERROR(__xludf.DUMMYFUNCTION("""COMPUTED_VALUE"""),49.72)</f>
        <v>49.72</v>
      </c>
    </row>
    <row r="550">
      <c r="A550" s="2">
        <f>IFERROR(__xludf.DUMMYFUNCTION("""COMPUTED_VALUE"""),42802.66666666667)</f>
        <v>42802.66667</v>
      </c>
      <c r="B550" s="1">
        <f>IFERROR(__xludf.DUMMYFUNCTION("""COMPUTED_VALUE"""),49.37)</f>
        <v>49.37</v>
      </c>
    </row>
    <row r="551">
      <c r="A551" s="2">
        <f>IFERROR(__xludf.DUMMYFUNCTION("""COMPUTED_VALUE"""),42803.66666666667)</f>
        <v>42803.66667</v>
      </c>
      <c r="B551" s="1">
        <f>IFERROR(__xludf.DUMMYFUNCTION("""COMPUTED_VALUE"""),48.98)</f>
        <v>48.98</v>
      </c>
    </row>
    <row r="552">
      <c r="A552" s="2">
        <f>IFERROR(__xludf.DUMMYFUNCTION("""COMPUTED_VALUE"""),42804.66666666667)</f>
        <v>42804.66667</v>
      </c>
      <c r="B552" s="1">
        <f>IFERROR(__xludf.DUMMYFUNCTION("""COMPUTED_VALUE"""),48.74)</f>
        <v>48.74</v>
      </c>
    </row>
    <row r="553">
      <c r="A553" s="2">
        <f>IFERROR(__xludf.DUMMYFUNCTION("""COMPUTED_VALUE"""),42807.66666666667)</f>
        <v>42807.66667</v>
      </c>
      <c r="B553" s="1">
        <f>IFERROR(__xludf.DUMMYFUNCTION("""COMPUTED_VALUE"""),49.23)</f>
        <v>49.23</v>
      </c>
    </row>
    <row r="554">
      <c r="A554" s="2">
        <f>IFERROR(__xludf.DUMMYFUNCTION("""COMPUTED_VALUE"""),42808.66666666667)</f>
        <v>42808.66667</v>
      </c>
      <c r="B554" s="1">
        <f>IFERROR(__xludf.DUMMYFUNCTION("""COMPUTED_VALUE"""),51.6)</f>
        <v>51.6</v>
      </c>
    </row>
    <row r="555">
      <c r="A555" s="2">
        <f>IFERROR(__xludf.DUMMYFUNCTION("""COMPUTED_VALUE"""),42809.66666666667)</f>
        <v>42809.66667</v>
      </c>
      <c r="B555" s="1">
        <f>IFERROR(__xludf.DUMMYFUNCTION("""COMPUTED_VALUE"""),51.15)</f>
        <v>51.15</v>
      </c>
    </row>
    <row r="556">
      <c r="A556" s="2">
        <f>IFERROR(__xludf.DUMMYFUNCTION("""COMPUTED_VALUE"""),42810.66666666667)</f>
        <v>42810.66667</v>
      </c>
      <c r="B556" s="1">
        <f>IFERROR(__xludf.DUMMYFUNCTION("""COMPUTED_VALUE"""),52.41)</f>
        <v>52.41</v>
      </c>
    </row>
    <row r="557">
      <c r="A557" s="2">
        <f>IFERROR(__xludf.DUMMYFUNCTION("""COMPUTED_VALUE"""),42811.66666666667)</f>
        <v>42811.66667</v>
      </c>
      <c r="B557" s="1">
        <f>IFERROR(__xludf.DUMMYFUNCTION("""COMPUTED_VALUE"""),52.3)</f>
        <v>52.3</v>
      </c>
    </row>
    <row r="558">
      <c r="A558" s="2">
        <f>IFERROR(__xludf.DUMMYFUNCTION("""COMPUTED_VALUE"""),42814.66666666667)</f>
        <v>42814.66667</v>
      </c>
      <c r="B558" s="1">
        <f>IFERROR(__xludf.DUMMYFUNCTION("""COMPUTED_VALUE"""),52.38)</f>
        <v>52.38</v>
      </c>
    </row>
    <row r="559">
      <c r="A559" s="2">
        <f>IFERROR(__xludf.DUMMYFUNCTION("""COMPUTED_VALUE"""),42815.66666666667)</f>
        <v>42815.66667</v>
      </c>
      <c r="B559" s="1">
        <f>IFERROR(__xludf.DUMMYFUNCTION("""COMPUTED_VALUE"""),50.14)</f>
        <v>50.14</v>
      </c>
    </row>
    <row r="560">
      <c r="A560" s="2">
        <f>IFERROR(__xludf.DUMMYFUNCTION("""COMPUTED_VALUE"""),42816.66666666667)</f>
        <v>42816.66667</v>
      </c>
      <c r="B560" s="1">
        <f>IFERROR(__xludf.DUMMYFUNCTION("""COMPUTED_VALUE"""),51.0)</f>
        <v>51</v>
      </c>
    </row>
    <row r="561">
      <c r="A561" s="2">
        <f>IFERROR(__xludf.DUMMYFUNCTION("""COMPUTED_VALUE"""),42817.66666666667)</f>
        <v>42817.66667</v>
      </c>
      <c r="B561" s="1">
        <f>IFERROR(__xludf.DUMMYFUNCTION("""COMPUTED_VALUE"""),50.96)</f>
        <v>50.96</v>
      </c>
    </row>
    <row r="562">
      <c r="A562" s="2">
        <f>IFERROR(__xludf.DUMMYFUNCTION("""COMPUTED_VALUE"""),42818.66666666667)</f>
        <v>42818.66667</v>
      </c>
      <c r="B562" s="1">
        <f>IFERROR(__xludf.DUMMYFUNCTION("""COMPUTED_VALUE"""),52.63)</f>
        <v>52.63</v>
      </c>
    </row>
    <row r="563">
      <c r="A563" s="2">
        <f>IFERROR(__xludf.DUMMYFUNCTION("""COMPUTED_VALUE"""),42821.66666666667)</f>
        <v>42821.66667</v>
      </c>
      <c r="B563" s="1">
        <f>IFERROR(__xludf.DUMMYFUNCTION("""COMPUTED_VALUE"""),54.04)</f>
        <v>54.04</v>
      </c>
    </row>
    <row r="564">
      <c r="A564" s="2">
        <f>IFERROR(__xludf.DUMMYFUNCTION("""COMPUTED_VALUE"""),42822.66666666667)</f>
        <v>42822.66667</v>
      </c>
      <c r="B564" s="1">
        <f>IFERROR(__xludf.DUMMYFUNCTION("""COMPUTED_VALUE"""),55.49)</f>
        <v>55.49</v>
      </c>
    </row>
    <row r="565">
      <c r="A565" s="2">
        <f>IFERROR(__xludf.DUMMYFUNCTION("""COMPUTED_VALUE"""),42823.66666666667)</f>
        <v>42823.66667</v>
      </c>
      <c r="B565" s="1">
        <f>IFERROR(__xludf.DUMMYFUNCTION("""COMPUTED_VALUE"""),55.48)</f>
        <v>55.48</v>
      </c>
    </row>
    <row r="566">
      <c r="A566" s="2">
        <f>IFERROR(__xludf.DUMMYFUNCTION("""COMPUTED_VALUE"""),42824.66666666667)</f>
        <v>42824.66667</v>
      </c>
      <c r="B566" s="1">
        <f>IFERROR(__xludf.DUMMYFUNCTION("""COMPUTED_VALUE"""),55.58)</f>
        <v>55.58</v>
      </c>
    </row>
    <row r="567">
      <c r="A567" s="2">
        <f>IFERROR(__xludf.DUMMYFUNCTION("""COMPUTED_VALUE"""),42825.66666666667)</f>
        <v>42825.66667</v>
      </c>
      <c r="B567" s="1">
        <f>IFERROR(__xludf.DUMMYFUNCTION("""COMPUTED_VALUE"""),55.66)</f>
        <v>55.66</v>
      </c>
    </row>
    <row r="568">
      <c r="A568" s="2">
        <f>IFERROR(__xludf.DUMMYFUNCTION("""COMPUTED_VALUE"""),42828.66666666667)</f>
        <v>42828.66667</v>
      </c>
      <c r="B568" s="1">
        <f>IFERROR(__xludf.DUMMYFUNCTION("""COMPUTED_VALUE"""),59.7)</f>
        <v>59.7</v>
      </c>
    </row>
    <row r="569">
      <c r="A569" s="2">
        <f>IFERROR(__xludf.DUMMYFUNCTION("""COMPUTED_VALUE"""),42829.66666666667)</f>
        <v>42829.66667</v>
      </c>
      <c r="B569" s="1">
        <f>IFERROR(__xludf.DUMMYFUNCTION("""COMPUTED_VALUE"""),60.74)</f>
        <v>60.74</v>
      </c>
    </row>
    <row r="570">
      <c r="A570" s="2">
        <f>IFERROR(__xludf.DUMMYFUNCTION("""COMPUTED_VALUE"""),42830.66666666667)</f>
        <v>42830.66667</v>
      </c>
      <c r="B570" s="1">
        <f>IFERROR(__xludf.DUMMYFUNCTION("""COMPUTED_VALUE"""),59.0)</f>
        <v>59</v>
      </c>
    </row>
    <row r="571">
      <c r="A571" s="2">
        <f>IFERROR(__xludf.DUMMYFUNCTION("""COMPUTED_VALUE"""),42831.66666666667)</f>
        <v>42831.66667</v>
      </c>
      <c r="B571" s="1">
        <f>IFERROR(__xludf.DUMMYFUNCTION("""COMPUTED_VALUE"""),59.74)</f>
        <v>59.74</v>
      </c>
    </row>
    <row r="572">
      <c r="A572" s="2">
        <f>IFERROR(__xludf.DUMMYFUNCTION("""COMPUTED_VALUE"""),42832.66666666667)</f>
        <v>42832.66667</v>
      </c>
      <c r="B572" s="1">
        <f>IFERROR(__xludf.DUMMYFUNCTION("""COMPUTED_VALUE"""),60.51)</f>
        <v>60.51</v>
      </c>
    </row>
    <row r="573">
      <c r="A573" s="2">
        <f>IFERROR(__xludf.DUMMYFUNCTION("""COMPUTED_VALUE"""),42835.66666666667)</f>
        <v>42835.66667</v>
      </c>
      <c r="B573" s="1">
        <f>IFERROR(__xludf.DUMMYFUNCTION("""COMPUTED_VALUE"""),62.48)</f>
        <v>62.48</v>
      </c>
    </row>
    <row r="574">
      <c r="A574" s="2">
        <f>IFERROR(__xludf.DUMMYFUNCTION("""COMPUTED_VALUE"""),42836.66666666667)</f>
        <v>42836.66667</v>
      </c>
      <c r="B574" s="1">
        <f>IFERROR(__xludf.DUMMYFUNCTION("""COMPUTED_VALUE"""),61.74)</f>
        <v>61.74</v>
      </c>
    </row>
    <row r="575">
      <c r="A575" s="2">
        <f>IFERROR(__xludf.DUMMYFUNCTION("""COMPUTED_VALUE"""),42837.66666666667)</f>
        <v>42837.66667</v>
      </c>
      <c r="B575" s="1">
        <f>IFERROR(__xludf.DUMMYFUNCTION("""COMPUTED_VALUE"""),59.37)</f>
        <v>59.37</v>
      </c>
    </row>
    <row r="576">
      <c r="A576" s="2">
        <f>IFERROR(__xludf.DUMMYFUNCTION("""COMPUTED_VALUE"""),42838.66666666667)</f>
        <v>42838.66667</v>
      </c>
      <c r="B576" s="1">
        <f>IFERROR(__xludf.DUMMYFUNCTION("""COMPUTED_VALUE"""),60.8)</f>
        <v>60.8</v>
      </c>
    </row>
    <row r="577">
      <c r="A577" s="2">
        <f>IFERROR(__xludf.DUMMYFUNCTION("""COMPUTED_VALUE"""),42842.66666666667)</f>
        <v>42842.66667</v>
      </c>
      <c r="B577" s="1">
        <f>IFERROR(__xludf.DUMMYFUNCTION("""COMPUTED_VALUE"""),60.29)</f>
        <v>60.29</v>
      </c>
    </row>
    <row r="578">
      <c r="A578" s="2">
        <f>IFERROR(__xludf.DUMMYFUNCTION("""COMPUTED_VALUE"""),42843.66666666667)</f>
        <v>42843.66667</v>
      </c>
      <c r="B578" s="1">
        <f>IFERROR(__xludf.DUMMYFUNCTION("""COMPUTED_VALUE"""),60.05)</f>
        <v>60.05</v>
      </c>
    </row>
    <row r="579">
      <c r="A579" s="2">
        <f>IFERROR(__xludf.DUMMYFUNCTION("""COMPUTED_VALUE"""),42844.66666666667)</f>
        <v>42844.66667</v>
      </c>
      <c r="B579" s="1">
        <f>IFERROR(__xludf.DUMMYFUNCTION("""COMPUTED_VALUE"""),61.1)</f>
        <v>61.1</v>
      </c>
    </row>
    <row r="580">
      <c r="A580" s="2">
        <f>IFERROR(__xludf.DUMMYFUNCTION("""COMPUTED_VALUE"""),42845.66666666667)</f>
        <v>42845.66667</v>
      </c>
      <c r="B580" s="1">
        <f>IFERROR(__xludf.DUMMYFUNCTION("""COMPUTED_VALUE"""),60.5)</f>
        <v>60.5</v>
      </c>
    </row>
    <row r="581">
      <c r="A581" s="2">
        <f>IFERROR(__xludf.DUMMYFUNCTION("""COMPUTED_VALUE"""),42846.66666666667)</f>
        <v>42846.66667</v>
      </c>
      <c r="B581" s="1">
        <f>IFERROR(__xludf.DUMMYFUNCTION("""COMPUTED_VALUE"""),61.12)</f>
        <v>61.12</v>
      </c>
    </row>
    <row r="582">
      <c r="A582" s="2">
        <f>IFERROR(__xludf.DUMMYFUNCTION("""COMPUTED_VALUE"""),42849.66666666667)</f>
        <v>42849.66667</v>
      </c>
      <c r="B582" s="1">
        <f>IFERROR(__xludf.DUMMYFUNCTION("""COMPUTED_VALUE"""),61.61)</f>
        <v>61.61</v>
      </c>
    </row>
    <row r="583">
      <c r="A583" s="2">
        <f>IFERROR(__xludf.DUMMYFUNCTION("""COMPUTED_VALUE"""),42850.66666666667)</f>
        <v>42850.66667</v>
      </c>
      <c r="B583" s="1">
        <f>IFERROR(__xludf.DUMMYFUNCTION("""COMPUTED_VALUE"""),62.76)</f>
        <v>62.76</v>
      </c>
    </row>
    <row r="584">
      <c r="A584" s="2">
        <f>IFERROR(__xludf.DUMMYFUNCTION("""COMPUTED_VALUE"""),42851.66666666667)</f>
        <v>42851.66667</v>
      </c>
      <c r="B584" s="1">
        <f>IFERROR(__xludf.DUMMYFUNCTION("""COMPUTED_VALUE"""),62.03)</f>
        <v>62.03</v>
      </c>
    </row>
    <row r="585">
      <c r="A585" s="2">
        <f>IFERROR(__xludf.DUMMYFUNCTION("""COMPUTED_VALUE"""),42852.66666666667)</f>
        <v>42852.66667</v>
      </c>
      <c r="B585" s="1">
        <f>IFERROR(__xludf.DUMMYFUNCTION("""COMPUTED_VALUE"""),61.73)</f>
        <v>61.73</v>
      </c>
    </row>
    <row r="586">
      <c r="A586" s="2">
        <f>IFERROR(__xludf.DUMMYFUNCTION("""COMPUTED_VALUE"""),42853.66666666667)</f>
        <v>42853.66667</v>
      </c>
      <c r="B586" s="1">
        <f>IFERROR(__xludf.DUMMYFUNCTION("""COMPUTED_VALUE"""),62.81)</f>
        <v>62.81</v>
      </c>
    </row>
    <row r="587">
      <c r="A587" s="2">
        <f>IFERROR(__xludf.DUMMYFUNCTION("""COMPUTED_VALUE"""),42856.66666666667)</f>
        <v>42856.66667</v>
      </c>
      <c r="B587" s="1">
        <f>IFERROR(__xludf.DUMMYFUNCTION("""COMPUTED_VALUE"""),64.57)</f>
        <v>64.57</v>
      </c>
    </row>
    <row r="588">
      <c r="A588" s="2">
        <f>IFERROR(__xludf.DUMMYFUNCTION("""COMPUTED_VALUE"""),42857.66666666667)</f>
        <v>42857.66667</v>
      </c>
      <c r="B588" s="1">
        <f>IFERROR(__xludf.DUMMYFUNCTION("""COMPUTED_VALUE"""),63.78)</f>
        <v>63.78</v>
      </c>
    </row>
    <row r="589">
      <c r="A589" s="2">
        <f>IFERROR(__xludf.DUMMYFUNCTION("""COMPUTED_VALUE"""),42858.66666666667)</f>
        <v>42858.66667</v>
      </c>
      <c r="B589" s="1">
        <f>IFERROR(__xludf.DUMMYFUNCTION("""COMPUTED_VALUE"""),62.2)</f>
        <v>62.2</v>
      </c>
    </row>
    <row r="590">
      <c r="A590" s="2">
        <f>IFERROR(__xludf.DUMMYFUNCTION("""COMPUTED_VALUE"""),42859.66666666667)</f>
        <v>42859.66667</v>
      </c>
      <c r="B590" s="1">
        <f>IFERROR(__xludf.DUMMYFUNCTION("""COMPUTED_VALUE"""),59.09)</f>
        <v>59.09</v>
      </c>
    </row>
    <row r="591">
      <c r="A591" s="2">
        <f>IFERROR(__xludf.DUMMYFUNCTION("""COMPUTED_VALUE"""),42860.66666666667)</f>
        <v>42860.66667</v>
      </c>
      <c r="B591" s="1">
        <f>IFERROR(__xludf.DUMMYFUNCTION("""COMPUTED_VALUE"""),61.67)</f>
        <v>61.67</v>
      </c>
    </row>
    <row r="592">
      <c r="A592" s="2">
        <f>IFERROR(__xludf.DUMMYFUNCTION("""COMPUTED_VALUE"""),42863.66666666667)</f>
        <v>42863.66667</v>
      </c>
      <c r="B592" s="1">
        <f>IFERROR(__xludf.DUMMYFUNCTION("""COMPUTED_VALUE"""),61.44)</f>
        <v>61.44</v>
      </c>
    </row>
    <row r="593">
      <c r="A593" s="2">
        <f>IFERROR(__xludf.DUMMYFUNCTION("""COMPUTED_VALUE"""),42864.66666666667)</f>
        <v>42864.66667</v>
      </c>
      <c r="B593" s="1">
        <f>IFERROR(__xludf.DUMMYFUNCTION("""COMPUTED_VALUE"""),64.25)</f>
        <v>64.25</v>
      </c>
    </row>
    <row r="594">
      <c r="A594" s="2">
        <f>IFERROR(__xludf.DUMMYFUNCTION("""COMPUTED_VALUE"""),42865.66666666667)</f>
        <v>42865.66667</v>
      </c>
      <c r="B594" s="1">
        <f>IFERROR(__xludf.DUMMYFUNCTION("""COMPUTED_VALUE"""),65.04)</f>
        <v>65.04</v>
      </c>
    </row>
    <row r="595">
      <c r="A595" s="2">
        <f>IFERROR(__xludf.DUMMYFUNCTION("""COMPUTED_VALUE"""),42866.66666666667)</f>
        <v>42866.66667</v>
      </c>
      <c r="B595" s="1">
        <f>IFERROR(__xludf.DUMMYFUNCTION("""COMPUTED_VALUE"""),64.62)</f>
        <v>64.62</v>
      </c>
    </row>
    <row r="596">
      <c r="A596" s="2">
        <f>IFERROR(__xludf.DUMMYFUNCTION("""COMPUTED_VALUE"""),42867.66666666667)</f>
        <v>42867.66667</v>
      </c>
      <c r="B596" s="1">
        <f>IFERROR(__xludf.DUMMYFUNCTION("""COMPUTED_VALUE"""),64.96)</f>
        <v>64.96</v>
      </c>
    </row>
    <row r="597">
      <c r="A597" s="2">
        <f>IFERROR(__xludf.DUMMYFUNCTION("""COMPUTED_VALUE"""),42870.66666666667)</f>
        <v>42870.66667</v>
      </c>
      <c r="B597" s="1">
        <f>IFERROR(__xludf.DUMMYFUNCTION("""COMPUTED_VALUE"""),63.18)</f>
        <v>63.18</v>
      </c>
    </row>
    <row r="598">
      <c r="A598" s="2">
        <f>IFERROR(__xludf.DUMMYFUNCTION("""COMPUTED_VALUE"""),42871.66666666667)</f>
        <v>42871.66667</v>
      </c>
      <c r="B598" s="1">
        <f>IFERROR(__xludf.DUMMYFUNCTION("""COMPUTED_VALUE"""),63.4)</f>
        <v>63.4</v>
      </c>
    </row>
    <row r="599">
      <c r="A599" s="2">
        <f>IFERROR(__xludf.DUMMYFUNCTION("""COMPUTED_VALUE"""),42872.66666666667)</f>
        <v>42872.66667</v>
      </c>
      <c r="B599" s="1">
        <f>IFERROR(__xludf.DUMMYFUNCTION("""COMPUTED_VALUE"""),61.22)</f>
        <v>61.22</v>
      </c>
    </row>
    <row r="600">
      <c r="A600" s="2">
        <f>IFERROR(__xludf.DUMMYFUNCTION("""COMPUTED_VALUE"""),42873.66666666667)</f>
        <v>42873.66667</v>
      </c>
      <c r="B600" s="1">
        <f>IFERROR(__xludf.DUMMYFUNCTION("""COMPUTED_VALUE"""),62.61)</f>
        <v>62.61</v>
      </c>
    </row>
    <row r="601">
      <c r="A601" s="2">
        <f>IFERROR(__xludf.DUMMYFUNCTION("""COMPUTED_VALUE"""),42874.66666666667)</f>
        <v>42874.66667</v>
      </c>
      <c r="B601" s="1">
        <f>IFERROR(__xludf.DUMMYFUNCTION("""COMPUTED_VALUE"""),62.17)</f>
        <v>62.17</v>
      </c>
    </row>
    <row r="602">
      <c r="A602" s="2">
        <f>IFERROR(__xludf.DUMMYFUNCTION("""COMPUTED_VALUE"""),42877.66666666667)</f>
        <v>42877.66667</v>
      </c>
      <c r="B602" s="1">
        <f>IFERROR(__xludf.DUMMYFUNCTION("""COMPUTED_VALUE"""),62.07)</f>
        <v>62.07</v>
      </c>
    </row>
    <row r="603">
      <c r="A603" s="2">
        <f>IFERROR(__xludf.DUMMYFUNCTION("""COMPUTED_VALUE"""),42878.66666666667)</f>
        <v>42878.66667</v>
      </c>
      <c r="B603" s="1">
        <f>IFERROR(__xludf.DUMMYFUNCTION("""COMPUTED_VALUE"""),60.77)</f>
        <v>60.77</v>
      </c>
    </row>
    <row r="604">
      <c r="A604" s="2">
        <f>IFERROR(__xludf.DUMMYFUNCTION("""COMPUTED_VALUE"""),42879.66666666667)</f>
        <v>42879.66667</v>
      </c>
      <c r="B604" s="1">
        <f>IFERROR(__xludf.DUMMYFUNCTION("""COMPUTED_VALUE"""),62.04)</f>
        <v>62.04</v>
      </c>
    </row>
    <row r="605">
      <c r="A605" s="2">
        <f>IFERROR(__xludf.DUMMYFUNCTION("""COMPUTED_VALUE"""),42880.66666666667)</f>
        <v>42880.66667</v>
      </c>
      <c r="B605" s="1">
        <f>IFERROR(__xludf.DUMMYFUNCTION("""COMPUTED_VALUE"""),63.37)</f>
        <v>63.37</v>
      </c>
    </row>
    <row r="606">
      <c r="A606" s="2">
        <f>IFERROR(__xludf.DUMMYFUNCTION("""COMPUTED_VALUE"""),42881.66666666667)</f>
        <v>42881.66667</v>
      </c>
      <c r="B606" s="1">
        <f>IFERROR(__xludf.DUMMYFUNCTION("""COMPUTED_VALUE"""),65.03)</f>
        <v>65.03</v>
      </c>
    </row>
    <row r="607">
      <c r="A607" s="2">
        <f>IFERROR(__xludf.DUMMYFUNCTION("""COMPUTED_VALUE"""),42885.66666666667)</f>
        <v>42885.66667</v>
      </c>
      <c r="B607" s="1">
        <f>IFERROR(__xludf.DUMMYFUNCTION("""COMPUTED_VALUE"""),67.02)</f>
        <v>67.02</v>
      </c>
    </row>
    <row r="608">
      <c r="A608" s="2">
        <f>IFERROR(__xludf.DUMMYFUNCTION("""COMPUTED_VALUE"""),42886.66666666667)</f>
        <v>42886.66667</v>
      </c>
      <c r="B608" s="1">
        <f>IFERROR(__xludf.DUMMYFUNCTION("""COMPUTED_VALUE"""),68.2)</f>
        <v>68.2</v>
      </c>
    </row>
    <row r="609">
      <c r="A609" s="2">
        <f>IFERROR(__xludf.DUMMYFUNCTION("""COMPUTED_VALUE"""),42887.66666666667)</f>
        <v>42887.66667</v>
      </c>
      <c r="B609" s="1">
        <f>IFERROR(__xludf.DUMMYFUNCTION("""COMPUTED_VALUE"""),68.07)</f>
        <v>68.07</v>
      </c>
    </row>
    <row r="610">
      <c r="A610" s="2">
        <f>IFERROR(__xludf.DUMMYFUNCTION("""COMPUTED_VALUE"""),42888.66666666667)</f>
        <v>42888.66667</v>
      </c>
      <c r="B610" s="1">
        <f>IFERROR(__xludf.DUMMYFUNCTION("""COMPUTED_VALUE"""),67.97)</f>
        <v>67.97</v>
      </c>
    </row>
    <row r="611">
      <c r="A611" s="2">
        <f>IFERROR(__xludf.DUMMYFUNCTION("""COMPUTED_VALUE"""),42891.66666666667)</f>
        <v>42891.66667</v>
      </c>
      <c r="B611" s="1">
        <f>IFERROR(__xludf.DUMMYFUNCTION("""COMPUTED_VALUE"""),69.46)</f>
        <v>69.46</v>
      </c>
    </row>
    <row r="612">
      <c r="A612" s="2">
        <f>IFERROR(__xludf.DUMMYFUNCTION("""COMPUTED_VALUE"""),42892.66666666667)</f>
        <v>42892.66667</v>
      </c>
      <c r="B612" s="1">
        <f>IFERROR(__xludf.DUMMYFUNCTION("""COMPUTED_VALUE"""),70.57)</f>
        <v>70.57</v>
      </c>
    </row>
    <row r="613">
      <c r="A613" s="2">
        <f>IFERROR(__xludf.DUMMYFUNCTION("""COMPUTED_VALUE"""),42893.66666666667)</f>
        <v>42893.66667</v>
      </c>
      <c r="B613" s="1">
        <f>IFERROR(__xludf.DUMMYFUNCTION("""COMPUTED_VALUE"""),71.93)</f>
        <v>71.93</v>
      </c>
    </row>
    <row r="614">
      <c r="A614" s="2">
        <f>IFERROR(__xludf.DUMMYFUNCTION("""COMPUTED_VALUE"""),42894.66666666667)</f>
        <v>42894.66667</v>
      </c>
      <c r="B614" s="1">
        <f>IFERROR(__xludf.DUMMYFUNCTION("""COMPUTED_VALUE"""),74.0)</f>
        <v>74</v>
      </c>
    </row>
    <row r="615">
      <c r="A615" s="2">
        <f>IFERROR(__xludf.DUMMYFUNCTION("""COMPUTED_VALUE"""),42895.66666666667)</f>
        <v>42895.66667</v>
      </c>
      <c r="B615" s="1">
        <f>IFERROR(__xludf.DUMMYFUNCTION("""COMPUTED_VALUE"""),71.46)</f>
        <v>71.46</v>
      </c>
    </row>
    <row r="616">
      <c r="A616" s="2">
        <f>IFERROR(__xludf.DUMMYFUNCTION("""COMPUTED_VALUE"""),42898.66666666667)</f>
        <v>42898.66667</v>
      </c>
      <c r="B616" s="1">
        <f>IFERROR(__xludf.DUMMYFUNCTION("""COMPUTED_VALUE"""),71.8)</f>
        <v>71.8</v>
      </c>
    </row>
    <row r="617">
      <c r="A617" s="2">
        <f>IFERROR(__xludf.DUMMYFUNCTION("""COMPUTED_VALUE"""),42899.66666666667)</f>
        <v>42899.66667</v>
      </c>
      <c r="B617" s="1">
        <f>IFERROR(__xludf.DUMMYFUNCTION("""COMPUTED_VALUE"""),75.19)</f>
        <v>75.19</v>
      </c>
    </row>
    <row r="618">
      <c r="A618" s="2">
        <f>IFERROR(__xludf.DUMMYFUNCTION("""COMPUTED_VALUE"""),42900.66666666667)</f>
        <v>42900.66667</v>
      </c>
      <c r="B618" s="1">
        <f>IFERROR(__xludf.DUMMYFUNCTION("""COMPUTED_VALUE"""),76.13)</f>
        <v>76.13</v>
      </c>
    </row>
    <row r="619">
      <c r="A619" s="2">
        <f>IFERROR(__xludf.DUMMYFUNCTION("""COMPUTED_VALUE"""),42901.66666666667)</f>
        <v>42901.66667</v>
      </c>
      <c r="B619" s="1">
        <f>IFERROR(__xludf.DUMMYFUNCTION("""COMPUTED_VALUE"""),75.07)</f>
        <v>75.07</v>
      </c>
    </row>
    <row r="620">
      <c r="A620" s="2">
        <f>IFERROR(__xludf.DUMMYFUNCTION("""COMPUTED_VALUE"""),42902.66666666667)</f>
        <v>42902.66667</v>
      </c>
      <c r="B620" s="1">
        <f>IFERROR(__xludf.DUMMYFUNCTION("""COMPUTED_VALUE"""),74.28)</f>
        <v>74.28</v>
      </c>
    </row>
    <row r="621">
      <c r="A621" s="2">
        <f>IFERROR(__xludf.DUMMYFUNCTION("""COMPUTED_VALUE"""),42905.66666666667)</f>
        <v>42905.66667</v>
      </c>
      <c r="B621" s="1">
        <f>IFERROR(__xludf.DUMMYFUNCTION("""COMPUTED_VALUE"""),73.96)</f>
        <v>73.96</v>
      </c>
    </row>
    <row r="622">
      <c r="A622" s="2">
        <f>IFERROR(__xludf.DUMMYFUNCTION("""COMPUTED_VALUE"""),42906.66666666667)</f>
        <v>42906.66667</v>
      </c>
      <c r="B622" s="1">
        <f>IFERROR(__xludf.DUMMYFUNCTION("""COMPUTED_VALUE"""),74.45)</f>
        <v>74.45</v>
      </c>
    </row>
    <row r="623">
      <c r="A623" s="2">
        <f>IFERROR(__xludf.DUMMYFUNCTION("""COMPUTED_VALUE"""),42907.66666666667)</f>
        <v>42907.66667</v>
      </c>
      <c r="B623" s="1">
        <f>IFERROR(__xludf.DUMMYFUNCTION("""COMPUTED_VALUE"""),75.28)</f>
        <v>75.28</v>
      </c>
    </row>
    <row r="624">
      <c r="A624" s="2">
        <f>IFERROR(__xludf.DUMMYFUNCTION("""COMPUTED_VALUE"""),42908.66666666667)</f>
        <v>42908.66667</v>
      </c>
      <c r="B624" s="1">
        <f>IFERROR(__xludf.DUMMYFUNCTION("""COMPUTED_VALUE"""),76.52)</f>
        <v>76.52</v>
      </c>
    </row>
    <row r="625">
      <c r="A625" s="2">
        <f>IFERROR(__xludf.DUMMYFUNCTION("""COMPUTED_VALUE"""),42909.66666666667)</f>
        <v>42909.66667</v>
      </c>
      <c r="B625" s="1">
        <f>IFERROR(__xludf.DUMMYFUNCTION("""COMPUTED_VALUE"""),76.69)</f>
        <v>76.69</v>
      </c>
    </row>
    <row r="626">
      <c r="A626" s="2">
        <f>IFERROR(__xludf.DUMMYFUNCTION("""COMPUTED_VALUE"""),42912.66666666667)</f>
        <v>42912.66667</v>
      </c>
      <c r="B626" s="1">
        <f>IFERROR(__xludf.DUMMYFUNCTION("""COMPUTED_VALUE"""),75.5)</f>
        <v>75.5</v>
      </c>
    </row>
    <row r="627">
      <c r="A627" s="2">
        <f>IFERROR(__xludf.DUMMYFUNCTION("""COMPUTED_VALUE"""),42913.66666666667)</f>
        <v>42913.66667</v>
      </c>
      <c r="B627" s="1">
        <f>IFERROR(__xludf.DUMMYFUNCTION("""COMPUTED_VALUE"""),72.47)</f>
        <v>72.47</v>
      </c>
    </row>
    <row r="628">
      <c r="A628" s="2">
        <f>IFERROR(__xludf.DUMMYFUNCTION("""COMPUTED_VALUE"""),42914.66666666667)</f>
        <v>42914.66667</v>
      </c>
      <c r="B628" s="1">
        <f>IFERROR(__xludf.DUMMYFUNCTION("""COMPUTED_VALUE"""),74.25)</f>
        <v>74.25</v>
      </c>
    </row>
    <row r="629">
      <c r="A629" s="2">
        <f>IFERROR(__xludf.DUMMYFUNCTION("""COMPUTED_VALUE"""),42915.66666666667)</f>
        <v>42915.66667</v>
      </c>
      <c r="B629" s="1">
        <f>IFERROR(__xludf.DUMMYFUNCTION("""COMPUTED_VALUE"""),72.15)</f>
        <v>72.15</v>
      </c>
    </row>
    <row r="630">
      <c r="A630" s="2">
        <f>IFERROR(__xludf.DUMMYFUNCTION("""COMPUTED_VALUE"""),42916.66666666667)</f>
        <v>42916.66667</v>
      </c>
      <c r="B630" s="1">
        <f>IFERROR(__xludf.DUMMYFUNCTION("""COMPUTED_VALUE"""),72.32)</f>
        <v>72.32</v>
      </c>
    </row>
    <row r="631">
      <c r="A631" s="2">
        <f>IFERROR(__xludf.DUMMYFUNCTION("""COMPUTED_VALUE"""),42919.66666666667)</f>
        <v>42919.66667</v>
      </c>
      <c r="B631" s="1">
        <f>IFERROR(__xludf.DUMMYFUNCTION("""COMPUTED_VALUE"""),70.52)</f>
        <v>70.52</v>
      </c>
    </row>
    <row r="632">
      <c r="A632" s="2">
        <f>IFERROR(__xludf.DUMMYFUNCTION("""COMPUTED_VALUE"""),42921.66666666667)</f>
        <v>42921.66667</v>
      </c>
      <c r="B632" s="1">
        <f>IFERROR(__xludf.DUMMYFUNCTION("""COMPUTED_VALUE"""),65.42)</f>
        <v>65.42</v>
      </c>
    </row>
    <row r="633">
      <c r="A633" s="2">
        <f>IFERROR(__xludf.DUMMYFUNCTION("""COMPUTED_VALUE"""),42922.66666666667)</f>
        <v>42922.66667</v>
      </c>
      <c r="B633" s="1">
        <f>IFERROR(__xludf.DUMMYFUNCTION("""COMPUTED_VALUE"""),61.77)</f>
        <v>61.77</v>
      </c>
    </row>
    <row r="634">
      <c r="A634" s="2">
        <f>IFERROR(__xludf.DUMMYFUNCTION("""COMPUTED_VALUE"""),42923.66666666667)</f>
        <v>42923.66667</v>
      </c>
      <c r="B634" s="1">
        <f>IFERROR(__xludf.DUMMYFUNCTION("""COMPUTED_VALUE"""),62.64)</f>
        <v>62.64</v>
      </c>
    </row>
    <row r="635">
      <c r="A635" s="2">
        <f>IFERROR(__xludf.DUMMYFUNCTION("""COMPUTED_VALUE"""),42926.66666666667)</f>
        <v>42926.66667</v>
      </c>
      <c r="B635" s="1">
        <f>IFERROR(__xludf.DUMMYFUNCTION("""COMPUTED_VALUE"""),63.21)</f>
        <v>63.21</v>
      </c>
    </row>
    <row r="636">
      <c r="A636" s="2">
        <f>IFERROR(__xludf.DUMMYFUNCTION("""COMPUTED_VALUE"""),42927.66666666667)</f>
        <v>42927.66667</v>
      </c>
      <c r="B636" s="1">
        <f>IFERROR(__xludf.DUMMYFUNCTION("""COMPUTED_VALUE"""),65.44)</f>
        <v>65.44</v>
      </c>
    </row>
    <row r="637">
      <c r="A637" s="2">
        <f>IFERROR(__xludf.DUMMYFUNCTION("""COMPUTED_VALUE"""),42928.66666666667)</f>
        <v>42928.66667</v>
      </c>
      <c r="B637" s="1">
        <f>IFERROR(__xludf.DUMMYFUNCTION("""COMPUTED_VALUE"""),65.9)</f>
        <v>65.9</v>
      </c>
    </row>
    <row r="638">
      <c r="A638" s="2">
        <f>IFERROR(__xludf.DUMMYFUNCTION("""COMPUTED_VALUE"""),42929.66666666667)</f>
        <v>42929.66667</v>
      </c>
      <c r="B638" s="1">
        <f>IFERROR(__xludf.DUMMYFUNCTION("""COMPUTED_VALUE"""),64.68)</f>
        <v>64.68</v>
      </c>
    </row>
    <row r="639">
      <c r="A639" s="2">
        <f>IFERROR(__xludf.DUMMYFUNCTION("""COMPUTED_VALUE"""),42930.66666666667)</f>
        <v>42930.66667</v>
      </c>
      <c r="B639" s="1">
        <f>IFERROR(__xludf.DUMMYFUNCTION("""COMPUTED_VALUE"""),65.56)</f>
        <v>65.56</v>
      </c>
    </row>
    <row r="640">
      <c r="A640" s="2">
        <f>IFERROR(__xludf.DUMMYFUNCTION("""COMPUTED_VALUE"""),42933.66666666667)</f>
        <v>42933.66667</v>
      </c>
      <c r="B640" s="1">
        <f>IFERROR(__xludf.DUMMYFUNCTION("""COMPUTED_VALUE"""),63.91)</f>
        <v>63.91</v>
      </c>
    </row>
    <row r="641">
      <c r="A641" s="2">
        <f>IFERROR(__xludf.DUMMYFUNCTION("""COMPUTED_VALUE"""),42934.66666666667)</f>
        <v>42934.66667</v>
      </c>
      <c r="B641" s="1">
        <f>IFERROR(__xludf.DUMMYFUNCTION("""COMPUTED_VALUE"""),65.65)</f>
        <v>65.65</v>
      </c>
    </row>
    <row r="642">
      <c r="A642" s="2">
        <f>IFERROR(__xludf.DUMMYFUNCTION("""COMPUTED_VALUE"""),42935.66666666667)</f>
        <v>42935.66667</v>
      </c>
      <c r="B642" s="1">
        <f>IFERROR(__xludf.DUMMYFUNCTION("""COMPUTED_VALUE"""),65.05)</f>
        <v>65.05</v>
      </c>
    </row>
    <row r="643">
      <c r="A643" s="2">
        <f>IFERROR(__xludf.DUMMYFUNCTION("""COMPUTED_VALUE"""),42936.66666666667)</f>
        <v>42936.66667</v>
      </c>
      <c r="B643" s="1">
        <f>IFERROR(__xludf.DUMMYFUNCTION("""COMPUTED_VALUE"""),65.98)</f>
        <v>65.98</v>
      </c>
    </row>
    <row r="644">
      <c r="A644" s="2">
        <f>IFERROR(__xludf.DUMMYFUNCTION("""COMPUTED_VALUE"""),42937.66666666667)</f>
        <v>42937.66667</v>
      </c>
      <c r="B644" s="1">
        <f>IFERROR(__xludf.DUMMYFUNCTION("""COMPUTED_VALUE"""),65.68)</f>
        <v>65.68</v>
      </c>
    </row>
    <row r="645">
      <c r="A645" s="2">
        <f>IFERROR(__xludf.DUMMYFUNCTION("""COMPUTED_VALUE"""),42940.66666666667)</f>
        <v>42940.66667</v>
      </c>
      <c r="B645" s="1">
        <f>IFERROR(__xludf.DUMMYFUNCTION("""COMPUTED_VALUE"""),68.5)</f>
        <v>68.5</v>
      </c>
    </row>
    <row r="646">
      <c r="A646" s="2">
        <f>IFERROR(__xludf.DUMMYFUNCTION("""COMPUTED_VALUE"""),42941.66666666667)</f>
        <v>42941.66667</v>
      </c>
      <c r="B646" s="1">
        <f>IFERROR(__xludf.DUMMYFUNCTION("""COMPUTED_VALUE"""),67.92)</f>
        <v>67.92</v>
      </c>
    </row>
    <row r="647">
      <c r="A647" s="2">
        <f>IFERROR(__xludf.DUMMYFUNCTION("""COMPUTED_VALUE"""),42942.66666666667)</f>
        <v>42942.66667</v>
      </c>
      <c r="B647" s="1">
        <f>IFERROR(__xludf.DUMMYFUNCTION("""COMPUTED_VALUE"""),68.77)</f>
        <v>68.77</v>
      </c>
    </row>
    <row r="648">
      <c r="A648" s="2">
        <f>IFERROR(__xludf.DUMMYFUNCTION("""COMPUTED_VALUE"""),42943.66666666667)</f>
        <v>42943.66667</v>
      </c>
      <c r="B648" s="1">
        <f>IFERROR(__xludf.DUMMYFUNCTION("""COMPUTED_VALUE"""),66.89)</f>
        <v>66.89</v>
      </c>
    </row>
    <row r="649">
      <c r="A649" s="2">
        <f>IFERROR(__xludf.DUMMYFUNCTION("""COMPUTED_VALUE"""),42944.66666666667)</f>
        <v>42944.66667</v>
      </c>
      <c r="B649" s="1">
        <f>IFERROR(__xludf.DUMMYFUNCTION("""COMPUTED_VALUE"""),67.01)</f>
        <v>67.01</v>
      </c>
    </row>
    <row r="650">
      <c r="A650" s="2">
        <f>IFERROR(__xludf.DUMMYFUNCTION("""COMPUTED_VALUE"""),42947.66666666667)</f>
        <v>42947.66667</v>
      </c>
      <c r="B650" s="1">
        <f>IFERROR(__xludf.DUMMYFUNCTION("""COMPUTED_VALUE"""),64.69)</f>
        <v>64.69</v>
      </c>
    </row>
    <row r="651">
      <c r="A651" s="2">
        <f>IFERROR(__xludf.DUMMYFUNCTION("""COMPUTED_VALUE"""),42948.66666666667)</f>
        <v>42948.66667</v>
      </c>
      <c r="B651" s="1">
        <f>IFERROR(__xludf.DUMMYFUNCTION("""COMPUTED_VALUE"""),63.91)</f>
        <v>63.91</v>
      </c>
    </row>
    <row r="652">
      <c r="A652" s="2">
        <f>IFERROR(__xludf.DUMMYFUNCTION("""COMPUTED_VALUE"""),42949.66666666667)</f>
        <v>42949.66667</v>
      </c>
      <c r="B652" s="1">
        <f>IFERROR(__xludf.DUMMYFUNCTION("""COMPUTED_VALUE"""),65.18)</f>
        <v>65.18</v>
      </c>
    </row>
    <row r="653">
      <c r="A653" s="2">
        <f>IFERROR(__xludf.DUMMYFUNCTION("""COMPUTED_VALUE"""),42950.66666666667)</f>
        <v>42950.66667</v>
      </c>
      <c r="B653" s="1">
        <f>IFERROR(__xludf.DUMMYFUNCTION("""COMPUTED_VALUE"""),69.42)</f>
        <v>69.42</v>
      </c>
    </row>
    <row r="654">
      <c r="A654" s="2">
        <f>IFERROR(__xludf.DUMMYFUNCTION("""COMPUTED_VALUE"""),42951.66666666667)</f>
        <v>42951.66667</v>
      </c>
      <c r="B654" s="1">
        <f>IFERROR(__xludf.DUMMYFUNCTION("""COMPUTED_VALUE"""),71.38)</f>
        <v>71.38</v>
      </c>
    </row>
    <row r="655">
      <c r="A655" s="2">
        <f>IFERROR(__xludf.DUMMYFUNCTION("""COMPUTED_VALUE"""),42954.66666666667)</f>
        <v>42954.66667</v>
      </c>
      <c r="B655" s="1">
        <f>IFERROR(__xludf.DUMMYFUNCTION("""COMPUTED_VALUE"""),71.03)</f>
        <v>71.03</v>
      </c>
    </row>
    <row r="656">
      <c r="A656" s="2">
        <f>IFERROR(__xludf.DUMMYFUNCTION("""COMPUTED_VALUE"""),42955.66666666667)</f>
        <v>42955.66667</v>
      </c>
      <c r="B656" s="1">
        <f>IFERROR(__xludf.DUMMYFUNCTION("""COMPUTED_VALUE"""),73.04)</f>
        <v>73.04</v>
      </c>
    </row>
    <row r="657">
      <c r="A657" s="2">
        <f>IFERROR(__xludf.DUMMYFUNCTION("""COMPUTED_VALUE"""),42956.66666666667)</f>
        <v>42956.66667</v>
      </c>
      <c r="B657" s="1">
        <f>IFERROR(__xludf.DUMMYFUNCTION("""COMPUTED_VALUE"""),72.71)</f>
        <v>72.71</v>
      </c>
    </row>
    <row r="658">
      <c r="A658" s="2">
        <f>IFERROR(__xludf.DUMMYFUNCTION("""COMPUTED_VALUE"""),42957.66666666667)</f>
        <v>42957.66667</v>
      </c>
      <c r="B658" s="1">
        <f>IFERROR(__xludf.DUMMYFUNCTION("""COMPUTED_VALUE"""),71.08)</f>
        <v>71.08</v>
      </c>
    </row>
    <row r="659">
      <c r="A659" s="2">
        <f>IFERROR(__xludf.DUMMYFUNCTION("""COMPUTED_VALUE"""),42958.66666666667)</f>
        <v>42958.66667</v>
      </c>
      <c r="B659" s="1">
        <f>IFERROR(__xludf.DUMMYFUNCTION("""COMPUTED_VALUE"""),71.57)</f>
        <v>71.57</v>
      </c>
    </row>
    <row r="660">
      <c r="A660" s="2">
        <f>IFERROR(__xludf.DUMMYFUNCTION("""COMPUTED_VALUE"""),42961.66666666667)</f>
        <v>42961.66667</v>
      </c>
      <c r="B660" s="1">
        <f>IFERROR(__xludf.DUMMYFUNCTION("""COMPUTED_VALUE"""),72.76)</f>
        <v>72.76</v>
      </c>
    </row>
    <row r="661">
      <c r="A661" s="2">
        <f>IFERROR(__xludf.DUMMYFUNCTION("""COMPUTED_VALUE"""),42962.66666666667)</f>
        <v>42962.66667</v>
      </c>
      <c r="B661" s="1">
        <f>IFERROR(__xludf.DUMMYFUNCTION("""COMPUTED_VALUE"""),72.47)</f>
        <v>72.47</v>
      </c>
    </row>
    <row r="662">
      <c r="A662" s="2">
        <f>IFERROR(__xludf.DUMMYFUNCTION("""COMPUTED_VALUE"""),42963.66666666667)</f>
        <v>42963.66667</v>
      </c>
      <c r="B662" s="1">
        <f>IFERROR(__xludf.DUMMYFUNCTION("""COMPUTED_VALUE"""),72.58)</f>
        <v>72.58</v>
      </c>
    </row>
    <row r="663">
      <c r="A663" s="2">
        <f>IFERROR(__xludf.DUMMYFUNCTION("""COMPUTED_VALUE"""),42964.66666666667)</f>
        <v>42964.66667</v>
      </c>
      <c r="B663" s="1">
        <f>IFERROR(__xludf.DUMMYFUNCTION("""COMPUTED_VALUE"""),70.38)</f>
        <v>70.38</v>
      </c>
    </row>
    <row r="664">
      <c r="A664" s="2">
        <f>IFERROR(__xludf.DUMMYFUNCTION("""COMPUTED_VALUE"""),42965.66666666667)</f>
        <v>42965.66667</v>
      </c>
      <c r="B664" s="1">
        <f>IFERROR(__xludf.DUMMYFUNCTION("""COMPUTED_VALUE"""),69.49)</f>
        <v>69.49</v>
      </c>
    </row>
    <row r="665">
      <c r="A665" s="2">
        <f>IFERROR(__xludf.DUMMYFUNCTION("""COMPUTED_VALUE"""),42968.66666666667)</f>
        <v>42968.66667</v>
      </c>
      <c r="B665" s="1">
        <f>IFERROR(__xludf.DUMMYFUNCTION("""COMPUTED_VALUE"""),67.57)</f>
        <v>67.57</v>
      </c>
    </row>
    <row r="666">
      <c r="A666" s="2">
        <f>IFERROR(__xludf.DUMMYFUNCTION("""COMPUTED_VALUE"""),42969.66666666667)</f>
        <v>42969.66667</v>
      </c>
      <c r="B666" s="1">
        <f>IFERROR(__xludf.DUMMYFUNCTION("""COMPUTED_VALUE"""),68.27)</f>
        <v>68.27</v>
      </c>
    </row>
    <row r="667">
      <c r="A667" s="2">
        <f>IFERROR(__xludf.DUMMYFUNCTION("""COMPUTED_VALUE"""),42970.66666666667)</f>
        <v>42970.66667</v>
      </c>
      <c r="B667" s="1">
        <f>IFERROR(__xludf.DUMMYFUNCTION("""COMPUTED_VALUE"""),70.55)</f>
        <v>70.55</v>
      </c>
    </row>
    <row r="668">
      <c r="A668" s="2">
        <f>IFERROR(__xludf.DUMMYFUNCTION("""COMPUTED_VALUE"""),42971.66666666667)</f>
        <v>42971.66667</v>
      </c>
      <c r="B668" s="1">
        <f>IFERROR(__xludf.DUMMYFUNCTION("""COMPUTED_VALUE"""),70.59)</f>
        <v>70.59</v>
      </c>
    </row>
    <row r="669">
      <c r="A669" s="2">
        <f>IFERROR(__xludf.DUMMYFUNCTION("""COMPUTED_VALUE"""),42972.66666666667)</f>
        <v>42972.66667</v>
      </c>
      <c r="B669" s="1">
        <f>IFERROR(__xludf.DUMMYFUNCTION("""COMPUTED_VALUE"""),69.61)</f>
        <v>69.61</v>
      </c>
    </row>
    <row r="670">
      <c r="A670" s="2">
        <f>IFERROR(__xludf.DUMMYFUNCTION("""COMPUTED_VALUE"""),42975.66666666667)</f>
        <v>42975.66667</v>
      </c>
      <c r="B670" s="1">
        <f>IFERROR(__xludf.DUMMYFUNCTION("""COMPUTED_VALUE"""),69.13)</f>
        <v>69.13</v>
      </c>
    </row>
    <row r="671">
      <c r="A671" s="2">
        <f>IFERROR(__xludf.DUMMYFUNCTION("""COMPUTED_VALUE"""),42976.66666666667)</f>
        <v>42976.66667</v>
      </c>
      <c r="B671" s="1">
        <f>IFERROR(__xludf.DUMMYFUNCTION("""COMPUTED_VALUE"""),69.47)</f>
        <v>69.47</v>
      </c>
    </row>
    <row r="672">
      <c r="A672" s="2">
        <f>IFERROR(__xludf.DUMMYFUNCTION("""COMPUTED_VALUE"""),42977.66666666667)</f>
        <v>42977.66667</v>
      </c>
      <c r="B672" s="1">
        <f>IFERROR(__xludf.DUMMYFUNCTION("""COMPUTED_VALUE"""),70.64)</f>
        <v>70.64</v>
      </c>
    </row>
    <row r="673">
      <c r="A673" s="2">
        <f>IFERROR(__xludf.DUMMYFUNCTION("""COMPUTED_VALUE"""),42978.66666666667)</f>
        <v>42978.66667</v>
      </c>
      <c r="B673" s="1">
        <f>IFERROR(__xludf.DUMMYFUNCTION("""COMPUTED_VALUE"""),71.18)</f>
        <v>71.18</v>
      </c>
    </row>
    <row r="674">
      <c r="A674" s="2">
        <f>IFERROR(__xludf.DUMMYFUNCTION("""COMPUTED_VALUE"""),42979.66666666667)</f>
        <v>42979.66667</v>
      </c>
      <c r="B674" s="1">
        <f>IFERROR(__xludf.DUMMYFUNCTION("""COMPUTED_VALUE"""),71.08)</f>
        <v>71.08</v>
      </c>
    </row>
    <row r="675">
      <c r="A675" s="2">
        <f>IFERROR(__xludf.DUMMYFUNCTION("""COMPUTED_VALUE"""),42983.66666666667)</f>
        <v>42983.66667</v>
      </c>
      <c r="B675" s="1">
        <f>IFERROR(__xludf.DUMMYFUNCTION("""COMPUTED_VALUE"""),69.92)</f>
        <v>69.92</v>
      </c>
    </row>
    <row r="676">
      <c r="A676" s="2">
        <f>IFERROR(__xludf.DUMMYFUNCTION("""COMPUTED_VALUE"""),42984.66666666667)</f>
        <v>42984.66667</v>
      </c>
      <c r="B676" s="1">
        <f>IFERROR(__xludf.DUMMYFUNCTION("""COMPUTED_VALUE"""),68.91)</f>
        <v>68.91</v>
      </c>
    </row>
    <row r="677">
      <c r="A677" s="2">
        <f>IFERROR(__xludf.DUMMYFUNCTION("""COMPUTED_VALUE"""),42985.66666666667)</f>
        <v>42985.66667</v>
      </c>
      <c r="B677" s="1">
        <f>IFERROR(__xludf.DUMMYFUNCTION("""COMPUTED_VALUE"""),70.12)</f>
        <v>70.12</v>
      </c>
    </row>
    <row r="678">
      <c r="A678" s="2">
        <f>IFERROR(__xludf.DUMMYFUNCTION("""COMPUTED_VALUE"""),42986.66666666667)</f>
        <v>42986.66667</v>
      </c>
      <c r="B678" s="1">
        <f>IFERROR(__xludf.DUMMYFUNCTION("""COMPUTED_VALUE"""),68.68)</f>
        <v>68.68</v>
      </c>
    </row>
    <row r="679">
      <c r="A679" s="2">
        <f>IFERROR(__xludf.DUMMYFUNCTION("""COMPUTED_VALUE"""),42989.66666666667)</f>
        <v>42989.66667</v>
      </c>
      <c r="B679" s="1">
        <f>IFERROR(__xludf.DUMMYFUNCTION("""COMPUTED_VALUE"""),72.74)</f>
        <v>72.74</v>
      </c>
    </row>
    <row r="680">
      <c r="A680" s="2">
        <f>IFERROR(__xludf.DUMMYFUNCTION("""COMPUTED_VALUE"""),42990.66666666667)</f>
        <v>42990.66667</v>
      </c>
      <c r="B680" s="1">
        <f>IFERROR(__xludf.DUMMYFUNCTION("""COMPUTED_VALUE"""),72.55)</f>
        <v>72.55</v>
      </c>
    </row>
    <row r="681">
      <c r="A681" s="2">
        <f>IFERROR(__xludf.DUMMYFUNCTION("""COMPUTED_VALUE"""),42991.66666666667)</f>
        <v>42991.66667</v>
      </c>
      <c r="B681" s="1">
        <f>IFERROR(__xludf.DUMMYFUNCTION("""COMPUTED_VALUE"""),73.25)</f>
        <v>73.25</v>
      </c>
    </row>
    <row r="682">
      <c r="A682" s="2">
        <f>IFERROR(__xludf.DUMMYFUNCTION("""COMPUTED_VALUE"""),42992.66666666667)</f>
        <v>42992.66667</v>
      </c>
      <c r="B682" s="1">
        <f>IFERROR(__xludf.DUMMYFUNCTION("""COMPUTED_VALUE"""),75.53)</f>
        <v>75.53</v>
      </c>
    </row>
    <row r="683">
      <c r="A683" s="2">
        <f>IFERROR(__xludf.DUMMYFUNCTION("""COMPUTED_VALUE"""),42993.66666666667)</f>
        <v>42993.66667</v>
      </c>
      <c r="B683" s="1">
        <f>IFERROR(__xludf.DUMMYFUNCTION("""COMPUTED_VALUE"""),75.96)</f>
        <v>75.96</v>
      </c>
    </row>
    <row r="684">
      <c r="A684" s="2">
        <f>IFERROR(__xludf.DUMMYFUNCTION("""COMPUTED_VALUE"""),42996.66666666667)</f>
        <v>42996.66667</v>
      </c>
      <c r="B684" s="1">
        <f>IFERROR(__xludf.DUMMYFUNCTION("""COMPUTED_VALUE"""),77.0)</f>
        <v>77</v>
      </c>
    </row>
    <row r="685">
      <c r="A685" s="2">
        <f>IFERROR(__xludf.DUMMYFUNCTION("""COMPUTED_VALUE"""),42997.66666666667)</f>
        <v>42997.66667</v>
      </c>
      <c r="B685" s="1">
        <f>IFERROR(__xludf.DUMMYFUNCTION("""COMPUTED_VALUE"""),75.02)</f>
        <v>75.02</v>
      </c>
    </row>
    <row r="686">
      <c r="A686" s="2">
        <f>IFERROR(__xludf.DUMMYFUNCTION("""COMPUTED_VALUE"""),42998.66666666667)</f>
        <v>42998.66667</v>
      </c>
      <c r="B686" s="1">
        <f>IFERROR(__xludf.DUMMYFUNCTION("""COMPUTED_VALUE"""),74.78)</f>
        <v>74.78</v>
      </c>
    </row>
    <row r="687">
      <c r="A687" s="2">
        <f>IFERROR(__xludf.DUMMYFUNCTION("""COMPUTED_VALUE"""),42999.66666666667)</f>
        <v>42999.66667</v>
      </c>
      <c r="B687" s="1">
        <f>IFERROR(__xludf.DUMMYFUNCTION("""COMPUTED_VALUE"""),73.3)</f>
        <v>73.3</v>
      </c>
    </row>
    <row r="688">
      <c r="A688" s="2">
        <f>IFERROR(__xludf.DUMMYFUNCTION("""COMPUTED_VALUE"""),43000.66666666667)</f>
        <v>43000.66667</v>
      </c>
      <c r="B688" s="1">
        <f>IFERROR(__xludf.DUMMYFUNCTION("""COMPUTED_VALUE"""),70.22)</f>
        <v>70.22</v>
      </c>
    </row>
    <row r="689">
      <c r="A689" s="2">
        <f>IFERROR(__xludf.DUMMYFUNCTION("""COMPUTED_VALUE"""),43003.66666666667)</f>
        <v>43003.66667</v>
      </c>
      <c r="B689" s="1">
        <f>IFERROR(__xludf.DUMMYFUNCTION("""COMPUTED_VALUE"""),69.0)</f>
        <v>69</v>
      </c>
    </row>
    <row r="690">
      <c r="A690" s="2">
        <f>IFERROR(__xludf.DUMMYFUNCTION("""COMPUTED_VALUE"""),43004.66666666667)</f>
        <v>43004.66667</v>
      </c>
      <c r="B690" s="1">
        <f>IFERROR(__xludf.DUMMYFUNCTION("""COMPUTED_VALUE"""),69.05)</f>
        <v>69.05</v>
      </c>
    </row>
    <row r="691">
      <c r="A691" s="2">
        <f>IFERROR(__xludf.DUMMYFUNCTION("""COMPUTED_VALUE"""),43005.66666666667)</f>
        <v>43005.66667</v>
      </c>
      <c r="B691" s="1">
        <f>IFERROR(__xludf.DUMMYFUNCTION("""COMPUTED_VALUE"""),68.19)</f>
        <v>68.19</v>
      </c>
    </row>
    <row r="692">
      <c r="A692" s="2">
        <f>IFERROR(__xludf.DUMMYFUNCTION("""COMPUTED_VALUE"""),43006.66666666667)</f>
        <v>43006.66667</v>
      </c>
      <c r="B692" s="1">
        <f>IFERROR(__xludf.DUMMYFUNCTION("""COMPUTED_VALUE"""),67.92)</f>
        <v>67.92</v>
      </c>
    </row>
    <row r="693">
      <c r="A693" s="2">
        <f>IFERROR(__xludf.DUMMYFUNCTION("""COMPUTED_VALUE"""),43007.66666666667)</f>
        <v>43007.66667</v>
      </c>
      <c r="B693" s="1">
        <f>IFERROR(__xludf.DUMMYFUNCTION("""COMPUTED_VALUE"""),68.22)</f>
        <v>68.22</v>
      </c>
    </row>
    <row r="694">
      <c r="A694" s="2">
        <f>IFERROR(__xludf.DUMMYFUNCTION("""COMPUTED_VALUE"""),43010.66666666667)</f>
        <v>43010.66667</v>
      </c>
      <c r="B694" s="1">
        <f>IFERROR(__xludf.DUMMYFUNCTION("""COMPUTED_VALUE"""),68.31)</f>
        <v>68.31</v>
      </c>
    </row>
    <row r="695">
      <c r="A695" s="2">
        <f>IFERROR(__xludf.DUMMYFUNCTION("""COMPUTED_VALUE"""),43011.66666666667)</f>
        <v>43011.66667</v>
      </c>
      <c r="B695" s="1">
        <f>IFERROR(__xludf.DUMMYFUNCTION("""COMPUTED_VALUE"""),69.63)</f>
        <v>69.63</v>
      </c>
    </row>
    <row r="696">
      <c r="A696" s="2">
        <f>IFERROR(__xludf.DUMMYFUNCTION("""COMPUTED_VALUE"""),43012.66666666667)</f>
        <v>43012.66667</v>
      </c>
      <c r="B696" s="1">
        <f>IFERROR(__xludf.DUMMYFUNCTION("""COMPUTED_VALUE"""),71.0)</f>
        <v>71</v>
      </c>
    </row>
    <row r="697">
      <c r="A697" s="2">
        <f>IFERROR(__xludf.DUMMYFUNCTION("""COMPUTED_VALUE"""),43013.66666666667)</f>
        <v>43013.66667</v>
      </c>
      <c r="B697" s="1">
        <f>IFERROR(__xludf.DUMMYFUNCTION("""COMPUTED_VALUE"""),71.07)</f>
        <v>71.07</v>
      </c>
    </row>
    <row r="698">
      <c r="A698" s="2">
        <f>IFERROR(__xludf.DUMMYFUNCTION("""COMPUTED_VALUE"""),43014.66666666667)</f>
        <v>43014.66667</v>
      </c>
      <c r="B698" s="1">
        <f>IFERROR(__xludf.DUMMYFUNCTION("""COMPUTED_VALUE"""),71.38)</f>
        <v>71.38</v>
      </c>
    </row>
    <row r="699">
      <c r="A699" s="2">
        <f>IFERROR(__xludf.DUMMYFUNCTION("""COMPUTED_VALUE"""),43017.66666666667)</f>
        <v>43017.66667</v>
      </c>
      <c r="B699" s="1">
        <f>IFERROR(__xludf.DUMMYFUNCTION("""COMPUTED_VALUE"""),68.59)</f>
        <v>68.59</v>
      </c>
    </row>
    <row r="700">
      <c r="A700" s="2">
        <f>IFERROR(__xludf.DUMMYFUNCTION("""COMPUTED_VALUE"""),43018.66666666667)</f>
        <v>43018.66667</v>
      </c>
      <c r="B700" s="1">
        <f>IFERROR(__xludf.DUMMYFUNCTION("""COMPUTED_VALUE"""),71.12)</f>
        <v>71.12</v>
      </c>
    </row>
    <row r="701">
      <c r="A701" s="2">
        <f>IFERROR(__xludf.DUMMYFUNCTION("""COMPUTED_VALUE"""),43019.66666666667)</f>
        <v>43019.66667</v>
      </c>
      <c r="B701" s="1">
        <f>IFERROR(__xludf.DUMMYFUNCTION("""COMPUTED_VALUE"""),70.92)</f>
        <v>70.92</v>
      </c>
    </row>
    <row r="702">
      <c r="A702" s="2">
        <f>IFERROR(__xludf.DUMMYFUNCTION("""COMPUTED_VALUE"""),43020.66666666667)</f>
        <v>43020.66667</v>
      </c>
      <c r="B702" s="1">
        <f>IFERROR(__xludf.DUMMYFUNCTION("""COMPUTED_VALUE"""),71.14)</f>
        <v>71.14</v>
      </c>
    </row>
    <row r="703">
      <c r="A703" s="2">
        <f>IFERROR(__xludf.DUMMYFUNCTION("""COMPUTED_VALUE"""),43021.66666666667)</f>
        <v>43021.66667</v>
      </c>
      <c r="B703" s="1">
        <f>IFERROR(__xludf.DUMMYFUNCTION("""COMPUTED_VALUE"""),71.11)</f>
        <v>71.11</v>
      </c>
    </row>
    <row r="704">
      <c r="A704" s="2">
        <f>IFERROR(__xludf.DUMMYFUNCTION("""COMPUTED_VALUE"""),43024.66666666667)</f>
        <v>43024.66667</v>
      </c>
      <c r="B704" s="1">
        <f>IFERROR(__xludf.DUMMYFUNCTION("""COMPUTED_VALUE"""),70.12)</f>
        <v>70.12</v>
      </c>
    </row>
    <row r="705">
      <c r="A705" s="2">
        <f>IFERROR(__xludf.DUMMYFUNCTION("""COMPUTED_VALUE"""),43025.66666666667)</f>
        <v>43025.66667</v>
      </c>
      <c r="B705" s="1">
        <f>IFERROR(__xludf.DUMMYFUNCTION("""COMPUTED_VALUE"""),71.15)</f>
        <v>71.15</v>
      </c>
    </row>
    <row r="706">
      <c r="A706" s="2">
        <f>IFERROR(__xludf.DUMMYFUNCTION("""COMPUTED_VALUE"""),43026.66666666667)</f>
        <v>43026.66667</v>
      </c>
      <c r="B706" s="1">
        <f>IFERROR(__xludf.DUMMYFUNCTION("""COMPUTED_VALUE"""),71.93)</f>
        <v>71.93</v>
      </c>
    </row>
    <row r="707">
      <c r="A707" s="2">
        <f>IFERROR(__xludf.DUMMYFUNCTION("""COMPUTED_VALUE"""),43027.66666666667)</f>
        <v>43027.66667</v>
      </c>
      <c r="B707" s="1">
        <f>IFERROR(__xludf.DUMMYFUNCTION("""COMPUTED_VALUE"""),70.36)</f>
        <v>70.36</v>
      </c>
    </row>
    <row r="708">
      <c r="A708" s="2">
        <f>IFERROR(__xludf.DUMMYFUNCTION("""COMPUTED_VALUE"""),43028.66666666667)</f>
        <v>43028.66667</v>
      </c>
      <c r="B708" s="1">
        <f>IFERROR(__xludf.DUMMYFUNCTION("""COMPUTED_VALUE"""),69.02)</f>
        <v>69.02</v>
      </c>
    </row>
    <row r="709">
      <c r="A709" s="2">
        <f>IFERROR(__xludf.DUMMYFUNCTION("""COMPUTED_VALUE"""),43031.66666666667)</f>
        <v>43031.66667</v>
      </c>
      <c r="B709" s="1">
        <f>IFERROR(__xludf.DUMMYFUNCTION("""COMPUTED_VALUE"""),67.4)</f>
        <v>67.4</v>
      </c>
    </row>
    <row r="710">
      <c r="A710" s="2">
        <f>IFERROR(__xludf.DUMMYFUNCTION("""COMPUTED_VALUE"""),43032.66666666667)</f>
        <v>43032.66667</v>
      </c>
      <c r="B710" s="1">
        <f>IFERROR(__xludf.DUMMYFUNCTION("""COMPUTED_VALUE"""),67.47)</f>
        <v>67.47</v>
      </c>
    </row>
    <row r="711">
      <c r="A711" s="2">
        <f>IFERROR(__xludf.DUMMYFUNCTION("""COMPUTED_VALUE"""),43033.66666666667)</f>
        <v>43033.66667</v>
      </c>
      <c r="B711" s="1">
        <f>IFERROR(__xludf.DUMMYFUNCTION("""COMPUTED_VALUE"""),65.17)</f>
        <v>65.17</v>
      </c>
    </row>
    <row r="712">
      <c r="A712" s="2">
        <f>IFERROR(__xludf.DUMMYFUNCTION("""COMPUTED_VALUE"""),43034.66666666667)</f>
        <v>43034.66667</v>
      </c>
      <c r="B712" s="1">
        <f>IFERROR(__xludf.DUMMYFUNCTION("""COMPUTED_VALUE"""),65.23)</f>
        <v>65.23</v>
      </c>
    </row>
    <row r="713">
      <c r="A713" s="2">
        <f>IFERROR(__xludf.DUMMYFUNCTION("""COMPUTED_VALUE"""),43035.66666666667)</f>
        <v>43035.66667</v>
      </c>
      <c r="B713" s="1">
        <f>IFERROR(__xludf.DUMMYFUNCTION("""COMPUTED_VALUE"""),64.17)</f>
        <v>64.17</v>
      </c>
    </row>
    <row r="714">
      <c r="A714" s="2">
        <f>IFERROR(__xludf.DUMMYFUNCTION("""COMPUTED_VALUE"""),43038.66666666667)</f>
        <v>43038.66667</v>
      </c>
      <c r="B714" s="1">
        <f>IFERROR(__xludf.DUMMYFUNCTION("""COMPUTED_VALUE"""),64.02)</f>
        <v>64.02</v>
      </c>
    </row>
    <row r="715">
      <c r="A715" s="2">
        <f>IFERROR(__xludf.DUMMYFUNCTION("""COMPUTED_VALUE"""),43039.66666666667)</f>
        <v>43039.66667</v>
      </c>
      <c r="B715" s="1">
        <f>IFERROR(__xludf.DUMMYFUNCTION("""COMPUTED_VALUE"""),66.31)</f>
        <v>66.31</v>
      </c>
    </row>
    <row r="716">
      <c r="A716" s="2">
        <f>IFERROR(__xludf.DUMMYFUNCTION("""COMPUTED_VALUE"""),43040.66666666667)</f>
        <v>43040.66667</v>
      </c>
      <c r="B716" s="1">
        <f>IFERROR(__xludf.DUMMYFUNCTION("""COMPUTED_VALUE"""),64.22)</f>
        <v>64.22</v>
      </c>
    </row>
    <row r="717">
      <c r="A717" s="2">
        <f>IFERROR(__xludf.DUMMYFUNCTION("""COMPUTED_VALUE"""),43041.66666666667)</f>
        <v>43041.66667</v>
      </c>
      <c r="B717" s="1">
        <f>IFERROR(__xludf.DUMMYFUNCTION("""COMPUTED_VALUE"""),59.85)</f>
        <v>59.85</v>
      </c>
    </row>
    <row r="718">
      <c r="A718" s="2">
        <f>IFERROR(__xludf.DUMMYFUNCTION("""COMPUTED_VALUE"""),43042.66666666667)</f>
        <v>43042.66667</v>
      </c>
      <c r="B718" s="1">
        <f>IFERROR(__xludf.DUMMYFUNCTION("""COMPUTED_VALUE"""),61.22)</f>
        <v>61.22</v>
      </c>
    </row>
    <row r="719">
      <c r="A719" s="2">
        <f>IFERROR(__xludf.DUMMYFUNCTION("""COMPUTED_VALUE"""),43045.66666666667)</f>
        <v>43045.66667</v>
      </c>
      <c r="B719" s="1">
        <f>IFERROR(__xludf.DUMMYFUNCTION("""COMPUTED_VALUE"""),60.56)</f>
        <v>60.56</v>
      </c>
    </row>
    <row r="720">
      <c r="A720" s="2">
        <f>IFERROR(__xludf.DUMMYFUNCTION("""COMPUTED_VALUE"""),43046.66666666667)</f>
        <v>43046.66667</v>
      </c>
      <c r="B720" s="1">
        <f>IFERROR(__xludf.DUMMYFUNCTION("""COMPUTED_VALUE"""),61.21)</f>
        <v>61.21</v>
      </c>
    </row>
    <row r="721">
      <c r="A721" s="2">
        <f>IFERROR(__xludf.DUMMYFUNCTION("""COMPUTED_VALUE"""),43047.66666666667)</f>
        <v>43047.66667</v>
      </c>
      <c r="B721" s="1">
        <f>IFERROR(__xludf.DUMMYFUNCTION("""COMPUTED_VALUE"""),60.88)</f>
        <v>60.88</v>
      </c>
    </row>
    <row r="722">
      <c r="A722" s="2">
        <f>IFERROR(__xludf.DUMMYFUNCTION("""COMPUTED_VALUE"""),43048.66666666667)</f>
        <v>43048.66667</v>
      </c>
      <c r="B722" s="1">
        <f>IFERROR(__xludf.DUMMYFUNCTION("""COMPUTED_VALUE"""),60.6)</f>
        <v>60.6</v>
      </c>
    </row>
    <row r="723">
      <c r="A723" s="2">
        <f>IFERROR(__xludf.DUMMYFUNCTION("""COMPUTED_VALUE"""),43049.66666666667)</f>
        <v>43049.66667</v>
      </c>
      <c r="B723" s="1">
        <f>IFERROR(__xludf.DUMMYFUNCTION("""COMPUTED_VALUE"""),60.6)</f>
        <v>60.6</v>
      </c>
    </row>
    <row r="724">
      <c r="A724" s="2">
        <f>IFERROR(__xludf.DUMMYFUNCTION("""COMPUTED_VALUE"""),43052.66666666667)</f>
        <v>43052.66667</v>
      </c>
      <c r="B724" s="1">
        <f>IFERROR(__xludf.DUMMYFUNCTION("""COMPUTED_VALUE"""),63.08)</f>
        <v>63.08</v>
      </c>
    </row>
    <row r="725">
      <c r="A725" s="2">
        <f>IFERROR(__xludf.DUMMYFUNCTION("""COMPUTED_VALUE"""),43053.66666666667)</f>
        <v>43053.66667</v>
      </c>
      <c r="B725" s="1">
        <f>IFERROR(__xludf.DUMMYFUNCTION("""COMPUTED_VALUE"""),61.74)</f>
        <v>61.74</v>
      </c>
    </row>
    <row r="726">
      <c r="A726" s="2">
        <f>IFERROR(__xludf.DUMMYFUNCTION("""COMPUTED_VALUE"""),43054.66666666667)</f>
        <v>43054.66667</v>
      </c>
      <c r="B726" s="1">
        <f>IFERROR(__xludf.DUMMYFUNCTION("""COMPUTED_VALUE"""),62.26)</f>
        <v>62.26</v>
      </c>
    </row>
    <row r="727">
      <c r="A727" s="2">
        <f>IFERROR(__xludf.DUMMYFUNCTION("""COMPUTED_VALUE"""),43055.66666666667)</f>
        <v>43055.66667</v>
      </c>
      <c r="B727" s="1">
        <f>IFERROR(__xludf.DUMMYFUNCTION("""COMPUTED_VALUE"""),62.5)</f>
        <v>62.5</v>
      </c>
    </row>
    <row r="728">
      <c r="A728" s="2">
        <f>IFERROR(__xludf.DUMMYFUNCTION("""COMPUTED_VALUE"""),43056.66666666667)</f>
        <v>43056.66667</v>
      </c>
      <c r="B728" s="1">
        <f>IFERROR(__xludf.DUMMYFUNCTION("""COMPUTED_VALUE"""),63.01)</f>
        <v>63.01</v>
      </c>
    </row>
    <row r="729">
      <c r="A729" s="2">
        <f>IFERROR(__xludf.DUMMYFUNCTION("""COMPUTED_VALUE"""),43059.66666666667)</f>
        <v>43059.66667</v>
      </c>
      <c r="B729" s="1">
        <f>IFERROR(__xludf.DUMMYFUNCTION("""COMPUTED_VALUE"""),61.75)</f>
        <v>61.75</v>
      </c>
    </row>
    <row r="730">
      <c r="A730" s="2">
        <f>IFERROR(__xludf.DUMMYFUNCTION("""COMPUTED_VALUE"""),43060.66666666667)</f>
        <v>43060.66667</v>
      </c>
      <c r="B730" s="1">
        <f>IFERROR(__xludf.DUMMYFUNCTION("""COMPUTED_VALUE"""),63.56)</f>
        <v>63.56</v>
      </c>
    </row>
    <row r="731">
      <c r="A731" s="2">
        <f>IFERROR(__xludf.DUMMYFUNCTION("""COMPUTED_VALUE"""),43061.66666666667)</f>
        <v>43061.66667</v>
      </c>
      <c r="B731" s="1">
        <f>IFERROR(__xludf.DUMMYFUNCTION("""COMPUTED_VALUE"""),62.52)</f>
        <v>62.52</v>
      </c>
    </row>
    <row r="732">
      <c r="A732" s="2">
        <f>IFERROR(__xludf.DUMMYFUNCTION("""COMPUTED_VALUE"""),43063.54166666667)</f>
        <v>43063.54167</v>
      </c>
      <c r="B732" s="1">
        <f>IFERROR(__xludf.DUMMYFUNCTION("""COMPUTED_VALUE"""),63.11)</f>
        <v>63.11</v>
      </c>
    </row>
    <row r="733">
      <c r="A733" s="2">
        <f>IFERROR(__xludf.DUMMYFUNCTION("""COMPUTED_VALUE"""),43066.66666666667)</f>
        <v>43066.66667</v>
      </c>
      <c r="B733" s="1">
        <f>IFERROR(__xludf.DUMMYFUNCTION("""COMPUTED_VALUE"""),63.36)</f>
        <v>63.36</v>
      </c>
    </row>
    <row r="734">
      <c r="A734" s="2">
        <f>IFERROR(__xludf.DUMMYFUNCTION("""COMPUTED_VALUE"""),43067.66666666667)</f>
        <v>43067.66667</v>
      </c>
      <c r="B734" s="1">
        <f>IFERROR(__xludf.DUMMYFUNCTION("""COMPUTED_VALUE"""),63.51)</f>
        <v>63.51</v>
      </c>
    </row>
    <row r="735">
      <c r="A735" s="2">
        <f>IFERROR(__xludf.DUMMYFUNCTION("""COMPUTED_VALUE"""),43068.66666666667)</f>
        <v>43068.66667</v>
      </c>
      <c r="B735" s="1">
        <f>IFERROR(__xludf.DUMMYFUNCTION("""COMPUTED_VALUE"""),61.51)</f>
        <v>61.51</v>
      </c>
    </row>
    <row r="736">
      <c r="A736" s="2">
        <f>IFERROR(__xludf.DUMMYFUNCTION("""COMPUTED_VALUE"""),43069.66666666667)</f>
        <v>43069.66667</v>
      </c>
      <c r="B736" s="1">
        <f>IFERROR(__xludf.DUMMYFUNCTION("""COMPUTED_VALUE"""),61.77)</f>
        <v>61.77</v>
      </c>
    </row>
    <row r="737">
      <c r="A737" s="2">
        <f>IFERROR(__xludf.DUMMYFUNCTION("""COMPUTED_VALUE"""),43070.66666666667)</f>
        <v>43070.66667</v>
      </c>
      <c r="B737" s="1">
        <f>IFERROR(__xludf.DUMMYFUNCTION("""COMPUTED_VALUE"""),61.31)</f>
        <v>61.31</v>
      </c>
    </row>
    <row r="738">
      <c r="A738" s="2">
        <f>IFERROR(__xludf.DUMMYFUNCTION("""COMPUTED_VALUE"""),43073.66666666667)</f>
        <v>43073.66667</v>
      </c>
      <c r="B738" s="1">
        <f>IFERROR(__xludf.DUMMYFUNCTION("""COMPUTED_VALUE"""),61.04)</f>
        <v>61.04</v>
      </c>
    </row>
    <row r="739">
      <c r="A739" s="2">
        <f>IFERROR(__xludf.DUMMYFUNCTION("""COMPUTED_VALUE"""),43074.66666666667)</f>
        <v>43074.66667</v>
      </c>
      <c r="B739" s="1">
        <f>IFERROR(__xludf.DUMMYFUNCTION("""COMPUTED_VALUE"""),60.74)</f>
        <v>60.74</v>
      </c>
    </row>
    <row r="740">
      <c r="A740" s="2">
        <f>IFERROR(__xludf.DUMMYFUNCTION("""COMPUTED_VALUE"""),43075.66666666667)</f>
        <v>43075.66667</v>
      </c>
      <c r="B740" s="1">
        <f>IFERROR(__xludf.DUMMYFUNCTION("""COMPUTED_VALUE"""),62.65)</f>
        <v>62.65</v>
      </c>
    </row>
    <row r="741">
      <c r="A741" s="2">
        <f>IFERROR(__xludf.DUMMYFUNCTION("""COMPUTED_VALUE"""),43076.66666666667)</f>
        <v>43076.66667</v>
      </c>
      <c r="B741" s="1">
        <f>IFERROR(__xludf.DUMMYFUNCTION("""COMPUTED_VALUE"""),62.25)</f>
        <v>62.25</v>
      </c>
    </row>
    <row r="742">
      <c r="A742" s="2">
        <f>IFERROR(__xludf.DUMMYFUNCTION("""COMPUTED_VALUE"""),43077.66666666667)</f>
        <v>43077.66667</v>
      </c>
      <c r="B742" s="1">
        <f>IFERROR(__xludf.DUMMYFUNCTION("""COMPUTED_VALUE"""),63.03)</f>
        <v>63.03</v>
      </c>
    </row>
    <row r="743">
      <c r="A743" s="2">
        <f>IFERROR(__xludf.DUMMYFUNCTION("""COMPUTED_VALUE"""),43080.66666666667)</f>
        <v>43080.66667</v>
      </c>
      <c r="B743" s="1">
        <f>IFERROR(__xludf.DUMMYFUNCTION("""COMPUTED_VALUE"""),65.78)</f>
        <v>65.78</v>
      </c>
    </row>
    <row r="744">
      <c r="A744" s="2">
        <f>IFERROR(__xludf.DUMMYFUNCTION("""COMPUTED_VALUE"""),43081.66666666667)</f>
        <v>43081.66667</v>
      </c>
      <c r="B744" s="1">
        <f>IFERROR(__xludf.DUMMYFUNCTION("""COMPUTED_VALUE"""),68.21)</f>
        <v>68.21</v>
      </c>
    </row>
    <row r="745">
      <c r="A745" s="2">
        <f>IFERROR(__xludf.DUMMYFUNCTION("""COMPUTED_VALUE"""),43082.66666666667)</f>
        <v>43082.66667</v>
      </c>
      <c r="B745" s="1">
        <f>IFERROR(__xludf.DUMMYFUNCTION("""COMPUTED_VALUE"""),67.81)</f>
        <v>67.81</v>
      </c>
    </row>
    <row r="746">
      <c r="A746" s="2">
        <f>IFERROR(__xludf.DUMMYFUNCTION("""COMPUTED_VALUE"""),43083.66666666667)</f>
        <v>43083.66667</v>
      </c>
      <c r="B746" s="1">
        <f>IFERROR(__xludf.DUMMYFUNCTION("""COMPUTED_VALUE"""),67.58)</f>
        <v>67.58</v>
      </c>
    </row>
    <row r="747">
      <c r="A747" s="2">
        <f>IFERROR(__xludf.DUMMYFUNCTION("""COMPUTED_VALUE"""),43084.66666666667)</f>
        <v>43084.66667</v>
      </c>
      <c r="B747" s="1">
        <f>IFERROR(__xludf.DUMMYFUNCTION("""COMPUTED_VALUE"""),68.69)</f>
        <v>68.69</v>
      </c>
    </row>
    <row r="748">
      <c r="A748" s="2">
        <f>IFERROR(__xludf.DUMMYFUNCTION("""COMPUTED_VALUE"""),43087.66666666667)</f>
        <v>43087.66667</v>
      </c>
      <c r="B748" s="1">
        <f>IFERROR(__xludf.DUMMYFUNCTION("""COMPUTED_VALUE"""),67.77)</f>
        <v>67.77</v>
      </c>
    </row>
    <row r="749">
      <c r="A749" s="2">
        <f>IFERROR(__xludf.DUMMYFUNCTION("""COMPUTED_VALUE"""),43088.66666666667)</f>
        <v>43088.66667</v>
      </c>
      <c r="B749" s="1">
        <f>IFERROR(__xludf.DUMMYFUNCTION("""COMPUTED_VALUE"""),66.22)</f>
        <v>66.22</v>
      </c>
    </row>
    <row r="750">
      <c r="A750" s="2">
        <f>IFERROR(__xludf.DUMMYFUNCTION("""COMPUTED_VALUE"""),43089.66666666667)</f>
        <v>43089.66667</v>
      </c>
      <c r="B750" s="1">
        <f>IFERROR(__xludf.DUMMYFUNCTION("""COMPUTED_VALUE"""),65.8)</f>
        <v>65.8</v>
      </c>
    </row>
    <row r="751">
      <c r="A751" s="2">
        <f>IFERROR(__xludf.DUMMYFUNCTION("""COMPUTED_VALUE"""),43090.66666666667)</f>
        <v>43090.66667</v>
      </c>
      <c r="B751" s="1">
        <f>IFERROR(__xludf.DUMMYFUNCTION("""COMPUTED_VALUE"""),66.33)</f>
        <v>66.33</v>
      </c>
    </row>
    <row r="752">
      <c r="A752" s="2">
        <f>IFERROR(__xludf.DUMMYFUNCTION("""COMPUTED_VALUE"""),43091.66666666667)</f>
        <v>43091.66667</v>
      </c>
      <c r="B752" s="1">
        <f>IFERROR(__xludf.DUMMYFUNCTION("""COMPUTED_VALUE"""),65.04)</f>
        <v>65.04</v>
      </c>
    </row>
    <row r="753">
      <c r="A753" s="2">
        <f>IFERROR(__xludf.DUMMYFUNCTION("""COMPUTED_VALUE"""),43095.66666666667)</f>
        <v>43095.66667</v>
      </c>
      <c r="B753" s="1">
        <f>IFERROR(__xludf.DUMMYFUNCTION("""COMPUTED_VALUE"""),63.46)</f>
        <v>63.46</v>
      </c>
    </row>
    <row r="754">
      <c r="A754" s="2">
        <f>IFERROR(__xludf.DUMMYFUNCTION("""COMPUTED_VALUE"""),43096.66666666667)</f>
        <v>43096.66667</v>
      </c>
      <c r="B754" s="1">
        <f>IFERROR(__xludf.DUMMYFUNCTION("""COMPUTED_VALUE"""),62.33)</f>
        <v>62.33</v>
      </c>
    </row>
    <row r="755">
      <c r="A755" s="2">
        <f>IFERROR(__xludf.DUMMYFUNCTION("""COMPUTED_VALUE"""),43097.66666666667)</f>
        <v>43097.66667</v>
      </c>
      <c r="B755" s="1">
        <f>IFERROR(__xludf.DUMMYFUNCTION("""COMPUTED_VALUE"""),63.07)</f>
        <v>63.07</v>
      </c>
    </row>
    <row r="756">
      <c r="A756" s="2">
        <f>IFERROR(__xludf.DUMMYFUNCTION("""COMPUTED_VALUE"""),43098.66666666667)</f>
        <v>43098.66667</v>
      </c>
      <c r="B756" s="1">
        <f>IFERROR(__xludf.DUMMYFUNCTION("""COMPUTED_VALUE"""),62.27)</f>
        <v>62.27</v>
      </c>
    </row>
    <row r="757">
      <c r="A757" s="2">
        <f>IFERROR(__xludf.DUMMYFUNCTION("""COMPUTED_VALUE"""),43102.66666666667)</f>
        <v>43102.66667</v>
      </c>
      <c r="B757" s="1">
        <f>IFERROR(__xludf.DUMMYFUNCTION("""COMPUTED_VALUE"""),64.11)</f>
        <v>64.11</v>
      </c>
    </row>
    <row r="758">
      <c r="A758" s="2">
        <f>IFERROR(__xludf.DUMMYFUNCTION("""COMPUTED_VALUE"""),43103.66666666667)</f>
        <v>43103.66667</v>
      </c>
      <c r="B758" s="1">
        <f>IFERROR(__xludf.DUMMYFUNCTION("""COMPUTED_VALUE"""),63.45)</f>
        <v>63.45</v>
      </c>
    </row>
    <row r="759">
      <c r="A759" s="2">
        <f>IFERROR(__xludf.DUMMYFUNCTION("""COMPUTED_VALUE"""),43104.66666666667)</f>
        <v>43104.66667</v>
      </c>
      <c r="B759" s="1">
        <f>IFERROR(__xludf.DUMMYFUNCTION("""COMPUTED_VALUE"""),62.92)</f>
        <v>62.92</v>
      </c>
    </row>
    <row r="760">
      <c r="A760" s="2">
        <f>IFERROR(__xludf.DUMMYFUNCTION("""COMPUTED_VALUE"""),43105.66666666667)</f>
        <v>43105.66667</v>
      </c>
      <c r="B760" s="1">
        <f>IFERROR(__xludf.DUMMYFUNCTION("""COMPUTED_VALUE"""),63.32)</f>
        <v>63.32</v>
      </c>
    </row>
    <row r="761">
      <c r="A761" s="2">
        <f>IFERROR(__xludf.DUMMYFUNCTION("""COMPUTED_VALUE"""),43108.66666666667)</f>
        <v>43108.66667</v>
      </c>
      <c r="B761" s="1">
        <f>IFERROR(__xludf.DUMMYFUNCTION("""COMPUTED_VALUE"""),67.28)</f>
        <v>67.28</v>
      </c>
    </row>
    <row r="762">
      <c r="A762" s="2">
        <f>IFERROR(__xludf.DUMMYFUNCTION("""COMPUTED_VALUE"""),43109.66666666667)</f>
        <v>43109.66667</v>
      </c>
      <c r="B762" s="1">
        <f>IFERROR(__xludf.DUMMYFUNCTION("""COMPUTED_VALUE"""),66.74)</f>
        <v>66.74</v>
      </c>
    </row>
    <row r="763">
      <c r="A763" s="2">
        <f>IFERROR(__xludf.DUMMYFUNCTION("""COMPUTED_VALUE"""),43110.66666666667)</f>
        <v>43110.66667</v>
      </c>
      <c r="B763" s="1">
        <f>IFERROR(__xludf.DUMMYFUNCTION("""COMPUTED_VALUE"""),66.96)</f>
        <v>66.96</v>
      </c>
    </row>
    <row r="764">
      <c r="A764" s="2">
        <f>IFERROR(__xludf.DUMMYFUNCTION("""COMPUTED_VALUE"""),43111.66666666667)</f>
        <v>43111.66667</v>
      </c>
      <c r="B764" s="1">
        <f>IFERROR(__xludf.DUMMYFUNCTION("""COMPUTED_VALUE"""),67.59)</f>
        <v>67.59</v>
      </c>
    </row>
    <row r="765">
      <c r="A765" s="2">
        <f>IFERROR(__xludf.DUMMYFUNCTION("""COMPUTED_VALUE"""),43112.66666666667)</f>
        <v>43112.66667</v>
      </c>
      <c r="B765" s="1">
        <f>IFERROR(__xludf.DUMMYFUNCTION("""COMPUTED_VALUE"""),67.24)</f>
        <v>67.24</v>
      </c>
    </row>
    <row r="766">
      <c r="A766" s="2">
        <f>IFERROR(__xludf.DUMMYFUNCTION("""COMPUTED_VALUE"""),43116.66666666667)</f>
        <v>43116.66667</v>
      </c>
      <c r="B766" s="1">
        <f>IFERROR(__xludf.DUMMYFUNCTION("""COMPUTED_VALUE"""),68.01)</f>
        <v>68.01</v>
      </c>
    </row>
    <row r="767">
      <c r="A767" s="2">
        <f>IFERROR(__xludf.DUMMYFUNCTION("""COMPUTED_VALUE"""),43117.66666666667)</f>
        <v>43117.66667</v>
      </c>
      <c r="B767" s="1">
        <f>IFERROR(__xludf.DUMMYFUNCTION("""COMPUTED_VALUE"""),69.43)</f>
        <v>69.43</v>
      </c>
    </row>
    <row r="768">
      <c r="A768" s="2">
        <f>IFERROR(__xludf.DUMMYFUNCTION("""COMPUTED_VALUE"""),43118.66666666667)</f>
        <v>43118.66667</v>
      </c>
      <c r="B768" s="1">
        <f>IFERROR(__xludf.DUMMYFUNCTION("""COMPUTED_VALUE"""),68.91)</f>
        <v>68.91</v>
      </c>
    </row>
    <row r="769">
      <c r="A769" s="2">
        <f>IFERROR(__xludf.DUMMYFUNCTION("""COMPUTED_VALUE"""),43119.66666666667)</f>
        <v>43119.66667</v>
      </c>
      <c r="B769" s="1">
        <f>IFERROR(__xludf.DUMMYFUNCTION("""COMPUTED_VALUE"""),70.0)</f>
        <v>70</v>
      </c>
    </row>
    <row r="770">
      <c r="A770" s="2">
        <f>IFERROR(__xludf.DUMMYFUNCTION("""COMPUTED_VALUE"""),43122.66666666667)</f>
        <v>43122.66667</v>
      </c>
      <c r="B770" s="1">
        <f>IFERROR(__xludf.DUMMYFUNCTION("""COMPUTED_VALUE"""),70.31)</f>
        <v>70.31</v>
      </c>
    </row>
    <row r="771">
      <c r="A771" s="2">
        <f>IFERROR(__xludf.DUMMYFUNCTION("""COMPUTED_VALUE"""),43123.66666666667)</f>
        <v>43123.66667</v>
      </c>
      <c r="B771" s="1">
        <f>IFERROR(__xludf.DUMMYFUNCTION("""COMPUTED_VALUE"""),70.56)</f>
        <v>70.56</v>
      </c>
    </row>
    <row r="772">
      <c r="A772" s="2">
        <f>IFERROR(__xludf.DUMMYFUNCTION("""COMPUTED_VALUE"""),43124.66666666667)</f>
        <v>43124.66667</v>
      </c>
      <c r="B772" s="1">
        <f>IFERROR(__xludf.DUMMYFUNCTION("""COMPUTED_VALUE"""),69.18)</f>
        <v>69.18</v>
      </c>
    </row>
    <row r="773">
      <c r="A773" s="2">
        <f>IFERROR(__xludf.DUMMYFUNCTION("""COMPUTED_VALUE"""),43125.66666666667)</f>
        <v>43125.66667</v>
      </c>
      <c r="B773" s="1">
        <f>IFERROR(__xludf.DUMMYFUNCTION("""COMPUTED_VALUE"""),67.53)</f>
        <v>67.53</v>
      </c>
    </row>
    <row r="774">
      <c r="A774" s="2">
        <f>IFERROR(__xludf.DUMMYFUNCTION("""COMPUTED_VALUE"""),43126.66666666667)</f>
        <v>43126.66667</v>
      </c>
      <c r="B774" s="1">
        <f>IFERROR(__xludf.DUMMYFUNCTION("""COMPUTED_VALUE"""),68.57)</f>
        <v>68.57</v>
      </c>
    </row>
    <row r="775">
      <c r="A775" s="2">
        <f>IFERROR(__xludf.DUMMYFUNCTION("""COMPUTED_VALUE"""),43129.66666666667)</f>
        <v>43129.66667</v>
      </c>
      <c r="B775" s="1">
        <f>IFERROR(__xludf.DUMMYFUNCTION("""COMPUTED_VALUE"""),69.91)</f>
        <v>69.91</v>
      </c>
    </row>
    <row r="776">
      <c r="A776" s="2">
        <f>IFERROR(__xludf.DUMMYFUNCTION("""COMPUTED_VALUE"""),43130.66666666667)</f>
        <v>43130.66667</v>
      </c>
      <c r="B776" s="1">
        <f>IFERROR(__xludf.DUMMYFUNCTION("""COMPUTED_VALUE"""),69.16)</f>
        <v>69.16</v>
      </c>
    </row>
    <row r="777">
      <c r="A777" s="2">
        <f>IFERROR(__xludf.DUMMYFUNCTION("""COMPUTED_VALUE"""),43131.66666666667)</f>
        <v>43131.66667</v>
      </c>
      <c r="B777" s="1">
        <f>IFERROR(__xludf.DUMMYFUNCTION("""COMPUTED_VALUE"""),70.86)</f>
        <v>70.86</v>
      </c>
    </row>
    <row r="778">
      <c r="A778" s="2">
        <f>IFERROR(__xludf.DUMMYFUNCTION("""COMPUTED_VALUE"""),43132.66666666667)</f>
        <v>43132.66667</v>
      </c>
      <c r="B778" s="1">
        <f>IFERROR(__xludf.DUMMYFUNCTION("""COMPUTED_VALUE"""),69.85)</f>
        <v>69.85</v>
      </c>
    </row>
    <row r="779">
      <c r="A779" s="2">
        <f>IFERROR(__xludf.DUMMYFUNCTION("""COMPUTED_VALUE"""),43133.66666666667)</f>
        <v>43133.66667</v>
      </c>
      <c r="B779" s="1">
        <f>IFERROR(__xludf.DUMMYFUNCTION("""COMPUTED_VALUE"""),68.75)</f>
        <v>68.75</v>
      </c>
    </row>
    <row r="780">
      <c r="A780" s="2">
        <f>IFERROR(__xludf.DUMMYFUNCTION("""COMPUTED_VALUE"""),43136.66666666667)</f>
        <v>43136.66667</v>
      </c>
      <c r="B780" s="1">
        <f>IFERROR(__xludf.DUMMYFUNCTION("""COMPUTED_VALUE"""),66.63)</f>
        <v>66.63</v>
      </c>
    </row>
    <row r="781">
      <c r="A781" s="2">
        <f>IFERROR(__xludf.DUMMYFUNCTION("""COMPUTED_VALUE"""),43137.66666666667)</f>
        <v>43137.66667</v>
      </c>
      <c r="B781" s="1">
        <f>IFERROR(__xludf.DUMMYFUNCTION("""COMPUTED_VALUE"""),66.79)</f>
        <v>66.79</v>
      </c>
    </row>
    <row r="782">
      <c r="A782" s="2">
        <f>IFERROR(__xludf.DUMMYFUNCTION("""COMPUTED_VALUE"""),43138.66666666667)</f>
        <v>43138.66667</v>
      </c>
      <c r="B782" s="1">
        <f>IFERROR(__xludf.DUMMYFUNCTION("""COMPUTED_VALUE"""),69.0)</f>
        <v>69</v>
      </c>
    </row>
    <row r="783">
      <c r="A783" s="2">
        <f>IFERROR(__xludf.DUMMYFUNCTION("""COMPUTED_VALUE"""),43139.66666666667)</f>
        <v>43139.66667</v>
      </c>
      <c r="B783" s="1">
        <f>IFERROR(__xludf.DUMMYFUNCTION("""COMPUTED_VALUE"""),63.05)</f>
        <v>63.05</v>
      </c>
    </row>
    <row r="784">
      <c r="A784" s="2">
        <f>IFERROR(__xludf.DUMMYFUNCTION("""COMPUTED_VALUE"""),43140.66666666667)</f>
        <v>43140.66667</v>
      </c>
      <c r="B784" s="1">
        <f>IFERROR(__xludf.DUMMYFUNCTION("""COMPUTED_VALUE"""),62.08)</f>
        <v>62.08</v>
      </c>
    </row>
    <row r="785">
      <c r="A785" s="2">
        <f>IFERROR(__xludf.DUMMYFUNCTION("""COMPUTED_VALUE"""),43143.66666666667)</f>
        <v>43143.66667</v>
      </c>
      <c r="B785" s="1">
        <f>IFERROR(__xludf.DUMMYFUNCTION("""COMPUTED_VALUE"""),63.15)</f>
        <v>63.15</v>
      </c>
    </row>
    <row r="786">
      <c r="A786" s="2">
        <f>IFERROR(__xludf.DUMMYFUNCTION("""COMPUTED_VALUE"""),43144.66666666667)</f>
        <v>43144.66667</v>
      </c>
      <c r="B786" s="1">
        <f>IFERROR(__xludf.DUMMYFUNCTION("""COMPUTED_VALUE"""),64.73)</f>
        <v>64.73</v>
      </c>
    </row>
    <row r="787">
      <c r="A787" s="2">
        <f>IFERROR(__xludf.DUMMYFUNCTION("""COMPUTED_VALUE"""),43145.66666666667)</f>
        <v>43145.66667</v>
      </c>
      <c r="B787" s="1">
        <f>IFERROR(__xludf.DUMMYFUNCTION("""COMPUTED_VALUE"""),64.46)</f>
        <v>64.46</v>
      </c>
    </row>
    <row r="788">
      <c r="A788" s="2">
        <f>IFERROR(__xludf.DUMMYFUNCTION("""COMPUTED_VALUE"""),43146.66666666667)</f>
        <v>43146.66667</v>
      </c>
      <c r="B788" s="1">
        <f>IFERROR(__xludf.DUMMYFUNCTION("""COMPUTED_VALUE"""),66.81)</f>
        <v>66.81</v>
      </c>
    </row>
    <row r="789">
      <c r="A789" s="2">
        <f>IFERROR(__xludf.DUMMYFUNCTION("""COMPUTED_VALUE"""),43147.66666666667)</f>
        <v>43147.66667</v>
      </c>
      <c r="B789" s="1">
        <f>IFERROR(__xludf.DUMMYFUNCTION("""COMPUTED_VALUE"""),67.1)</f>
        <v>67.1</v>
      </c>
    </row>
    <row r="790">
      <c r="A790" s="2">
        <f>IFERROR(__xludf.DUMMYFUNCTION("""COMPUTED_VALUE"""),43151.66666666667)</f>
        <v>43151.66667</v>
      </c>
      <c r="B790" s="1">
        <f>IFERROR(__xludf.DUMMYFUNCTION("""COMPUTED_VALUE"""),66.95)</f>
        <v>66.95</v>
      </c>
    </row>
    <row r="791">
      <c r="A791" s="2">
        <f>IFERROR(__xludf.DUMMYFUNCTION("""COMPUTED_VALUE"""),43152.66666666667)</f>
        <v>43152.66667</v>
      </c>
      <c r="B791" s="1">
        <f>IFERROR(__xludf.DUMMYFUNCTION("""COMPUTED_VALUE"""),66.66)</f>
        <v>66.66</v>
      </c>
    </row>
    <row r="792">
      <c r="A792" s="2">
        <f>IFERROR(__xludf.DUMMYFUNCTION("""COMPUTED_VALUE"""),43153.66666666667)</f>
        <v>43153.66667</v>
      </c>
      <c r="B792" s="1">
        <f>IFERROR(__xludf.DUMMYFUNCTION("""COMPUTED_VALUE"""),69.23)</f>
        <v>69.23</v>
      </c>
    </row>
    <row r="793">
      <c r="A793" s="2">
        <f>IFERROR(__xludf.DUMMYFUNCTION("""COMPUTED_VALUE"""),43154.66666666667)</f>
        <v>43154.66667</v>
      </c>
      <c r="B793" s="1">
        <f>IFERROR(__xludf.DUMMYFUNCTION("""COMPUTED_VALUE"""),70.41)</f>
        <v>70.41</v>
      </c>
    </row>
    <row r="794">
      <c r="A794" s="2">
        <f>IFERROR(__xludf.DUMMYFUNCTION("""COMPUTED_VALUE"""),43157.66666666667)</f>
        <v>43157.66667</v>
      </c>
      <c r="B794" s="1">
        <f>IFERROR(__xludf.DUMMYFUNCTION("""COMPUTED_VALUE"""),71.48)</f>
        <v>71.48</v>
      </c>
    </row>
    <row r="795">
      <c r="A795" s="2">
        <f>IFERROR(__xludf.DUMMYFUNCTION("""COMPUTED_VALUE"""),43158.66666666667)</f>
        <v>43158.66667</v>
      </c>
      <c r="B795" s="1">
        <f>IFERROR(__xludf.DUMMYFUNCTION("""COMPUTED_VALUE"""),70.2)</f>
        <v>70.2</v>
      </c>
    </row>
    <row r="796">
      <c r="A796" s="2">
        <f>IFERROR(__xludf.DUMMYFUNCTION("""COMPUTED_VALUE"""),43159.66666666667)</f>
        <v>43159.66667</v>
      </c>
      <c r="B796" s="1">
        <f>IFERROR(__xludf.DUMMYFUNCTION("""COMPUTED_VALUE"""),68.61)</f>
        <v>68.61</v>
      </c>
    </row>
    <row r="797">
      <c r="A797" s="2">
        <f>IFERROR(__xludf.DUMMYFUNCTION("""COMPUTED_VALUE"""),43160.66666666667)</f>
        <v>43160.66667</v>
      </c>
      <c r="B797" s="1">
        <f>IFERROR(__xludf.DUMMYFUNCTION("""COMPUTED_VALUE"""),66.19)</f>
        <v>66.19</v>
      </c>
    </row>
    <row r="798">
      <c r="A798" s="2">
        <f>IFERROR(__xludf.DUMMYFUNCTION("""COMPUTED_VALUE"""),43161.66666666667)</f>
        <v>43161.66667</v>
      </c>
      <c r="B798" s="1">
        <f>IFERROR(__xludf.DUMMYFUNCTION("""COMPUTED_VALUE"""),67.02)</f>
        <v>67.02</v>
      </c>
    </row>
    <row r="799">
      <c r="A799" s="2">
        <f>IFERROR(__xludf.DUMMYFUNCTION("""COMPUTED_VALUE"""),43164.66666666667)</f>
        <v>43164.66667</v>
      </c>
      <c r="B799" s="1">
        <f>IFERROR(__xludf.DUMMYFUNCTION("""COMPUTED_VALUE"""),66.67)</f>
        <v>66.67</v>
      </c>
    </row>
    <row r="800">
      <c r="A800" s="2">
        <f>IFERROR(__xludf.DUMMYFUNCTION("""COMPUTED_VALUE"""),43165.66666666667)</f>
        <v>43165.66667</v>
      </c>
      <c r="B800" s="1">
        <f>IFERROR(__xludf.DUMMYFUNCTION("""COMPUTED_VALUE"""),65.64)</f>
        <v>65.64</v>
      </c>
    </row>
    <row r="801">
      <c r="A801" s="2">
        <f>IFERROR(__xludf.DUMMYFUNCTION("""COMPUTED_VALUE"""),43166.66666666667)</f>
        <v>43166.66667</v>
      </c>
      <c r="B801" s="1">
        <f>IFERROR(__xludf.DUMMYFUNCTION("""COMPUTED_VALUE"""),66.46)</f>
        <v>66.46</v>
      </c>
    </row>
    <row r="802">
      <c r="A802" s="2">
        <f>IFERROR(__xludf.DUMMYFUNCTION("""COMPUTED_VALUE"""),43167.66666666667)</f>
        <v>43167.66667</v>
      </c>
      <c r="B802" s="1">
        <f>IFERROR(__xludf.DUMMYFUNCTION("""COMPUTED_VALUE"""),65.82)</f>
        <v>65.82</v>
      </c>
    </row>
    <row r="803">
      <c r="A803" s="2">
        <f>IFERROR(__xludf.DUMMYFUNCTION("""COMPUTED_VALUE"""),43168.66666666667)</f>
        <v>43168.66667</v>
      </c>
      <c r="B803" s="1">
        <f>IFERROR(__xludf.DUMMYFUNCTION("""COMPUTED_VALUE"""),65.43)</f>
        <v>65.43</v>
      </c>
    </row>
    <row r="804">
      <c r="A804" s="2">
        <f>IFERROR(__xludf.DUMMYFUNCTION("""COMPUTED_VALUE"""),43171.66666666667)</f>
        <v>43171.66667</v>
      </c>
      <c r="B804" s="1">
        <f>IFERROR(__xludf.DUMMYFUNCTION("""COMPUTED_VALUE"""),69.1)</f>
        <v>69.1</v>
      </c>
    </row>
    <row r="805">
      <c r="A805" s="2">
        <f>IFERROR(__xludf.DUMMYFUNCTION("""COMPUTED_VALUE"""),43172.66666666667)</f>
        <v>43172.66667</v>
      </c>
      <c r="B805" s="1">
        <f>IFERROR(__xludf.DUMMYFUNCTION("""COMPUTED_VALUE"""),68.37)</f>
        <v>68.37</v>
      </c>
    </row>
    <row r="806">
      <c r="A806" s="2">
        <f>IFERROR(__xludf.DUMMYFUNCTION("""COMPUTED_VALUE"""),43173.66666666667)</f>
        <v>43173.66667</v>
      </c>
      <c r="B806" s="1">
        <f>IFERROR(__xludf.DUMMYFUNCTION("""COMPUTED_VALUE"""),65.33)</f>
        <v>65.33</v>
      </c>
    </row>
    <row r="807">
      <c r="A807" s="2">
        <f>IFERROR(__xludf.DUMMYFUNCTION("""COMPUTED_VALUE"""),43174.66666666667)</f>
        <v>43174.66667</v>
      </c>
      <c r="B807" s="1">
        <f>IFERROR(__xludf.DUMMYFUNCTION("""COMPUTED_VALUE"""),65.12)</f>
        <v>65.12</v>
      </c>
    </row>
    <row r="808">
      <c r="A808" s="2">
        <f>IFERROR(__xludf.DUMMYFUNCTION("""COMPUTED_VALUE"""),43175.66666666667)</f>
        <v>43175.66667</v>
      </c>
      <c r="B808" s="1">
        <f>IFERROR(__xludf.DUMMYFUNCTION("""COMPUTED_VALUE"""),64.27)</f>
        <v>64.27</v>
      </c>
    </row>
    <row r="809">
      <c r="A809" s="2">
        <f>IFERROR(__xludf.DUMMYFUNCTION("""COMPUTED_VALUE"""),43178.66666666667)</f>
        <v>43178.66667</v>
      </c>
      <c r="B809" s="1">
        <f>IFERROR(__xludf.DUMMYFUNCTION("""COMPUTED_VALUE"""),62.71)</f>
        <v>62.71</v>
      </c>
    </row>
    <row r="810">
      <c r="A810" s="2">
        <f>IFERROR(__xludf.DUMMYFUNCTION("""COMPUTED_VALUE"""),43179.66666666667)</f>
        <v>43179.66667</v>
      </c>
      <c r="B810" s="1">
        <f>IFERROR(__xludf.DUMMYFUNCTION("""COMPUTED_VALUE"""),62.11)</f>
        <v>62.11</v>
      </c>
    </row>
    <row r="811">
      <c r="A811" s="2">
        <f>IFERROR(__xludf.DUMMYFUNCTION("""COMPUTED_VALUE"""),43180.66666666667)</f>
        <v>43180.66667</v>
      </c>
      <c r="B811" s="1">
        <f>IFERROR(__xludf.DUMMYFUNCTION("""COMPUTED_VALUE"""),63.31)</f>
        <v>63.31</v>
      </c>
    </row>
    <row r="812">
      <c r="A812" s="2">
        <f>IFERROR(__xludf.DUMMYFUNCTION("""COMPUTED_VALUE"""),43181.66666666667)</f>
        <v>43181.66667</v>
      </c>
      <c r="B812" s="1">
        <f>IFERROR(__xludf.DUMMYFUNCTION("""COMPUTED_VALUE"""),61.82)</f>
        <v>61.82</v>
      </c>
    </row>
    <row r="813">
      <c r="A813" s="2">
        <f>IFERROR(__xludf.DUMMYFUNCTION("""COMPUTED_VALUE"""),43182.66666666667)</f>
        <v>43182.66667</v>
      </c>
      <c r="B813" s="1">
        <f>IFERROR(__xludf.DUMMYFUNCTION("""COMPUTED_VALUE"""),60.31)</f>
        <v>60.31</v>
      </c>
    </row>
    <row r="814">
      <c r="A814" s="2">
        <f>IFERROR(__xludf.DUMMYFUNCTION("""COMPUTED_VALUE"""),43185.66666666667)</f>
        <v>43185.66667</v>
      </c>
      <c r="B814" s="1">
        <f>IFERROR(__xludf.DUMMYFUNCTION("""COMPUTED_VALUE"""),60.84)</f>
        <v>60.84</v>
      </c>
    </row>
    <row r="815">
      <c r="A815" s="2">
        <f>IFERROR(__xludf.DUMMYFUNCTION("""COMPUTED_VALUE"""),43186.66666666667)</f>
        <v>43186.66667</v>
      </c>
      <c r="B815" s="1">
        <f>IFERROR(__xludf.DUMMYFUNCTION("""COMPUTED_VALUE"""),55.84)</f>
        <v>55.84</v>
      </c>
    </row>
    <row r="816">
      <c r="A816" s="2">
        <f>IFERROR(__xludf.DUMMYFUNCTION("""COMPUTED_VALUE"""),43187.66666666667)</f>
        <v>43187.66667</v>
      </c>
      <c r="B816" s="1">
        <f>IFERROR(__xludf.DUMMYFUNCTION("""COMPUTED_VALUE"""),51.56)</f>
        <v>51.56</v>
      </c>
    </row>
    <row r="817">
      <c r="A817" s="2">
        <f>IFERROR(__xludf.DUMMYFUNCTION("""COMPUTED_VALUE"""),43188.66666666667)</f>
        <v>43188.66667</v>
      </c>
      <c r="B817" s="1">
        <f>IFERROR(__xludf.DUMMYFUNCTION("""COMPUTED_VALUE"""),53.23)</f>
        <v>53.23</v>
      </c>
    </row>
    <row r="818">
      <c r="A818" s="2">
        <f>IFERROR(__xludf.DUMMYFUNCTION("""COMPUTED_VALUE"""),43192.66666666667)</f>
        <v>43192.66667</v>
      </c>
      <c r="B818" s="1">
        <f>IFERROR(__xludf.DUMMYFUNCTION("""COMPUTED_VALUE"""),50.5)</f>
        <v>50.5</v>
      </c>
    </row>
    <row r="819">
      <c r="A819" s="2">
        <f>IFERROR(__xludf.DUMMYFUNCTION("""COMPUTED_VALUE"""),43193.66666666667)</f>
        <v>43193.66667</v>
      </c>
      <c r="B819" s="1">
        <f>IFERROR(__xludf.DUMMYFUNCTION("""COMPUTED_VALUE"""),53.51)</f>
        <v>53.51</v>
      </c>
    </row>
    <row r="820">
      <c r="A820" s="2">
        <f>IFERROR(__xludf.DUMMYFUNCTION("""COMPUTED_VALUE"""),43194.66666666667)</f>
        <v>43194.66667</v>
      </c>
      <c r="B820" s="1">
        <f>IFERROR(__xludf.DUMMYFUNCTION("""COMPUTED_VALUE"""),57.39)</f>
        <v>57.39</v>
      </c>
    </row>
    <row r="821">
      <c r="A821" s="2">
        <f>IFERROR(__xludf.DUMMYFUNCTION("""COMPUTED_VALUE"""),43195.66666666667)</f>
        <v>43195.66667</v>
      </c>
      <c r="B821" s="1">
        <f>IFERROR(__xludf.DUMMYFUNCTION("""COMPUTED_VALUE"""),61.14)</f>
        <v>61.14</v>
      </c>
    </row>
    <row r="822">
      <c r="A822" s="2">
        <f>IFERROR(__xludf.DUMMYFUNCTION("""COMPUTED_VALUE"""),43196.66666666667)</f>
        <v>43196.66667</v>
      </c>
      <c r="B822" s="1">
        <f>IFERROR(__xludf.DUMMYFUNCTION("""COMPUTED_VALUE"""),59.86)</f>
        <v>59.86</v>
      </c>
    </row>
    <row r="823">
      <c r="A823" s="2">
        <f>IFERROR(__xludf.DUMMYFUNCTION("""COMPUTED_VALUE"""),43199.66666666667)</f>
        <v>43199.66667</v>
      </c>
      <c r="B823" s="1">
        <f>IFERROR(__xludf.DUMMYFUNCTION("""COMPUTED_VALUE"""),57.93)</f>
        <v>57.93</v>
      </c>
    </row>
    <row r="824">
      <c r="A824" s="2">
        <f>IFERROR(__xludf.DUMMYFUNCTION("""COMPUTED_VALUE"""),43200.66666666667)</f>
        <v>43200.66667</v>
      </c>
      <c r="B824" s="1">
        <f>IFERROR(__xludf.DUMMYFUNCTION("""COMPUTED_VALUE"""),60.94)</f>
        <v>60.94</v>
      </c>
    </row>
    <row r="825">
      <c r="A825" s="2">
        <f>IFERROR(__xludf.DUMMYFUNCTION("""COMPUTED_VALUE"""),43201.66666666667)</f>
        <v>43201.66667</v>
      </c>
      <c r="B825" s="1">
        <f>IFERROR(__xludf.DUMMYFUNCTION("""COMPUTED_VALUE"""),60.19)</f>
        <v>60.19</v>
      </c>
    </row>
    <row r="826">
      <c r="A826" s="2">
        <f>IFERROR(__xludf.DUMMYFUNCTION("""COMPUTED_VALUE"""),43202.66666666667)</f>
        <v>43202.66667</v>
      </c>
      <c r="B826" s="1">
        <f>IFERROR(__xludf.DUMMYFUNCTION("""COMPUTED_VALUE"""),58.82)</f>
        <v>58.82</v>
      </c>
    </row>
    <row r="827">
      <c r="A827" s="2">
        <f>IFERROR(__xludf.DUMMYFUNCTION("""COMPUTED_VALUE"""),43203.66666666667)</f>
        <v>43203.66667</v>
      </c>
      <c r="B827" s="1">
        <f>IFERROR(__xludf.DUMMYFUNCTION("""COMPUTED_VALUE"""),60.07)</f>
        <v>60.07</v>
      </c>
    </row>
    <row r="828">
      <c r="A828" s="2">
        <f>IFERROR(__xludf.DUMMYFUNCTION("""COMPUTED_VALUE"""),43206.66666666667)</f>
        <v>43206.66667</v>
      </c>
      <c r="B828" s="1">
        <f>IFERROR(__xludf.DUMMYFUNCTION("""COMPUTED_VALUE"""),58.24)</f>
        <v>58.24</v>
      </c>
    </row>
    <row r="829">
      <c r="A829" s="2">
        <f>IFERROR(__xludf.DUMMYFUNCTION("""COMPUTED_VALUE"""),43207.66666666667)</f>
        <v>43207.66667</v>
      </c>
      <c r="B829" s="1">
        <f>IFERROR(__xludf.DUMMYFUNCTION("""COMPUTED_VALUE"""),58.24)</f>
        <v>58.24</v>
      </c>
    </row>
    <row r="830">
      <c r="A830" s="2">
        <f>IFERROR(__xludf.DUMMYFUNCTION("""COMPUTED_VALUE"""),43208.66666666667)</f>
        <v>43208.66667</v>
      </c>
      <c r="B830" s="1">
        <f>IFERROR(__xludf.DUMMYFUNCTION("""COMPUTED_VALUE"""),58.67)</f>
        <v>58.67</v>
      </c>
    </row>
    <row r="831">
      <c r="A831" s="2">
        <f>IFERROR(__xludf.DUMMYFUNCTION("""COMPUTED_VALUE"""),43209.66666666667)</f>
        <v>43209.66667</v>
      </c>
      <c r="B831" s="1">
        <f>IFERROR(__xludf.DUMMYFUNCTION("""COMPUTED_VALUE"""),60.02)</f>
        <v>60.02</v>
      </c>
    </row>
    <row r="832">
      <c r="A832" s="2">
        <f>IFERROR(__xludf.DUMMYFUNCTION("""COMPUTED_VALUE"""),43210.66666666667)</f>
        <v>43210.66667</v>
      </c>
      <c r="B832" s="1">
        <f>IFERROR(__xludf.DUMMYFUNCTION("""COMPUTED_VALUE"""),58.05)</f>
        <v>58.05</v>
      </c>
    </row>
    <row r="833">
      <c r="A833" s="2">
        <f>IFERROR(__xludf.DUMMYFUNCTION("""COMPUTED_VALUE"""),43213.66666666667)</f>
        <v>43213.66667</v>
      </c>
      <c r="B833" s="1">
        <f>IFERROR(__xludf.DUMMYFUNCTION("""COMPUTED_VALUE"""),56.67)</f>
        <v>56.67</v>
      </c>
    </row>
    <row r="834">
      <c r="A834" s="2">
        <f>IFERROR(__xludf.DUMMYFUNCTION("""COMPUTED_VALUE"""),43214.66666666667)</f>
        <v>43214.66667</v>
      </c>
      <c r="B834" s="1">
        <f>IFERROR(__xludf.DUMMYFUNCTION("""COMPUTED_VALUE"""),56.69)</f>
        <v>56.69</v>
      </c>
    </row>
    <row r="835">
      <c r="A835" s="2">
        <f>IFERROR(__xludf.DUMMYFUNCTION("""COMPUTED_VALUE"""),43215.66666666667)</f>
        <v>43215.66667</v>
      </c>
      <c r="B835" s="1">
        <f>IFERROR(__xludf.DUMMYFUNCTION("""COMPUTED_VALUE"""),56.14)</f>
        <v>56.14</v>
      </c>
    </row>
    <row r="836">
      <c r="A836" s="2">
        <f>IFERROR(__xludf.DUMMYFUNCTION("""COMPUTED_VALUE"""),43216.66666666667)</f>
        <v>43216.66667</v>
      </c>
      <c r="B836" s="1">
        <f>IFERROR(__xludf.DUMMYFUNCTION("""COMPUTED_VALUE"""),57.1)</f>
        <v>57.1</v>
      </c>
    </row>
    <row r="837">
      <c r="A837" s="2">
        <f>IFERROR(__xludf.DUMMYFUNCTION("""COMPUTED_VALUE"""),43217.66666666667)</f>
        <v>43217.66667</v>
      </c>
      <c r="B837" s="1">
        <f>IFERROR(__xludf.DUMMYFUNCTION("""COMPUTED_VALUE"""),58.82)</f>
        <v>58.82</v>
      </c>
    </row>
    <row r="838">
      <c r="A838" s="2">
        <f>IFERROR(__xludf.DUMMYFUNCTION("""COMPUTED_VALUE"""),43220.66666666667)</f>
        <v>43220.66667</v>
      </c>
      <c r="B838" s="1">
        <f>IFERROR(__xludf.DUMMYFUNCTION("""COMPUTED_VALUE"""),58.78)</f>
        <v>58.78</v>
      </c>
    </row>
    <row r="839">
      <c r="A839" s="2">
        <f>IFERROR(__xludf.DUMMYFUNCTION("""COMPUTED_VALUE"""),43221.66666666667)</f>
        <v>43221.66667</v>
      </c>
      <c r="B839" s="1">
        <f>IFERROR(__xludf.DUMMYFUNCTION("""COMPUTED_VALUE"""),59.98)</f>
        <v>59.98</v>
      </c>
    </row>
    <row r="840">
      <c r="A840" s="2">
        <f>IFERROR(__xludf.DUMMYFUNCTION("""COMPUTED_VALUE"""),43222.66666666667)</f>
        <v>43222.66667</v>
      </c>
      <c r="B840" s="1">
        <f>IFERROR(__xludf.DUMMYFUNCTION("""COMPUTED_VALUE"""),60.23)</f>
        <v>60.23</v>
      </c>
    </row>
    <row r="841">
      <c r="A841" s="2">
        <f>IFERROR(__xludf.DUMMYFUNCTION("""COMPUTED_VALUE"""),43223.66666666667)</f>
        <v>43223.66667</v>
      </c>
      <c r="B841" s="1">
        <f>IFERROR(__xludf.DUMMYFUNCTION("""COMPUTED_VALUE"""),56.89)</f>
        <v>56.89</v>
      </c>
    </row>
    <row r="842">
      <c r="A842" s="2">
        <f>IFERROR(__xludf.DUMMYFUNCTION("""COMPUTED_VALUE"""),43224.66666666667)</f>
        <v>43224.66667</v>
      </c>
      <c r="B842" s="1">
        <f>IFERROR(__xludf.DUMMYFUNCTION("""COMPUTED_VALUE"""),58.82)</f>
        <v>58.82</v>
      </c>
    </row>
    <row r="843">
      <c r="A843" s="2">
        <f>IFERROR(__xludf.DUMMYFUNCTION("""COMPUTED_VALUE"""),43227.66666666667)</f>
        <v>43227.66667</v>
      </c>
      <c r="B843" s="1">
        <f>IFERROR(__xludf.DUMMYFUNCTION("""COMPUTED_VALUE"""),60.55)</f>
        <v>60.55</v>
      </c>
    </row>
    <row r="844">
      <c r="A844" s="2">
        <f>IFERROR(__xludf.DUMMYFUNCTION("""COMPUTED_VALUE"""),43228.66666666667)</f>
        <v>43228.66667</v>
      </c>
      <c r="B844" s="1">
        <f>IFERROR(__xludf.DUMMYFUNCTION("""COMPUTED_VALUE"""),60.39)</f>
        <v>60.39</v>
      </c>
    </row>
    <row r="845">
      <c r="A845" s="2">
        <f>IFERROR(__xludf.DUMMYFUNCTION("""COMPUTED_VALUE"""),43229.66666666667)</f>
        <v>43229.66667</v>
      </c>
      <c r="B845" s="1">
        <f>IFERROR(__xludf.DUMMYFUNCTION("""COMPUTED_VALUE"""),61.37)</f>
        <v>61.37</v>
      </c>
    </row>
    <row r="846">
      <c r="A846" s="2">
        <f>IFERROR(__xludf.DUMMYFUNCTION("""COMPUTED_VALUE"""),43230.66666666667)</f>
        <v>43230.66667</v>
      </c>
      <c r="B846" s="1">
        <f>IFERROR(__xludf.DUMMYFUNCTION("""COMPUTED_VALUE"""),61.0)</f>
        <v>61</v>
      </c>
    </row>
    <row r="847">
      <c r="A847" s="2">
        <f>IFERROR(__xludf.DUMMYFUNCTION("""COMPUTED_VALUE"""),43231.66666666667)</f>
        <v>43231.66667</v>
      </c>
      <c r="B847" s="1">
        <f>IFERROR(__xludf.DUMMYFUNCTION("""COMPUTED_VALUE"""),60.21)</f>
        <v>60.21</v>
      </c>
    </row>
    <row r="848">
      <c r="A848" s="2">
        <f>IFERROR(__xludf.DUMMYFUNCTION("""COMPUTED_VALUE"""),43234.66666666667)</f>
        <v>43234.66667</v>
      </c>
      <c r="B848" s="1">
        <f>IFERROR(__xludf.DUMMYFUNCTION("""COMPUTED_VALUE"""),58.39)</f>
        <v>58.39</v>
      </c>
    </row>
    <row r="849">
      <c r="A849" s="2">
        <f>IFERROR(__xludf.DUMMYFUNCTION("""COMPUTED_VALUE"""),43235.66666666667)</f>
        <v>43235.66667</v>
      </c>
      <c r="B849" s="1">
        <f>IFERROR(__xludf.DUMMYFUNCTION("""COMPUTED_VALUE"""),56.84)</f>
        <v>56.84</v>
      </c>
    </row>
    <row r="850">
      <c r="A850" s="2">
        <f>IFERROR(__xludf.DUMMYFUNCTION("""COMPUTED_VALUE"""),43236.66666666667)</f>
        <v>43236.66667</v>
      </c>
      <c r="B850" s="1">
        <f>IFERROR(__xludf.DUMMYFUNCTION("""COMPUTED_VALUE"""),57.3)</f>
        <v>57.3</v>
      </c>
    </row>
    <row r="851">
      <c r="A851" s="2">
        <f>IFERROR(__xludf.DUMMYFUNCTION("""COMPUTED_VALUE"""),43237.66666666667)</f>
        <v>43237.66667</v>
      </c>
      <c r="B851" s="1">
        <f>IFERROR(__xludf.DUMMYFUNCTION("""COMPUTED_VALUE"""),56.91)</f>
        <v>56.91</v>
      </c>
    </row>
    <row r="852">
      <c r="A852" s="2">
        <f>IFERROR(__xludf.DUMMYFUNCTION("""COMPUTED_VALUE"""),43238.66666666667)</f>
        <v>43238.66667</v>
      </c>
      <c r="B852" s="1">
        <f>IFERROR(__xludf.DUMMYFUNCTION("""COMPUTED_VALUE"""),56.91)</f>
        <v>56.91</v>
      </c>
    </row>
    <row r="853">
      <c r="A853" s="2">
        <f>IFERROR(__xludf.DUMMYFUNCTION("""COMPUTED_VALUE"""),43241.66666666667)</f>
        <v>43241.66667</v>
      </c>
      <c r="B853" s="1">
        <f>IFERROR(__xludf.DUMMYFUNCTION("""COMPUTED_VALUE"""),56.9)</f>
        <v>56.9</v>
      </c>
    </row>
    <row r="854">
      <c r="A854" s="2">
        <f>IFERROR(__xludf.DUMMYFUNCTION("""COMPUTED_VALUE"""),43242.66666666667)</f>
        <v>43242.66667</v>
      </c>
      <c r="B854" s="1">
        <f>IFERROR(__xludf.DUMMYFUNCTION("""COMPUTED_VALUE"""),55.0)</f>
        <v>55</v>
      </c>
    </row>
    <row r="855">
      <c r="A855" s="2">
        <f>IFERROR(__xludf.DUMMYFUNCTION("""COMPUTED_VALUE"""),43243.66666666667)</f>
        <v>43243.66667</v>
      </c>
      <c r="B855" s="1">
        <f>IFERROR(__xludf.DUMMYFUNCTION("""COMPUTED_VALUE"""),55.81)</f>
        <v>55.81</v>
      </c>
    </row>
    <row r="856">
      <c r="A856" s="2">
        <f>IFERROR(__xludf.DUMMYFUNCTION("""COMPUTED_VALUE"""),43244.66666666667)</f>
        <v>43244.66667</v>
      </c>
      <c r="B856" s="1">
        <f>IFERROR(__xludf.DUMMYFUNCTION("""COMPUTED_VALUE"""),55.57)</f>
        <v>55.57</v>
      </c>
    </row>
    <row r="857">
      <c r="A857" s="2">
        <f>IFERROR(__xludf.DUMMYFUNCTION("""COMPUTED_VALUE"""),43245.66666666667)</f>
        <v>43245.66667</v>
      </c>
      <c r="B857" s="1">
        <f>IFERROR(__xludf.DUMMYFUNCTION("""COMPUTED_VALUE"""),55.77)</f>
        <v>55.77</v>
      </c>
    </row>
    <row r="858">
      <c r="A858" s="2">
        <f>IFERROR(__xludf.DUMMYFUNCTION("""COMPUTED_VALUE"""),43249.66666666667)</f>
        <v>43249.66667</v>
      </c>
      <c r="B858" s="1">
        <f>IFERROR(__xludf.DUMMYFUNCTION("""COMPUTED_VALUE"""),56.75)</f>
        <v>56.75</v>
      </c>
    </row>
    <row r="859">
      <c r="A859" s="2">
        <f>IFERROR(__xludf.DUMMYFUNCTION("""COMPUTED_VALUE"""),43250.66666666667)</f>
        <v>43250.66667</v>
      </c>
      <c r="B859" s="1">
        <f>IFERROR(__xludf.DUMMYFUNCTION("""COMPUTED_VALUE"""),58.34)</f>
        <v>58.34</v>
      </c>
    </row>
    <row r="860">
      <c r="A860" s="2">
        <f>IFERROR(__xludf.DUMMYFUNCTION("""COMPUTED_VALUE"""),43251.66666666667)</f>
        <v>43251.66667</v>
      </c>
      <c r="B860" s="1">
        <f>IFERROR(__xludf.DUMMYFUNCTION("""COMPUTED_VALUE"""),56.95)</f>
        <v>56.95</v>
      </c>
    </row>
    <row r="861">
      <c r="A861" s="2">
        <f>IFERROR(__xludf.DUMMYFUNCTION("""COMPUTED_VALUE"""),43252.66666666667)</f>
        <v>43252.66667</v>
      </c>
      <c r="B861" s="1">
        <f>IFERROR(__xludf.DUMMYFUNCTION("""COMPUTED_VALUE"""),58.36)</f>
        <v>58.36</v>
      </c>
    </row>
    <row r="862">
      <c r="A862" s="2">
        <f>IFERROR(__xludf.DUMMYFUNCTION("""COMPUTED_VALUE"""),43255.66666666667)</f>
        <v>43255.66667</v>
      </c>
      <c r="B862" s="1">
        <f>IFERROR(__xludf.DUMMYFUNCTION("""COMPUTED_VALUE"""),59.35)</f>
        <v>59.35</v>
      </c>
    </row>
    <row r="863">
      <c r="A863" s="2">
        <f>IFERROR(__xludf.DUMMYFUNCTION("""COMPUTED_VALUE"""),43256.66666666667)</f>
        <v>43256.66667</v>
      </c>
      <c r="B863" s="1">
        <f>IFERROR(__xludf.DUMMYFUNCTION("""COMPUTED_VALUE"""),58.23)</f>
        <v>58.23</v>
      </c>
    </row>
    <row r="864">
      <c r="A864" s="2">
        <f>IFERROR(__xludf.DUMMYFUNCTION("""COMPUTED_VALUE"""),43257.66666666667)</f>
        <v>43257.66667</v>
      </c>
      <c r="B864" s="1">
        <f>IFERROR(__xludf.DUMMYFUNCTION("""COMPUTED_VALUE"""),63.9)</f>
        <v>63.9</v>
      </c>
    </row>
    <row r="865">
      <c r="A865" s="2">
        <f>IFERROR(__xludf.DUMMYFUNCTION("""COMPUTED_VALUE"""),43258.66666666667)</f>
        <v>43258.66667</v>
      </c>
      <c r="B865" s="1">
        <f>IFERROR(__xludf.DUMMYFUNCTION("""COMPUTED_VALUE"""),63.22)</f>
        <v>63.22</v>
      </c>
    </row>
    <row r="866">
      <c r="A866" s="2">
        <f>IFERROR(__xludf.DUMMYFUNCTION("""COMPUTED_VALUE"""),43259.66666666667)</f>
        <v>43259.66667</v>
      </c>
      <c r="B866" s="1">
        <f>IFERROR(__xludf.DUMMYFUNCTION("""COMPUTED_VALUE"""),63.53)</f>
        <v>63.53</v>
      </c>
    </row>
    <row r="867">
      <c r="A867" s="2">
        <f>IFERROR(__xludf.DUMMYFUNCTION("""COMPUTED_VALUE"""),43262.66666666667)</f>
        <v>43262.66667</v>
      </c>
      <c r="B867" s="1">
        <f>IFERROR(__xludf.DUMMYFUNCTION("""COMPUTED_VALUE"""),66.42)</f>
        <v>66.42</v>
      </c>
    </row>
    <row r="868">
      <c r="A868" s="2">
        <f>IFERROR(__xludf.DUMMYFUNCTION("""COMPUTED_VALUE"""),43263.66666666667)</f>
        <v>43263.66667</v>
      </c>
      <c r="B868" s="1">
        <f>IFERROR(__xludf.DUMMYFUNCTION("""COMPUTED_VALUE"""),68.55)</f>
        <v>68.55</v>
      </c>
    </row>
    <row r="869">
      <c r="A869" s="2">
        <f>IFERROR(__xludf.DUMMYFUNCTION("""COMPUTED_VALUE"""),43264.66666666667)</f>
        <v>43264.66667</v>
      </c>
      <c r="B869" s="1">
        <f>IFERROR(__xludf.DUMMYFUNCTION("""COMPUTED_VALUE"""),68.96)</f>
        <v>68.96</v>
      </c>
    </row>
    <row r="870">
      <c r="A870" s="2">
        <f>IFERROR(__xludf.DUMMYFUNCTION("""COMPUTED_VALUE"""),43265.66666666667)</f>
        <v>43265.66667</v>
      </c>
      <c r="B870" s="1">
        <f>IFERROR(__xludf.DUMMYFUNCTION("""COMPUTED_VALUE"""),71.54)</f>
        <v>71.54</v>
      </c>
    </row>
    <row r="871">
      <c r="A871" s="2">
        <f>IFERROR(__xludf.DUMMYFUNCTION("""COMPUTED_VALUE"""),43266.66666666667)</f>
        <v>43266.66667</v>
      </c>
      <c r="B871" s="1">
        <f>IFERROR(__xludf.DUMMYFUNCTION("""COMPUTED_VALUE"""),71.63)</f>
        <v>71.63</v>
      </c>
    </row>
    <row r="872">
      <c r="A872" s="2">
        <f>IFERROR(__xludf.DUMMYFUNCTION("""COMPUTED_VALUE"""),43269.66666666667)</f>
        <v>43269.66667</v>
      </c>
      <c r="B872" s="1">
        <f>IFERROR(__xludf.DUMMYFUNCTION("""COMPUTED_VALUE"""),74.17)</f>
        <v>74.17</v>
      </c>
    </row>
    <row r="873">
      <c r="A873" s="2">
        <f>IFERROR(__xludf.DUMMYFUNCTION("""COMPUTED_VALUE"""),43270.66666666667)</f>
        <v>43270.66667</v>
      </c>
      <c r="B873" s="1">
        <f>IFERROR(__xludf.DUMMYFUNCTION("""COMPUTED_VALUE"""),70.51)</f>
        <v>70.51</v>
      </c>
    </row>
    <row r="874">
      <c r="A874" s="2">
        <f>IFERROR(__xludf.DUMMYFUNCTION("""COMPUTED_VALUE"""),43271.66666666667)</f>
        <v>43271.66667</v>
      </c>
      <c r="B874" s="1">
        <f>IFERROR(__xludf.DUMMYFUNCTION("""COMPUTED_VALUE"""),72.44)</f>
        <v>72.44</v>
      </c>
    </row>
    <row r="875">
      <c r="A875" s="2">
        <f>IFERROR(__xludf.DUMMYFUNCTION("""COMPUTED_VALUE"""),43272.66666666667)</f>
        <v>43272.66667</v>
      </c>
      <c r="B875" s="1">
        <f>IFERROR(__xludf.DUMMYFUNCTION("""COMPUTED_VALUE"""),69.5)</f>
        <v>69.5</v>
      </c>
    </row>
    <row r="876">
      <c r="A876" s="2">
        <f>IFERROR(__xludf.DUMMYFUNCTION("""COMPUTED_VALUE"""),43273.66666666667)</f>
        <v>43273.66667</v>
      </c>
      <c r="B876" s="1">
        <f>IFERROR(__xludf.DUMMYFUNCTION("""COMPUTED_VALUE"""),66.73)</f>
        <v>66.73</v>
      </c>
    </row>
    <row r="877">
      <c r="A877" s="2">
        <f>IFERROR(__xludf.DUMMYFUNCTION("""COMPUTED_VALUE"""),43276.66666666667)</f>
        <v>43276.66667</v>
      </c>
      <c r="B877" s="1">
        <f>IFERROR(__xludf.DUMMYFUNCTION("""COMPUTED_VALUE"""),66.6)</f>
        <v>66.6</v>
      </c>
    </row>
    <row r="878">
      <c r="A878" s="2">
        <f>IFERROR(__xludf.DUMMYFUNCTION("""COMPUTED_VALUE"""),43277.66666666667)</f>
        <v>43277.66667</v>
      </c>
      <c r="B878" s="1">
        <f>IFERROR(__xludf.DUMMYFUNCTION("""COMPUTED_VALUE"""),68.4)</f>
        <v>68.4</v>
      </c>
    </row>
    <row r="879">
      <c r="A879" s="2">
        <f>IFERROR(__xludf.DUMMYFUNCTION("""COMPUTED_VALUE"""),43278.66666666667)</f>
        <v>43278.66667</v>
      </c>
      <c r="B879" s="1">
        <f>IFERROR(__xludf.DUMMYFUNCTION("""COMPUTED_VALUE"""),68.9)</f>
        <v>68.9</v>
      </c>
    </row>
    <row r="880">
      <c r="A880" s="2">
        <f>IFERROR(__xludf.DUMMYFUNCTION("""COMPUTED_VALUE"""),43279.66666666667)</f>
        <v>43279.66667</v>
      </c>
      <c r="B880" s="1">
        <f>IFERROR(__xludf.DUMMYFUNCTION("""COMPUTED_VALUE"""),69.99)</f>
        <v>69.99</v>
      </c>
    </row>
    <row r="881">
      <c r="A881" s="2">
        <f>IFERROR(__xludf.DUMMYFUNCTION("""COMPUTED_VALUE"""),43280.66666666667)</f>
        <v>43280.66667</v>
      </c>
      <c r="B881" s="1">
        <f>IFERROR(__xludf.DUMMYFUNCTION("""COMPUTED_VALUE"""),68.59)</f>
        <v>68.59</v>
      </c>
    </row>
    <row r="882">
      <c r="A882" s="2">
        <f>IFERROR(__xludf.DUMMYFUNCTION("""COMPUTED_VALUE"""),43283.66666666667)</f>
        <v>43283.66667</v>
      </c>
      <c r="B882" s="1">
        <f>IFERROR(__xludf.DUMMYFUNCTION("""COMPUTED_VALUE"""),67.01)</f>
        <v>67.01</v>
      </c>
    </row>
    <row r="883">
      <c r="A883" s="2">
        <f>IFERROR(__xludf.DUMMYFUNCTION("""COMPUTED_VALUE"""),43284.54166666667)</f>
        <v>43284.54167</v>
      </c>
      <c r="B883" s="1">
        <f>IFERROR(__xludf.DUMMYFUNCTION("""COMPUTED_VALUE"""),62.17)</f>
        <v>62.17</v>
      </c>
    </row>
    <row r="884">
      <c r="A884" s="2">
        <f>IFERROR(__xludf.DUMMYFUNCTION("""COMPUTED_VALUE"""),43286.66666666667)</f>
        <v>43286.66667</v>
      </c>
      <c r="B884" s="1">
        <f>IFERROR(__xludf.DUMMYFUNCTION("""COMPUTED_VALUE"""),61.83)</f>
        <v>61.83</v>
      </c>
    </row>
    <row r="885">
      <c r="A885" s="2">
        <f>IFERROR(__xludf.DUMMYFUNCTION("""COMPUTED_VALUE"""),43287.66666666667)</f>
        <v>43287.66667</v>
      </c>
      <c r="B885" s="1">
        <f>IFERROR(__xludf.DUMMYFUNCTION("""COMPUTED_VALUE"""),61.78)</f>
        <v>61.78</v>
      </c>
    </row>
    <row r="886">
      <c r="A886" s="2">
        <f>IFERROR(__xludf.DUMMYFUNCTION("""COMPUTED_VALUE"""),43290.66666666667)</f>
        <v>43290.66667</v>
      </c>
      <c r="B886" s="1">
        <f>IFERROR(__xludf.DUMMYFUNCTION("""COMPUTED_VALUE"""),63.7)</f>
        <v>63.7</v>
      </c>
    </row>
    <row r="887">
      <c r="A887" s="2">
        <f>IFERROR(__xludf.DUMMYFUNCTION("""COMPUTED_VALUE"""),43291.66666666667)</f>
        <v>43291.66667</v>
      </c>
      <c r="B887" s="1">
        <f>IFERROR(__xludf.DUMMYFUNCTION("""COMPUTED_VALUE"""),64.49)</f>
        <v>64.49</v>
      </c>
    </row>
    <row r="888">
      <c r="A888" s="2">
        <f>IFERROR(__xludf.DUMMYFUNCTION("""COMPUTED_VALUE"""),43292.66666666667)</f>
        <v>43292.66667</v>
      </c>
      <c r="B888" s="1">
        <f>IFERROR(__xludf.DUMMYFUNCTION("""COMPUTED_VALUE"""),63.79)</f>
        <v>63.79</v>
      </c>
    </row>
    <row r="889">
      <c r="A889" s="2">
        <f>IFERROR(__xludf.DUMMYFUNCTION("""COMPUTED_VALUE"""),43293.66666666667)</f>
        <v>43293.66667</v>
      </c>
      <c r="B889" s="1">
        <f>IFERROR(__xludf.DUMMYFUNCTION("""COMPUTED_VALUE"""),63.34)</f>
        <v>63.34</v>
      </c>
    </row>
    <row r="890">
      <c r="A890" s="2">
        <f>IFERROR(__xludf.DUMMYFUNCTION("""COMPUTED_VALUE"""),43294.66666666667)</f>
        <v>43294.66667</v>
      </c>
      <c r="B890" s="1">
        <f>IFERROR(__xludf.DUMMYFUNCTION("""COMPUTED_VALUE"""),63.77)</f>
        <v>63.77</v>
      </c>
    </row>
    <row r="891">
      <c r="A891" s="2">
        <f>IFERROR(__xludf.DUMMYFUNCTION("""COMPUTED_VALUE"""),43297.66666666667)</f>
        <v>43297.66667</v>
      </c>
      <c r="B891" s="1">
        <f>IFERROR(__xludf.DUMMYFUNCTION("""COMPUTED_VALUE"""),62.02)</f>
        <v>62.02</v>
      </c>
    </row>
    <row r="892">
      <c r="A892" s="2">
        <f>IFERROR(__xludf.DUMMYFUNCTION("""COMPUTED_VALUE"""),43298.66666666667)</f>
        <v>43298.66667</v>
      </c>
      <c r="B892" s="1">
        <f>IFERROR(__xludf.DUMMYFUNCTION("""COMPUTED_VALUE"""),64.54)</f>
        <v>64.54</v>
      </c>
    </row>
    <row r="893">
      <c r="A893" s="2">
        <f>IFERROR(__xludf.DUMMYFUNCTION("""COMPUTED_VALUE"""),43299.66666666667)</f>
        <v>43299.66667</v>
      </c>
      <c r="B893" s="1">
        <f>IFERROR(__xludf.DUMMYFUNCTION("""COMPUTED_VALUE"""),64.77)</f>
        <v>64.77</v>
      </c>
    </row>
    <row r="894">
      <c r="A894" s="2">
        <f>IFERROR(__xludf.DUMMYFUNCTION("""COMPUTED_VALUE"""),43300.66666666667)</f>
        <v>43300.66667</v>
      </c>
      <c r="B894" s="1">
        <f>IFERROR(__xludf.DUMMYFUNCTION("""COMPUTED_VALUE"""),64.05)</f>
        <v>64.05</v>
      </c>
    </row>
    <row r="895">
      <c r="A895" s="2">
        <f>IFERROR(__xludf.DUMMYFUNCTION("""COMPUTED_VALUE"""),43301.66666666667)</f>
        <v>43301.66667</v>
      </c>
      <c r="B895" s="1">
        <f>IFERROR(__xludf.DUMMYFUNCTION("""COMPUTED_VALUE"""),62.72)</f>
        <v>62.72</v>
      </c>
    </row>
    <row r="896">
      <c r="A896" s="2">
        <f>IFERROR(__xludf.DUMMYFUNCTION("""COMPUTED_VALUE"""),43304.66666666667)</f>
        <v>43304.66667</v>
      </c>
      <c r="B896" s="1">
        <f>IFERROR(__xludf.DUMMYFUNCTION("""COMPUTED_VALUE"""),60.64)</f>
        <v>60.64</v>
      </c>
    </row>
    <row r="897">
      <c r="A897" s="2">
        <f>IFERROR(__xludf.DUMMYFUNCTION("""COMPUTED_VALUE"""),43305.66666666667)</f>
        <v>43305.66667</v>
      </c>
      <c r="B897" s="1">
        <f>IFERROR(__xludf.DUMMYFUNCTION("""COMPUTED_VALUE"""),59.49)</f>
        <v>59.49</v>
      </c>
    </row>
    <row r="898">
      <c r="A898" s="2">
        <f>IFERROR(__xludf.DUMMYFUNCTION("""COMPUTED_VALUE"""),43306.66666666667)</f>
        <v>43306.66667</v>
      </c>
      <c r="B898" s="1">
        <f>IFERROR(__xludf.DUMMYFUNCTION("""COMPUTED_VALUE"""),61.75)</f>
        <v>61.75</v>
      </c>
    </row>
    <row r="899">
      <c r="A899" s="2">
        <f>IFERROR(__xludf.DUMMYFUNCTION("""COMPUTED_VALUE"""),43307.66666666667)</f>
        <v>43307.66667</v>
      </c>
      <c r="B899" s="1">
        <f>IFERROR(__xludf.DUMMYFUNCTION("""COMPUTED_VALUE"""),61.33)</f>
        <v>61.33</v>
      </c>
    </row>
    <row r="900">
      <c r="A900" s="2">
        <f>IFERROR(__xludf.DUMMYFUNCTION("""COMPUTED_VALUE"""),43308.66666666667)</f>
        <v>43308.66667</v>
      </c>
      <c r="B900" s="1">
        <f>IFERROR(__xludf.DUMMYFUNCTION("""COMPUTED_VALUE"""),59.44)</f>
        <v>59.44</v>
      </c>
    </row>
    <row r="901">
      <c r="A901" s="2">
        <f>IFERROR(__xludf.DUMMYFUNCTION("""COMPUTED_VALUE"""),43311.66666666667)</f>
        <v>43311.66667</v>
      </c>
      <c r="B901" s="1">
        <f>IFERROR(__xludf.DUMMYFUNCTION("""COMPUTED_VALUE"""),58.03)</f>
        <v>58.03</v>
      </c>
    </row>
    <row r="902">
      <c r="A902" s="2">
        <f>IFERROR(__xludf.DUMMYFUNCTION("""COMPUTED_VALUE"""),43312.66666666667)</f>
        <v>43312.66667</v>
      </c>
      <c r="B902" s="1">
        <f>IFERROR(__xludf.DUMMYFUNCTION("""COMPUTED_VALUE"""),59.63)</f>
        <v>59.63</v>
      </c>
    </row>
    <row r="903">
      <c r="A903" s="2">
        <f>IFERROR(__xludf.DUMMYFUNCTION("""COMPUTED_VALUE"""),43313.66666666667)</f>
        <v>43313.66667</v>
      </c>
      <c r="B903" s="1">
        <f>IFERROR(__xludf.DUMMYFUNCTION("""COMPUTED_VALUE"""),60.17)</f>
        <v>60.17</v>
      </c>
    </row>
    <row r="904">
      <c r="A904" s="2">
        <f>IFERROR(__xludf.DUMMYFUNCTION("""COMPUTED_VALUE"""),43314.66666666667)</f>
        <v>43314.66667</v>
      </c>
      <c r="B904" s="1">
        <f>IFERROR(__xludf.DUMMYFUNCTION("""COMPUTED_VALUE"""),69.91)</f>
        <v>69.91</v>
      </c>
    </row>
    <row r="905">
      <c r="A905" s="2">
        <f>IFERROR(__xludf.DUMMYFUNCTION("""COMPUTED_VALUE"""),43315.66666666667)</f>
        <v>43315.66667</v>
      </c>
      <c r="B905" s="1">
        <f>IFERROR(__xludf.DUMMYFUNCTION("""COMPUTED_VALUE"""),69.63)</f>
        <v>69.63</v>
      </c>
    </row>
    <row r="906">
      <c r="A906" s="2">
        <f>IFERROR(__xludf.DUMMYFUNCTION("""COMPUTED_VALUE"""),43318.66666666667)</f>
        <v>43318.66667</v>
      </c>
      <c r="B906" s="1">
        <f>IFERROR(__xludf.DUMMYFUNCTION("""COMPUTED_VALUE"""),68.4)</f>
        <v>68.4</v>
      </c>
    </row>
    <row r="907">
      <c r="A907" s="2">
        <f>IFERROR(__xludf.DUMMYFUNCTION("""COMPUTED_VALUE"""),43319.66666666667)</f>
        <v>43319.66667</v>
      </c>
      <c r="B907" s="1">
        <f>IFERROR(__xludf.DUMMYFUNCTION("""COMPUTED_VALUE"""),75.91)</f>
        <v>75.91</v>
      </c>
    </row>
    <row r="908">
      <c r="A908" s="2">
        <f>IFERROR(__xludf.DUMMYFUNCTION("""COMPUTED_VALUE"""),43320.66666666667)</f>
        <v>43320.66667</v>
      </c>
      <c r="B908" s="1">
        <f>IFERROR(__xludf.DUMMYFUNCTION("""COMPUTED_VALUE"""),74.07)</f>
        <v>74.07</v>
      </c>
    </row>
    <row r="909">
      <c r="A909" s="2">
        <f>IFERROR(__xludf.DUMMYFUNCTION("""COMPUTED_VALUE"""),43321.66666666667)</f>
        <v>43321.66667</v>
      </c>
      <c r="B909" s="1">
        <f>IFERROR(__xludf.DUMMYFUNCTION("""COMPUTED_VALUE"""),70.49)</f>
        <v>70.49</v>
      </c>
    </row>
    <row r="910">
      <c r="A910" s="2">
        <f>IFERROR(__xludf.DUMMYFUNCTION("""COMPUTED_VALUE"""),43322.66666666667)</f>
        <v>43322.66667</v>
      </c>
      <c r="B910" s="1">
        <f>IFERROR(__xludf.DUMMYFUNCTION("""COMPUTED_VALUE"""),71.1)</f>
        <v>71.1</v>
      </c>
    </row>
    <row r="911">
      <c r="A911" s="2">
        <f>IFERROR(__xludf.DUMMYFUNCTION("""COMPUTED_VALUE"""),43325.66666666667)</f>
        <v>43325.66667</v>
      </c>
      <c r="B911" s="1">
        <f>IFERROR(__xludf.DUMMYFUNCTION("""COMPUTED_VALUE"""),71.28)</f>
        <v>71.28</v>
      </c>
    </row>
    <row r="912">
      <c r="A912" s="2">
        <f>IFERROR(__xludf.DUMMYFUNCTION("""COMPUTED_VALUE"""),43326.66666666667)</f>
        <v>43326.66667</v>
      </c>
      <c r="B912" s="1">
        <f>IFERROR(__xludf.DUMMYFUNCTION("""COMPUTED_VALUE"""),69.53)</f>
        <v>69.53</v>
      </c>
    </row>
    <row r="913">
      <c r="A913" s="2">
        <f>IFERROR(__xludf.DUMMYFUNCTION("""COMPUTED_VALUE"""),43327.66666666667)</f>
        <v>43327.66667</v>
      </c>
      <c r="B913" s="1">
        <f>IFERROR(__xludf.DUMMYFUNCTION("""COMPUTED_VALUE"""),67.74)</f>
        <v>67.74</v>
      </c>
    </row>
    <row r="914">
      <c r="A914" s="2">
        <f>IFERROR(__xludf.DUMMYFUNCTION("""COMPUTED_VALUE"""),43328.66666666667)</f>
        <v>43328.66667</v>
      </c>
      <c r="B914" s="1">
        <f>IFERROR(__xludf.DUMMYFUNCTION("""COMPUTED_VALUE"""),67.09)</f>
        <v>67.09</v>
      </c>
    </row>
    <row r="915">
      <c r="A915" s="2">
        <f>IFERROR(__xludf.DUMMYFUNCTION("""COMPUTED_VALUE"""),43329.66666666667)</f>
        <v>43329.66667</v>
      </c>
      <c r="B915" s="1">
        <f>IFERROR(__xludf.DUMMYFUNCTION("""COMPUTED_VALUE"""),61.1)</f>
        <v>61.1</v>
      </c>
    </row>
    <row r="916">
      <c r="A916" s="2">
        <f>IFERROR(__xludf.DUMMYFUNCTION("""COMPUTED_VALUE"""),43332.66666666667)</f>
        <v>43332.66667</v>
      </c>
      <c r="B916" s="1">
        <f>IFERROR(__xludf.DUMMYFUNCTION("""COMPUTED_VALUE"""),61.69)</f>
        <v>61.69</v>
      </c>
    </row>
    <row r="917">
      <c r="A917" s="2">
        <f>IFERROR(__xludf.DUMMYFUNCTION("""COMPUTED_VALUE"""),43333.66666666667)</f>
        <v>43333.66667</v>
      </c>
      <c r="B917" s="1">
        <f>IFERROR(__xludf.DUMMYFUNCTION("""COMPUTED_VALUE"""),64.38)</f>
        <v>64.38</v>
      </c>
    </row>
    <row r="918">
      <c r="A918" s="2">
        <f>IFERROR(__xludf.DUMMYFUNCTION("""COMPUTED_VALUE"""),43334.66666666667)</f>
        <v>43334.66667</v>
      </c>
      <c r="B918" s="1">
        <f>IFERROR(__xludf.DUMMYFUNCTION("""COMPUTED_VALUE"""),64.33)</f>
        <v>64.33</v>
      </c>
    </row>
    <row r="919">
      <c r="A919" s="2">
        <f>IFERROR(__xludf.DUMMYFUNCTION("""COMPUTED_VALUE"""),43335.66666666667)</f>
        <v>43335.66667</v>
      </c>
      <c r="B919" s="1">
        <f>IFERROR(__xludf.DUMMYFUNCTION("""COMPUTED_VALUE"""),64.02)</f>
        <v>64.02</v>
      </c>
    </row>
    <row r="920">
      <c r="A920" s="2">
        <f>IFERROR(__xludf.DUMMYFUNCTION("""COMPUTED_VALUE"""),43336.66666666667)</f>
        <v>43336.66667</v>
      </c>
      <c r="B920" s="1">
        <f>IFERROR(__xludf.DUMMYFUNCTION("""COMPUTED_VALUE"""),64.56)</f>
        <v>64.56</v>
      </c>
    </row>
    <row r="921">
      <c r="A921" s="2">
        <f>IFERROR(__xludf.DUMMYFUNCTION("""COMPUTED_VALUE"""),43339.66666666667)</f>
        <v>43339.66667</v>
      </c>
      <c r="B921" s="1">
        <f>IFERROR(__xludf.DUMMYFUNCTION("""COMPUTED_VALUE"""),63.85)</f>
        <v>63.85</v>
      </c>
    </row>
    <row r="922">
      <c r="A922" s="2">
        <f>IFERROR(__xludf.DUMMYFUNCTION("""COMPUTED_VALUE"""),43340.66666666667)</f>
        <v>43340.66667</v>
      </c>
      <c r="B922" s="1">
        <f>IFERROR(__xludf.DUMMYFUNCTION("""COMPUTED_VALUE"""),62.37)</f>
        <v>62.37</v>
      </c>
    </row>
    <row r="923">
      <c r="A923" s="2">
        <f>IFERROR(__xludf.DUMMYFUNCTION("""COMPUTED_VALUE"""),43341.66666666667)</f>
        <v>43341.66667</v>
      </c>
      <c r="B923" s="1">
        <f>IFERROR(__xludf.DUMMYFUNCTION("""COMPUTED_VALUE"""),61.0)</f>
        <v>61</v>
      </c>
    </row>
    <row r="924">
      <c r="A924" s="2">
        <f>IFERROR(__xludf.DUMMYFUNCTION("""COMPUTED_VALUE"""),43342.66666666667)</f>
        <v>43342.66667</v>
      </c>
      <c r="B924" s="1">
        <f>IFERROR(__xludf.DUMMYFUNCTION("""COMPUTED_VALUE"""),60.63)</f>
        <v>60.63</v>
      </c>
    </row>
    <row r="925">
      <c r="A925" s="2">
        <f>IFERROR(__xludf.DUMMYFUNCTION("""COMPUTED_VALUE"""),43343.66666666667)</f>
        <v>43343.66667</v>
      </c>
      <c r="B925" s="1">
        <f>IFERROR(__xludf.DUMMYFUNCTION("""COMPUTED_VALUE"""),60.33)</f>
        <v>60.33</v>
      </c>
    </row>
    <row r="926">
      <c r="A926" s="2">
        <f>IFERROR(__xludf.DUMMYFUNCTION("""COMPUTED_VALUE"""),43347.66666666667)</f>
        <v>43347.66667</v>
      </c>
      <c r="B926" s="1">
        <f>IFERROR(__xludf.DUMMYFUNCTION("""COMPUTED_VALUE"""),57.79)</f>
        <v>57.79</v>
      </c>
    </row>
    <row r="927">
      <c r="A927" s="2">
        <f>IFERROR(__xludf.DUMMYFUNCTION("""COMPUTED_VALUE"""),43348.66666666667)</f>
        <v>43348.66667</v>
      </c>
      <c r="B927" s="1">
        <f>IFERROR(__xludf.DUMMYFUNCTION("""COMPUTED_VALUE"""),56.15)</f>
        <v>56.15</v>
      </c>
    </row>
    <row r="928">
      <c r="A928" s="2">
        <f>IFERROR(__xludf.DUMMYFUNCTION("""COMPUTED_VALUE"""),43349.66666666667)</f>
        <v>43349.66667</v>
      </c>
      <c r="B928" s="1">
        <f>IFERROR(__xludf.DUMMYFUNCTION("""COMPUTED_VALUE"""),56.19)</f>
        <v>56.19</v>
      </c>
    </row>
    <row r="929">
      <c r="A929" s="2">
        <f>IFERROR(__xludf.DUMMYFUNCTION("""COMPUTED_VALUE"""),43350.66666666667)</f>
        <v>43350.66667</v>
      </c>
      <c r="B929" s="1">
        <f>IFERROR(__xludf.DUMMYFUNCTION("""COMPUTED_VALUE"""),52.65)</f>
        <v>52.65</v>
      </c>
    </row>
    <row r="930">
      <c r="A930" s="2">
        <f>IFERROR(__xludf.DUMMYFUNCTION("""COMPUTED_VALUE"""),43353.66666666667)</f>
        <v>43353.66667</v>
      </c>
      <c r="B930" s="1">
        <f>IFERROR(__xludf.DUMMYFUNCTION("""COMPUTED_VALUE"""),57.1)</f>
        <v>57.1</v>
      </c>
    </row>
    <row r="931">
      <c r="A931" s="2">
        <f>IFERROR(__xludf.DUMMYFUNCTION("""COMPUTED_VALUE"""),43354.66666666667)</f>
        <v>43354.66667</v>
      </c>
      <c r="B931" s="1">
        <f>IFERROR(__xludf.DUMMYFUNCTION("""COMPUTED_VALUE"""),55.89)</f>
        <v>55.89</v>
      </c>
    </row>
    <row r="932">
      <c r="A932" s="2">
        <f>IFERROR(__xludf.DUMMYFUNCTION("""COMPUTED_VALUE"""),43355.66666666667)</f>
        <v>43355.66667</v>
      </c>
      <c r="B932" s="1">
        <f>IFERROR(__xludf.DUMMYFUNCTION("""COMPUTED_VALUE"""),58.11)</f>
        <v>58.11</v>
      </c>
    </row>
    <row r="933">
      <c r="A933" s="2">
        <f>IFERROR(__xludf.DUMMYFUNCTION("""COMPUTED_VALUE"""),43356.66666666667)</f>
        <v>43356.66667</v>
      </c>
      <c r="B933" s="1">
        <f>IFERROR(__xludf.DUMMYFUNCTION("""COMPUTED_VALUE"""),57.89)</f>
        <v>57.89</v>
      </c>
    </row>
    <row r="934">
      <c r="A934" s="2">
        <f>IFERROR(__xludf.DUMMYFUNCTION("""COMPUTED_VALUE"""),43357.66666666667)</f>
        <v>43357.66667</v>
      </c>
      <c r="B934" s="1">
        <f>IFERROR(__xludf.DUMMYFUNCTION("""COMPUTED_VALUE"""),59.04)</f>
        <v>59.04</v>
      </c>
    </row>
    <row r="935">
      <c r="A935" s="2">
        <f>IFERROR(__xludf.DUMMYFUNCTION("""COMPUTED_VALUE"""),43360.66666666667)</f>
        <v>43360.66667</v>
      </c>
      <c r="B935" s="1">
        <f>IFERROR(__xludf.DUMMYFUNCTION("""COMPUTED_VALUE"""),58.97)</f>
        <v>58.97</v>
      </c>
    </row>
    <row r="936">
      <c r="A936" s="2">
        <f>IFERROR(__xludf.DUMMYFUNCTION("""COMPUTED_VALUE"""),43361.66666666667)</f>
        <v>43361.66667</v>
      </c>
      <c r="B936" s="1">
        <f>IFERROR(__xludf.DUMMYFUNCTION("""COMPUTED_VALUE"""),56.99)</f>
        <v>56.99</v>
      </c>
    </row>
    <row r="937">
      <c r="A937" s="2">
        <f>IFERROR(__xludf.DUMMYFUNCTION("""COMPUTED_VALUE"""),43362.66666666667)</f>
        <v>43362.66667</v>
      </c>
      <c r="B937" s="1">
        <f>IFERROR(__xludf.DUMMYFUNCTION("""COMPUTED_VALUE"""),59.8)</f>
        <v>59.8</v>
      </c>
    </row>
    <row r="938">
      <c r="A938" s="2">
        <f>IFERROR(__xludf.DUMMYFUNCTION("""COMPUTED_VALUE"""),43363.66666666667)</f>
        <v>43363.66667</v>
      </c>
      <c r="B938" s="1">
        <f>IFERROR(__xludf.DUMMYFUNCTION("""COMPUTED_VALUE"""),59.67)</f>
        <v>59.67</v>
      </c>
    </row>
    <row r="939">
      <c r="A939" s="2">
        <f>IFERROR(__xludf.DUMMYFUNCTION("""COMPUTED_VALUE"""),43364.66666666667)</f>
        <v>43364.66667</v>
      </c>
      <c r="B939" s="1">
        <f>IFERROR(__xludf.DUMMYFUNCTION("""COMPUTED_VALUE"""),59.82)</f>
        <v>59.82</v>
      </c>
    </row>
    <row r="940">
      <c r="A940" s="2">
        <f>IFERROR(__xludf.DUMMYFUNCTION("""COMPUTED_VALUE"""),43367.66666666667)</f>
        <v>43367.66667</v>
      </c>
      <c r="B940" s="1">
        <f>IFERROR(__xludf.DUMMYFUNCTION("""COMPUTED_VALUE"""),59.94)</f>
        <v>59.94</v>
      </c>
    </row>
    <row r="941">
      <c r="A941" s="2">
        <f>IFERROR(__xludf.DUMMYFUNCTION("""COMPUTED_VALUE"""),43368.66666666667)</f>
        <v>43368.66667</v>
      </c>
      <c r="B941" s="1">
        <f>IFERROR(__xludf.DUMMYFUNCTION("""COMPUTED_VALUE"""),60.2)</f>
        <v>60.2</v>
      </c>
    </row>
    <row r="942">
      <c r="A942" s="2">
        <f>IFERROR(__xludf.DUMMYFUNCTION("""COMPUTED_VALUE"""),43369.66666666667)</f>
        <v>43369.66667</v>
      </c>
      <c r="B942" s="1">
        <f>IFERROR(__xludf.DUMMYFUNCTION("""COMPUTED_VALUE"""),61.92)</f>
        <v>61.92</v>
      </c>
    </row>
    <row r="943">
      <c r="A943" s="2">
        <f>IFERROR(__xludf.DUMMYFUNCTION("""COMPUTED_VALUE"""),43370.66666666667)</f>
        <v>43370.66667</v>
      </c>
      <c r="B943" s="1">
        <f>IFERROR(__xludf.DUMMYFUNCTION("""COMPUTED_VALUE"""),61.5)</f>
        <v>61.5</v>
      </c>
    </row>
    <row r="944">
      <c r="A944" s="2">
        <f>IFERROR(__xludf.DUMMYFUNCTION("""COMPUTED_VALUE"""),43371.66666666667)</f>
        <v>43371.66667</v>
      </c>
      <c r="B944" s="1">
        <f>IFERROR(__xludf.DUMMYFUNCTION("""COMPUTED_VALUE"""),52.95)</f>
        <v>52.95</v>
      </c>
    </row>
    <row r="945">
      <c r="A945" s="2">
        <f>IFERROR(__xludf.DUMMYFUNCTION("""COMPUTED_VALUE"""),43374.66666666667)</f>
        <v>43374.66667</v>
      </c>
      <c r="B945" s="1">
        <f>IFERROR(__xludf.DUMMYFUNCTION("""COMPUTED_VALUE"""),62.14)</f>
        <v>62.14</v>
      </c>
    </row>
    <row r="946">
      <c r="A946" s="2">
        <f>IFERROR(__xludf.DUMMYFUNCTION("""COMPUTED_VALUE"""),43375.66666666667)</f>
        <v>43375.66667</v>
      </c>
      <c r="B946" s="1">
        <f>IFERROR(__xludf.DUMMYFUNCTION("""COMPUTED_VALUE"""),60.2)</f>
        <v>60.2</v>
      </c>
    </row>
    <row r="947">
      <c r="A947" s="2">
        <f>IFERROR(__xludf.DUMMYFUNCTION("""COMPUTED_VALUE"""),43376.66666666667)</f>
        <v>43376.66667</v>
      </c>
      <c r="B947" s="1">
        <f>IFERROR(__xludf.DUMMYFUNCTION("""COMPUTED_VALUE"""),58.96)</f>
        <v>58.96</v>
      </c>
    </row>
    <row r="948">
      <c r="A948" s="2">
        <f>IFERROR(__xludf.DUMMYFUNCTION("""COMPUTED_VALUE"""),43377.66666666667)</f>
        <v>43377.66667</v>
      </c>
      <c r="B948" s="1">
        <f>IFERROR(__xludf.DUMMYFUNCTION("""COMPUTED_VALUE"""),56.37)</f>
        <v>56.37</v>
      </c>
    </row>
    <row r="949">
      <c r="A949" s="2">
        <f>IFERROR(__xludf.DUMMYFUNCTION("""COMPUTED_VALUE"""),43378.66666666667)</f>
        <v>43378.66667</v>
      </c>
      <c r="B949" s="1">
        <f>IFERROR(__xludf.DUMMYFUNCTION("""COMPUTED_VALUE"""),52.39)</f>
        <v>52.39</v>
      </c>
    </row>
    <row r="950">
      <c r="A950" s="2">
        <f>IFERROR(__xludf.DUMMYFUNCTION("""COMPUTED_VALUE"""),43381.66666666667)</f>
        <v>43381.66667</v>
      </c>
      <c r="B950" s="1">
        <f>IFERROR(__xludf.DUMMYFUNCTION("""COMPUTED_VALUE"""),50.11)</f>
        <v>50.11</v>
      </c>
    </row>
    <row r="951">
      <c r="A951" s="2">
        <f>IFERROR(__xludf.DUMMYFUNCTION("""COMPUTED_VALUE"""),43382.66666666667)</f>
        <v>43382.66667</v>
      </c>
      <c r="B951" s="1">
        <f>IFERROR(__xludf.DUMMYFUNCTION("""COMPUTED_VALUE"""),52.56)</f>
        <v>52.56</v>
      </c>
    </row>
    <row r="952">
      <c r="A952" s="2">
        <f>IFERROR(__xludf.DUMMYFUNCTION("""COMPUTED_VALUE"""),43383.66666666667)</f>
        <v>43383.66667</v>
      </c>
      <c r="B952" s="1">
        <f>IFERROR(__xludf.DUMMYFUNCTION("""COMPUTED_VALUE"""),51.38)</f>
        <v>51.38</v>
      </c>
    </row>
    <row r="953">
      <c r="A953" s="2">
        <f>IFERROR(__xludf.DUMMYFUNCTION("""COMPUTED_VALUE"""),43384.66666666667)</f>
        <v>43384.66667</v>
      </c>
      <c r="B953" s="1">
        <f>IFERROR(__xludf.DUMMYFUNCTION("""COMPUTED_VALUE"""),50.45)</f>
        <v>50.45</v>
      </c>
    </row>
    <row r="954">
      <c r="A954" s="2">
        <f>IFERROR(__xludf.DUMMYFUNCTION("""COMPUTED_VALUE"""),43385.66666666667)</f>
        <v>43385.66667</v>
      </c>
      <c r="B954" s="1">
        <f>IFERROR(__xludf.DUMMYFUNCTION("""COMPUTED_VALUE"""),51.76)</f>
        <v>51.76</v>
      </c>
    </row>
    <row r="955">
      <c r="A955" s="2">
        <f>IFERROR(__xludf.DUMMYFUNCTION("""COMPUTED_VALUE"""),43388.66666666667)</f>
        <v>43388.66667</v>
      </c>
      <c r="B955" s="1">
        <f>IFERROR(__xludf.DUMMYFUNCTION("""COMPUTED_VALUE"""),51.92)</f>
        <v>51.92</v>
      </c>
    </row>
    <row r="956">
      <c r="A956" s="2">
        <f>IFERROR(__xludf.DUMMYFUNCTION("""COMPUTED_VALUE"""),43389.66666666667)</f>
        <v>43389.66667</v>
      </c>
      <c r="B956" s="1">
        <f>IFERROR(__xludf.DUMMYFUNCTION("""COMPUTED_VALUE"""),55.32)</f>
        <v>55.32</v>
      </c>
    </row>
    <row r="957">
      <c r="A957" s="2">
        <f>IFERROR(__xludf.DUMMYFUNCTION("""COMPUTED_VALUE"""),43390.66666666667)</f>
        <v>43390.66667</v>
      </c>
      <c r="B957" s="1">
        <f>IFERROR(__xludf.DUMMYFUNCTION("""COMPUTED_VALUE"""),54.36)</f>
        <v>54.36</v>
      </c>
    </row>
    <row r="958">
      <c r="A958" s="2">
        <f>IFERROR(__xludf.DUMMYFUNCTION("""COMPUTED_VALUE"""),43391.66666666667)</f>
        <v>43391.66667</v>
      </c>
      <c r="B958" s="1">
        <f>IFERROR(__xludf.DUMMYFUNCTION("""COMPUTED_VALUE"""),52.78)</f>
        <v>52.78</v>
      </c>
    </row>
    <row r="959">
      <c r="A959" s="2">
        <f>IFERROR(__xludf.DUMMYFUNCTION("""COMPUTED_VALUE"""),43392.66666666667)</f>
        <v>43392.66667</v>
      </c>
      <c r="B959" s="1">
        <f>IFERROR(__xludf.DUMMYFUNCTION("""COMPUTED_VALUE"""),52.0)</f>
        <v>52</v>
      </c>
    </row>
    <row r="960">
      <c r="A960" s="2">
        <f>IFERROR(__xludf.DUMMYFUNCTION("""COMPUTED_VALUE"""),43395.66666666667)</f>
        <v>43395.66667</v>
      </c>
      <c r="B960" s="1">
        <f>IFERROR(__xludf.DUMMYFUNCTION("""COMPUTED_VALUE"""),52.19)</f>
        <v>52.19</v>
      </c>
    </row>
    <row r="961">
      <c r="A961" s="2">
        <f>IFERROR(__xludf.DUMMYFUNCTION("""COMPUTED_VALUE"""),43396.66666666667)</f>
        <v>43396.66667</v>
      </c>
      <c r="B961" s="1">
        <f>IFERROR(__xludf.DUMMYFUNCTION("""COMPUTED_VALUE"""),58.83)</f>
        <v>58.83</v>
      </c>
    </row>
    <row r="962">
      <c r="A962" s="2">
        <f>IFERROR(__xludf.DUMMYFUNCTION("""COMPUTED_VALUE"""),43397.66666666667)</f>
        <v>43397.66667</v>
      </c>
      <c r="B962" s="1">
        <f>IFERROR(__xludf.DUMMYFUNCTION("""COMPUTED_VALUE"""),57.7)</f>
        <v>57.7</v>
      </c>
    </row>
    <row r="963">
      <c r="A963" s="2">
        <f>IFERROR(__xludf.DUMMYFUNCTION("""COMPUTED_VALUE"""),43398.66666666667)</f>
        <v>43398.66667</v>
      </c>
      <c r="B963" s="1">
        <f>IFERROR(__xludf.DUMMYFUNCTION("""COMPUTED_VALUE"""),62.97)</f>
        <v>62.97</v>
      </c>
    </row>
    <row r="964">
      <c r="A964" s="2">
        <f>IFERROR(__xludf.DUMMYFUNCTION("""COMPUTED_VALUE"""),43399.66666666667)</f>
        <v>43399.66667</v>
      </c>
      <c r="B964" s="1">
        <f>IFERROR(__xludf.DUMMYFUNCTION("""COMPUTED_VALUE"""),66.18)</f>
        <v>66.18</v>
      </c>
    </row>
    <row r="965">
      <c r="A965" s="2">
        <f>IFERROR(__xludf.DUMMYFUNCTION("""COMPUTED_VALUE"""),43402.66666666667)</f>
        <v>43402.66667</v>
      </c>
      <c r="B965" s="1">
        <f>IFERROR(__xludf.DUMMYFUNCTION("""COMPUTED_VALUE"""),66.97)</f>
        <v>66.97</v>
      </c>
    </row>
    <row r="966">
      <c r="A966" s="2">
        <f>IFERROR(__xludf.DUMMYFUNCTION("""COMPUTED_VALUE"""),43403.66666666667)</f>
        <v>43403.66667</v>
      </c>
      <c r="B966" s="1">
        <f>IFERROR(__xludf.DUMMYFUNCTION("""COMPUTED_VALUE"""),65.98)</f>
        <v>65.98</v>
      </c>
    </row>
    <row r="967">
      <c r="A967" s="2">
        <f>IFERROR(__xludf.DUMMYFUNCTION("""COMPUTED_VALUE"""),43404.66666666667)</f>
        <v>43404.66667</v>
      </c>
      <c r="B967" s="1">
        <f>IFERROR(__xludf.DUMMYFUNCTION("""COMPUTED_VALUE"""),67.46)</f>
        <v>67.46</v>
      </c>
    </row>
    <row r="968">
      <c r="A968" s="2">
        <f>IFERROR(__xludf.DUMMYFUNCTION("""COMPUTED_VALUE"""),43405.66666666667)</f>
        <v>43405.66667</v>
      </c>
      <c r="B968" s="1">
        <f>IFERROR(__xludf.DUMMYFUNCTION("""COMPUTED_VALUE"""),68.86)</f>
        <v>68.86</v>
      </c>
    </row>
    <row r="969">
      <c r="A969" s="2">
        <f>IFERROR(__xludf.DUMMYFUNCTION("""COMPUTED_VALUE"""),43406.66666666667)</f>
        <v>43406.66667</v>
      </c>
      <c r="B969" s="1">
        <f>IFERROR(__xludf.DUMMYFUNCTION("""COMPUTED_VALUE"""),69.28)</f>
        <v>69.28</v>
      </c>
    </row>
    <row r="970">
      <c r="A970" s="2">
        <f>IFERROR(__xludf.DUMMYFUNCTION("""COMPUTED_VALUE"""),43409.66666666667)</f>
        <v>43409.66667</v>
      </c>
      <c r="B970" s="1">
        <f>IFERROR(__xludf.DUMMYFUNCTION("""COMPUTED_VALUE"""),68.28)</f>
        <v>68.28</v>
      </c>
    </row>
    <row r="971">
      <c r="A971" s="2">
        <f>IFERROR(__xludf.DUMMYFUNCTION("""COMPUTED_VALUE"""),43410.66666666667)</f>
        <v>43410.66667</v>
      </c>
      <c r="B971" s="1">
        <f>IFERROR(__xludf.DUMMYFUNCTION("""COMPUTED_VALUE"""),68.21)</f>
        <v>68.21</v>
      </c>
    </row>
    <row r="972">
      <c r="A972" s="2">
        <f>IFERROR(__xludf.DUMMYFUNCTION("""COMPUTED_VALUE"""),43411.66666666667)</f>
        <v>43411.66667</v>
      </c>
      <c r="B972" s="1">
        <f>IFERROR(__xludf.DUMMYFUNCTION("""COMPUTED_VALUE"""),69.63)</f>
        <v>69.63</v>
      </c>
    </row>
    <row r="973">
      <c r="A973" s="2">
        <f>IFERROR(__xludf.DUMMYFUNCTION("""COMPUTED_VALUE"""),43412.66666666667)</f>
        <v>43412.66667</v>
      </c>
      <c r="B973" s="1">
        <f>IFERROR(__xludf.DUMMYFUNCTION("""COMPUTED_VALUE"""),70.28)</f>
        <v>70.28</v>
      </c>
    </row>
    <row r="974">
      <c r="A974" s="2">
        <f>IFERROR(__xludf.DUMMYFUNCTION("""COMPUTED_VALUE"""),43413.66666666667)</f>
        <v>43413.66667</v>
      </c>
      <c r="B974" s="1">
        <f>IFERROR(__xludf.DUMMYFUNCTION("""COMPUTED_VALUE"""),70.1)</f>
        <v>70.1</v>
      </c>
    </row>
    <row r="975">
      <c r="A975" s="2">
        <f>IFERROR(__xludf.DUMMYFUNCTION("""COMPUTED_VALUE"""),43416.66666666667)</f>
        <v>43416.66667</v>
      </c>
      <c r="B975" s="1">
        <f>IFERROR(__xludf.DUMMYFUNCTION("""COMPUTED_VALUE"""),66.26)</f>
        <v>66.26</v>
      </c>
    </row>
    <row r="976">
      <c r="A976" s="2">
        <f>IFERROR(__xludf.DUMMYFUNCTION("""COMPUTED_VALUE"""),43417.66666666667)</f>
        <v>43417.66667</v>
      </c>
      <c r="B976" s="1">
        <f>IFERROR(__xludf.DUMMYFUNCTION("""COMPUTED_VALUE"""),67.75)</f>
        <v>67.75</v>
      </c>
    </row>
    <row r="977">
      <c r="A977" s="2">
        <f>IFERROR(__xludf.DUMMYFUNCTION("""COMPUTED_VALUE"""),43418.66666666667)</f>
        <v>43418.66667</v>
      </c>
      <c r="B977" s="1">
        <f>IFERROR(__xludf.DUMMYFUNCTION("""COMPUTED_VALUE"""),68.8)</f>
        <v>68.8</v>
      </c>
    </row>
    <row r="978">
      <c r="A978" s="2">
        <f>IFERROR(__xludf.DUMMYFUNCTION("""COMPUTED_VALUE"""),43419.66666666667)</f>
        <v>43419.66667</v>
      </c>
      <c r="B978" s="1">
        <f>IFERROR(__xludf.DUMMYFUNCTION("""COMPUTED_VALUE"""),69.69)</f>
        <v>69.69</v>
      </c>
    </row>
    <row r="979">
      <c r="A979" s="2">
        <f>IFERROR(__xludf.DUMMYFUNCTION("""COMPUTED_VALUE"""),43420.66666666667)</f>
        <v>43420.66667</v>
      </c>
      <c r="B979" s="1">
        <f>IFERROR(__xludf.DUMMYFUNCTION("""COMPUTED_VALUE"""),70.86)</f>
        <v>70.86</v>
      </c>
    </row>
    <row r="980">
      <c r="A980" s="2">
        <f>IFERROR(__xludf.DUMMYFUNCTION("""COMPUTED_VALUE"""),43423.66666666667)</f>
        <v>43423.66667</v>
      </c>
      <c r="B980" s="1">
        <f>IFERROR(__xludf.DUMMYFUNCTION("""COMPUTED_VALUE"""),70.69)</f>
        <v>70.69</v>
      </c>
    </row>
    <row r="981">
      <c r="A981" s="2">
        <f>IFERROR(__xludf.DUMMYFUNCTION("""COMPUTED_VALUE"""),43424.66666666667)</f>
        <v>43424.66667</v>
      </c>
      <c r="B981" s="1">
        <f>IFERROR(__xludf.DUMMYFUNCTION("""COMPUTED_VALUE"""),69.5)</f>
        <v>69.5</v>
      </c>
    </row>
    <row r="982">
      <c r="A982" s="2">
        <f>IFERROR(__xludf.DUMMYFUNCTION("""COMPUTED_VALUE"""),43425.66666666667)</f>
        <v>43425.66667</v>
      </c>
      <c r="B982" s="1">
        <f>IFERROR(__xludf.DUMMYFUNCTION("""COMPUTED_VALUE"""),67.64)</f>
        <v>67.64</v>
      </c>
    </row>
    <row r="983">
      <c r="A983" s="2">
        <f>IFERROR(__xludf.DUMMYFUNCTION("""COMPUTED_VALUE"""),43427.54166666667)</f>
        <v>43427.54167</v>
      </c>
      <c r="B983" s="1">
        <f>IFERROR(__xludf.DUMMYFUNCTION("""COMPUTED_VALUE"""),65.17)</f>
        <v>65.17</v>
      </c>
    </row>
    <row r="984">
      <c r="A984" s="2">
        <f>IFERROR(__xludf.DUMMYFUNCTION("""COMPUTED_VALUE"""),43430.66666666667)</f>
        <v>43430.66667</v>
      </c>
      <c r="B984" s="1">
        <f>IFERROR(__xludf.DUMMYFUNCTION("""COMPUTED_VALUE"""),69.2)</f>
        <v>69.2</v>
      </c>
    </row>
    <row r="985">
      <c r="A985" s="2">
        <f>IFERROR(__xludf.DUMMYFUNCTION("""COMPUTED_VALUE"""),43431.66666666667)</f>
        <v>43431.66667</v>
      </c>
      <c r="B985" s="1">
        <f>IFERROR(__xludf.DUMMYFUNCTION("""COMPUTED_VALUE"""),68.78)</f>
        <v>68.78</v>
      </c>
    </row>
    <row r="986">
      <c r="A986" s="2">
        <f>IFERROR(__xludf.DUMMYFUNCTION("""COMPUTED_VALUE"""),43432.66666666667)</f>
        <v>43432.66667</v>
      </c>
      <c r="B986" s="1">
        <f>IFERROR(__xludf.DUMMYFUNCTION("""COMPUTED_VALUE"""),69.57)</f>
        <v>69.57</v>
      </c>
    </row>
    <row r="987">
      <c r="A987" s="2">
        <f>IFERROR(__xludf.DUMMYFUNCTION("""COMPUTED_VALUE"""),43433.66666666667)</f>
        <v>43433.66667</v>
      </c>
      <c r="B987" s="1">
        <f>IFERROR(__xludf.DUMMYFUNCTION("""COMPUTED_VALUE"""),68.23)</f>
        <v>68.23</v>
      </c>
    </row>
    <row r="988">
      <c r="A988" s="2">
        <f>IFERROR(__xludf.DUMMYFUNCTION("""COMPUTED_VALUE"""),43434.66666666667)</f>
        <v>43434.66667</v>
      </c>
      <c r="B988" s="1">
        <f>IFERROR(__xludf.DUMMYFUNCTION("""COMPUTED_VALUE"""),70.1)</f>
        <v>70.1</v>
      </c>
    </row>
    <row r="989">
      <c r="A989" s="2">
        <f>IFERROR(__xludf.DUMMYFUNCTION("""COMPUTED_VALUE"""),43437.66666666667)</f>
        <v>43437.66667</v>
      </c>
      <c r="B989" s="1">
        <f>IFERROR(__xludf.DUMMYFUNCTION("""COMPUTED_VALUE"""),71.7)</f>
        <v>71.7</v>
      </c>
    </row>
    <row r="990">
      <c r="A990" s="2">
        <f>IFERROR(__xludf.DUMMYFUNCTION("""COMPUTED_VALUE"""),43438.66666666667)</f>
        <v>43438.66667</v>
      </c>
      <c r="B990" s="1">
        <f>IFERROR(__xludf.DUMMYFUNCTION("""COMPUTED_VALUE"""),71.94)</f>
        <v>71.94</v>
      </c>
    </row>
    <row r="991">
      <c r="A991" s="2">
        <f>IFERROR(__xludf.DUMMYFUNCTION("""COMPUTED_VALUE"""),43440.66666666667)</f>
        <v>43440.66667</v>
      </c>
      <c r="B991" s="1">
        <f>IFERROR(__xludf.DUMMYFUNCTION("""COMPUTED_VALUE"""),72.61)</f>
        <v>72.61</v>
      </c>
    </row>
    <row r="992">
      <c r="A992" s="2">
        <f>IFERROR(__xludf.DUMMYFUNCTION("""COMPUTED_VALUE"""),43441.66666666667)</f>
        <v>43441.66667</v>
      </c>
      <c r="B992" s="1">
        <f>IFERROR(__xludf.DUMMYFUNCTION("""COMPUTED_VALUE"""),71.59)</f>
        <v>71.59</v>
      </c>
    </row>
    <row r="993">
      <c r="A993" s="2">
        <f>IFERROR(__xludf.DUMMYFUNCTION("""COMPUTED_VALUE"""),43444.66666666667)</f>
        <v>43444.66667</v>
      </c>
      <c r="B993" s="1">
        <f>IFERROR(__xludf.DUMMYFUNCTION("""COMPUTED_VALUE"""),73.03)</f>
        <v>73.03</v>
      </c>
    </row>
    <row r="994">
      <c r="A994" s="2">
        <f>IFERROR(__xludf.DUMMYFUNCTION("""COMPUTED_VALUE"""),43445.66666666667)</f>
        <v>43445.66667</v>
      </c>
      <c r="B994" s="1">
        <f>IFERROR(__xludf.DUMMYFUNCTION("""COMPUTED_VALUE"""),73.35)</f>
        <v>73.35</v>
      </c>
    </row>
    <row r="995">
      <c r="A995" s="2">
        <f>IFERROR(__xludf.DUMMYFUNCTION("""COMPUTED_VALUE"""),43446.66666666667)</f>
        <v>43446.66667</v>
      </c>
      <c r="B995" s="1">
        <f>IFERROR(__xludf.DUMMYFUNCTION("""COMPUTED_VALUE"""),73.32)</f>
        <v>73.32</v>
      </c>
    </row>
    <row r="996">
      <c r="A996" s="2">
        <f>IFERROR(__xludf.DUMMYFUNCTION("""COMPUTED_VALUE"""),43447.66666666667)</f>
        <v>43447.66667</v>
      </c>
      <c r="B996" s="1">
        <f>IFERROR(__xludf.DUMMYFUNCTION("""COMPUTED_VALUE"""),75.36)</f>
        <v>75.36</v>
      </c>
    </row>
    <row r="997">
      <c r="A997" s="2">
        <f>IFERROR(__xludf.DUMMYFUNCTION("""COMPUTED_VALUE"""),43448.66666666667)</f>
        <v>43448.66667</v>
      </c>
      <c r="B997" s="1">
        <f>IFERROR(__xludf.DUMMYFUNCTION("""COMPUTED_VALUE"""),73.14)</f>
        <v>73.14</v>
      </c>
    </row>
    <row r="998">
      <c r="A998" s="2">
        <f>IFERROR(__xludf.DUMMYFUNCTION("""COMPUTED_VALUE"""),43451.66666666667)</f>
        <v>43451.66667</v>
      </c>
      <c r="B998" s="1">
        <f>IFERROR(__xludf.DUMMYFUNCTION("""COMPUTED_VALUE"""),69.68)</f>
        <v>69.68</v>
      </c>
    </row>
    <row r="999">
      <c r="A999" s="2">
        <f>IFERROR(__xludf.DUMMYFUNCTION("""COMPUTED_VALUE"""),43452.66666666667)</f>
        <v>43452.66667</v>
      </c>
      <c r="B999" s="1">
        <f>IFERROR(__xludf.DUMMYFUNCTION("""COMPUTED_VALUE"""),67.41)</f>
        <v>67.41</v>
      </c>
    </row>
    <row r="1000">
      <c r="A1000" s="2">
        <f>IFERROR(__xludf.DUMMYFUNCTION("""COMPUTED_VALUE"""),43453.66666666667)</f>
        <v>43453.66667</v>
      </c>
      <c r="B1000" s="1">
        <f>IFERROR(__xludf.DUMMYFUNCTION("""COMPUTED_VALUE"""),66.59)</f>
        <v>66.59</v>
      </c>
    </row>
    <row r="1001">
      <c r="A1001" s="2">
        <f>IFERROR(__xludf.DUMMYFUNCTION("""COMPUTED_VALUE"""),43454.66666666667)</f>
        <v>43454.66667</v>
      </c>
      <c r="B1001" s="1">
        <f>IFERROR(__xludf.DUMMYFUNCTION("""COMPUTED_VALUE"""),63.08)</f>
        <v>63.08</v>
      </c>
    </row>
    <row r="1002">
      <c r="A1002" s="2">
        <f>IFERROR(__xludf.DUMMYFUNCTION("""COMPUTED_VALUE"""),43455.66666666667)</f>
        <v>43455.66667</v>
      </c>
      <c r="B1002" s="1">
        <f>IFERROR(__xludf.DUMMYFUNCTION("""COMPUTED_VALUE"""),63.95)</f>
        <v>63.95</v>
      </c>
    </row>
    <row r="1003">
      <c r="A1003" s="2">
        <f>IFERROR(__xludf.DUMMYFUNCTION("""COMPUTED_VALUE"""),43458.54166666667)</f>
        <v>43458.54167</v>
      </c>
      <c r="B1003" s="1">
        <f>IFERROR(__xludf.DUMMYFUNCTION("""COMPUTED_VALUE"""),59.08)</f>
        <v>59.08</v>
      </c>
    </row>
    <row r="1004">
      <c r="A1004" s="2">
        <f>IFERROR(__xludf.DUMMYFUNCTION("""COMPUTED_VALUE"""),43460.66666666667)</f>
        <v>43460.66667</v>
      </c>
      <c r="B1004" s="1">
        <f>IFERROR(__xludf.DUMMYFUNCTION("""COMPUTED_VALUE"""),65.22)</f>
        <v>65.22</v>
      </c>
    </row>
    <row r="1005">
      <c r="A1005" s="2">
        <f>IFERROR(__xludf.DUMMYFUNCTION("""COMPUTED_VALUE"""),43461.66666666667)</f>
        <v>43461.66667</v>
      </c>
      <c r="B1005" s="1">
        <f>IFERROR(__xludf.DUMMYFUNCTION("""COMPUTED_VALUE"""),63.23)</f>
        <v>63.23</v>
      </c>
    </row>
    <row r="1006">
      <c r="A1006" s="2">
        <f>IFERROR(__xludf.DUMMYFUNCTION("""COMPUTED_VALUE"""),43462.66666666667)</f>
        <v>43462.66667</v>
      </c>
      <c r="B1006" s="1">
        <f>IFERROR(__xludf.DUMMYFUNCTION("""COMPUTED_VALUE"""),66.77)</f>
        <v>66.77</v>
      </c>
    </row>
    <row r="1007">
      <c r="A1007" s="2">
        <f>IFERROR(__xludf.DUMMYFUNCTION("""COMPUTED_VALUE"""),43465.66666666667)</f>
        <v>43465.66667</v>
      </c>
      <c r="B1007" s="1">
        <f>IFERROR(__xludf.DUMMYFUNCTION("""COMPUTED_VALUE"""),66.56)</f>
        <v>66.56</v>
      </c>
    </row>
    <row r="1008">
      <c r="A1008" s="2">
        <f>IFERROR(__xludf.DUMMYFUNCTION("""COMPUTED_VALUE"""),43467.66666666667)</f>
        <v>43467.66667</v>
      </c>
      <c r="B1008" s="1">
        <f>IFERROR(__xludf.DUMMYFUNCTION("""COMPUTED_VALUE"""),62.02)</f>
        <v>62.02</v>
      </c>
    </row>
    <row r="1009">
      <c r="A1009" s="2">
        <f>IFERROR(__xludf.DUMMYFUNCTION("""COMPUTED_VALUE"""),43468.66666666667)</f>
        <v>43468.66667</v>
      </c>
      <c r="B1009" s="1">
        <f>IFERROR(__xludf.DUMMYFUNCTION("""COMPUTED_VALUE"""),60.07)</f>
        <v>60.07</v>
      </c>
    </row>
    <row r="1010">
      <c r="A1010" s="2">
        <f>IFERROR(__xludf.DUMMYFUNCTION("""COMPUTED_VALUE"""),43469.66666666667)</f>
        <v>43469.66667</v>
      </c>
      <c r="B1010" s="1">
        <f>IFERROR(__xludf.DUMMYFUNCTION("""COMPUTED_VALUE"""),63.54)</f>
        <v>63.54</v>
      </c>
    </row>
    <row r="1011">
      <c r="A1011" s="2">
        <f>IFERROR(__xludf.DUMMYFUNCTION("""COMPUTED_VALUE"""),43472.66666666667)</f>
        <v>43472.66667</v>
      </c>
      <c r="B1011" s="1">
        <f>IFERROR(__xludf.DUMMYFUNCTION("""COMPUTED_VALUE"""),66.99)</f>
        <v>66.99</v>
      </c>
    </row>
    <row r="1012">
      <c r="A1012" s="2">
        <f>IFERROR(__xludf.DUMMYFUNCTION("""COMPUTED_VALUE"""),43473.66666666667)</f>
        <v>43473.66667</v>
      </c>
      <c r="B1012" s="1">
        <f>IFERROR(__xludf.DUMMYFUNCTION("""COMPUTED_VALUE"""),67.07)</f>
        <v>67.07</v>
      </c>
    </row>
    <row r="1013">
      <c r="A1013" s="2">
        <f>IFERROR(__xludf.DUMMYFUNCTION("""COMPUTED_VALUE"""),43474.66666666667)</f>
        <v>43474.66667</v>
      </c>
      <c r="B1013" s="1">
        <f>IFERROR(__xludf.DUMMYFUNCTION("""COMPUTED_VALUE"""),67.71)</f>
        <v>67.71</v>
      </c>
    </row>
    <row r="1014">
      <c r="A1014" s="2">
        <f>IFERROR(__xludf.DUMMYFUNCTION("""COMPUTED_VALUE"""),43475.66666666667)</f>
        <v>43475.66667</v>
      </c>
      <c r="B1014" s="1">
        <f>IFERROR(__xludf.DUMMYFUNCTION("""COMPUTED_VALUE"""),68.99)</f>
        <v>68.99</v>
      </c>
    </row>
    <row r="1015">
      <c r="A1015" s="2">
        <f>IFERROR(__xludf.DUMMYFUNCTION("""COMPUTED_VALUE"""),43476.66666666667)</f>
        <v>43476.66667</v>
      </c>
      <c r="B1015" s="1">
        <f>IFERROR(__xludf.DUMMYFUNCTION("""COMPUTED_VALUE"""),69.45)</f>
        <v>69.45</v>
      </c>
    </row>
    <row r="1016">
      <c r="A1016" s="2">
        <f>IFERROR(__xludf.DUMMYFUNCTION("""COMPUTED_VALUE"""),43479.66666666667)</f>
        <v>43479.66667</v>
      </c>
      <c r="B1016" s="1">
        <f>IFERROR(__xludf.DUMMYFUNCTION("""COMPUTED_VALUE"""),66.88)</f>
        <v>66.88</v>
      </c>
    </row>
    <row r="1017">
      <c r="A1017" s="2">
        <f>IFERROR(__xludf.DUMMYFUNCTION("""COMPUTED_VALUE"""),43480.66666666667)</f>
        <v>43480.66667</v>
      </c>
      <c r="B1017" s="1">
        <f>IFERROR(__xludf.DUMMYFUNCTION("""COMPUTED_VALUE"""),68.89)</f>
        <v>68.89</v>
      </c>
    </row>
    <row r="1018">
      <c r="A1018" s="2">
        <f>IFERROR(__xludf.DUMMYFUNCTION("""COMPUTED_VALUE"""),43481.66666666667)</f>
        <v>43481.66667</v>
      </c>
      <c r="B1018" s="1">
        <f>IFERROR(__xludf.DUMMYFUNCTION("""COMPUTED_VALUE"""),69.21)</f>
        <v>69.21</v>
      </c>
    </row>
    <row r="1019">
      <c r="A1019" s="2">
        <f>IFERROR(__xludf.DUMMYFUNCTION("""COMPUTED_VALUE"""),43482.66666666667)</f>
        <v>43482.66667</v>
      </c>
      <c r="B1019" s="1">
        <f>IFERROR(__xludf.DUMMYFUNCTION("""COMPUTED_VALUE"""),69.46)</f>
        <v>69.46</v>
      </c>
    </row>
    <row r="1020">
      <c r="A1020" s="2">
        <f>IFERROR(__xludf.DUMMYFUNCTION("""COMPUTED_VALUE"""),43483.66666666667)</f>
        <v>43483.66667</v>
      </c>
      <c r="B1020" s="1">
        <f>IFERROR(__xludf.DUMMYFUNCTION("""COMPUTED_VALUE"""),60.45)</f>
        <v>60.45</v>
      </c>
    </row>
    <row r="1021">
      <c r="A1021" s="2">
        <f>IFERROR(__xludf.DUMMYFUNCTION("""COMPUTED_VALUE"""),43487.66666666667)</f>
        <v>43487.66667</v>
      </c>
      <c r="B1021" s="1">
        <f>IFERROR(__xludf.DUMMYFUNCTION("""COMPUTED_VALUE"""),59.78)</f>
        <v>59.78</v>
      </c>
    </row>
    <row r="1022">
      <c r="A1022" s="2">
        <f>IFERROR(__xludf.DUMMYFUNCTION("""COMPUTED_VALUE"""),43488.66666666667)</f>
        <v>43488.66667</v>
      </c>
      <c r="B1022" s="1">
        <f>IFERROR(__xludf.DUMMYFUNCTION("""COMPUTED_VALUE"""),57.52)</f>
        <v>57.52</v>
      </c>
    </row>
    <row r="1023">
      <c r="A1023" s="2">
        <f>IFERROR(__xludf.DUMMYFUNCTION("""COMPUTED_VALUE"""),43489.66666666667)</f>
        <v>43489.66667</v>
      </c>
      <c r="B1023" s="1">
        <f>IFERROR(__xludf.DUMMYFUNCTION("""COMPUTED_VALUE"""),58.3)</f>
        <v>58.3</v>
      </c>
    </row>
    <row r="1024">
      <c r="A1024" s="2">
        <f>IFERROR(__xludf.DUMMYFUNCTION("""COMPUTED_VALUE"""),43490.66666666667)</f>
        <v>43490.66667</v>
      </c>
      <c r="B1024" s="1">
        <f>IFERROR(__xludf.DUMMYFUNCTION("""COMPUTED_VALUE"""),59.41)</f>
        <v>59.41</v>
      </c>
    </row>
    <row r="1025">
      <c r="A1025" s="2">
        <f>IFERROR(__xludf.DUMMYFUNCTION("""COMPUTED_VALUE"""),43493.66666666667)</f>
        <v>43493.66667</v>
      </c>
      <c r="B1025" s="1">
        <f>IFERROR(__xludf.DUMMYFUNCTION("""COMPUTED_VALUE"""),59.28)</f>
        <v>59.28</v>
      </c>
    </row>
    <row r="1026">
      <c r="A1026" s="2">
        <f>IFERROR(__xludf.DUMMYFUNCTION("""COMPUTED_VALUE"""),43494.66666666667)</f>
        <v>43494.66667</v>
      </c>
      <c r="B1026" s="1">
        <f>IFERROR(__xludf.DUMMYFUNCTION("""COMPUTED_VALUE"""),59.49)</f>
        <v>59.49</v>
      </c>
    </row>
    <row r="1027">
      <c r="A1027" s="2">
        <f>IFERROR(__xludf.DUMMYFUNCTION("""COMPUTED_VALUE"""),43495.66666666667)</f>
        <v>43495.66667</v>
      </c>
      <c r="B1027" s="1">
        <f>IFERROR(__xludf.DUMMYFUNCTION("""COMPUTED_VALUE"""),61.75)</f>
        <v>61.75</v>
      </c>
    </row>
    <row r="1028">
      <c r="A1028" s="2">
        <f>IFERROR(__xludf.DUMMYFUNCTION("""COMPUTED_VALUE"""),43496.66666666667)</f>
        <v>43496.66667</v>
      </c>
      <c r="B1028" s="1">
        <f>IFERROR(__xludf.DUMMYFUNCTION("""COMPUTED_VALUE"""),61.4)</f>
        <v>61.4</v>
      </c>
    </row>
    <row r="1029">
      <c r="A1029" s="2">
        <f>IFERROR(__xludf.DUMMYFUNCTION("""COMPUTED_VALUE"""),43497.66666666667)</f>
        <v>43497.66667</v>
      </c>
      <c r="B1029" s="1">
        <f>IFERROR(__xludf.DUMMYFUNCTION("""COMPUTED_VALUE"""),62.44)</f>
        <v>62.44</v>
      </c>
    </row>
    <row r="1030">
      <c r="A1030" s="2">
        <f>IFERROR(__xludf.DUMMYFUNCTION("""COMPUTED_VALUE"""),43500.66666666667)</f>
        <v>43500.66667</v>
      </c>
      <c r="B1030" s="1">
        <f>IFERROR(__xludf.DUMMYFUNCTION("""COMPUTED_VALUE"""),62.58)</f>
        <v>62.58</v>
      </c>
    </row>
    <row r="1031">
      <c r="A1031" s="2">
        <f>IFERROR(__xludf.DUMMYFUNCTION("""COMPUTED_VALUE"""),43501.66666666667)</f>
        <v>43501.66667</v>
      </c>
      <c r="B1031" s="1">
        <f>IFERROR(__xludf.DUMMYFUNCTION("""COMPUTED_VALUE"""),64.27)</f>
        <v>64.27</v>
      </c>
    </row>
    <row r="1032">
      <c r="A1032" s="2">
        <f>IFERROR(__xludf.DUMMYFUNCTION("""COMPUTED_VALUE"""),43502.66666666667)</f>
        <v>43502.66667</v>
      </c>
      <c r="B1032" s="1">
        <f>IFERROR(__xludf.DUMMYFUNCTION("""COMPUTED_VALUE"""),63.44)</f>
        <v>63.44</v>
      </c>
    </row>
    <row r="1033">
      <c r="A1033" s="2">
        <f>IFERROR(__xludf.DUMMYFUNCTION("""COMPUTED_VALUE"""),43503.66666666667)</f>
        <v>43503.66667</v>
      </c>
      <c r="B1033" s="1">
        <f>IFERROR(__xludf.DUMMYFUNCTION("""COMPUTED_VALUE"""),61.5)</f>
        <v>61.5</v>
      </c>
    </row>
    <row r="1034">
      <c r="A1034" s="2">
        <f>IFERROR(__xludf.DUMMYFUNCTION("""COMPUTED_VALUE"""),43504.66666666667)</f>
        <v>43504.66667</v>
      </c>
      <c r="B1034" s="1">
        <f>IFERROR(__xludf.DUMMYFUNCTION("""COMPUTED_VALUE"""),61.16)</f>
        <v>61.16</v>
      </c>
    </row>
    <row r="1035">
      <c r="A1035" s="2">
        <f>IFERROR(__xludf.DUMMYFUNCTION("""COMPUTED_VALUE"""),43507.66666666667)</f>
        <v>43507.66667</v>
      </c>
      <c r="B1035" s="1">
        <f>IFERROR(__xludf.DUMMYFUNCTION("""COMPUTED_VALUE"""),62.57)</f>
        <v>62.57</v>
      </c>
    </row>
    <row r="1036">
      <c r="A1036" s="2">
        <f>IFERROR(__xludf.DUMMYFUNCTION("""COMPUTED_VALUE"""),43508.66666666667)</f>
        <v>43508.66667</v>
      </c>
      <c r="B1036" s="1">
        <f>IFERROR(__xludf.DUMMYFUNCTION("""COMPUTED_VALUE"""),62.36)</f>
        <v>62.36</v>
      </c>
    </row>
    <row r="1037">
      <c r="A1037" s="2">
        <f>IFERROR(__xludf.DUMMYFUNCTION("""COMPUTED_VALUE"""),43509.66666666667)</f>
        <v>43509.66667</v>
      </c>
      <c r="B1037" s="1">
        <f>IFERROR(__xludf.DUMMYFUNCTION("""COMPUTED_VALUE"""),61.63)</f>
        <v>61.63</v>
      </c>
    </row>
    <row r="1038">
      <c r="A1038" s="2">
        <f>IFERROR(__xludf.DUMMYFUNCTION("""COMPUTED_VALUE"""),43510.66666666667)</f>
        <v>43510.66667</v>
      </c>
      <c r="B1038" s="1">
        <f>IFERROR(__xludf.DUMMYFUNCTION("""COMPUTED_VALUE"""),60.75)</f>
        <v>60.75</v>
      </c>
    </row>
    <row r="1039">
      <c r="A1039" s="2">
        <f>IFERROR(__xludf.DUMMYFUNCTION("""COMPUTED_VALUE"""),43511.66666666667)</f>
        <v>43511.66667</v>
      </c>
      <c r="B1039" s="1">
        <f>IFERROR(__xludf.DUMMYFUNCTION("""COMPUTED_VALUE"""),61.58)</f>
        <v>61.58</v>
      </c>
    </row>
    <row r="1040">
      <c r="A1040" s="2">
        <f>IFERROR(__xludf.DUMMYFUNCTION("""COMPUTED_VALUE"""),43515.66666666667)</f>
        <v>43515.66667</v>
      </c>
      <c r="B1040" s="1">
        <f>IFERROR(__xludf.DUMMYFUNCTION("""COMPUTED_VALUE"""),61.13)</f>
        <v>61.13</v>
      </c>
    </row>
    <row r="1041">
      <c r="A1041" s="2">
        <f>IFERROR(__xludf.DUMMYFUNCTION("""COMPUTED_VALUE"""),43516.66666666667)</f>
        <v>43516.66667</v>
      </c>
      <c r="B1041" s="1">
        <f>IFERROR(__xludf.DUMMYFUNCTION("""COMPUTED_VALUE"""),60.51)</f>
        <v>60.51</v>
      </c>
    </row>
    <row r="1042">
      <c r="A1042" s="2">
        <f>IFERROR(__xludf.DUMMYFUNCTION("""COMPUTED_VALUE"""),43517.66666666667)</f>
        <v>43517.66667</v>
      </c>
      <c r="B1042" s="1">
        <f>IFERROR(__xludf.DUMMYFUNCTION("""COMPUTED_VALUE"""),58.25)</f>
        <v>58.25</v>
      </c>
    </row>
    <row r="1043">
      <c r="A1043" s="2">
        <f>IFERROR(__xludf.DUMMYFUNCTION("""COMPUTED_VALUE"""),43518.66666666667)</f>
        <v>43518.66667</v>
      </c>
      <c r="B1043" s="1">
        <f>IFERROR(__xludf.DUMMYFUNCTION("""COMPUTED_VALUE"""),58.94)</f>
        <v>58.94</v>
      </c>
    </row>
    <row r="1044">
      <c r="A1044" s="2">
        <f>IFERROR(__xludf.DUMMYFUNCTION("""COMPUTED_VALUE"""),43521.66666666667)</f>
        <v>43521.66667</v>
      </c>
      <c r="B1044" s="1">
        <f>IFERROR(__xludf.DUMMYFUNCTION("""COMPUTED_VALUE"""),59.75)</f>
        <v>59.75</v>
      </c>
    </row>
    <row r="1045">
      <c r="A1045" s="2">
        <f>IFERROR(__xludf.DUMMYFUNCTION("""COMPUTED_VALUE"""),43522.66666666667)</f>
        <v>43522.66667</v>
      </c>
      <c r="B1045" s="1">
        <f>IFERROR(__xludf.DUMMYFUNCTION("""COMPUTED_VALUE"""),59.57)</f>
        <v>59.57</v>
      </c>
    </row>
    <row r="1046">
      <c r="A1046" s="2">
        <f>IFERROR(__xludf.DUMMYFUNCTION("""COMPUTED_VALUE"""),43523.66666666667)</f>
        <v>43523.66667</v>
      </c>
      <c r="B1046" s="1">
        <f>IFERROR(__xludf.DUMMYFUNCTION("""COMPUTED_VALUE"""),62.95)</f>
        <v>62.95</v>
      </c>
    </row>
    <row r="1047">
      <c r="A1047" s="2">
        <f>IFERROR(__xludf.DUMMYFUNCTION("""COMPUTED_VALUE"""),43524.66666666667)</f>
        <v>43524.66667</v>
      </c>
      <c r="B1047" s="1">
        <f>IFERROR(__xludf.DUMMYFUNCTION("""COMPUTED_VALUE"""),63.98)</f>
        <v>63.98</v>
      </c>
    </row>
    <row r="1048">
      <c r="A1048" s="2">
        <f>IFERROR(__xludf.DUMMYFUNCTION("""COMPUTED_VALUE"""),43525.66666666667)</f>
        <v>43525.66667</v>
      </c>
      <c r="B1048" s="1">
        <f>IFERROR(__xludf.DUMMYFUNCTION("""COMPUTED_VALUE"""),58.96)</f>
        <v>58.96</v>
      </c>
    </row>
    <row r="1049">
      <c r="A1049" s="2">
        <f>IFERROR(__xludf.DUMMYFUNCTION("""COMPUTED_VALUE"""),43528.66666666667)</f>
        <v>43528.66667</v>
      </c>
      <c r="B1049" s="1">
        <f>IFERROR(__xludf.DUMMYFUNCTION("""COMPUTED_VALUE"""),57.07)</f>
        <v>57.07</v>
      </c>
    </row>
    <row r="1050">
      <c r="A1050" s="2">
        <f>IFERROR(__xludf.DUMMYFUNCTION("""COMPUTED_VALUE"""),43529.66666666667)</f>
        <v>43529.66667</v>
      </c>
      <c r="B1050" s="1">
        <f>IFERROR(__xludf.DUMMYFUNCTION("""COMPUTED_VALUE"""),55.31)</f>
        <v>55.31</v>
      </c>
    </row>
    <row r="1051">
      <c r="A1051" s="2">
        <f>IFERROR(__xludf.DUMMYFUNCTION("""COMPUTED_VALUE"""),43530.66666666667)</f>
        <v>43530.66667</v>
      </c>
      <c r="B1051" s="1">
        <f>IFERROR(__xludf.DUMMYFUNCTION("""COMPUTED_VALUE"""),55.25)</f>
        <v>55.25</v>
      </c>
    </row>
    <row r="1052">
      <c r="A1052" s="2">
        <f>IFERROR(__xludf.DUMMYFUNCTION("""COMPUTED_VALUE"""),43531.66666666667)</f>
        <v>43531.66667</v>
      </c>
      <c r="B1052" s="1">
        <f>IFERROR(__xludf.DUMMYFUNCTION("""COMPUTED_VALUE"""),55.32)</f>
        <v>55.32</v>
      </c>
    </row>
    <row r="1053">
      <c r="A1053" s="2">
        <f>IFERROR(__xludf.DUMMYFUNCTION("""COMPUTED_VALUE"""),43532.66666666667)</f>
        <v>43532.66667</v>
      </c>
      <c r="B1053" s="1">
        <f>IFERROR(__xludf.DUMMYFUNCTION("""COMPUTED_VALUE"""),56.83)</f>
        <v>56.83</v>
      </c>
    </row>
    <row r="1054">
      <c r="A1054" s="2">
        <f>IFERROR(__xludf.DUMMYFUNCTION("""COMPUTED_VALUE"""),43535.66666666667)</f>
        <v>43535.66667</v>
      </c>
      <c r="B1054" s="1">
        <f>IFERROR(__xludf.DUMMYFUNCTION("""COMPUTED_VALUE"""),58.18)</f>
        <v>58.18</v>
      </c>
    </row>
    <row r="1055">
      <c r="A1055" s="2">
        <f>IFERROR(__xludf.DUMMYFUNCTION("""COMPUTED_VALUE"""),43536.66666666667)</f>
        <v>43536.66667</v>
      </c>
      <c r="B1055" s="1">
        <f>IFERROR(__xludf.DUMMYFUNCTION("""COMPUTED_VALUE"""),56.67)</f>
        <v>56.67</v>
      </c>
    </row>
    <row r="1056">
      <c r="A1056" s="2">
        <f>IFERROR(__xludf.DUMMYFUNCTION("""COMPUTED_VALUE"""),43537.66666666667)</f>
        <v>43537.66667</v>
      </c>
      <c r="B1056" s="1">
        <f>IFERROR(__xludf.DUMMYFUNCTION("""COMPUTED_VALUE"""),57.79)</f>
        <v>57.79</v>
      </c>
    </row>
    <row r="1057">
      <c r="A1057" s="2">
        <f>IFERROR(__xludf.DUMMYFUNCTION("""COMPUTED_VALUE"""),43538.66666666667)</f>
        <v>43538.66667</v>
      </c>
      <c r="B1057" s="1">
        <f>IFERROR(__xludf.DUMMYFUNCTION("""COMPUTED_VALUE"""),57.99)</f>
        <v>57.99</v>
      </c>
    </row>
    <row r="1058">
      <c r="A1058" s="2">
        <f>IFERROR(__xludf.DUMMYFUNCTION("""COMPUTED_VALUE"""),43539.66666666667)</f>
        <v>43539.66667</v>
      </c>
      <c r="B1058" s="1">
        <f>IFERROR(__xludf.DUMMYFUNCTION("""COMPUTED_VALUE"""),55.09)</f>
        <v>55.09</v>
      </c>
    </row>
    <row r="1059">
      <c r="A1059" s="2">
        <f>IFERROR(__xludf.DUMMYFUNCTION("""COMPUTED_VALUE"""),43542.66666666667)</f>
        <v>43542.66667</v>
      </c>
      <c r="B1059" s="1">
        <f>IFERROR(__xludf.DUMMYFUNCTION("""COMPUTED_VALUE"""),53.9)</f>
        <v>53.9</v>
      </c>
    </row>
    <row r="1060">
      <c r="A1060" s="2">
        <f>IFERROR(__xludf.DUMMYFUNCTION("""COMPUTED_VALUE"""),43543.66666666667)</f>
        <v>43543.66667</v>
      </c>
      <c r="B1060" s="1">
        <f>IFERROR(__xludf.DUMMYFUNCTION("""COMPUTED_VALUE"""),53.49)</f>
        <v>53.49</v>
      </c>
    </row>
    <row r="1061">
      <c r="A1061" s="2">
        <f>IFERROR(__xludf.DUMMYFUNCTION("""COMPUTED_VALUE"""),43544.66666666667)</f>
        <v>43544.66667</v>
      </c>
      <c r="B1061" s="1">
        <f>IFERROR(__xludf.DUMMYFUNCTION("""COMPUTED_VALUE"""),54.72)</f>
        <v>54.72</v>
      </c>
    </row>
    <row r="1062">
      <c r="A1062" s="2">
        <f>IFERROR(__xludf.DUMMYFUNCTION("""COMPUTED_VALUE"""),43545.66666666667)</f>
        <v>43545.66667</v>
      </c>
      <c r="B1062" s="1">
        <f>IFERROR(__xludf.DUMMYFUNCTION("""COMPUTED_VALUE"""),54.8)</f>
        <v>54.8</v>
      </c>
    </row>
    <row r="1063">
      <c r="A1063" s="2">
        <f>IFERROR(__xludf.DUMMYFUNCTION("""COMPUTED_VALUE"""),43546.66666666667)</f>
        <v>43546.66667</v>
      </c>
      <c r="B1063" s="1">
        <f>IFERROR(__xludf.DUMMYFUNCTION("""COMPUTED_VALUE"""),52.91)</f>
        <v>52.91</v>
      </c>
    </row>
    <row r="1064">
      <c r="A1064" s="2">
        <f>IFERROR(__xludf.DUMMYFUNCTION("""COMPUTED_VALUE"""),43549.66666666667)</f>
        <v>43549.66667</v>
      </c>
      <c r="B1064" s="1">
        <f>IFERROR(__xludf.DUMMYFUNCTION("""COMPUTED_VALUE"""),52.08)</f>
        <v>52.08</v>
      </c>
    </row>
    <row r="1065">
      <c r="A1065" s="2">
        <f>IFERROR(__xludf.DUMMYFUNCTION("""COMPUTED_VALUE"""),43550.66666666667)</f>
        <v>43550.66667</v>
      </c>
      <c r="B1065" s="1">
        <f>IFERROR(__xludf.DUMMYFUNCTION("""COMPUTED_VALUE"""),53.55)</f>
        <v>53.55</v>
      </c>
    </row>
    <row r="1066">
      <c r="A1066" s="2">
        <f>IFERROR(__xludf.DUMMYFUNCTION("""COMPUTED_VALUE"""),43551.66666666667)</f>
        <v>43551.66667</v>
      </c>
      <c r="B1066" s="1">
        <f>IFERROR(__xludf.DUMMYFUNCTION("""COMPUTED_VALUE"""),54.97)</f>
        <v>54.97</v>
      </c>
    </row>
    <row r="1067">
      <c r="A1067" s="2">
        <f>IFERROR(__xludf.DUMMYFUNCTION("""COMPUTED_VALUE"""),43552.66666666667)</f>
        <v>43552.66667</v>
      </c>
      <c r="B1067" s="1">
        <f>IFERROR(__xludf.DUMMYFUNCTION("""COMPUTED_VALUE"""),55.72)</f>
        <v>55.72</v>
      </c>
    </row>
    <row r="1068">
      <c r="A1068" s="2">
        <f>IFERROR(__xludf.DUMMYFUNCTION("""COMPUTED_VALUE"""),43553.66666666667)</f>
        <v>43553.66667</v>
      </c>
      <c r="B1068" s="1">
        <f>IFERROR(__xludf.DUMMYFUNCTION("""COMPUTED_VALUE"""),55.97)</f>
        <v>55.97</v>
      </c>
    </row>
    <row r="1069">
      <c r="A1069" s="2">
        <f>IFERROR(__xludf.DUMMYFUNCTION("""COMPUTED_VALUE"""),43556.66666666667)</f>
        <v>43556.66667</v>
      </c>
      <c r="B1069" s="1">
        <f>IFERROR(__xludf.DUMMYFUNCTION("""COMPUTED_VALUE"""),57.84)</f>
        <v>57.84</v>
      </c>
    </row>
    <row r="1070">
      <c r="A1070" s="2">
        <f>IFERROR(__xludf.DUMMYFUNCTION("""COMPUTED_VALUE"""),43557.66666666667)</f>
        <v>43557.66667</v>
      </c>
      <c r="B1070" s="1">
        <f>IFERROR(__xludf.DUMMYFUNCTION("""COMPUTED_VALUE"""),57.18)</f>
        <v>57.18</v>
      </c>
    </row>
    <row r="1071">
      <c r="A1071" s="2">
        <f>IFERROR(__xludf.DUMMYFUNCTION("""COMPUTED_VALUE"""),43558.66666666667)</f>
        <v>43558.66667</v>
      </c>
      <c r="B1071" s="1">
        <f>IFERROR(__xludf.DUMMYFUNCTION("""COMPUTED_VALUE"""),58.36)</f>
        <v>58.36</v>
      </c>
    </row>
    <row r="1072">
      <c r="A1072" s="2">
        <f>IFERROR(__xludf.DUMMYFUNCTION("""COMPUTED_VALUE"""),43559.66666666667)</f>
        <v>43559.66667</v>
      </c>
      <c r="B1072" s="1">
        <f>IFERROR(__xludf.DUMMYFUNCTION("""COMPUTED_VALUE"""),53.56)</f>
        <v>53.56</v>
      </c>
    </row>
    <row r="1073">
      <c r="A1073" s="2">
        <f>IFERROR(__xludf.DUMMYFUNCTION("""COMPUTED_VALUE"""),43560.66666666667)</f>
        <v>43560.66667</v>
      </c>
      <c r="B1073" s="1">
        <f>IFERROR(__xludf.DUMMYFUNCTION("""COMPUTED_VALUE"""),54.99)</f>
        <v>54.99</v>
      </c>
    </row>
    <row r="1074">
      <c r="A1074" s="2">
        <f>IFERROR(__xludf.DUMMYFUNCTION("""COMPUTED_VALUE"""),43563.66666666667)</f>
        <v>43563.66667</v>
      </c>
      <c r="B1074" s="1">
        <f>IFERROR(__xludf.DUMMYFUNCTION("""COMPUTED_VALUE"""),54.64)</f>
        <v>54.64</v>
      </c>
    </row>
    <row r="1075">
      <c r="A1075" s="2">
        <f>IFERROR(__xludf.DUMMYFUNCTION("""COMPUTED_VALUE"""),43564.66666666667)</f>
        <v>43564.66667</v>
      </c>
      <c r="B1075" s="1">
        <f>IFERROR(__xludf.DUMMYFUNCTION("""COMPUTED_VALUE"""),54.46)</f>
        <v>54.46</v>
      </c>
    </row>
    <row r="1076">
      <c r="A1076" s="2">
        <f>IFERROR(__xludf.DUMMYFUNCTION("""COMPUTED_VALUE"""),43565.66666666667)</f>
        <v>43565.66667</v>
      </c>
      <c r="B1076" s="1">
        <f>IFERROR(__xludf.DUMMYFUNCTION("""COMPUTED_VALUE"""),55.21)</f>
        <v>55.21</v>
      </c>
    </row>
    <row r="1077">
      <c r="A1077" s="2">
        <f>IFERROR(__xludf.DUMMYFUNCTION("""COMPUTED_VALUE"""),43566.66666666667)</f>
        <v>43566.66667</v>
      </c>
      <c r="B1077" s="1">
        <f>IFERROR(__xludf.DUMMYFUNCTION("""COMPUTED_VALUE"""),53.68)</f>
        <v>53.68</v>
      </c>
    </row>
    <row r="1078">
      <c r="A1078" s="2">
        <f>IFERROR(__xludf.DUMMYFUNCTION("""COMPUTED_VALUE"""),43567.66666666667)</f>
        <v>43567.66667</v>
      </c>
      <c r="B1078" s="1">
        <f>IFERROR(__xludf.DUMMYFUNCTION("""COMPUTED_VALUE"""),53.54)</f>
        <v>53.54</v>
      </c>
    </row>
    <row r="1079">
      <c r="A1079" s="2">
        <f>IFERROR(__xludf.DUMMYFUNCTION("""COMPUTED_VALUE"""),43570.66666666667)</f>
        <v>43570.66667</v>
      </c>
      <c r="B1079" s="1">
        <f>IFERROR(__xludf.DUMMYFUNCTION("""COMPUTED_VALUE"""),53.28)</f>
        <v>53.28</v>
      </c>
    </row>
    <row r="1080">
      <c r="A1080" s="2">
        <f>IFERROR(__xludf.DUMMYFUNCTION("""COMPUTED_VALUE"""),43571.66666666667)</f>
        <v>43571.66667</v>
      </c>
      <c r="B1080" s="1">
        <f>IFERROR(__xludf.DUMMYFUNCTION("""COMPUTED_VALUE"""),54.67)</f>
        <v>54.67</v>
      </c>
    </row>
    <row r="1081">
      <c r="A1081" s="2">
        <f>IFERROR(__xludf.DUMMYFUNCTION("""COMPUTED_VALUE"""),43572.66666666667)</f>
        <v>43572.66667</v>
      </c>
      <c r="B1081" s="1">
        <f>IFERROR(__xludf.DUMMYFUNCTION("""COMPUTED_VALUE"""),54.25)</f>
        <v>54.25</v>
      </c>
    </row>
    <row r="1082">
      <c r="A1082" s="2">
        <f>IFERROR(__xludf.DUMMYFUNCTION("""COMPUTED_VALUE"""),43573.66666666667)</f>
        <v>43573.66667</v>
      </c>
      <c r="B1082" s="1">
        <f>IFERROR(__xludf.DUMMYFUNCTION("""COMPUTED_VALUE"""),54.65)</f>
        <v>54.65</v>
      </c>
    </row>
    <row r="1083">
      <c r="A1083" s="2">
        <f>IFERROR(__xludf.DUMMYFUNCTION("""COMPUTED_VALUE"""),43577.66666666667)</f>
        <v>43577.66667</v>
      </c>
      <c r="B1083" s="1">
        <f>IFERROR(__xludf.DUMMYFUNCTION("""COMPUTED_VALUE"""),52.55)</f>
        <v>52.55</v>
      </c>
    </row>
    <row r="1084">
      <c r="A1084" s="2">
        <f>IFERROR(__xludf.DUMMYFUNCTION("""COMPUTED_VALUE"""),43578.66666666667)</f>
        <v>43578.66667</v>
      </c>
      <c r="B1084" s="1">
        <f>IFERROR(__xludf.DUMMYFUNCTION("""COMPUTED_VALUE"""),52.78)</f>
        <v>52.78</v>
      </c>
    </row>
    <row r="1085">
      <c r="A1085" s="2">
        <f>IFERROR(__xludf.DUMMYFUNCTION("""COMPUTED_VALUE"""),43579.66666666667)</f>
        <v>43579.66667</v>
      </c>
      <c r="B1085" s="1">
        <f>IFERROR(__xludf.DUMMYFUNCTION("""COMPUTED_VALUE"""),51.73)</f>
        <v>51.73</v>
      </c>
    </row>
    <row r="1086">
      <c r="A1086" s="2">
        <f>IFERROR(__xludf.DUMMYFUNCTION("""COMPUTED_VALUE"""),43580.66666666667)</f>
        <v>43580.66667</v>
      </c>
      <c r="B1086" s="1">
        <f>IFERROR(__xludf.DUMMYFUNCTION("""COMPUTED_VALUE"""),49.53)</f>
        <v>49.53</v>
      </c>
    </row>
    <row r="1087">
      <c r="A1087" s="2">
        <f>IFERROR(__xludf.DUMMYFUNCTION("""COMPUTED_VALUE"""),43581.66666666667)</f>
        <v>43581.66667</v>
      </c>
      <c r="B1087" s="1">
        <f>IFERROR(__xludf.DUMMYFUNCTION("""COMPUTED_VALUE"""),47.03)</f>
        <v>47.03</v>
      </c>
    </row>
    <row r="1088">
      <c r="A1088" s="2">
        <f>IFERROR(__xludf.DUMMYFUNCTION("""COMPUTED_VALUE"""),43584.66666666667)</f>
        <v>43584.66667</v>
      </c>
      <c r="B1088" s="1">
        <f>IFERROR(__xludf.DUMMYFUNCTION("""COMPUTED_VALUE"""),48.29)</f>
        <v>48.29</v>
      </c>
    </row>
    <row r="1089">
      <c r="A1089" s="2">
        <f>IFERROR(__xludf.DUMMYFUNCTION("""COMPUTED_VALUE"""),43585.66666666667)</f>
        <v>43585.66667</v>
      </c>
      <c r="B1089" s="1">
        <f>IFERROR(__xludf.DUMMYFUNCTION("""COMPUTED_VALUE"""),47.74)</f>
        <v>47.74</v>
      </c>
    </row>
    <row r="1090">
      <c r="A1090" s="2">
        <f>IFERROR(__xludf.DUMMYFUNCTION("""COMPUTED_VALUE"""),43586.66666666667)</f>
        <v>43586.66667</v>
      </c>
      <c r="B1090" s="1">
        <f>IFERROR(__xludf.DUMMYFUNCTION("""COMPUTED_VALUE"""),46.8)</f>
        <v>46.8</v>
      </c>
    </row>
    <row r="1091">
      <c r="A1091" s="2">
        <f>IFERROR(__xludf.DUMMYFUNCTION("""COMPUTED_VALUE"""),43587.66666666667)</f>
        <v>43587.66667</v>
      </c>
      <c r="B1091" s="1">
        <f>IFERROR(__xludf.DUMMYFUNCTION("""COMPUTED_VALUE"""),48.82)</f>
        <v>48.82</v>
      </c>
    </row>
    <row r="1092">
      <c r="A1092" s="2">
        <f>IFERROR(__xludf.DUMMYFUNCTION("""COMPUTED_VALUE"""),43588.66666666667)</f>
        <v>43588.66667</v>
      </c>
      <c r="B1092" s="1">
        <f>IFERROR(__xludf.DUMMYFUNCTION("""COMPUTED_VALUE"""),51.01)</f>
        <v>51.01</v>
      </c>
    </row>
    <row r="1093">
      <c r="A1093" s="2">
        <f>IFERROR(__xludf.DUMMYFUNCTION("""COMPUTED_VALUE"""),43591.66666666667)</f>
        <v>43591.66667</v>
      </c>
      <c r="B1093" s="1">
        <f>IFERROR(__xludf.DUMMYFUNCTION("""COMPUTED_VALUE"""),51.07)</f>
        <v>51.07</v>
      </c>
    </row>
    <row r="1094">
      <c r="A1094" s="2">
        <f>IFERROR(__xludf.DUMMYFUNCTION("""COMPUTED_VALUE"""),43592.66666666667)</f>
        <v>43592.66667</v>
      </c>
      <c r="B1094" s="1">
        <f>IFERROR(__xludf.DUMMYFUNCTION("""COMPUTED_VALUE"""),49.41)</f>
        <v>49.41</v>
      </c>
    </row>
    <row r="1095">
      <c r="A1095" s="2">
        <f>IFERROR(__xludf.DUMMYFUNCTION("""COMPUTED_VALUE"""),43593.66666666667)</f>
        <v>43593.66667</v>
      </c>
      <c r="B1095" s="1">
        <f>IFERROR(__xludf.DUMMYFUNCTION("""COMPUTED_VALUE"""),48.97)</f>
        <v>48.97</v>
      </c>
    </row>
    <row r="1096">
      <c r="A1096" s="2">
        <f>IFERROR(__xludf.DUMMYFUNCTION("""COMPUTED_VALUE"""),43594.66666666667)</f>
        <v>43594.66667</v>
      </c>
      <c r="B1096" s="1">
        <f>IFERROR(__xludf.DUMMYFUNCTION("""COMPUTED_VALUE"""),48.4)</f>
        <v>48.4</v>
      </c>
    </row>
    <row r="1097">
      <c r="A1097" s="2">
        <f>IFERROR(__xludf.DUMMYFUNCTION("""COMPUTED_VALUE"""),43595.66666666667)</f>
        <v>43595.66667</v>
      </c>
      <c r="B1097" s="1">
        <f>IFERROR(__xludf.DUMMYFUNCTION("""COMPUTED_VALUE"""),47.9)</f>
        <v>47.9</v>
      </c>
    </row>
    <row r="1098">
      <c r="A1098" s="2">
        <f>IFERROR(__xludf.DUMMYFUNCTION("""COMPUTED_VALUE"""),43598.66666666667)</f>
        <v>43598.66667</v>
      </c>
      <c r="B1098" s="1">
        <f>IFERROR(__xludf.DUMMYFUNCTION("""COMPUTED_VALUE"""),45.4)</f>
        <v>45.4</v>
      </c>
    </row>
    <row r="1099">
      <c r="A1099" s="2">
        <f>IFERROR(__xludf.DUMMYFUNCTION("""COMPUTED_VALUE"""),43599.66666666667)</f>
        <v>43599.66667</v>
      </c>
      <c r="B1099" s="1">
        <f>IFERROR(__xludf.DUMMYFUNCTION("""COMPUTED_VALUE"""),46.46)</f>
        <v>46.46</v>
      </c>
    </row>
    <row r="1100">
      <c r="A1100" s="2">
        <f>IFERROR(__xludf.DUMMYFUNCTION("""COMPUTED_VALUE"""),43600.66666666667)</f>
        <v>43600.66667</v>
      </c>
      <c r="B1100" s="1">
        <f>IFERROR(__xludf.DUMMYFUNCTION("""COMPUTED_VALUE"""),46.39)</f>
        <v>46.39</v>
      </c>
    </row>
    <row r="1101">
      <c r="A1101" s="2">
        <f>IFERROR(__xludf.DUMMYFUNCTION("""COMPUTED_VALUE"""),43601.66666666667)</f>
        <v>43601.66667</v>
      </c>
      <c r="B1101" s="1">
        <f>IFERROR(__xludf.DUMMYFUNCTION("""COMPUTED_VALUE"""),45.67)</f>
        <v>45.67</v>
      </c>
    </row>
    <row r="1102">
      <c r="A1102" s="2">
        <f>IFERROR(__xludf.DUMMYFUNCTION("""COMPUTED_VALUE"""),43602.66666666667)</f>
        <v>43602.66667</v>
      </c>
      <c r="B1102" s="1">
        <f>IFERROR(__xludf.DUMMYFUNCTION("""COMPUTED_VALUE"""),42.21)</f>
        <v>42.21</v>
      </c>
    </row>
    <row r="1103">
      <c r="A1103" s="2">
        <f>IFERROR(__xludf.DUMMYFUNCTION("""COMPUTED_VALUE"""),43605.66666666667)</f>
        <v>43605.66667</v>
      </c>
      <c r="B1103" s="1">
        <f>IFERROR(__xludf.DUMMYFUNCTION("""COMPUTED_VALUE"""),41.07)</f>
        <v>41.07</v>
      </c>
    </row>
    <row r="1104">
      <c r="A1104" s="2">
        <f>IFERROR(__xludf.DUMMYFUNCTION("""COMPUTED_VALUE"""),43606.66666666667)</f>
        <v>43606.66667</v>
      </c>
      <c r="B1104" s="1">
        <f>IFERROR(__xludf.DUMMYFUNCTION("""COMPUTED_VALUE"""),41.02)</f>
        <v>41.02</v>
      </c>
    </row>
    <row r="1105">
      <c r="A1105" s="2">
        <f>IFERROR(__xludf.DUMMYFUNCTION("""COMPUTED_VALUE"""),43607.66666666667)</f>
        <v>43607.66667</v>
      </c>
      <c r="B1105" s="1">
        <f>IFERROR(__xludf.DUMMYFUNCTION("""COMPUTED_VALUE"""),38.55)</f>
        <v>38.55</v>
      </c>
    </row>
    <row r="1106">
      <c r="A1106" s="2">
        <f>IFERROR(__xludf.DUMMYFUNCTION("""COMPUTED_VALUE"""),43608.66666666667)</f>
        <v>43608.66667</v>
      </c>
      <c r="B1106" s="1">
        <f>IFERROR(__xludf.DUMMYFUNCTION("""COMPUTED_VALUE"""),39.1)</f>
        <v>39.1</v>
      </c>
    </row>
    <row r="1107">
      <c r="A1107" s="2">
        <f>IFERROR(__xludf.DUMMYFUNCTION("""COMPUTED_VALUE"""),43609.66666666667)</f>
        <v>43609.66667</v>
      </c>
      <c r="B1107" s="1">
        <f>IFERROR(__xludf.DUMMYFUNCTION("""COMPUTED_VALUE"""),38.13)</f>
        <v>38.13</v>
      </c>
    </row>
    <row r="1108">
      <c r="A1108" s="2">
        <f>IFERROR(__xludf.DUMMYFUNCTION("""COMPUTED_VALUE"""),43613.66666666667)</f>
        <v>43613.66667</v>
      </c>
      <c r="B1108" s="1">
        <f>IFERROR(__xludf.DUMMYFUNCTION("""COMPUTED_VALUE"""),37.74)</f>
        <v>37.74</v>
      </c>
    </row>
    <row r="1109">
      <c r="A1109" s="2">
        <f>IFERROR(__xludf.DUMMYFUNCTION("""COMPUTED_VALUE"""),43614.66666666667)</f>
        <v>43614.66667</v>
      </c>
      <c r="B1109" s="1">
        <f>IFERROR(__xludf.DUMMYFUNCTION("""COMPUTED_VALUE"""),37.97)</f>
        <v>37.97</v>
      </c>
    </row>
    <row r="1110">
      <c r="A1110" s="2">
        <f>IFERROR(__xludf.DUMMYFUNCTION("""COMPUTED_VALUE"""),43615.66666666667)</f>
        <v>43615.66667</v>
      </c>
      <c r="B1110" s="1">
        <f>IFERROR(__xludf.DUMMYFUNCTION("""COMPUTED_VALUE"""),37.64)</f>
        <v>37.64</v>
      </c>
    </row>
    <row r="1111">
      <c r="A1111" s="2">
        <f>IFERROR(__xludf.DUMMYFUNCTION("""COMPUTED_VALUE"""),43616.66666666667)</f>
        <v>43616.66667</v>
      </c>
      <c r="B1111" s="1">
        <f>IFERROR(__xludf.DUMMYFUNCTION("""COMPUTED_VALUE"""),37.03)</f>
        <v>37.03</v>
      </c>
    </row>
    <row r="1112">
      <c r="A1112" s="2">
        <f>IFERROR(__xludf.DUMMYFUNCTION("""COMPUTED_VALUE"""),43619.66666666667)</f>
        <v>43619.66667</v>
      </c>
      <c r="B1112" s="1">
        <f>IFERROR(__xludf.DUMMYFUNCTION("""COMPUTED_VALUE"""),35.79)</f>
        <v>35.79</v>
      </c>
    </row>
    <row r="1113">
      <c r="A1113" s="2">
        <f>IFERROR(__xludf.DUMMYFUNCTION("""COMPUTED_VALUE"""),43620.66666666667)</f>
        <v>43620.66667</v>
      </c>
      <c r="B1113" s="1">
        <f>IFERROR(__xludf.DUMMYFUNCTION("""COMPUTED_VALUE"""),38.72)</f>
        <v>38.72</v>
      </c>
    </row>
    <row r="1114">
      <c r="A1114" s="2">
        <f>IFERROR(__xludf.DUMMYFUNCTION("""COMPUTED_VALUE"""),43621.66666666667)</f>
        <v>43621.66667</v>
      </c>
      <c r="B1114" s="1">
        <f>IFERROR(__xludf.DUMMYFUNCTION("""COMPUTED_VALUE"""),39.32)</f>
        <v>39.32</v>
      </c>
    </row>
    <row r="1115">
      <c r="A1115" s="2">
        <f>IFERROR(__xludf.DUMMYFUNCTION("""COMPUTED_VALUE"""),43622.66666666667)</f>
        <v>43622.66667</v>
      </c>
      <c r="B1115" s="1">
        <f>IFERROR(__xludf.DUMMYFUNCTION("""COMPUTED_VALUE"""),41.19)</f>
        <v>41.19</v>
      </c>
    </row>
    <row r="1116">
      <c r="A1116" s="2">
        <f>IFERROR(__xludf.DUMMYFUNCTION("""COMPUTED_VALUE"""),43623.66666666667)</f>
        <v>43623.66667</v>
      </c>
      <c r="B1116" s="1">
        <f>IFERROR(__xludf.DUMMYFUNCTION("""COMPUTED_VALUE"""),40.9)</f>
        <v>40.9</v>
      </c>
    </row>
    <row r="1117">
      <c r="A1117" s="2">
        <f>IFERROR(__xludf.DUMMYFUNCTION("""COMPUTED_VALUE"""),43626.66666666667)</f>
        <v>43626.66667</v>
      </c>
      <c r="B1117" s="1">
        <f>IFERROR(__xludf.DUMMYFUNCTION("""COMPUTED_VALUE"""),42.58)</f>
        <v>42.58</v>
      </c>
    </row>
    <row r="1118">
      <c r="A1118" s="2">
        <f>IFERROR(__xludf.DUMMYFUNCTION("""COMPUTED_VALUE"""),43627.66666666667)</f>
        <v>43627.66667</v>
      </c>
      <c r="B1118" s="1">
        <f>IFERROR(__xludf.DUMMYFUNCTION("""COMPUTED_VALUE"""),43.42)</f>
        <v>43.42</v>
      </c>
    </row>
    <row r="1119">
      <c r="A1119" s="2">
        <f>IFERROR(__xludf.DUMMYFUNCTION("""COMPUTED_VALUE"""),43628.66666666667)</f>
        <v>43628.66667</v>
      </c>
      <c r="B1119" s="1">
        <f>IFERROR(__xludf.DUMMYFUNCTION("""COMPUTED_VALUE"""),41.85)</f>
        <v>41.85</v>
      </c>
    </row>
    <row r="1120">
      <c r="A1120" s="2">
        <f>IFERROR(__xludf.DUMMYFUNCTION("""COMPUTED_VALUE"""),43629.66666666667)</f>
        <v>43629.66667</v>
      </c>
      <c r="B1120" s="1">
        <f>IFERROR(__xludf.DUMMYFUNCTION("""COMPUTED_VALUE"""),42.78)</f>
        <v>42.78</v>
      </c>
    </row>
    <row r="1121">
      <c r="A1121" s="2">
        <f>IFERROR(__xludf.DUMMYFUNCTION("""COMPUTED_VALUE"""),43630.66666666667)</f>
        <v>43630.66667</v>
      </c>
      <c r="B1121" s="1">
        <f>IFERROR(__xludf.DUMMYFUNCTION("""COMPUTED_VALUE"""),42.98)</f>
        <v>42.98</v>
      </c>
    </row>
    <row r="1122">
      <c r="A1122" s="2">
        <f>IFERROR(__xludf.DUMMYFUNCTION("""COMPUTED_VALUE"""),43633.66666666667)</f>
        <v>43633.66667</v>
      </c>
      <c r="B1122" s="1">
        <f>IFERROR(__xludf.DUMMYFUNCTION("""COMPUTED_VALUE"""),45.01)</f>
        <v>45.01</v>
      </c>
    </row>
    <row r="1123">
      <c r="A1123" s="2">
        <f>IFERROR(__xludf.DUMMYFUNCTION("""COMPUTED_VALUE"""),43634.66666666667)</f>
        <v>43634.66667</v>
      </c>
      <c r="B1123" s="1">
        <f>IFERROR(__xludf.DUMMYFUNCTION("""COMPUTED_VALUE"""),44.95)</f>
        <v>44.95</v>
      </c>
    </row>
    <row r="1124">
      <c r="A1124" s="2">
        <f>IFERROR(__xludf.DUMMYFUNCTION("""COMPUTED_VALUE"""),43635.66666666667)</f>
        <v>43635.66667</v>
      </c>
      <c r="B1124" s="1">
        <f>IFERROR(__xludf.DUMMYFUNCTION("""COMPUTED_VALUE"""),45.29)</f>
        <v>45.29</v>
      </c>
    </row>
    <row r="1125">
      <c r="A1125" s="2">
        <f>IFERROR(__xludf.DUMMYFUNCTION("""COMPUTED_VALUE"""),43636.66666666667)</f>
        <v>43636.66667</v>
      </c>
      <c r="B1125" s="1">
        <f>IFERROR(__xludf.DUMMYFUNCTION("""COMPUTED_VALUE"""),43.92)</f>
        <v>43.92</v>
      </c>
    </row>
    <row r="1126">
      <c r="A1126" s="2">
        <f>IFERROR(__xludf.DUMMYFUNCTION("""COMPUTED_VALUE"""),43637.66666666667)</f>
        <v>43637.66667</v>
      </c>
      <c r="B1126" s="1">
        <f>IFERROR(__xludf.DUMMYFUNCTION("""COMPUTED_VALUE"""),44.37)</f>
        <v>44.37</v>
      </c>
    </row>
    <row r="1127">
      <c r="A1127" s="2">
        <f>IFERROR(__xludf.DUMMYFUNCTION("""COMPUTED_VALUE"""),43640.66666666667)</f>
        <v>43640.66667</v>
      </c>
      <c r="B1127" s="1">
        <f>IFERROR(__xludf.DUMMYFUNCTION("""COMPUTED_VALUE"""),44.73)</f>
        <v>44.73</v>
      </c>
    </row>
    <row r="1128">
      <c r="A1128" s="2">
        <f>IFERROR(__xludf.DUMMYFUNCTION("""COMPUTED_VALUE"""),43641.66666666667)</f>
        <v>43641.66667</v>
      </c>
      <c r="B1128" s="1">
        <f>IFERROR(__xludf.DUMMYFUNCTION("""COMPUTED_VALUE"""),43.95)</f>
        <v>43.95</v>
      </c>
    </row>
    <row r="1129">
      <c r="A1129" s="2">
        <f>IFERROR(__xludf.DUMMYFUNCTION("""COMPUTED_VALUE"""),43642.66666666667)</f>
        <v>43642.66667</v>
      </c>
      <c r="B1129" s="1">
        <f>IFERROR(__xludf.DUMMYFUNCTION("""COMPUTED_VALUE"""),43.85)</f>
        <v>43.85</v>
      </c>
    </row>
    <row r="1130">
      <c r="A1130" s="2">
        <f>IFERROR(__xludf.DUMMYFUNCTION("""COMPUTED_VALUE"""),43643.66666666667)</f>
        <v>43643.66667</v>
      </c>
      <c r="B1130" s="1">
        <f>IFERROR(__xludf.DUMMYFUNCTION("""COMPUTED_VALUE"""),44.57)</f>
        <v>44.57</v>
      </c>
    </row>
    <row r="1131">
      <c r="A1131" s="2">
        <f>IFERROR(__xludf.DUMMYFUNCTION("""COMPUTED_VALUE"""),43644.66666666667)</f>
        <v>43644.66667</v>
      </c>
      <c r="B1131" s="1">
        <f>IFERROR(__xludf.DUMMYFUNCTION("""COMPUTED_VALUE"""),44.69)</f>
        <v>44.69</v>
      </c>
    </row>
    <row r="1132">
      <c r="A1132" s="2">
        <f>IFERROR(__xludf.DUMMYFUNCTION("""COMPUTED_VALUE"""),43647.66666666667)</f>
        <v>43647.66667</v>
      </c>
      <c r="B1132" s="1">
        <f>IFERROR(__xludf.DUMMYFUNCTION("""COMPUTED_VALUE"""),45.43)</f>
        <v>45.43</v>
      </c>
    </row>
    <row r="1133">
      <c r="A1133" s="2">
        <f>IFERROR(__xludf.DUMMYFUNCTION("""COMPUTED_VALUE"""),43648.66666666667)</f>
        <v>43648.66667</v>
      </c>
      <c r="B1133" s="1">
        <f>IFERROR(__xludf.DUMMYFUNCTION("""COMPUTED_VALUE"""),44.91)</f>
        <v>44.91</v>
      </c>
    </row>
    <row r="1134">
      <c r="A1134" s="2">
        <f>IFERROR(__xludf.DUMMYFUNCTION("""COMPUTED_VALUE"""),43649.54166666667)</f>
        <v>43649.54167</v>
      </c>
      <c r="B1134" s="1">
        <f>IFERROR(__xludf.DUMMYFUNCTION("""COMPUTED_VALUE"""),46.98)</f>
        <v>46.98</v>
      </c>
    </row>
    <row r="1135">
      <c r="A1135" s="2">
        <f>IFERROR(__xludf.DUMMYFUNCTION("""COMPUTED_VALUE"""),43651.66666666667)</f>
        <v>43651.66667</v>
      </c>
      <c r="B1135" s="1">
        <f>IFERROR(__xludf.DUMMYFUNCTION("""COMPUTED_VALUE"""),46.62)</f>
        <v>46.62</v>
      </c>
    </row>
    <row r="1136">
      <c r="A1136" s="2">
        <f>IFERROR(__xludf.DUMMYFUNCTION("""COMPUTED_VALUE"""),43654.66666666667)</f>
        <v>43654.66667</v>
      </c>
      <c r="B1136" s="1">
        <f>IFERROR(__xludf.DUMMYFUNCTION("""COMPUTED_VALUE"""),46.07)</f>
        <v>46.07</v>
      </c>
    </row>
    <row r="1137">
      <c r="A1137" s="2">
        <f>IFERROR(__xludf.DUMMYFUNCTION("""COMPUTED_VALUE"""),43655.66666666667)</f>
        <v>43655.66667</v>
      </c>
      <c r="B1137" s="1">
        <f>IFERROR(__xludf.DUMMYFUNCTION("""COMPUTED_VALUE"""),46.01)</f>
        <v>46.01</v>
      </c>
    </row>
    <row r="1138">
      <c r="A1138" s="2">
        <f>IFERROR(__xludf.DUMMYFUNCTION("""COMPUTED_VALUE"""),43656.66666666667)</f>
        <v>43656.66667</v>
      </c>
      <c r="B1138" s="1">
        <f>IFERROR(__xludf.DUMMYFUNCTION("""COMPUTED_VALUE"""),47.78)</f>
        <v>47.78</v>
      </c>
    </row>
    <row r="1139">
      <c r="A1139" s="2">
        <f>IFERROR(__xludf.DUMMYFUNCTION("""COMPUTED_VALUE"""),43657.66666666667)</f>
        <v>43657.66667</v>
      </c>
      <c r="B1139" s="1">
        <f>IFERROR(__xludf.DUMMYFUNCTION("""COMPUTED_VALUE"""),47.72)</f>
        <v>47.72</v>
      </c>
    </row>
    <row r="1140">
      <c r="A1140" s="2">
        <f>IFERROR(__xludf.DUMMYFUNCTION("""COMPUTED_VALUE"""),43658.66666666667)</f>
        <v>43658.66667</v>
      </c>
      <c r="B1140" s="1">
        <f>IFERROR(__xludf.DUMMYFUNCTION("""COMPUTED_VALUE"""),49.02)</f>
        <v>49.02</v>
      </c>
    </row>
    <row r="1141">
      <c r="A1141" s="2">
        <f>IFERROR(__xludf.DUMMYFUNCTION("""COMPUTED_VALUE"""),43661.66666666667)</f>
        <v>43661.66667</v>
      </c>
      <c r="B1141" s="1">
        <f>IFERROR(__xludf.DUMMYFUNCTION("""COMPUTED_VALUE"""),50.7)</f>
        <v>50.7</v>
      </c>
    </row>
    <row r="1142">
      <c r="A1142" s="2">
        <f>IFERROR(__xludf.DUMMYFUNCTION("""COMPUTED_VALUE"""),43662.66666666667)</f>
        <v>43662.66667</v>
      </c>
      <c r="B1142" s="1">
        <f>IFERROR(__xludf.DUMMYFUNCTION("""COMPUTED_VALUE"""),50.48)</f>
        <v>50.48</v>
      </c>
    </row>
    <row r="1143">
      <c r="A1143" s="2">
        <f>IFERROR(__xludf.DUMMYFUNCTION("""COMPUTED_VALUE"""),43663.66666666667)</f>
        <v>43663.66667</v>
      </c>
      <c r="B1143" s="1">
        <f>IFERROR(__xludf.DUMMYFUNCTION("""COMPUTED_VALUE"""),50.97)</f>
        <v>50.97</v>
      </c>
    </row>
    <row r="1144">
      <c r="A1144" s="2">
        <f>IFERROR(__xludf.DUMMYFUNCTION("""COMPUTED_VALUE"""),43664.66666666667)</f>
        <v>43664.66667</v>
      </c>
      <c r="B1144" s="1">
        <f>IFERROR(__xludf.DUMMYFUNCTION("""COMPUTED_VALUE"""),50.71)</f>
        <v>50.71</v>
      </c>
    </row>
    <row r="1145">
      <c r="A1145" s="2">
        <f>IFERROR(__xludf.DUMMYFUNCTION("""COMPUTED_VALUE"""),43665.66666666667)</f>
        <v>43665.66667</v>
      </c>
      <c r="B1145" s="1">
        <f>IFERROR(__xludf.DUMMYFUNCTION("""COMPUTED_VALUE"""),51.64)</f>
        <v>51.64</v>
      </c>
    </row>
    <row r="1146">
      <c r="A1146" s="2">
        <f>IFERROR(__xludf.DUMMYFUNCTION("""COMPUTED_VALUE"""),43668.66666666667)</f>
        <v>43668.66667</v>
      </c>
      <c r="B1146" s="1">
        <f>IFERROR(__xludf.DUMMYFUNCTION("""COMPUTED_VALUE"""),51.14)</f>
        <v>51.14</v>
      </c>
    </row>
    <row r="1147">
      <c r="A1147" s="2">
        <f>IFERROR(__xludf.DUMMYFUNCTION("""COMPUTED_VALUE"""),43669.66666666667)</f>
        <v>43669.66667</v>
      </c>
      <c r="B1147" s="1">
        <f>IFERROR(__xludf.DUMMYFUNCTION("""COMPUTED_VALUE"""),52.03)</f>
        <v>52.03</v>
      </c>
    </row>
    <row r="1148">
      <c r="A1148" s="2">
        <f>IFERROR(__xludf.DUMMYFUNCTION("""COMPUTED_VALUE"""),43670.66666666667)</f>
        <v>43670.66667</v>
      </c>
      <c r="B1148" s="1">
        <f>IFERROR(__xludf.DUMMYFUNCTION("""COMPUTED_VALUE"""),52.98)</f>
        <v>52.98</v>
      </c>
    </row>
    <row r="1149">
      <c r="A1149" s="2">
        <f>IFERROR(__xludf.DUMMYFUNCTION("""COMPUTED_VALUE"""),43671.66666666667)</f>
        <v>43671.66667</v>
      </c>
      <c r="B1149" s="1">
        <f>IFERROR(__xludf.DUMMYFUNCTION("""COMPUTED_VALUE"""),45.76)</f>
        <v>45.76</v>
      </c>
    </row>
    <row r="1150">
      <c r="A1150" s="2">
        <f>IFERROR(__xludf.DUMMYFUNCTION("""COMPUTED_VALUE"""),43672.66666666667)</f>
        <v>43672.66667</v>
      </c>
      <c r="B1150" s="1">
        <f>IFERROR(__xludf.DUMMYFUNCTION("""COMPUTED_VALUE"""),45.61)</f>
        <v>45.61</v>
      </c>
    </row>
    <row r="1151">
      <c r="A1151" s="2">
        <f>IFERROR(__xludf.DUMMYFUNCTION("""COMPUTED_VALUE"""),43675.66666666667)</f>
        <v>43675.66667</v>
      </c>
      <c r="B1151" s="1">
        <f>IFERROR(__xludf.DUMMYFUNCTION("""COMPUTED_VALUE"""),47.15)</f>
        <v>47.15</v>
      </c>
    </row>
    <row r="1152">
      <c r="A1152" s="2">
        <f>IFERROR(__xludf.DUMMYFUNCTION("""COMPUTED_VALUE"""),43676.66666666667)</f>
        <v>43676.66667</v>
      </c>
      <c r="B1152" s="1">
        <f>IFERROR(__xludf.DUMMYFUNCTION("""COMPUTED_VALUE"""),48.45)</f>
        <v>48.45</v>
      </c>
    </row>
    <row r="1153">
      <c r="A1153" s="2">
        <f>IFERROR(__xludf.DUMMYFUNCTION("""COMPUTED_VALUE"""),43677.66666666667)</f>
        <v>43677.66667</v>
      </c>
      <c r="B1153" s="1">
        <f>IFERROR(__xludf.DUMMYFUNCTION("""COMPUTED_VALUE"""),48.32)</f>
        <v>48.32</v>
      </c>
    </row>
    <row r="1154">
      <c r="A1154" s="2">
        <f>IFERROR(__xludf.DUMMYFUNCTION("""COMPUTED_VALUE"""),43678.66666666667)</f>
        <v>43678.66667</v>
      </c>
      <c r="B1154" s="1">
        <f>IFERROR(__xludf.DUMMYFUNCTION("""COMPUTED_VALUE"""),46.77)</f>
        <v>46.77</v>
      </c>
    </row>
    <row r="1155">
      <c r="A1155" s="2">
        <f>IFERROR(__xludf.DUMMYFUNCTION("""COMPUTED_VALUE"""),43679.66666666667)</f>
        <v>43679.66667</v>
      </c>
      <c r="B1155" s="1">
        <f>IFERROR(__xludf.DUMMYFUNCTION("""COMPUTED_VALUE"""),46.87)</f>
        <v>46.87</v>
      </c>
    </row>
    <row r="1156">
      <c r="A1156" s="2">
        <f>IFERROR(__xludf.DUMMYFUNCTION("""COMPUTED_VALUE"""),43682.66666666667)</f>
        <v>43682.66667</v>
      </c>
      <c r="B1156" s="1">
        <f>IFERROR(__xludf.DUMMYFUNCTION("""COMPUTED_VALUE"""),45.66)</f>
        <v>45.66</v>
      </c>
    </row>
    <row r="1157">
      <c r="A1157" s="2">
        <f>IFERROR(__xludf.DUMMYFUNCTION("""COMPUTED_VALUE"""),43683.66666666667)</f>
        <v>43683.66667</v>
      </c>
      <c r="B1157" s="1">
        <f>IFERROR(__xludf.DUMMYFUNCTION("""COMPUTED_VALUE"""),46.15)</f>
        <v>46.15</v>
      </c>
    </row>
    <row r="1158">
      <c r="A1158" s="2">
        <f>IFERROR(__xludf.DUMMYFUNCTION("""COMPUTED_VALUE"""),43684.66666666667)</f>
        <v>43684.66667</v>
      </c>
      <c r="B1158" s="1">
        <f>IFERROR(__xludf.DUMMYFUNCTION("""COMPUTED_VALUE"""),46.68)</f>
        <v>46.68</v>
      </c>
    </row>
    <row r="1159">
      <c r="A1159" s="2">
        <f>IFERROR(__xludf.DUMMYFUNCTION("""COMPUTED_VALUE"""),43685.66666666667)</f>
        <v>43685.66667</v>
      </c>
      <c r="B1159" s="1">
        <f>IFERROR(__xludf.DUMMYFUNCTION("""COMPUTED_VALUE"""),47.66)</f>
        <v>47.66</v>
      </c>
    </row>
    <row r="1160">
      <c r="A1160" s="2">
        <f>IFERROR(__xludf.DUMMYFUNCTION("""COMPUTED_VALUE"""),43686.66666666667)</f>
        <v>43686.66667</v>
      </c>
      <c r="B1160" s="1">
        <f>IFERROR(__xludf.DUMMYFUNCTION("""COMPUTED_VALUE"""),47.0)</f>
        <v>47</v>
      </c>
    </row>
    <row r="1161">
      <c r="A1161" s="2">
        <f>IFERROR(__xludf.DUMMYFUNCTION("""COMPUTED_VALUE"""),43689.66666666667)</f>
        <v>43689.66667</v>
      </c>
      <c r="B1161" s="1">
        <f>IFERROR(__xludf.DUMMYFUNCTION("""COMPUTED_VALUE"""),45.8)</f>
        <v>45.8</v>
      </c>
    </row>
    <row r="1162">
      <c r="A1162" s="2">
        <f>IFERROR(__xludf.DUMMYFUNCTION("""COMPUTED_VALUE"""),43690.66666666667)</f>
        <v>43690.66667</v>
      </c>
      <c r="B1162" s="1">
        <f>IFERROR(__xludf.DUMMYFUNCTION("""COMPUTED_VALUE"""),47.0)</f>
        <v>47</v>
      </c>
    </row>
    <row r="1163">
      <c r="A1163" s="2">
        <f>IFERROR(__xludf.DUMMYFUNCTION("""COMPUTED_VALUE"""),43691.66666666667)</f>
        <v>43691.66667</v>
      </c>
      <c r="B1163" s="1">
        <f>IFERROR(__xludf.DUMMYFUNCTION("""COMPUTED_VALUE"""),43.92)</f>
        <v>43.92</v>
      </c>
    </row>
    <row r="1164">
      <c r="A1164" s="2">
        <f>IFERROR(__xludf.DUMMYFUNCTION("""COMPUTED_VALUE"""),43692.66666666667)</f>
        <v>43692.66667</v>
      </c>
      <c r="B1164" s="1">
        <f>IFERROR(__xludf.DUMMYFUNCTION("""COMPUTED_VALUE"""),43.13)</f>
        <v>43.13</v>
      </c>
    </row>
    <row r="1165">
      <c r="A1165" s="2">
        <f>IFERROR(__xludf.DUMMYFUNCTION("""COMPUTED_VALUE"""),43693.66666666667)</f>
        <v>43693.66667</v>
      </c>
      <c r="B1165" s="1">
        <f>IFERROR(__xludf.DUMMYFUNCTION("""COMPUTED_VALUE"""),43.99)</f>
        <v>43.99</v>
      </c>
    </row>
    <row r="1166">
      <c r="A1166" s="2">
        <f>IFERROR(__xludf.DUMMYFUNCTION("""COMPUTED_VALUE"""),43696.66666666667)</f>
        <v>43696.66667</v>
      </c>
      <c r="B1166" s="1">
        <f>IFERROR(__xludf.DUMMYFUNCTION("""COMPUTED_VALUE"""),45.37)</f>
        <v>45.37</v>
      </c>
    </row>
    <row r="1167">
      <c r="A1167" s="2">
        <f>IFERROR(__xludf.DUMMYFUNCTION("""COMPUTED_VALUE"""),43697.66666666667)</f>
        <v>43697.66667</v>
      </c>
      <c r="B1167" s="1">
        <f>IFERROR(__xludf.DUMMYFUNCTION("""COMPUTED_VALUE"""),45.17)</f>
        <v>45.17</v>
      </c>
    </row>
    <row r="1168">
      <c r="A1168" s="2">
        <f>IFERROR(__xludf.DUMMYFUNCTION("""COMPUTED_VALUE"""),43698.66666666667)</f>
        <v>43698.66667</v>
      </c>
      <c r="B1168" s="1">
        <f>IFERROR(__xludf.DUMMYFUNCTION("""COMPUTED_VALUE"""),44.17)</f>
        <v>44.17</v>
      </c>
    </row>
    <row r="1169">
      <c r="A1169" s="2">
        <f>IFERROR(__xludf.DUMMYFUNCTION("""COMPUTED_VALUE"""),43699.66666666667)</f>
        <v>43699.66667</v>
      </c>
      <c r="B1169" s="1">
        <f>IFERROR(__xludf.DUMMYFUNCTION("""COMPUTED_VALUE"""),44.43)</f>
        <v>44.43</v>
      </c>
    </row>
    <row r="1170">
      <c r="A1170" s="2">
        <f>IFERROR(__xludf.DUMMYFUNCTION("""COMPUTED_VALUE"""),43700.66666666667)</f>
        <v>43700.66667</v>
      </c>
      <c r="B1170" s="1">
        <f>IFERROR(__xludf.DUMMYFUNCTION("""COMPUTED_VALUE"""),42.28)</f>
        <v>42.28</v>
      </c>
    </row>
    <row r="1171">
      <c r="A1171" s="2">
        <f>IFERROR(__xludf.DUMMYFUNCTION("""COMPUTED_VALUE"""),43703.66666666667)</f>
        <v>43703.66667</v>
      </c>
      <c r="B1171" s="1">
        <f>IFERROR(__xludf.DUMMYFUNCTION("""COMPUTED_VALUE"""),43.0)</f>
        <v>43</v>
      </c>
    </row>
    <row r="1172">
      <c r="A1172" s="2">
        <f>IFERROR(__xludf.DUMMYFUNCTION("""COMPUTED_VALUE"""),43704.66666666667)</f>
        <v>43704.66667</v>
      </c>
      <c r="B1172" s="1">
        <f>IFERROR(__xludf.DUMMYFUNCTION("""COMPUTED_VALUE"""),42.82)</f>
        <v>42.82</v>
      </c>
    </row>
    <row r="1173">
      <c r="A1173" s="2">
        <f>IFERROR(__xludf.DUMMYFUNCTION("""COMPUTED_VALUE"""),43705.66666666667)</f>
        <v>43705.66667</v>
      </c>
      <c r="B1173" s="1">
        <f>IFERROR(__xludf.DUMMYFUNCTION("""COMPUTED_VALUE"""),43.12)</f>
        <v>43.12</v>
      </c>
    </row>
    <row r="1174">
      <c r="A1174" s="2">
        <f>IFERROR(__xludf.DUMMYFUNCTION("""COMPUTED_VALUE"""),43706.66666666667)</f>
        <v>43706.66667</v>
      </c>
      <c r="B1174" s="1">
        <f>IFERROR(__xludf.DUMMYFUNCTION("""COMPUTED_VALUE"""),44.34)</f>
        <v>44.34</v>
      </c>
    </row>
    <row r="1175">
      <c r="A1175" s="2">
        <f>IFERROR(__xludf.DUMMYFUNCTION("""COMPUTED_VALUE"""),43707.66666666667)</f>
        <v>43707.66667</v>
      </c>
      <c r="B1175" s="1">
        <f>IFERROR(__xludf.DUMMYFUNCTION("""COMPUTED_VALUE"""),45.12)</f>
        <v>45.12</v>
      </c>
    </row>
    <row r="1176">
      <c r="A1176" s="2">
        <f>IFERROR(__xludf.DUMMYFUNCTION("""COMPUTED_VALUE"""),43711.66666666667)</f>
        <v>43711.66667</v>
      </c>
      <c r="B1176" s="1">
        <f>IFERROR(__xludf.DUMMYFUNCTION("""COMPUTED_VALUE"""),45.0)</f>
        <v>45</v>
      </c>
    </row>
    <row r="1177">
      <c r="A1177" s="2">
        <f>IFERROR(__xludf.DUMMYFUNCTION("""COMPUTED_VALUE"""),43712.66666666667)</f>
        <v>43712.66667</v>
      </c>
      <c r="B1177" s="1">
        <f>IFERROR(__xludf.DUMMYFUNCTION("""COMPUTED_VALUE"""),44.14)</f>
        <v>44.14</v>
      </c>
    </row>
    <row r="1178">
      <c r="A1178" s="2">
        <f>IFERROR(__xludf.DUMMYFUNCTION("""COMPUTED_VALUE"""),43713.66666666667)</f>
        <v>43713.66667</v>
      </c>
      <c r="B1178" s="1">
        <f>IFERROR(__xludf.DUMMYFUNCTION("""COMPUTED_VALUE"""),45.92)</f>
        <v>45.92</v>
      </c>
    </row>
    <row r="1179">
      <c r="A1179" s="2">
        <f>IFERROR(__xludf.DUMMYFUNCTION("""COMPUTED_VALUE"""),43714.66666666667)</f>
        <v>43714.66667</v>
      </c>
      <c r="B1179" s="1">
        <f>IFERROR(__xludf.DUMMYFUNCTION("""COMPUTED_VALUE"""),45.49)</f>
        <v>45.49</v>
      </c>
    </row>
    <row r="1180">
      <c r="A1180" s="2">
        <f>IFERROR(__xludf.DUMMYFUNCTION("""COMPUTED_VALUE"""),43717.66666666667)</f>
        <v>43717.66667</v>
      </c>
      <c r="B1180" s="1">
        <f>IFERROR(__xludf.DUMMYFUNCTION("""COMPUTED_VALUE"""),46.36)</f>
        <v>46.36</v>
      </c>
    </row>
    <row r="1181">
      <c r="A1181" s="2">
        <f>IFERROR(__xludf.DUMMYFUNCTION("""COMPUTED_VALUE"""),43718.66666666667)</f>
        <v>43718.66667</v>
      </c>
      <c r="B1181" s="1">
        <f>IFERROR(__xludf.DUMMYFUNCTION("""COMPUTED_VALUE"""),47.11)</f>
        <v>47.11</v>
      </c>
    </row>
    <row r="1182">
      <c r="A1182" s="2">
        <f>IFERROR(__xludf.DUMMYFUNCTION("""COMPUTED_VALUE"""),43719.66666666667)</f>
        <v>43719.66667</v>
      </c>
      <c r="B1182" s="1">
        <f>IFERROR(__xludf.DUMMYFUNCTION("""COMPUTED_VALUE"""),49.42)</f>
        <v>49.42</v>
      </c>
    </row>
    <row r="1183">
      <c r="A1183" s="2">
        <f>IFERROR(__xludf.DUMMYFUNCTION("""COMPUTED_VALUE"""),43720.66666666667)</f>
        <v>43720.66667</v>
      </c>
      <c r="B1183" s="1">
        <f>IFERROR(__xludf.DUMMYFUNCTION("""COMPUTED_VALUE"""),49.17)</f>
        <v>49.17</v>
      </c>
    </row>
    <row r="1184">
      <c r="A1184" s="2">
        <f>IFERROR(__xludf.DUMMYFUNCTION("""COMPUTED_VALUE"""),43721.66666666667)</f>
        <v>43721.66667</v>
      </c>
      <c r="B1184" s="1">
        <f>IFERROR(__xludf.DUMMYFUNCTION("""COMPUTED_VALUE"""),49.04)</f>
        <v>49.04</v>
      </c>
    </row>
    <row r="1185">
      <c r="A1185" s="2">
        <f>IFERROR(__xludf.DUMMYFUNCTION("""COMPUTED_VALUE"""),43724.66666666667)</f>
        <v>43724.66667</v>
      </c>
      <c r="B1185" s="1">
        <f>IFERROR(__xludf.DUMMYFUNCTION("""COMPUTED_VALUE"""),48.56)</f>
        <v>48.56</v>
      </c>
    </row>
    <row r="1186">
      <c r="A1186" s="2">
        <f>IFERROR(__xludf.DUMMYFUNCTION("""COMPUTED_VALUE"""),43725.66666666667)</f>
        <v>43725.66667</v>
      </c>
      <c r="B1186" s="1">
        <f>IFERROR(__xludf.DUMMYFUNCTION("""COMPUTED_VALUE"""),48.96)</f>
        <v>48.96</v>
      </c>
    </row>
    <row r="1187">
      <c r="A1187" s="2">
        <f>IFERROR(__xludf.DUMMYFUNCTION("""COMPUTED_VALUE"""),43726.66666666667)</f>
        <v>43726.66667</v>
      </c>
      <c r="B1187" s="1">
        <f>IFERROR(__xludf.DUMMYFUNCTION("""COMPUTED_VALUE"""),48.7)</f>
        <v>48.7</v>
      </c>
    </row>
    <row r="1188">
      <c r="A1188" s="2">
        <f>IFERROR(__xludf.DUMMYFUNCTION("""COMPUTED_VALUE"""),43727.66666666667)</f>
        <v>43727.66667</v>
      </c>
      <c r="B1188" s="1">
        <f>IFERROR(__xludf.DUMMYFUNCTION("""COMPUTED_VALUE"""),49.32)</f>
        <v>49.32</v>
      </c>
    </row>
    <row r="1189">
      <c r="A1189" s="2">
        <f>IFERROR(__xludf.DUMMYFUNCTION("""COMPUTED_VALUE"""),43728.66666666667)</f>
        <v>43728.66667</v>
      </c>
      <c r="B1189" s="1">
        <f>IFERROR(__xludf.DUMMYFUNCTION("""COMPUTED_VALUE"""),48.12)</f>
        <v>48.12</v>
      </c>
    </row>
    <row r="1190">
      <c r="A1190" s="2">
        <f>IFERROR(__xludf.DUMMYFUNCTION("""COMPUTED_VALUE"""),43731.66666666667)</f>
        <v>43731.66667</v>
      </c>
      <c r="B1190" s="1">
        <f>IFERROR(__xludf.DUMMYFUNCTION("""COMPUTED_VALUE"""),48.25)</f>
        <v>48.25</v>
      </c>
    </row>
    <row r="1191">
      <c r="A1191" s="2">
        <f>IFERROR(__xludf.DUMMYFUNCTION("""COMPUTED_VALUE"""),43732.66666666667)</f>
        <v>43732.66667</v>
      </c>
      <c r="B1191" s="1">
        <f>IFERROR(__xludf.DUMMYFUNCTION("""COMPUTED_VALUE"""),44.64)</f>
        <v>44.64</v>
      </c>
    </row>
    <row r="1192">
      <c r="A1192" s="2">
        <f>IFERROR(__xludf.DUMMYFUNCTION("""COMPUTED_VALUE"""),43733.66666666667)</f>
        <v>43733.66667</v>
      </c>
      <c r="B1192" s="1">
        <f>IFERROR(__xludf.DUMMYFUNCTION("""COMPUTED_VALUE"""),45.74)</f>
        <v>45.74</v>
      </c>
    </row>
    <row r="1193">
      <c r="A1193" s="2">
        <f>IFERROR(__xludf.DUMMYFUNCTION("""COMPUTED_VALUE"""),43734.66666666667)</f>
        <v>43734.66667</v>
      </c>
      <c r="B1193" s="1">
        <f>IFERROR(__xludf.DUMMYFUNCTION("""COMPUTED_VALUE"""),48.51)</f>
        <v>48.51</v>
      </c>
    </row>
    <row r="1194">
      <c r="A1194" s="2">
        <f>IFERROR(__xludf.DUMMYFUNCTION("""COMPUTED_VALUE"""),43735.66666666667)</f>
        <v>43735.66667</v>
      </c>
      <c r="B1194" s="1">
        <f>IFERROR(__xludf.DUMMYFUNCTION("""COMPUTED_VALUE"""),48.43)</f>
        <v>48.43</v>
      </c>
    </row>
    <row r="1195">
      <c r="A1195" s="2">
        <f>IFERROR(__xludf.DUMMYFUNCTION("""COMPUTED_VALUE"""),43738.66666666667)</f>
        <v>43738.66667</v>
      </c>
      <c r="B1195" s="1">
        <f>IFERROR(__xludf.DUMMYFUNCTION("""COMPUTED_VALUE"""),48.17)</f>
        <v>48.17</v>
      </c>
    </row>
    <row r="1196">
      <c r="A1196" s="2">
        <f>IFERROR(__xludf.DUMMYFUNCTION("""COMPUTED_VALUE"""),43739.66666666667)</f>
        <v>43739.66667</v>
      </c>
      <c r="B1196" s="1">
        <f>IFERROR(__xludf.DUMMYFUNCTION("""COMPUTED_VALUE"""),48.94)</f>
        <v>48.94</v>
      </c>
    </row>
    <row r="1197">
      <c r="A1197" s="2">
        <f>IFERROR(__xludf.DUMMYFUNCTION("""COMPUTED_VALUE"""),43740.66666666667)</f>
        <v>43740.66667</v>
      </c>
      <c r="B1197" s="1">
        <f>IFERROR(__xludf.DUMMYFUNCTION("""COMPUTED_VALUE"""),48.63)</f>
        <v>48.63</v>
      </c>
    </row>
    <row r="1198">
      <c r="A1198" s="2">
        <f>IFERROR(__xludf.DUMMYFUNCTION("""COMPUTED_VALUE"""),43741.66666666667)</f>
        <v>43741.66667</v>
      </c>
      <c r="B1198" s="1">
        <f>IFERROR(__xludf.DUMMYFUNCTION("""COMPUTED_VALUE"""),46.61)</f>
        <v>46.61</v>
      </c>
    </row>
    <row r="1199">
      <c r="A1199" s="2">
        <f>IFERROR(__xludf.DUMMYFUNCTION("""COMPUTED_VALUE"""),43742.66666666667)</f>
        <v>43742.66667</v>
      </c>
      <c r="B1199" s="1">
        <f>IFERROR(__xludf.DUMMYFUNCTION("""COMPUTED_VALUE"""),46.29)</f>
        <v>46.29</v>
      </c>
    </row>
    <row r="1200">
      <c r="A1200" s="2">
        <f>IFERROR(__xludf.DUMMYFUNCTION("""COMPUTED_VALUE"""),43745.66666666667)</f>
        <v>43745.66667</v>
      </c>
      <c r="B1200" s="1">
        <f>IFERROR(__xludf.DUMMYFUNCTION("""COMPUTED_VALUE"""),47.54)</f>
        <v>47.54</v>
      </c>
    </row>
    <row r="1201">
      <c r="A1201" s="2">
        <f>IFERROR(__xludf.DUMMYFUNCTION("""COMPUTED_VALUE"""),43746.66666666667)</f>
        <v>43746.66667</v>
      </c>
      <c r="B1201" s="1">
        <f>IFERROR(__xludf.DUMMYFUNCTION("""COMPUTED_VALUE"""),48.01)</f>
        <v>48.01</v>
      </c>
    </row>
    <row r="1202">
      <c r="A1202" s="2">
        <f>IFERROR(__xludf.DUMMYFUNCTION("""COMPUTED_VALUE"""),43747.66666666667)</f>
        <v>43747.66667</v>
      </c>
      <c r="B1202" s="1">
        <f>IFERROR(__xludf.DUMMYFUNCTION("""COMPUTED_VALUE"""),48.91)</f>
        <v>48.91</v>
      </c>
    </row>
    <row r="1203">
      <c r="A1203" s="2">
        <f>IFERROR(__xludf.DUMMYFUNCTION("""COMPUTED_VALUE"""),43748.66666666667)</f>
        <v>43748.66667</v>
      </c>
      <c r="B1203" s="1">
        <f>IFERROR(__xludf.DUMMYFUNCTION("""COMPUTED_VALUE"""),48.95)</f>
        <v>48.95</v>
      </c>
    </row>
    <row r="1204">
      <c r="A1204" s="2">
        <f>IFERROR(__xludf.DUMMYFUNCTION("""COMPUTED_VALUE"""),43749.66666666667)</f>
        <v>43749.66667</v>
      </c>
      <c r="B1204" s="1">
        <f>IFERROR(__xludf.DUMMYFUNCTION("""COMPUTED_VALUE"""),49.58)</f>
        <v>49.58</v>
      </c>
    </row>
    <row r="1205">
      <c r="A1205" s="2">
        <f>IFERROR(__xludf.DUMMYFUNCTION("""COMPUTED_VALUE"""),43752.66666666667)</f>
        <v>43752.66667</v>
      </c>
      <c r="B1205" s="1">
        <f>IFERROR(__xludf.DUMMYFUNCTION("""COMPUTED_VALUE"""),51.39)</f>
        <v>51.39</v>
      </c>
    </row>
    <row r="1206">
      <c r="A1206" s="2">
        <f>IFERROR(__xludf.DUMMYFUNCTION("""COMPUTED_VALUE"""),43753.66666666667)</f>
        <v>43753.66667</v>
      </c>
      <c r="B1206" s="1">
        <f>IFERROR(__xludf.DUMMYFUNCTION("""COMPUTED_VALUE"""),51.58)</f>
        <v>51.58</v>
      </c>
    </row>
    <row r="1207">
      <c r="A1207" s="2">
        <f>IFERROR(__xludf.DUMMYFUNCTION("""COMPUTED_VALUE"""),43754.66666666667)</f>
        <v>43754.66667</v>
      </c>
      <c r="B1207" s="1">
        <f>IFERROR(__xludf.DUMMYFUNCTION("""COMPUTED_VALUE"""),51.95)</f>
        <v>51.95</v>
      </c>
    </row>
    <row r="1208">
      <c r="A1208" s="2">
        <f>IFERROR(__xludf.DUMMYFUNCTION("""COMPUTED_VALUE"""),43755.66666666667)</f>
        <v>43755.66667</v>
      </c>
      <c r="B1208" s="1">
        <f>IFERROR(__xludf.DUMMYFUNCTION("""COMPUTED_VALUE"""),52.39)</f>
        <v>52.39</v>
      </c>
    </row>
    <row r="1209">
      <c r="A1209" s="2">
        <f>IFERROR(__xludf.DUMMYFUNCTION("""COMPUTED_VALUE"""),43756.66666666667)</f>
        <v>43756.66667</v>
      </c>
      <c r="B1209" s="1">
        <f>IFERROR(__xludf.DUMMYFUNCTION("""COMPUTED_VALUE"""),51.39)</f>
        <v>51.39</v>
      </c>
    </row>
    <row r="1210">
      <c r="A1210" s="2">
        <f>IFERROR(__xludf.DUMMYFUNCTION("""COMPUTED_VALUE"""),43759.66666666667)</f>
        <v>43759.66667</v>
      </c>
      <c r="B1210" s="1">
        <f>IFERROR(__xludf.DUMMYFUNCTION("""COMPUTED_VALUE"""),50.7)</f>
        <v>50.7</v>
      </c>
    </row>
    <row r="1211">
      <c r="A1211" s="2">
        <f>IFERROR(__xludf.DUMMYFUNCTION("""COMPUTED_VALUE"""),43760.66666666667)</f>
        <v>43760.66667</v>
      </c>
      <c r="B1211" s="1">
        <f>IFERROR(__xludf.DUMMYFUNCTION("""COMPUTED_VALUE"""),51.12)</f>
        <v>51.12</v>
      </c>
    </row>
    <row r="1212">
      <c r="A1212" s="2">
        <f>IFERROR(__xludf.DUMMYFUNCTION("""COMPUTED_VALUE"""),43761.66666666667)</f>
        <v>43761.66667</v>
      </c>
      <c r="B1212" s="1">
        <f>IFERROR(__xludf.DUMMYFUNCTION("""COMPUTED_VALUE"""),50.94)</f>
        <v>50.94</v>
      </c>
    </row>
    <row r="1213">
      <c r="A1213" s="2">
        <f>IFERROR(__xludf.DUMMYFUNCTION("""COMPUTED_VALUE"""),43762.66666666667)</f>
        <v>43762.66667</v>
      </c>
      <c r="B1213" s="1">
        <f>IFERROR(__xludf.DUMMYFUNCTION("""COMPUTED_VALUE"""),59.94)</f>
        <v>59.94</v>
      </c>
    </row>
    <row r="1214">
      <c r="A1214" s="2">
        <f>IFERROR(__xludf.DUMMYFUNCTION("""COMPUTED_VALUE"""),43763.66666666667)</f>
        <v>43763.66667</v>
      </c>
      <c r="B1214" s="1">
        <f>IFERROR(__xludf.DUMMYFUNCTION("""COMPUTED_VALUE"""),65.63)</f>
        <v>65.63</v>
      </c>
    </row>
    <row r="1215">
      <c r="A1215" s="2">
        <f>IFERROR(__xludf.DUMMYFUNCTION("""COMPUTED_VALUE"""),43766.66666666667)</f>
        <v>43766.66667</v>
      </c>
      <c r="B1215" s="1">
        <f>IFERROR(__xludf.DUMMYFUNCTION("""COMPUTED_VALUE"""),65.54)</f>
        <v>65.54</v>
      </c>
    </row>
    <row r="1216">
      <c r="A1216" s="2">
        <f>IFERROR(__xludf.DUMMYFUNCTION("""COMPUTED_VALUE"""),43767.66666666667)</f>
        <v>43767.66667</v>
      </c>
      <c r="B1216" s="1">
        <f>IFERROR(__xludf.DUMMYFUNCTION("""COMPUTED_VALUE"""),63.24)</f>
        <v>63.24</v>
      </c>
    </row>
    <row r="1217">
      <c r="A1217" s="2">
        <f>IFERROR(__xludf.DUMMYFUNCTION("""COMPUTED_VALUE"""),43768.66666666667)</f>
        <v>43768.66667</v>
      </c>
      <c r="B1217" s="1">
        <f>IFERROR(__xludf.DUMMYFUNCTION("""COMPUTED_VALUE"""),63.0)</f>
        <v>63</v>
      </c>
    </row>
    <row r="1218">
      <c r="A1218" s="2">
        <f>IFERROR(__xludf.DUMMYFUNCTION("""COMPUTED_VALUE"""),43769.66666666667)</f>
        <v>43769.66667</v>
      </c>
      <c r="B1218" s="1">
        <f>IFERROR(__xludf.DUMMYFUNCTION("""COMPUTED_VALUE"""),62.98)</f>
        <v>62.98</v>
      </c>
    </row>
    <row r="1219">
      <c r="A1219" s="2">
        <f>IFERROR(__xludf.DUMMYFUNCTION("""COMPUTED_VALUE"""),43770.66666666667)</f>
        <v>43770.66667</v>
      </c>
      <c r="B1219" s="1">
        <f>IFERROR(__xludf.DUMMYFUNCTION("""COMPUTED_VALUE"""),62.66)</f>
        <v>62.66</v>
      </c>
    </row>
    <row r="1220">
      <c r="A1220" s="2">
        <f>IFERROR(__xludf.DUMMYFUNCTION("""COMPUTED_VALUE"""),43773.66666666667)</f>
        <v>43773.66667</v>
      </c>
      <c r="B1220" s="1">
        <f>IFERROR(__xludf.DUMMYFUNCTION("""COMPUTED_VALUE"""),63.49)</f>
        <v>63.49</v>
      </c>
    </row>
    <row r="1221">
      <c r="A1221" s="2">
        <f>IFERROR(__xludf.DUMMYFUNCTION("""COMPUTED_VALUE"""),43774.66666666667)</f>
        <v>43774.66667</v>
      </c>
      <c r="B1221" s="1">
        <f>IFERROR(__xludf.DUMMYFUNCTION("""COMPUTED_VALUE"""),63.44)</f>
        <v>63.44</v>
      </c>
    </row>
    <row r="1222">
      <c r="A1222" s="2">
        <f>IFERROR(__xludf.DUMMYFUNCTION("""COMPUTED_VALUE"""),43775.66666666667)</f>
        <v>43775.66667</v>
      </c>
      <c r="B1222" s="1">
        <f>IFERROR(__xludf.DUMMYFUNCTION("""COMPUTED_VALUE"""),65.32)</f>
        <v>65.32</v>
      </c>
    </row>
    <row r="1223">
      <c r="A1223" s="2">
        <f>IFERROR(__xludf.DUMMYFUNCTION("""COMPUTED_VALUE"""),43776.66666666667)</f>
        <v>43776.66667</v>
      </c>
      <c r="B1223" s="1">
        <f>IFERROR(__xludf.DUMMYFUNCTION("""COMPUTED_VALUE"""),67.11)</f>
        <v>67.11</v>
      </c>
    </row>
    <row r="1224">
      <c r="A1224" s="2">
        <f>IFERROR(__xludf.DUMMYFUNCTION("""COMPUTED_VALUE"""),43777.66666666667)</f>
        <v>43777.66667</v>
      </c>
      <c r="B1224" s="1">
        <f>IFERROR(__xludf.DUMMYFUNCTION("""COMPUTED_VALUE"""),67.43)</f>
        <v>67.43</v>
      </c>
    </row>
    <row r="1225">
      <c r="A1225" s="2">
        <f>IFERROR(__xludf.DUMMYFUNCTION("""COMPUTED_VALUE"""),43780.66666666667)</f>
        <v>43780.66667</v>
      </c>
      <c r="B1225" s="1">
        <f>IFERROR(__xludf.DUMMYFUNCTION("""COMPUTED_VALUE"""),69.02)</f>
        <v>69.02</v>
      </c>
    </row>
    <row r="1226">
      <c r="A1226" s="2">
        <f>IFERROR(__xludf.DUMMYFUNCTION("""COMPUTED_VALUE"""),43781.66666666667)</f>
        <v>43781.66667</v>
      </c>
      <c r="B1226" s="1">
        <f>IFERROR(__xludf.DUMMYFUNCTION("""COMPUTED_VALUE"""),69.99)</f>
        <v>69.99</v>
      </c>
    </row>
    <row r="1227">
      <c r="A1227" s="2">
        <f>IFERROR(__xludf.DUMMYFUNCTION("""COMPUTED_VALUE"""),43782.66666666667)</f>
        <v>43782.66667</v>
      </c>
      <c r="B1227" s="1">
        <f>IFERROR(__xludf.DUMMYFUNCTION("""COMPUTED_VALUE"""),69.22)</f>
        <v>69.22</v>
      </c>
    </row>
    <row r="1228">
      <c r="A1228" s="2">
        <f>IFERROR(__xludf.DUMMYFUNCTION("""COMPUTED_VALUE"""),43783.66666666667)</f>
        <v>43783.66667</v>
      </c>
      <c r="B1228" s="1">
        <f>IFERROR(__xludf.DUMMYFUNCTION("""COMPUTED_VALUE"""),69.87)</f>
        <v>69.87</v>
      </c>
    </row>
    <row r="1229">
      <c r="A1229" s="2">
        <f>IFERROR(__xludf.DUMMYFUNCTION("""COMPUTED_VALUE"""),43784.66666666667)</f>
        <v>43784.66667</v>
      </c>
      <c r="B1229" s="1">
        <f>IFERROR(__xludf.DUMMYFUNCTION("""COMPUTED_VALUE"""),70.43)</f>
        <v>70.43</v>
      </c>
    </row>
    <row r="1230">
      <c r="A1230" s="2">
        <f>IFERROR(__xludf.DUMMYFUNCTION("""COMPUTED_VALUE"""),43787.66666666667)</f>
        <v>43787.66667</v>
      </c>
      <c r="B1230" s="1">
        <f>IFERROR(__xludf.DUMMYFUNCTION("""COMPUTED_VALUE"""),70.0)</f>
        <v>70</v>
      </c>
    </row>
    <row r="1231">
      <c r="A1231" s="2">
        <f>IFERROR(__xludf.DUMMYFUNCTION("""COMPUTED_VALUE"""),43788.66666666667)</f>
        <v>43788.66667</v>
      </c>
      <c r="B1231" s="1">
        <f>IFERROR(__xludf.DUMMYFUNCTION("""COMPUTED_VALUE"""),71.9)</f>
        <v>71.9</v>
      </c>
    </row>
    <row r="1232">
      <c r="A1232" s="2">
        <f>IFERROR(__xludf.DUMMYFUNCTION("""COMPUTED_VALUE"""),43789.66666666667)</f>
        <v>43789.66667</v>
      </c>
      <c r="B1232" s="1">
        <f>IFERROR(__xludf.DUMMYFUNCTION("""COMPUTED_VALUE"""),70.44)</f>
        <v>70.44</v>
      </c>
    </row>
    <row r="1233">
      <c r="A1233" s="2">
        <f>IFERROR(__xludf.DUMMYFUNCTION("""COMPUTED_VALUE"""),43790.66666666667)</f>
        <v>43790.66667</v>
      </c>
      <c r="B1233" s="1">
        <f>IFERROR(__xludf.DUMMYFUNCTION("""COMPUTED_VALUE"""),70.97)</f>
        <v>70.97</v>
      </c>
    </row>
    <row r="1234">
      <c r="A1234" s="2">
        <f>IFERROR(__xludf.DUMMYFUNCTION("""COMPUTED_VALUE"""),43791.66666666667)</f>
        <v>43791.66667</v>
      </c>
      <c r="B1234" s="1">
        <f>IFERROR(__xludf.DUMMYFUNCTION("""COMPUTED_VALUE"""),66.61)</f>
        <v>66.61</v>
      </c>
    </row>
    <row r="1235">
      <c r="A1235" s="2">
        <f>IFERROR(__xludf.DUMMYFUNCTION("""COMPUTED_VALUE"""),43794.66666666667)</f>
        <v>43794.66667</v>
      </c>
      <c r="B1235" s="1">
        <f>IFERROR(__xludf.DUMMYFUNCTION("""COMPUTED_VALUE"""),67.27)</f>
        <v>67.27</v>
      </c>
    </row>
    <row r="1236">
      <c r="A1236" s="2">
        <f>IFERROR(__xludf.DUMMYFUNCTION("""COMPUTED_VALUE"""),43795.66666666667)</f>
        <v>43795.66667</v>
      </c>
      <c r="B1236" s="1">
        <f>IFERROR(__xludf.DUMMYFUNCTION("""COMPUTED_VALUE"""),65.78)</f>
        <v>65.78</v>
      </c>
    </row>
    <row r="1237">
      <c r="A1237" s="2">
        <f>IFERROR(__xludf.DUMMYFUNCTION("""COMPUTED_VALUE"""),43796.66666666667)</f>
        <v>43796.66667</v>
      </c>
      <c r="B1237" s="1">
        <f>IFERROR(__xludf.DUMMYFUNCTION("""COMPUTED_VALUE"""),66.26)</f>
        <v>66.26</v>
      </c>
    </row>
    <row r="1238">
      <c r="A1238" s="2">
        <f>IFERROR(__xludf.DUMMYFUNCTION("""COMPUTED_VALUE"""),43798.54166666667)</f>
        <v>43798.54167</v>
      </c>
      <c r="B1238" s="1">
        <f>IFERROR(__xludf.DUMMYFUNCTION("""COMPUTED_VALUE"""),65.99)</f>
        <v>65.99</v>
      </c>
    </row>
    <row r="1239">
      <c r="A1239" s="2">
        <f>IFERROR(__xludf.DUMMYFUNCTION("""COMPUTED_VALUE"""),43801.66666666667)</f>
        <v>43801.66667</v>
      </c>
      <c r="B1239" s="1">
        <f>IFERROR(__xludf.DUMMYFUNCTION("""COMPUTED_VALUE"""),66.97)</f>
        <v>66.97</v>
      </c>
    </row>
    <row r="1240">
      <c r="A1240" s="2">
        <f>IFERROR(__xludf.DUMMYFUNCTION("""COMPUTED_VALUE"""),43802.66666666667)</f>
        <v>43802.66667</v>
      </c>
      <c r="B1240" s="1">
        <f>IFERROR(__xludf.DUMMYFUNCTION("""COMPUTED_VALUE"""),67.24)</f>
        <v>67.24</v>
      </c>
    </row>
    <row r="1241">
      <c r="A1241" s="2">
        <f>IFERROR(__xludf.DUMMYFUNCTION("""COMPUTED_VALUE"""),43803.66666666667)</f>
        <v>43803.66667</v>
      </c>
      <c r="B1241" s="1">
        <f>IFERROR(__xludf.DUMMYFUNCTION("""COMPUTED_VALUE"""),66.61)</f>
        <v>66.61</v>
      </c>
    </row>
    <row r="1242">
      <c r="A1242" s="2">
        <f>IFERROR(__xludf.DUMMYFUNCTION("""COMPUTED_VALUE"""),43804.66666666667)</f>
        <v>43804.66667</v>
      </c>
      <c r="B1242" s="1">
        <f>IFERROR(__xludf.DUMMYFUNCTION("""COMPUTED_VALUE"""),66.07)</f>
        <v>66.07</v>
      </c>
    </row>
    <row r="1243">
      <c r="A1243" s="2">
        <f>IFERROR(__xludf.DUMMYFUNCTION("""COMPUTED_VALUE"""),43805.66666666667)</f>
        <v>43805.66667</v>
      </c>
      <c r="B1243" s="1">
        <f>IFERROR(__xludf.DUMMYFUNCTION("""COMPUTED_VALUE"""),67.18)</f>
        <v>67.18</v>
      </c>
    </row>
    <row r="1244">
      <c r="A1244" s="2">
        <f>IFERROR(__xludf.DUMMYFUNCTION("""COMPUTED_VALUE"""),43808.66666666667)</f>
        <v>43808.66667</v>
      </c>
      <c r="B1244" s="1">
        <f>IFERROR(__xludf.DUMMYFUNCTION("""COMPUTED_VALUE"""),67.91)</f>
        <v>67.91</v>
      </c>
    </row>
    <row r="1245">
      <c r="A1245" s="2">
        <f>IFERROR(__xludf.DUMMYFUNCTION("""COMPUTED_VALUE"""),43809.66666666667)</f>
        <v>43809.66667</v>
      </c>
      <c r="B1245" s="1">
        <f>IFERROR(__xludf.DUMMYFUNCTION("""COMPUTED_VALUE"""),69.77)</f>
        <v>69.77</v>
      </c>
    </row>
    <row r="1246">
      <c r="A1246" s="2">
        <f>IFERROR(__xludf.DUMMYFUNCTION("""COMPUTED_VALUE"""),43810.66666666667)</f>
        <v>43810.66667</v>
      </c>
      <c r="B1246" s="1">
        <f>IFERROR(__xludf.DUMMYFUNCTION("""COMPUTED_VALUE"""),70.54)</f>
        <v>70.54</v>
      </c>
    </row>
    <row r="1247">
      <c r="A1247" s="2">
        <f>IFERROR(__xludf.DUMMYFUNCTION("""COMPUTED_VALUE"""),43811.66666666667)</f>
        <v>43811.66667</v>
      </c>
      <c r="B1247" s="1">
        <f>IFERROR(__xludf.DUMMYFUNCTION("""COMPUTED_VALUE"""),71.94)</f>
        <v>71.94</v>
      </c>
    </row>
    <row r="1248">
      <c r="A1248" s="2">
        <f>IFERROR(__xludf.DUMMYFUNCTION("""COMPUTED_VALUE"""),43812.66666666667)</f>
        <v>43812.66667</v>
      </c>
      <c r="B1248" s="1">
        <f>IFERROR(__xludf.DUMMYFUNCTION("""COMPUTED_VALUE"""),71.68)</f>
        <v>71.68</v>
      </c>
    </row>
    <row r="1249">
      <c r="A1249" s="2">
        <f>IFERROR(__xludf.DUMMYFUNCTION("""COMPUTED_VALUE"""),43815.66666666667)</f>
        <v>43815.66667</v>
      </c>
      <c r="B1249" s="1">
        <f>IFERROR(__xludf.DUMMYFUNCTION("""COMPUTED_VALUE"""),76.3)</f>
        <v>76.3</v>
      </c>
    </row>
    <row r="1250">
      <c r="A1250" s="2">
        <f>IFERROR(__xludf.DUMMYFUNCTION("""COMPUTED_VALUE"""),43816.66666666667)</f>
        <v>43816.66667</v>
      </c>
      <c r="B1250" s="1">
        <f>IFERROR(__xludf.DUMMYFUNCTION("""COMPUTED_VALUE"""),75.8)</f>
        <v>75.8</v>
      </c>
    </row>
    <row r="1251">
      <c r="A1251" s="2">
        <f>IFERROR(__xludf.DUMMYFUNCTION("""COMPUTED_VALUE"""),43817.66666666667)</f>
        <v>43817.66667</v>
      </c>
      <c r="B1251" s="1">
        <f>IFERROR(__xludf.DUMMYFUNCTION("""COMPUTED_VALUE"""),78.63)</f>
        <v>78.63</v>
      </c>
    </row>
    <row r="1252">
      <c r="A1252" s="2">
        <f>IFERROR(__xludf.DUMMYFUNCTION("""COMPUTED_VALUE"""),43818.66666666667)</f>
        <v>43818.66667</v>
      </c>
      <c r="B1252" s="1">
        <f>IFERROR(__xludf.DUMMYFUNCTION("""COMPUTED_VALUE"""),80.81)</f>
        <v>80.81</v>
      </c>
    </row>
    <row r="1253">
      <c r="A1253" s="2">
        <f>IFERROR(__xludf.DUMMYFUNCTION("""COMPUTED_VALUE"""),43819.66666666667)</f>
        <v>43819.66667</v>
      </c>
      <c r="B1253" s="1">
        <f>IFERROR(__xludf.DUMMYFUNCTION("""COMPUTED_VALUE"""),81.12)</f>
        <v>81.12</v>
      </c>
    </row>
    <row r="1254">
      <c r="A1254" s="2">
        <f>IFERROR(__xludf.DUMMYFUNCTION("""COMPUTED_VALUE"""),43822.66666666667)</f>
        <v>43822.66667</v>
      </c>
      <c r="B1254" s="1">
        <f>IFERROR(__xludf.DUMMYFUNCTION("""COMPUTED_VALUE"""),83.84)</f>
        <v>83.84</v>
      </c>
    </row>
    <row r="1255">
      <c r="A1255" s="2">
        <f>IFERROR(__xludf.DUMMYFUNCTION("""COMPUTED_VALUE"""),43823.54166666667)</f>
        <v>43823.54167</v>
      </c>
      <c r="B1255" s="1">
        <f>IFERROR(__xludf.DUMMYFUNCTION("""COMPUTED_VALUE"""),85.05)</f>
        <v>85.05</v>
      </c>
    </row>
    <row r="1256">
      <c r="A1256" s="2">
        <f>IFERROR(__xludf.DUMMYFUNCTION("""COMPUTED_VALUE"""),43825.66666666667)</f>
        <v>43825.66667</v>
      </c>
      <c r="B1256" s="1">
        <f>IFERROR(__xludf.DUMMYFUNCTION("""COMPUTED_VALUE"""),86.19)</f>
        <v>86.19</v>
      </c>
    </row>
    <row r="1257">
      <c r="A1257" s="2">
        <f>IFERROR(__xludf.DUMMYFUNCTION("""COMPUTED_VALUE"""),43826.66666666667)</f>
        <v>43826.66667</v>
      </c>
      <c r="B1257" s="1">
        <f>IFERROR(__xludf.DUMMYFUNCTION("""COMPUTED_VALUE"""),86.08)</f>
        <v>86.08</v>
      </c>
    </row>
    <row r="1258">
      <c r="A1258" s="2">
        <f>IFERROR(__xludf.DUMMYFUNCTION("""COMPUTED_VALUE"""),43829.66666666667)</f>
        <v>43829.66667</v>
      </c>
      <c r="B1258" s="1">
        <f>IFERROR(__xludf.DUMMYFUNCTION("""COMPUTED_VALUE"""),82.94)</f>
        <v>82.94</v>
      </c>
    </row>
  </sheetData>
  <drawing r:id="rId1"/>
</worksheet>
</file>