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8800" windowHeight="17480" tabRatio="500" activeTab="1"/>
  </bookViews>
  <sheets>
    <sheet name="Parse" sheetId="1" r:id="rId1"/>
    <sheet name="Cards Fixture" sheetId="3" r:id="rId2"/>
    <sheet name="Draft Pick Fixture" sheetId="7" r:id="rId3"/>
  </sheets>
  <definedNames>
    <definedName name="_xlnm._FilterDatabase" localSheetId="2" hidden="1">'Draft Pick Fixture'!$A$1:$N$910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8" i="3" l="1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I26" i="1"/>
  <c r="I27" i="1"/>
  <c r="I28" i="1"/>
  <c r="I29" i="1"/>
  <c r="K26" i="1"/>
  <c r="L26" i="1"/>
  <c r="K27" i="1"/>
  <c r="L27" i="1"/>
  <c r="K28" i="1"/>
  <c r="L28" i="1"/>
  <c r="K29" i="1"/>
  <c r="L29" i="1"/>
  <c r="I30" i="1"/>
  <c r="K30" i="1"/>
  <c r="L30" i="1"/>
  <c r="I31" i="1"/>
  <c r="K31" i="1"/>
  <c r="L31" i="1"/>
  <c r="I32" i="1"/>
  <c r="K32" i="1"/>
  <c r="L32" i="1"/>
  <c r="I33" i="1"/>
  <c r="K33" i="1"/>
  <c r="L33" i="1"/>
  <c r="I34" i="1"/>
  <c r="K34" i="1"/>
  <c r="L34" i="1"/>
  <c r="I35" i="1"/>
  <c r="K35" i="1"/>
  <c r="L35" i="1"/>
  <c r="I36" i="1"/>
  <c r="K36" i="1"/>
  <c r="L36" i="1"/>
  <c r="I37" i="1"/>
  <c r="K37" i="1"/>
  <c r="L37" i="1"/>
  <c r="I38" i="1"/>
  <c r="K38" i="1"/>
  <c r="L38" i="1"/>
  <c r="I39" i="1"/>
  <c r="K39" i="1"/>
  <c r="L39" i="1"/>
  <c r="I40" i="1"/>
  <c r="K40" i="1"/>
  <c r="L40" i="1"/>
  <c r="I41" i="1"/>
  <c r="K41" i="1"/>
  <c r="L41" i="1"/>
  <c r="I42" i="1"/>
  <c r="K42" i="1"/>
  <c r="L42" i="1"/>
  <c r="I43" i="1"/>
  <c r="K43" i="1"/>
  <c r="L43" i="1"/>
  <c r="I44" i="1"/>
  <c r="K44" i="1"/>
  <c r="L44" i="1"/>
  <c r="I45" i="1"/>
  <c r="K45" i="1"/>
  <c r="L45" i="1"/>
  <c r="I46" i="1"/>
  <c r="K46" i="1"/>
  <c r="L46" i="1"/>
  <c r="I47" i="1"/>
  <c r="K47" i="1"/>
  <c r="L47" i="1"/>
  <c r="I48" i="1"/>
  <c r="K48" i="1"/>
  <c r="L48" i="1"/>
  <c r="I49" i="1"/>
  <c r="K49" i="1"/>
  <c r="L49" i="1"/>
  <c r="I50" i="1"/>
  <c r="K50" i="1"/>
  <c r="L50" i="1"/>
  <c r="I51" i="1"/>
  <c r="K51" i="1"/>
  <c r="L51" i="1"/>
  <c r="I52" i="1"/>
  <c r="K52" i="1"/>
  <c r="L52" i="1"/>
  <c r="I53" i="1"/>
  <c r="K53" i="1"/>
  <c r="L53" i="1"/>
  <c r="I54" i="1"/>
  <c r="K54" i="1"/>
  <c r="L54" i="1"/>
  <c r="I55" i="1"/>
  <c r="K55" i="1"/>
  <c r="L55" i="1"/>
  <c r="I56" i="1"/>
  <c r="K56" i="1"/>
  <c r="L56" i="1"/>
  <c r="I57" i="1"/>
  <c r="K57" i="1"/>
  <c r="L57" i="1"/>
  <c r="I58" i="1"/>
  <c r="K58" i="1"/>
  <c r="L58" i="1"/>
  <c r="I59" i="1"/>
  <c r="K59" i="1"/>
  <c r="L59" i="1"/>
  <c r="I60" i="1"/>
  <c r="K60" i="1"/>
  <c r="L60" i="1"/>
  <c r="I61" i="1"/>
  <c r="K61" i="1"/>
  <c r="L61" i="1"/>
  <c r="I62" i="1"/>
  <c r="K62" i="1"/>
  <c r="L62" i="1"/>
  <c r="I63" i="1"/>
  <c r="K63" i="1"/>
  <c r="L63" i="1"/>
  <c r="I64" i="1"/>
  <c r="K64" i="1"/>
  <c r="L64" i="1"/>
  <c r="I65" i="1"/>
  <c r="K65" i="1"/>
  <c r="L65" i="1"/>
  <c r="I66" i="1"/>
  <c r="K66" i="1"/>
  <c r="L66" i="1"/>
  <c r="I67" i="1"/>
  <c r="K67" i="1"/>
  <c r="L67" i="1"/>
  <c r="I68" i="1"/>
  <c r="K68" i="1"/>
  <c r="L68" i="1"/>
  <c r="I69" i="1"/>
  <c r="K69" i="1"/>
  <c r="L69" i="1"/>
  <c r="I70" i="1"/>
  <c r="K70" i="1"/>
  <c r="L70" i="1"/>
  <c r="I71" i="1"/>
  <c r="K71" i="1"/>
  <c r="L71" i="1"/>
  <c r="I72" i="1"/>
  <c r="K72" i="1"/>
  <c r="L72" i="1"/>
  <c r="I73" i="1"/>
  <c r="K73" i="1"/>
  <c r="L73" i="1"/>
  <c r="I74" i="1"/>
  <c r="K74" i="1"/>
  <c r="L74" i="1"/>
  <c r="I75" i="1"/>
  <c r="K75" i="1"/>
  <c r="L75" i="1"/>
  <c r="I76" i="1"/>
  <c r="K76" i="1"/>
  <c r="L76" i="1"/>
  <c r="I77" i="1"/>
  <c r="K77" i="1"/>
  <c r="L77" i="1"/>
  <c r="I78" i="1"/>
  <c r="K78" i="1"/>
  <c r="L78" i="1"/>
  <c r="I79" i="1"/>
  <c r="K79" i="1"/>
  <c r="L79" i="1"/>
  <c r="I80" i="1"/>
  <c r="K80" i="1"/>
  <c r="L80" i="1"/>
  <c r="I81" i="1"/>
  <c r="K81" i="1"/>
  <c r="L81" i="1"/>
  <c r="I82" i="1"/>
  <c r="K82" i="1"/>
  <c r="L82" i="1"/>
  <c r="I83" i="1"/>
  <c r="K83" i="1"/>
  <c r="L83" i="1"/>
  <c r="I84" i="1"/>
  <c r="K84" i="1"/>
  <c r="L84" i="1"/>
  <c r="I85" i="1"/>
  <c r="K85" i="1"/>
  <c r="L85" i="1"/>
  <c r="I86" i="1"/>
  <c r="K86" i="1"/>
  <c r="L86" i="1"/>
  <c r="I87" i="1"/>
  <c r="K87" i="1"/>
  <c r="L87" i="1"/>
  <c r="I88" i="1"/>
  <c r="K88" i="1"/>
  <c r="L88" i="1"/>
  <c r="I89" i="1"/>
  <c r="K89" i="1"/>
  <c r="L89" i="1"/>
  <c r="I90" i="1"/>
  <c r="K90" i="1"/>
  <c r="L90" i="1"/>
  <c r="I91" i="1"/>
  <c r="K91" i="1"/>
  <c r="L91" i="1"/>
  <c r="I92" i="1"/>
  <c r="K92" i="1"/>
  <c r="L92" i="1"/>
  <c r="I93" i="1"/>
  <c r="K93" i="1"/>
  <c r="L93" i="1"/>
  <c r="I94" i="1"/>
  <c r="K94" i="1"/>
  <c r="L94" i="1"/>
  <c r="I95" i="1"/>
  <c r="K95" i="1"/>
  <c r="L95" i="1"/>
  <c r="I96" i="1"/>
  <c r="K96" i="1"/>
  <c r="L96" i="1"/>
  <c r="I97" i="1"/>
  <c r="K97" i="1"/>
  <c r="L97" i="1"/>
  <c r="I98" i="1"/>
  <c r="K98" i="1"/>
  <c r="L98" i="1"/>
  <c r="I99" i="1"/>
  <c r="K99" i="1"/>
  <c r="L99" i="1"/>
  <c r="I100" i="1"/>
  <c r="K100" i="1"/>
  <c r="L100" i="1"/>
  <c r="I101" i="1"/>
  <c r="K101" i="1"/>
  <c r="L101" i="1"/>
  <c r="I102" i="1"/>
  <c r="K102" i="1"/>
  <c r="L102" i="1"/>
  <c r="I103" i="1"/>
  <c r="K103" i="1"/>
  <c r="L103" i="1"/>
  <c r="I104" i="1"/>
  <c r="K104" i="1"/>
  <c r="L104" i="1"/>
  <c r="I105" i="1"/>
  <c r="K105" i="1"/>
  <c r="L105" i="1"/>
  <c r="I106" i="1"/>
  <c r="K106" i="1"/>
  <c r="L106" i="1"/>
  <c r="I107" i="1"/>
  <c r="K107" i="1"/>
  <c r="L107" i="1"/>
  <c r="I108" i="1"/>
  <c r="K108" i="1"/>
  <c r="L108" i="1"/>
  <c r="I109" i="1"/>
  <c r="K109" i="1"/>
  <c r="L109" i="1"/>
  <c r="I110" i="1"/>
  <c r="K110" i="1"/>
  <c r="L110" i="1"/>
  <c r="I111" i="1"/>
  <c r="K111" i="1"/>
  <c r="L111" i="1"/>
  <c r="I112" i="1"/>
  <c r="K112" i="1"/>
  <c r="L112" i="1"/>
  <c r="I113" i="1"/>
  <c r="K113" i="1"/>
  <c r="L113" i="1"/>
  <c r="I114" i="1"/>
  <c r="K114" i="1"/>
  <c r="L114" i="1"/>
  <c r="I115" i="1"/>
  <c r="K115" i="1"/>
  <c r="L115" i="1"/>
  <c r="I116" i="1"/>
  <c r="K116" i="1"/>
  <c r="L116" i="1"/>
  <c r="I117" i="1"/>
  <c r="K117" i="1"/>
  <c r="L117" i="1"/>
  <c r="I118" i="1"/>
  <c r="K118" i="1"/>
  <c r="L118" i="1"/>
  <c r="I119" i="1"/>
  <c r="K119" i="1"/>
  <c r="L119" i="1"/>
  <c r="I120" i="1"/>
  <c r="K120" i="1"/>
  <c r="L120" i="1"/>
  <c r="I121" i="1"/>
  <c r="K121" i="1"/>
  <c r="L121" i="1"/>
  <c r="I122" i="1"/>
  <c r="K122" i="1"/>
  <c r="L122" i="1"/>
  <c r="I123" i="1"/>
  <c r="K123" i="1"/>
  <c r="L123" i="1"/>
  <c r="I124" i="1"/>
  <c r="K124" i="1"/>
  <c r="L124" i="1"/>
  <c r="I125" i="1"/>
  <c r="K125" i="1"/>
  <c r="L125" i="1"/>
  <c r="I126" i="1"/>
  <c r="K126" i="1"/>
  <c r="L126" i="1"/>
  <c r="I127" i="1"/>
  <c r="K127" i="1"/>
  <c r="L127" i="1"/>
  <c r="I128" i="1"/>
  <c r="K128" i="1"/>
  <c r="L128" i="1"/>
  <c r="I129" i="1"/>
  <c r="K129" i="1"/>
  <c r="L129" i="1"/>
  <c r="I130" i="1"/>
  <c r="K130" i="1"/>
  <c r="L130" i="1"/>
  <c r="I131" i="1"/>
  <c r="K131" i="1"/>
  <c r="L131" i="1"/>
  <c r="I132" i="1"/>
  <c r="K132" i="1"/>
  <c r="L132" i="1"/>
  <c r="I133" i="1"/>
  <c r="K133" i="1"/>
  <c r="L133" i="1"/>
  <c r="I134" i="1"/>
  <c r="K134" i="1"/>
  <c r="L134" i="1"/>
  <c r="I135" i="1"/>
  <c r="K135" i="1"/>
  <c r="L135" i="1"/>
  <c r="I136" i="1"/>
  <c r="K136" i="1"/>
  <c r="L136" i="1"/>
  <c r="I137" i="1"/>
  <c r="K137" i="1"/>
  <c r="L137" i="1"/>
  <c r="I138" i="1"/>
  <c r="K138" i="1"/>
  <c r="L138" i="1"/>
  <c r="I139" i="1"/>
  <c r="K139" i="1"/>
  <c r="L139" i="1"/>
  <c r="I140" i="1"/>
  <c r="K140" i="1"/>
  <c r="L140" i="1"/>
  <c r="I141" i="1"/>
  <c r="K141" i="1"/>
  <c r="L141" i="1"/>
  <c r="I142" i="1"/>
  <c r="K142" i="1"/>
  <c r="L142" i="1"/>
  <c r="I143" i="1"/>
  <c r="K143" i="1"/>
  <c r="L143" i="1"/>
  <c r="I144" i="1"/>
  <c r="K144" i="1"/>
  <c r="L144" i="1"/>
  <c r="I145" i="1"/>
  <c r="K145" i="1"/>
  <c r="L145" i="1"/>
  <c r="I146" i="1"/>
  <c r="K146" i="1"/>
  <c r="L146" i="1"/>
  <c r="I147" i="1"/>
  <c r="K147" i="1"/>
  <c r="L147" i="1"/>
  <c r="I148" i="1"/>
  <c r="K148" i="1"/>
  <c r="L148" i="1"/>
  <c r="I149" i="1"/>
  <c r="K149" i="1"/>
  <c r="L149" i="1"/>
  <c r="I150" i="1"/>
  <c r="K150" i="1"/>
  <c r="L150" i="1"/>
  <c r="I151" i="1"/>
  <c r="K151" i="1"/>
  <c r="L151" i="1"/>
  <c r="I152" i="1"/>
  <c r="K152" i="1"/>
  <c r="L152" i="1"/>
  <c r="I153" i="1"/>
  <c r="K153" i="1"/>
  <c r="L153" i="1"/>
  <c r="I154" i="1"/>
  <c r="K154" i="1"/>
  <c r="L154" i="1"/>
  <c r="I155" i="1"/>
  <c r="K155" i="1"/>
  <c r="L155" i="1"/>
  <c r="I156" i="1"/>
  <c r="K156" i="1"/>
  <c r="L156" i="1"/>
  <c r="I157" i="1"/>
  <c r="K157" i="1"/>
  <c r="L157" i="1"/>
  <c r="I158" i="1"/>
  <c r="K158" i="1"/>
  <c r="L158" i="1"/>
  <c r="I159" i="1"/>
  <c r="K159" i="1"/>
  <c r="L159" i="1"/>
  <c r="I160" i="1"/>
  <c r="K160" i="1"/>
  <c r="L160" i="1"/>
  <c r="I161" i="1"/>
  <c r="K161" i="1"/>
  <c r="L161" i="1"/>
  <c r="I162" i="1"/>
  <c r="K162" i="1"/>
  <c r="L162" i="1"/>
  <c r="I163" i="1"/>
  <c r="K163" i="1"/>
  <c r="L163" i="1"/>
  <c r="I164" i="1"/>
  <c r="K164" i="1"/>
  <c r="L164" i="1"/>
  <c r="I165" i="1"/>
  <c r="K165" i="1"/>
  <c r="L165" i="1"/>
  <c r="I166" i="1"/>
  <c r="K166" i="1"/>
  <c r="L166" i="1"/>
  <c r="I167" i="1"/>
  <c r="K167" i="1"/>
  <c r="L167" i="1"/>
  <c r="I168" i="1"/>
  <c r="K168" i="1"/>
  <c r="L168" i="1"/>
  <c r="I169" i="1"/>
  <c r="K169" i="1"/>
  <c r="L169" i="1"/>
  <c r="I170" i="1"/>
  <c r="K170" i="1"/>
  <c r="L170" i="1"/>
  <c r="I171" i="1"/>
  <c r="K171" i="1"/>
  <c r="L171" i="1"/>
  <c r="I172" i="1"/>
  <c r="K172" i="1"/>
  <c r="L172" i="1"/>
  <c r="I173" i="1"/>
  <c r="K173" i="1"/>
  <c r="L173" i="1"/>
  <c r="I174" i="1"/>
  <c r="K174" i="1"/>
  <c r="L174" i="1"/>
  <c r="I175" i="1"/>
  <c r="K175" i="1"/>
  <c r="L175" i="1"/>
  <c r="I176" i="1"/>
  <c r="K176" i="1"/>
  <c r="L176" i="1"/>
  <c r="I177" i="1"/>
  <c r="K177" i="1"/>
  <c r="L177" i="1"/>
  <c r="I178" i="1"/>
  <c r="K178" i="1"/>
  <c r="L178" i="1"/>
  <c r="I179" i="1"/>
  <c r="K179" i="1"/>
  <c r="L179" i="1"/>
  <c r="I180" i="1"/>
  <c r="K180" i="1"/>
  <c r="L180" i="1"/>
  <c r="I181" i="1"/>
  <c r="K181" i="1"/>
  <c r="L181" i="1"/>
  <c r="I182" i="1"/>
  <c r="K182" i="1"/>
  <c r="L182" i="1"/>
  <c r="I183" i="1"/>
  <c r="K183" i="1"/>
  <c r="L183" i="1"/>
  <c r="I184" i="1"/>
  <c r="K184" i="1"/>
  <c r="L184" i="1"/>
  <c r="I185" i="1"/>
  <c r="K185" i="1"/>
  <c r="L185" i="1"/>
  <c r="I186" i="1"/>
  <c r="K186" i="1"/>
  <c r="L186" i="1"/>
  <c r="I187" i="1"/>
  <c r="K187" i="1"/>
  <c r="L187" i="1"/>
  <c r="I188" i="1"/>
  <c r="K188" i="1"/>
  <c r="L188" i="1"/>
  <c r="I189" i="1"/>
  <c r="K189" i="1"/>
  <c r="L189" i="1"/>
  <c r="I190" i="1"/>
  <c r="K190" i="1"/>
  <c r="L190" i="1"/>
  <c r="I191" i="1"/>
  <c r="K191" i="1"/>
  <c r="L191" i="1"/>
  <c r="I192" i="1"/>
  <c r="K192" i="1"/>
  <c r="L192" i="1"/>
  <c r="I193" i="1"/>
  <c r="K193" i="1"/>
  <c r="L193" i="1"/>
  <c r="I194" i="1"/>
  <c r="K194" i="1"/>
  <c r="L194" i="1"/>
  <c r="I195" i="1"/>
  <c r="K195" i="1"/>
  <c r="L195" i="1"/>
  <c r="I196" i="1"/>
  <c r="K196" i="1"/>
  <c r="L196" i="1"/>
  <c r="I197" i="1"/>
  <c r="K197" i="1"/>
  <c r="L197" i="1"/>
  <c r="I198" i="1"/>
  <c r="K198" i="1"/>
  <c r="L198" i="1"/>
  <c r="I199" i="1"/>
  <c r="K199" i="1"/>
  <c r="L199" i="1"/>
  <c r="I200" i="1"/>
  <c r="K200" i="1"/>
  <c r="L200" i="1"/>
  <c r="I201" i="1"/>
  <c r="K201" i="1"/>
  <c r="L201" i="1"/>
  <c r="I202" i="1"/>
  <c r="K202" i="1"/>
  <c r="L202" i="1"/>
  <c r="I203" i="1"/>
  <c r="K203" i="1"/>
  <c r="L203" i="1"/>
  <c r="I204" i="1"/>
  <c r="K204" i="1"/>
  <c r="L204" i="1"/>
  <c r="I205" i="1"/>
  <c r="K205" i="1"/>
  <c r="L205" i="1"/>
  <c r="I206" i="1"/>
  <c r="K206" i="1"/>
  <c r="L206" i="1"/>
  <c r="I207" i="1"/>
  <c r="K207" i="1"/>
  <c r="L207" i="1"/>
  <c r="I208" i="1"/>
  <c r="K208" i="1"/>
  <c r="L208" i="1"/>
  <c r="I209" i="1"/>
  <c r="K209" i="1"/>
  <c r="L209" i="1"/>
  <c r="I210" i="1"/>
  <c r="K210" i="1"/>
  <c r="L210" i="1"/>
  <c r="I211" i="1"/>
  <c r="K211" i="1"/>
  <c r="L211" i="1"/>
  <c r="I212" i="1"/>
  <c r="K212" i="1"/>
  <c r="L212" i="1"/>
  <c r="I213" i="1"/>
  <c r="K213" i="1"/>
  <c r="L213" i="1"/>
  <c r="I214" i="1"/>
  <c r="K214" i="1"/>
  <c r="L214" i="1"/>
  <c r="I215" i="1"/>
  <c r="K215" i="1"/>
  <c r="L215" i="1"/>
  <c r="I216" i="1"/>
  <c r="K216" i="1"/>
  <c r="L216" i="1"/>
  <c r="I217" i="1"/>
  <c r="K217" i="1"/>
  <c r="L217" i="1"/>
  <c r="I218" i="1"/>
  <c r="K218" i="1"/>
  <c r="L218" i="1"/>
  <c r="I219" i="1"/>
  <c r="K219" i="1"/>
  <c r="L219" i="1"/>
  <c r="I220" i="1"/>
  <c r="K220" i="1"/>
  <c r="L220" i="1"/>
  <c r="I221" i="1"/>
  <c r="K221" i="1"/>
  <c r="L221" i="1"/>
  <c r="I222" i="1"/>
  <c r="K222" i="1"/>
  <c r="L222" i="1"/>
  <c r="I223" i="1"/>
  <c r="K223" i="1"/>
  <c r="L223" i="1"/>
  <c r="I224" i="1"/>
  <c r="K224" i="1"/>
  <c r="L224" i="1"/>
  <c r="I225" i="1"/>
  <c r="K225" i="1"/>
  <c r="L225" i="1"/>
  <c r="I226" i="1"/>
  <c r="K226" i="1"/>
  <c r="L226" i="1"/>
  <c r="I227" i="1"/>
  <c r="K227" i="1"/>
  <c r="L227" i="1"/>
  <c r="I228" i="1"/>
  <c r="K228" i="1"/>
  <c r="L228" i="1"/>
  <c r="I229" i="1"/>
  <c r="K229" i="1"/>
  <c r="L229" i="1"/>
  <c r="I230" i="1"/>
  <c r="K230" i="1"/>
  <c r="L230" i="1"/>
  <c r="I231" i="1"/>
  <c r="K231" i="1"/>
  <c r="L231" i="1"/>
  <c r="I232" i="1"/>
  <c r="K232" i="1"/>
  <c r="L232" i="1"/>
  <c r="I233" i="1"/>
  <c r="K233" i="1"/>
  <c r="L233" i="1"/>
  <c r="I234" i="1"/>
  <c r="K234" i="1"/>
  <c r="L234" i="1"/>
  <c r="I235" i="1"/>
  <c r="K235" i="1"/>
  <c r="L235" i="1"/>
  <c r="I236" i="1"/>
  <c r="K236" i="1"/>
  <c r="L236" i="1"/>
  <c r="I237" i="1"/>
  <c r="K237" i="1"/>
  <c r="L237" i="1"/>
  <c r="I238" i="1"/>
  <c r="K238" i="1"/>
  <c r="L238" i="1"/>
  <c r="I239" i="1"/>
  <c r="K239" i="1"/>
  <c r="L239" i="1"/>
  <c r="I240" i="1"/>
  <c r="K240" i="1"/>
  <c r="L240" i="1"/>
  <c r="I241" i="1"/>
  <c r="K241" i="1"/>
  <c r="L241" i="1"/>
  <c r="I242" i="1"/>
  <c r="K242" i="1"/>
  <c r="L242" i="1"/>
  <c r="I243" i="1"/>
  <c r="K243" i="1"/>
  <c r="L243" i="1"/>
  <c r="I244" i="1"/>
  <c r="K244" i="1"/>
  <c r="L244" i="1"/>
  <c r="I245" i="1"/>
  <c r="K245" i="1"/>
  <c r="L245" i="1"/>
  <c r="I246" i="1"/>
  <c r="K246" i="1"/>
  <c r="L246" i="1"/>
  <c r="I247" i="1"/>
  <c r="K247" i="1"/>
  <c r="L247" i="1"/>
  <c r="I248" i="1"/>
  <c r="K248" i="1"/>
  <c r="L248" i="1"/>
  <c r="I249" i="1"/>
  <c r="K249" i="1"/>
  <c r="L249" i="1"/>
  <c r="I250" i="1"/>
  <c r="K250" i="1"/>
  <c r="L250" i="1"/>
  <c r="I251" i="1"/>
  <c r="K251" i="1"/>
  <c r="L251" i="1"/>
  <c r="I252" i="1"/>
  <c r="K252" i="1"/>
  <c r="L252" i="1"/>
  <c r="I253" i="1"/>
  <c r="K253" i="1"/>
  <c r="L253" i="1"/>
  <c r="I254" i="1"/>
  <c r="K254" i="1"/>
  <c r="L254" i="1"/>
  <c r="I255" i="1"/>
  <c r="K255" i="1"/>
  <c r="L255" i="1"/>
  <c r="I256" i="1"/>
  <c r="K256" i="1"/>
  <c r="L256" i="1"/>
  <c r="I257" i="1"/>
  <c r="K257" i="1"/>
  <c r="L257" i="1"/>
  <c r="I258" i="1"/>
  <c r="K258" i="1"/>
  <c r="L258" i="1"/>
  <c r="I259" i="1"/>
  <c r="K259" i="1"/>
  <c r="L259" i="1"/>
  <c r="I260" i="1"/>
  <c r="K260" i="1"/>
  <c r="L260" i="1"/>
  <c r="I261" i="1"/>
  <c r="K261" i="1"/>
  <c r="L261" i="1"/>
  <c r="I262" i="1"/>
  <c r="K262" i="1"/>
  <c r="L262" i="1"/>
  <c r="I263" i="1"/>
  <c r="K263" i="1"/>
  <c r="L263" i="1"/>
  <c r="I264" i="1"/>
  <c r="K264" i="1"/>
  <c r="L264" i="1"/>
  <c r="I265" i="1"/>
  <c r="K265" i="1"/>
  <c r="L265" i="1"/>
  <c r="I266" i="1"/>
  <c r="K266" i="1"/>
  <c r="L266" i="1"/>
  <c r="I267" i="1"/>
  <c r="K267" i="1"/>
  <c r="L267" i="1"/>
  <c r="I268" i="1"/>
  <c r="K268" i="1"/>
  <c r="L268" i="1"/>
  <c r="I269" i="1"/>
  <c r="K269" i="1"/>
  <c r="L269" i="1"/>
  <c r="I270" i="1"/>
  <c r="K270" i="1"/>
  <c r="L270" i="1"/>
  <c r="I271" i="1"/>
  <c r="K271" i="1"/>
  <c r="L271" i="1"/>
  <c r="I272" i="1"/>
  <c r="K272" i="1"/>
  <c r="L272" i="1"/>
  <c r="I273" i="1"/>
  <c r="K273" i="1"/>
  <c r="L273" i="1"/>
  <c r="I274" i="1"/>
  <c r="K274" i="1"/>
  <c r="L274" i="1"/>
  <c r="I275" i="1"/>
  <c r="K275" i="1"/>
  <c r="L275" i="1"/>
  <c r="I276" i="1"/>
  <c r="K276" i="1"/>
  <c r="L276" i="1"/>
  <c r="I277" i="1"/>
  <c r="K277" i="1"/>
  <c r="L277" i="1"/>
  <c r="I278" i="1"/>
  <c r="K278" i="1"/>
  <c r="L278" i="1"/>
  <c r="I279" i="1"/>
  <c r="K279" i="1"/>
  <c r="L279" i="1"/>
  <c r="I280" i="1"/>
  <c r="K280" i="1"/>
  <c r="L280" i="1"/>
  <c r="I281" i="1"/>
  <c r="K281" i="1"/>
  <c r="L281" i="1"/>
  <c r="I282" i="1"/>
  <c r="K282" i="1"/>
  <c r="L282" i="1"/>
  <c r="I283" i="1"/>
  <c r="K283" i="1"/>
  <c r="L283" i="1"/>
  <c r="I284" i="1"/>
  <c r="K284" i="1"/>
  <c r="L284" i="1"/>
  <c r="I285" i="1"/>
  <c r="K285" i="1"/>
  <c r="L285" i="1"/>
  <c r="I286" i="1"/>
  <c r="K286" i="1"/>
  <c r="L286" i="1"/>
  <c r="I287" i="1"/>
  <c r="K287" i="1"/>
  <c r="L287" i="1"/>
  <c r="I288" i="1"/>
  <c r="K288" i="1"/>
  <c r="L288" i="1"/>
  <c r="I289" i="1"/>
  <c r="K289" i="1"/>
  <c r="L289" i="1"/>
  <c r="I290" i="1"/>
  <c r="K290" i="1"/>
  <c r="L290" i="1"/>
  <c r="I291" i="1"/>
  <c r="K291" i="1"/>
  <c r="L291" i="1"/>
  <c r="I292" i="1"/>
  <c r="K292" i="1"/>
  <c r="L292" i="1"/>
  <c r="I293" i="1"/>
  <c r="K293" i="1"/>
  <c r="L293" i="1"/>
  <c r="I294" i="1"/>
  <c r="K294" i="1"/>
  <c r="L294" i="1"/>
  <c r="I295" i="1"/>
  <c r="K295" i="1"/>
  <c r="L295" i="1"/>
  <c r="I296" i="1"/>
  <c r="K296" i="1"/>
  <c r="L296" i="1"/>
  <c r="I297" i="1"/>
  <c r="K297" i="1"/>
  <c r="L297" i="1"/>
  <c r="I298" i="1"/>
  <c r="K298" i="1"/>
  <c r="L298" i="1"/>
  <c r="I299" i="1"/>
  <c r="K299" i="1"/>
  <c r="L299" i="1"/>
  <c r="I300" i="1"/>
  <c r="K300" i="1"/>
  <c r="L300" i="1"/>
  <c r="I301" i="1"/>
  <c r="K301" i="1"/>
  <c r="L301" i="1"/>
  <c r="I302" i="1"/>
  <c r="K302" i="1"/>
  <c r="L302" i="1"/>
  <c r="I303" i="1"/>
  <c r="K303" i="1"/>
  <c r="L303" i="1"/>
  <c r="I304" i="1"/>
  <c r="K304" i="1"/>
  <c r="L304" i="1"/>
  <c r="I305" i="1"/>
  <c r="K305" i="1"/>
  <c r="L305" i="1"/>
  <c r="I306" i="1"/>
  <c r="K306" i="1"/>
  <c r="L306" i="1"/>
  <c r="I307" i="1"/>
  <c r="K307" i="1"/>
  <c r="L307" i="1"/>
  <c r="I308" i="1"/>
  <c r="K308" i="1"/>
  <c r="L308" i="1"/>
  <c r="I309" i="1"/>
  <c r="K309" i="1"/>
  <c r="L309" i="1"/>
  <c r="I310" i="1"/>
  <c r="K310" i="1"/>
  <c r="L310" i="1"/>
  <c r="I311" i="1"/>
  <c r="K311" i="1"/>
  <c r="L311" i="1"/>
  <c r="I312" i="1"/>
  <c r="K312" i="1"/>
  <c r="L312" i="1"/>
  <c r="I313" i="1"/>
  <c r="K313" i="1"/>
  <c r="L313" i="1"/>
  <c r="I314" i="1"/>
  <c r="K314" i="1"/>
  <c r="L314" i="1"/>
  <c r="I315" i="1"/>
  <c r="K315" i="1"/>
  <c r="L315" i="1"/>
  <c r="I316" i="1"/>
  <c r="K316" i="1"/>
  <c r="L316" i="1"/>
  <c r="I317" i="1"/>
  <c r="K317" i="1"/>
  <c r="L317" i="1"/>
  <c r="I318" i="1"/>
  <c r="K318" i="1"/>
  <c r="L318" i="1"/>
  <c r="I319" i="1"/>
  <c r="K319" i="1"/>
  <c r="L319" i="1"/>
  <c r="I320" i="1"/>
  <c r="K320" i="1"/>
  <c r="L320" i="1"/>
  <c r="I321" i="1"/>
  <c r="K321" i="1"/>
  <c r="L321" i="1"/>
  <c r="I322" i="1"/>
  <c r="K322" i="1"/>
  <c r="L322" i="1"/>
  <c r="I323" i="1"/>
  <c r="K323" i="1"/>
  <c r="L323" i="1"/>
  <c r="I324" i="1"/>
  <c r="K324" i="1"/>
  <c r="L324" i="1"/>
  <c r="I325" i="1"/>
  <c r="K325" i="1"/>
  <c r="L325" i="1"/>
  <c r="I326" i="1"/>
  <c r="K326" i="1"/>
  <c r="L326" i="1"/>
  <c r="I327" i="1"/>
  <c r="K327" i="1"/>
  <c r="L327" i="1"/>
  <c r="I328" i="1"/>
  <c r="K328" i="1"/>
  <c r="L328" i="1"/>
  <c r="I329" i="1"/>
  <c r="K329" i="1"/>
  <c r="L329" i="1"/>
  <c r="I330" i="1"/>
  <c r="K330" i="1"/>
  <c r="L330" i="1"/>
  <c r="I331" i="1"/>
  <c r="K331" i="1"/>
  <c r="L331" i="1"/>
  <c r="I332" i="1"/>
  <c r="K332" i="1"/>
  <c r="L332" i="1"/>
  <c r="I333" i="1"/>
  <c r="K333" i="1"/>
  <c r="L333" i="1"/>
  <c r="I334" i="1"/>
  <c r="K334" i="1"/>
  <c r="L334" i="1"/>
  <c r="I335" i="1"/>
  <c r="K335" i="1"/>
  <c r="L335" i="1"/>
  <c r="I336" i="1"/>
  <c r="K336" i="1"/>
  <c r="L336" i="1"/>
  <c r="I337" i="1"/>
  <c r="K337" i="1"/>
  <c r="L337" i="1"/>
  <c r="I338" i="1"/>
  <c r="K338" i="1"/>
  <c r="L338" i="1"/>
  <c r="I339" i="1"/>
  <c r="K339" i="1"/>
  <c r="L339" i="1"/>
  <c r="I340" i="1"/>
  <c r="K340" i="1"/>
  <c r="L340" i="1"/>
  <c r="I341" i="1"/>
  <c r="K341" i="1"/>
  <c r="L341" i="1"/>
  <c r="I342" i="1"/>
  <c r="K342" i="1"/>
  <c r="L342" i="1"/>
  <c r="I343" i="1"/>
  <c r="K343" i="1"/>
  <c r="L343" i="1"/>
  <c r="I344" i="1"/>
  <c r="K344" i="1"/>
  <c r="L344" i="1"/>
  <c r="I345" i="1"/>
  <c r="K345" i="1"/>
  <c r="L345" i="1"/>
  <c r="I346" i="1"/>
  <c r="K346" i="1"/>
  <c r="L346" i="1"/>
  <c r="I347" i="1"/>
  <c r="K347" i="1"/>
  <c r="L347" i="1"/>
  <c r="I348" i="1"/>
  <c r="K348" i="1"/>
  <c r="L348" i="1"/>
  <c r="I349" i="1"/>
  <c r="K349" i="1"/>
  <c r="L349" i="1"/>
  <c r="I350" i="1"/>
  <c r="K350" i="1"/>
  <c r="L350" i="1"/>
  <c r="I351" i="1"/>
  <c r="K351" i="1"/>
  <c r="L351" i="1"/>
  <c r="I352" i="1"/>
  <c r="K352" i="1"/>
  <c r="L352" i="1"/>
  <c r="I353" i="1"/>
  <c r="K353" i="1"/>
  <c r="L353" i="1"/>
  <c r="I354" i="1"/>
  <c r="K354" i="1"/>
  <c r="L354" i="1"/>
  <c r="I355" i="1"/>
  <c r="K355" i="1"/>
  <c r="L355" i="1"/>
  <c r="I356" i="1"/>
  <c r="K356" i="1"/>
  <c r="L356" i="1"/>
  <c r="I357" i="1"/>
  <c r="K357" i="1"/>
  <c r="L357" i="1"/>
  <c r="I358" i="1"/>
  <c r="K358" i="1"/>
  <c r="L358" i="1"/>
  <c r="I359" i="1"/>
  <c r="K359" i="1"/>
  <c r="L359" i="1"/>
  <c r="I360" i="1"/>
  <c r="K360" i="1"/>
  <c r="L360" i="1"/>
  <c r="I361" i="1"/>
  <c r="K361" i="1"/>
  <c r="L361" i="1"/>
  <c r="I362" i="1"/>
  <c r="K362" i="1"/>
  <c r="L362" i="1"/>
  <c r="I363" i="1"/>
  <c r="K363" i="1"/>
  <c r="L363" i="1"/>
  <c r="I364" i="1"/>
  <c r="K364" i="1"/>
  <c r="L364" i="1"/>
  <c r="I365" i="1"/>
  <c r="K365" i="1"/>
  <c r="L365" i="1"/>
  <c r="I366" i="1"/>
  <c r="K366" i="1"/>
  <c r="L366" i="1"/>
  <c r="I367" i="1"/>
  <c r="K367" i="1"/>
  <c r="L367" i="1"/>
  <c r="I368" i="1"/>
  <c r="K368" i="1"/>
  <c r="L368" i="1"/>
  <c r="I369" i="1"/>
  <c r="K369" i="1"/>
  <c r="L369" i="1"/>
  <c r="I370" i="1"/>
  <c r="K370" i="1"/>
  <c r="L370" i="1"/>
  <c r="I371" i="1"/>
  <c r="K371" i="1"/>
  <c r="L371" i="1"/>
  <c r="I372" i="1"/>
  <c r="K372" i="1"/>
  <c r="L372" i="1"/>
  <c r="I373" i="1"/>
  <c r="K373" i="1"/>
  <c r="L373" i="1"/>
  <c r="I374" i="1"/>
  <c r="K374" i="1"/>
  <c r="L374" i="1"/>
  <c r="I375" i="1"/>
  <c r="K375" i="1"/>
  <c r="L375" i="1"/>
  <c r="I376" i="1"/>
  <c r="K376" i="1"/>
  <c r="L376" i="1"/>
  <c r="I377" i="1"/>
  <c r="K377" i="1"/>
  <c r="L377" i="1"/>
  <c r="I378" i="1"/>
  <c r="K378" i="1"/>
  <c r="L378" i="1"/>
  <c r="I379" i="1"/>
  <c r="K379" i="1"/>
  <c r="L379" i="1"/>
  <c r="I380" i="1"/>
  <c r="K380" i="1"/>
  <c r="L380" i="1"/>
  <c r="I381" i="1"/>
  <c r="K381" i="1"/>
  <c r="L381" i="1"/>
  <c r="I382" i="1"/>
  <c r="K382" i="1"/>
  <c r="L382" i="1"/>
  <c r="I383" i="1"/>
  <c r="K383" i="1"/>
  <c r="L383" i="1"/>
  <c r="I384" i="1"/>
  <c r="K384" i="1"/>
  <c r="L384" i="1"/>
  <c r="I385" i="1"/>
  <c r="K385" i="1"/>
  <c r="L385" i="1"/>
  <c r="I386" i="1"/>
  <c r="K386" i="1"/>
  <c r="L386" i="1"/>
  <c r="I387" i="1"/>
  <c r="K387" i="1"/>
  <c r="L387" i="1"/>
  <c r="I388" i="1"/>
  <c r="K388" i="1"/>
  <c r="L388" i="1"/>
  <c r="I389" i="1"/>
  <c r="K389" i="1"/>
  <c r="L389" i="1"/>
  <c r="I390" i="1"/>
  <c r="K390" i="1"/>
  <c r="L390" i="1"/>
  <c r="I391" i="1"/>
  <c r="K391" i="1"/>
  <c r="L391" i="1"/>
  <c r="I392" i="1"/>
  <c r="K392" i="1"/>
  <c r="L392" i="1"/>
  <c r="I393" i="1"/>
  <c r="K393" i="1"/>
  <c r="L393" i="1"/>
  <c r="I394" i="1"/>
  <c r="K394" i="1"/>
  <c r="L394" i="1"/>
  <c r="I395" i="1"/>
  <c r="K395" i="1"/>
  <c r="L395" i="1"/>
  <c r="I396" i="1"/>
  <c r="K396" i="1"/>
  <c r="L396" i="1"/>
  <c r="I397" i="1"/>
  <c r="K397" i="1"/>
  <c r="L397" i="1"/>
  <c r="I398" i="1"/>
  <c r="K398" i="1"/>
  <c r="L398" i="1"/>
  <c r="I399" i="1"/>
  <c r="K399" i="1"/>
  <c r="L399" i="1"/>
  <c r="I400" i="1"/>
  <c r="K400" i="1"/>
  <c r="L400" i="1"/>
  <c r="I401" i="1"/>
  <c r="K401" i="1"/>
  <c r="L401" i="1"/>
  <c r="I402" i="1"/>
  <c r="K402" i="1"/>
  <c r="L402" i="1"/>
  <c r="I403" i="1"/>
  <c r="K403" i="1"/>
  <c r="L403" i="1"/>
  <c r="I404" i="1"/>
  <c r="K404" i="1"/>
  <c r="L404" i="1"/>
  <c r="I405" i="1"/>
  <c r="K405" i="1"/>
  <c r="L405" i="1"/>
  <c r="I406" i="1"/>
  <c r="K406" i="1"/>
  <c r="L406" i="1"/>
  <c r="I407" i="1"/>
  <c r="K407" i="1"/>
  <c r="L407" i="1"/>
  <c r="I408" i="1"/>
  <c r="K408" i="1"/>
  <c r="L408" i="1"/>
  <c r="I409" i="1"/>
  <c r="K409" i="1"/>
  <c r="L409" i="1"/>
  <c r="I410" i="1"/>
  <c r="K410" i="1"/>
  <c r="L410" i="1"/>
  <c r="I411" i="1"/>
  <c r="K411" i="1"/>
  <c r="L411" i="1"/>
  <c r="I412" i="1"/>
  <c r="K412" i="1"/>
  <c r="L412" i="1"/>
  <c r="I413" i="1"/>
  <c r="K413" i="1"/>
  <c r="L413" i="1"/>
  <c r="I414" i="1"/>
  <c r="K414" i="1"/>
  <c r="L414" i="1"/>
  <c r="I415" i="1"/>
  <c r="K415" i="1"/>
  <c r="L415" i="1"/>
  <c r="I416" i="1"/>
  <c r="K416" i="1"/>
  <c r="L416" i="1"/>
  <c r="I417" i="1"/>
  <c r="K417" i="1"/>
  <c r="L417" i="1"/>
  <c r="I418" i="1"/>
  <c r="K418" i="1"/>
  <c r="L418" i="1"/>
  <c r="I419" i="1"/>
  <c r="K419" i="1"/>
  <c r="L419" i="1"/>
  <c r="I420" i="1"/>
  <c r="K420" i="1"/>
  <c r="L420" i="1"/>
  <c r="I421" i="1"/>
  <c r="K421" i="1"/>
  <c r="L421" i="1"/>
  <c r="I422" i="1"/>
  <c r="K422" i="1"/>
  <c r="L422" i="1"/>
  <c r="I423" i="1"/>
  <c r="K423" i="1"/>
  <c r="L423" i="1"/>
  <c r="I424" i="1"/>
  <c r="K424" i="1"/>
  <c r="L424" i="1"/>
  <c r="I425" i="1"/>
  <c r="K425" i="1"/>
  <c r="L425" i="1"/>
  <c r="I426" i="1"/>
  <c r="K426" i="1"/>
  <c r="L426" i="1"/>
  <c r="I427" i="1"/>
  <c r="K427" i="1"/>
  <c r="L427" i="1"/>
  <c r="I428" i="1"/>
  <c r="K428" i="1"/>
  <c r="L428" i="1"/>
  <c r="I429" i="1"/>
  <c r="K429" i="1"/>
  <c r="L429" i="1"/>
  <c r="I430" i="1"/>
  <c r="K430" i="1"/>
  <c r="L430" i="1"/>
  <c r="I431" i="1"/>
  <c r="K431" i="1"/>
  <c r="L431" i="1"/>
  <c r="I432" i="1"/>
  <c r="K432" i="1"/>
  <c r="L432" i="1"/>
  <c r="I433" i="1"/>
  <c r="K433" i="1"/>
  <c r="L433" i="1"/>
  <c r="I434" i="1"/>
  <c r="K434" i="1"/>
  <c r="L434" i="1"/>
  <c r="I435" i="1"/>
  <c r="K435" i="1"/>
  <c r="L435" i="1"/>
  <c r="I436" i="1"/>
  <c r="K436" i="1"/>
  <c r="L436" i="1"/>
  <c r="I437" i="1"/>
  <c r="K437" i="1"/>
  <c r="L437" i="1"/>
  <c r="I438" i="1"/>
  <c r="K438" i="1"/>
  <c r="L438" i="1"/>
  <c r="I439" i="1"/>
  <c r="K439" i="1"/>
  <c r="L439" i="1"/>
  <c r="I440" i="1"/>
  <c r="K440" i="1"/>
  <c r="L440" i="1"/>
  <c r="I441" i="1"/>
  <c r="K441" i="1"/>
  <c r="L441" i="1"/>
  <c r="I442" i="1"/>
  <c r="K442" i="1"/>
  <c r="L442" i="1"/>
  <c r="I443" i="1"/>
  <c r="K443" i="1"/>
  <c r="L443" i="1"/>
  <c r="I444" i="1"/>
  <c r="K444" i="1"/>
  <c r="L444" i="1"/>
  <c r="I445" i="1"/>
  <c r="K445" i="1"/>
  <c r="L445" i="1"/>
  <c r="I446" i="1"/>
  <c r="K446" i="1"/>
  <c r="L446" i="1"/>
  <c r="I447" i="1"/>
  <c r="K447" i="1"/>
  <c r="L447" i="1"/>
  <c r="I448" i="1"/>
  <c r="K448" i="1"/>
  <c r="L448" i="1"/>
  <c r="I449" i="1"/>
  <c r="K449" i="1"/>
  <c r="L449" i="1"/>
  <c r="I450" i="1"/>
  <c r="K450" i="1"/>
  <c r="L450" i="1"/>
  <c r="I451" i="1"/>
  <c r="K451" i="1"/>
  <c r="L451" i="1"/>
  <c r="I452" i="1"/>
  <c r="K452" i="1"/>
  <c r="L452" i="1"/>
  <c r="I453" i="1"/>
  <c r="K453" i="1"/>
  <c r="L453" i="1"/>
  <c r="I454" i="1"/>
  <c r="K454" i="1"/>
  <c r="L454" i="1"/>
  <c r="I455" i="1"/>
  <c r="K455" i="1"/>
  <c r="L455" i="1"/>
  <c r="I456" i="1"/>
  <c r="K456" i="1"/>
  <c r="L456" i="1"/>
  <c r="I457" i="1"/>
  <c r="K457" i="1"/>
  <c r="L457" i="1"/>
  <c r="I458" i="1"/>
  <c r="K458" i="1"/>
  <c r="L458" i="1"/>
  <c r="I459" i="1"/>
  <c r="K459" i="1"/>
  <c r="L459" i="1"/>
  <c r="I460" i="1"/>
  <c r="K460" i="1"/>
  <c r="L460" i="1"/>
  <c r="I461" i="1"/>
  <c r="K461" i="1"/>
  <c r="L461" i="1"/>
  <c r="I462" i="1"/>
  <c r="K462" i="1"/>
  <c r="L462" i="1"/>
  <c r="I463" i="1"/>
  <c r="K463" i="1"/>
  <c r="L463" i="1"/>
  <c r="I464" i="1"/>
  <c r="K464" i="1"/>
  <c r="L464" i="1"/>
  <c r="I465" i="1"/>
  <c r="K465" i="1"/>
  <c r="L465" i="1"/>
  <c r="I466" i="1"/>
  <c r="K466" i="1"/>
  <c r="L466" i="1"/>
  <c r="I467" i="1"/>
  <c r="K467" i="1"/>
  <c r="L467" i="1"/>
  <c r="I468" i="1"/>
  <c r="K468" i="1"/>
  <c r="L468" i="1"/>
  <c r="I469" i="1"/>
  <c r="K469" i="1"/>
  <c r="L469" i="1"/>
  <c r="I470" i="1"/>
  <c r="K470" i="1"/>
  <c r="L470" i="1"/>
  <c r="I471" i="1"/>
  <c r="K471" i="1"/>
  <c r="L471" i="1"/>
  <c r="I472" i="1"/>
  <c r="K472" i="1"/>
  <c r="L472" i="1"/>
  <c r="I473" i="1"/>
  <c r="K473" i="1"/>
  <c r="L473" i="1"/>
  <c r="I474" i="1"/>
  <c r="K474" i="1"/>
  <c r="L474" i="1"/>
  <c r="I475" i="1"/>
  <c r="K475" i="1"/>
  <c r="L475" i="1"/>
  <c r="I476" i="1"/>
  <c r="K476" i="1"/>
  <c r="L476" i="1"/>
  <c r="I477" i="1"/>
  <c r="K477" i="1"/>
  <c r="L477" i="1"/>
  <c r="I478" i="1"/>
  <c r="K478" i="1"/>
  <c r="L478" i="1"/>
  <c r="I479" i="1"/>
  <c r="K479" i="1"/>
  <c r="L479" i="1"/>
  <c r="I480" i="1"/>
  <c r="K480" i="1"/>
  <c r="L480" i="1"/>
  <c r="I481" i="1"/>
  <c r="K481" i="1"/>
  <c r="L481" i="1"/>
  <c r="I482" i="1"/>
  <c r="K482" i="1"/>
  <c r="L482" i="1"/>
  <c r="I483" i="1"/>
  <c r="K483" i="1"/>
  <c r="L483" i="1"/>
  <c r="I484" i="1"/>
  <c r="K484" i="1"/>
  <c r="L484" i="1"/>
  <c r="I485" i="1"/>
  <c r="K485" i="1"/>
  <c r="L485" i="1"/>
  <c r="I486" i="1"/>
  <c r="K486" i="1"/>
  <c r="L486" i="1"/>
  <c r="I487" i="1"/>
  <c r="K487" i="1"/>
  <c r="L487" i="1"/>
  <c r="I488" i="1"/>
  <c r="K488" i="1"/>
  <c r="L488" i="1"/>
  <c r="I489" i="1"/>
  <c r="K489" i="1"/>
  <c r="L489" i="1"/>
  <c r="I490" i="1"/>
  <c r="K490" i="1"/>
  <c r="L490" i="1"/>
  <c r="I491" i="1"/>
  <c r="K491" i="1"/>
  <c r="L491" i="1"/>
  <c r="I492" i="1"/>
  <c r="K492" i="1"/>
  <c r="L492" i="1"/>
  <c r="I493" i="1"/>
  <c r="K493" i="1"/>
  <c r="L493" i="1"/>
  <c r="I494" i="1"/>
  <c r="K494" i="1"/>
  <c r="L494" i="1"/>
  <c r="I495" i="1"/>
  <c r="K495" i="1"/>
  <c r="L495" i="1"/>
  <c r="I496" i="1"/>
  <c r="K496" i="1"/>
  <c r="L496" i="1"/>
  <c r="I497" i="1"/>
  <c r="K497" i="1"/>
  <c r="L497" i="1"/>
  <c r="I498" i="1"/>
  <c r="K498" i="1"/>
  <c r="L498" i="1"/>
  <c r="I499" i="1"/>
  <c r="K499" i="1"/>
  <c r="L499" i="1"/>
  <c r="I500" i="1"/>
  <c r="K500" i="1"/>
  <c r="L500" i="1"/>
  <c r="I501" i="1"/>
  <c r="K501" i="1"/>
  <c r="L501" i="1"/>
  <c r="I502" i="1"/>
  <c r="K502" i="1"/>
  <c r="L502" i="1"/>
  <c r="I503" i="1"/>
  <c r="K503" i="1"/>
  <c r="L503" i="1"/>
  <c r="I504" i="1"/>
  <c r="K504" i="1"/>
  <c r="L504" i="1"/>
  <c r="I505" i="1"/>
  <c r="K505" i="1"/>
  <c r="L505" i="1"/>
  <c r="I506" i="1"/>
  <c r="K506" i="1"/>
  <c r="L506" i="1"/>
  <c r="I507" i="1"/>
  <c r="K507" i="1"/>
  <c r="L507" i="1"/>
  <c r="I508" i="1"/>
  <c r="K508" i="1"/>
  <c r="L508" i="1"/>
  <c r="I509" i="1"/>
  <c r="K509" i="1"/>
  <c r="L509" i="1"/>
  <c r="I510" i="1"/>
  <c r="K510" i="1"/>
  <c r="L510" i="1"/>
  <c r="I511" i="1"/>
  <c r="K511" i="1"/>
  <c r="L511" i="1"/>
  <c r="I512" i="1"/>
  <c r="K512" i="1"/>
  <c r="L512" i="1"/>
  <c r="I513" i="1"/>
  <c r="K513" i="1"/>
  <c r="L513" i="1"/>
  <c r="I514" i="1"/>
  <c r="K514" i="1"/>
  <c r="L514" i="1"/>
  <c r="I515" i="1"/>
  <c r="K515" i="1"/>
  <c r="L515" i="1"/>
  <c r="I516" i="1"/>
  <c r="K516" i="1"/>
  <c r="L516" i="1"/>
  <c r="I517" i="1"/>
  <c r="K517" i="1"/>
  <c r="L517" i="1"/>
  <c r="I518" i="1"/>
  <c r="K518" i="1"/>
  <c r="L518" i="1"/>
  <c r="I519" i="1"/>
  <c r="K519" i="1"/>
  <c r="L519" i="1"/>
  <c r="I520" i="1"/>
  <c r="K520" i="1"/>
  <c r="L520" i="1"/>
  <c r="I521" i="1"/>
  <c r="K521" i="1"/>
  <c r="L521" i="1"/>
  <c r="I522" i="1"/>
  <c r="K522" i="1"/>
  <c r="L522" i="1"/>
  <c r="I523" i="1"/>
  <c r="K523" i="1"/>
  <c r="L523" i="1"/>
  <c r="I524" i="1"/>
  <c r="K524" i="1"/>
  <c r="L524" i="1"/>
  <c r="I525" i="1"/>
  <c r="K525" i="1"/>
  <c r="L525" i="1"/>
  <c r="I526" i="1"/>
  <c r="K526" i="1"/>
  <c r="L526" i="1"/>
  <c r="I527" i="1"/>
  <c r="K527" i="1"/>
  <c r="L527" i="1"/>
  <c r="I528" i="1"/>
  <c r="K528" i="1"/>
  <c r="L528" i="1"/>
  <c r="I529" i="1"/>
  <c r="K529" i="1"/>
  <c r="L529" i="1"/>
  <c r="I530" i="1"/>
  <c r="K530" i="1"/>
  <c r="L530" i="1"/>
  <c r="I531" i="1"/>
  <c r="K531" i="1"/>
  <c r="L531" i="1"/>
  <c r="I532" i="1"/>
  <c r="K532" i="1"/>
  <c r="L532" i="1"/>
  <c r="I533" i="1"/>
  <c r="K533" i="1"/>
  <c r="L533" i="1"/>
  <c r="I534" i="1"/>
  <c r="K534" i="1"/>
  <c r="L534" i="1"/>
  <c r="I535" i="1"/>
  <c r="K535" i="1"/>
  <c r="L535" i="1"/>
  <c r="I536" i="1"/>
  <c r="K536" i="1"/>
  <c r="L536" i="1"/>
  <c r="I537" i="1"/>
  <c r="K537" i="1"/>
  <c r="L537" i="1"/>
  <c r="I538" i="1"/>
  <c r="K538" i="1"/>
  <c r="L538" i="1"/>
  <c r="I539" i="1"/>
  <c r="K539" i="1"/>
  <c r="L539" i="1"/>
  <c r="I540" i="1"/>
  <c r="K540" i="1"/>
  <c r="L540" i="1"/>
  <c r="I541" i="1"/>
  <c r="K541" i="1"/>
  <c r="L541" i="1"/>
  <c r="I542" i="1"/>
  <c r="K542" i="1"/>
  <c r="L542" i="1"/>
  <c r="I543" i="1"/>
  <c r="K543" i="1"/>
  <c r="L543" i="1"/>
  <c r="I544" i="1"/>
  <c r="K544" i="1"/>
  <c r="L544" i="1"/>
  <c r="I545" i="1"/>
  <c r="K545" i="1"/>
  <c r="L545" i="1"/>
  <c r="I546" i="1"/>
  <c r="K546" i="1"/>
  <c r="L546" i="1"/>
  <c r="I547" i="1"/>
  <c r="K547" i="1"/>
  <c r="L547" i="1"/>
  <c r="I548" i="1"/>
  <c r="K548" i="1"/>
  <c r="L548" i="1"/>
  <c r="I549" i="1"/>
  <c r="K549" i="1"/>
  <c r="L549" i="1"/>
  <c r="I550" i="1"/>
  <c r="K550" i="1"/>
  <c r="L550" i="1"/>
  <c r="I551" i="1"/>
  <c r="K551" i="1"/>
  <c r="L551" i="1"/>
  <c r="I552" i="1"/>
  <c r="K552" i="1"/>
  <c r="L552" i="1"/>
  <c r="I553" i="1"/>
  <c r="K553" i="1"/>
  <c r="L553" i="1"/>
  <c r="I554" i="1"/>
  <c r="K554" i="1"/>
  <c r="L554" i="1"/>
  <c r="I555" i="1"/>
  <c r="K555" i="1"/>
  <c r="L555" i="1"/>
  <c r="I556" i="1"/>
  <c r="K556" i="1"/>
  <c r="L556" i="1"/>
  <c r="I557" i="1"/>
  <c r="K557" i="1"/>
  <c r="L557" i="1"/>
  <c r="I558" i="1"/>
  <c r="K558" i="1"/>
  <c r="L558" i="1"/>
  <c r="I559" i="1"/>
  <c r="K559" i="1"/>
  <c r="L559" i="1"/>
  <c r="I560" i="1"/>
  <c r="K560" i="1"/>
  <c r="L560" i="1"/>
  <c r="I561" i="1"/>
  <c r="K561" i="1"/>
  <c r="L561" i="1"/>
  <c r="I562" i="1"/>
  <c r="K562" i="1"/>
  <c r="L562" i="1"/>
  <c r="I563" i="1"/>
  <c r="K563" i="1"/>
  <c r="L563" i="1"/>
  <c r="I564" i="1"/>
  <c r="K564" i="1"/>
  <c r="L564" i="1"/>
  <c r="I565" i="1"/>
  <c r="K565" i="1"/>
  <c r="L565" i="1"/>
  <c r="I566" i="1"/>
  <c r="K566" i="1"/>
  <c r="L566" i="1"/>
  <c r="I567" i="1"/>
  <c r="K567" i="1"/>
  <c r="L567" i="1"/>
  <c r="I568" i="1"/>
  <c r="K568" i="1"/>
  <c r="L568" i="1"/>
  <c r="I569" i="1"/>
  <c r="K569" i="1"/>
  <c r="L569" i="1"/>
  <c r="I570" i="1"/>
  <c r="K570" i="1"/>
  <c r="L570" i="1"/>
  <c r="I571" i="1"/>
  <c r="K571" i="1"/>
  <c r="L571" i="1"/>
  <c r="I572" i="1"/>
  <c r="K572" i="1"/>
  <c r="L572" i="1"/>
  <c r="I573" i="1"/>
  <c r="K573" i="1"/>
  <c r="L573" i="1"/>
  <c r="I574" i="1"/>
  <c r="K574" i="1"/>
  <c r="L574" i="1"/>
  <c r="I575" i="1"/>
  <c r="K575" i="1"/>
  <c r="L575" i="1"/>
  <c r="I576" i="1"/>
  <c r="K576" i="1"/>
  <c r="L576" i="1"/>
  <c r="I577" i="1"/>
  <c r="K577" i="1"/>
  <c r="L577" i="1"/>
  <c r="I578" i="1"/>
  <c r="K578" i="1"/>
  <c r="L578" i="1"/>
  <c r="I579" i="1"/>
  <c r="K579" i="1"/>
  <c r="L579" i="1"/>
  <c r="I580" i="1"/>
  <c r="K580" i="1"/>
  <c r="L580" i="1"/>
  <c r="I581" i="1"/>
  <c r="K581" i="1"/>
  <c r="L581" i="1"/>
  <c r="I582" i="1"/>
  <c r="K582" i="1"/>
  <c r="L582" i="1"/>
  <c r="I583" i="1"/>
  <c r="K583" i="1"/>
  <c r="L583" i="1"/>
  <c r="I584" i="1"/>
  <c r="K584" i="1"/>
  <c r="L584" i="1"/>
  <c r="I585" i="1"/>
  <c r="K585" i="1"/>
  <c r="L585" i="1"/>
  <c r="I586" i="1"/>
  <c r="K586" i="1"/>
  <c r="L586" i="1"/>
  <c r="I587" i="1"/>
  <c r="K587" i="1"/>
  <c r="L587" i="1"/>
  <c r="I588" i="1"/>
  <c r="K588" i="1"/>
  <c r="L588" i="1"/>
  <c r="I589" i="1"/>
  <c r="K589" i="1"/>
  <c r="L589" i="1"/>
  <c r="I590" i="1"/>
  <c r="K590" i="1"/>
  <c r="L590" i="1"/>
  <c r="I591" i="1"/>
  <c r="K591" i="1"/>
  <c r="L591" i="1"/>
  <c r="I592" i="1"/>
  <c r="K592" i="1"/>
  <c r="L592" i="1"/>
  <c r="I593" i="1"/>
  <c r="K593" i="1"/>
  <c r="L593" i="1"/>
  <c r="I594" i="1"/>
  <c r="K594" i="1"/>
  <c r="L594" i="1"/>
  <c r="I595" i="1"/>
  <c r="K595" i="1"/>
  <c r="L595" i="1"/>
  <c r="I596" i="1"/>
  <c r="K596" i="1"/>
  <c r="L596" i="1"/>
  <c r="I597" i="1"/>
  <c r="K597" i="1"/>
  <c r="L597" i="1"/>
  <c r="I598" i="1"/>
  <c r="K598" i="1"/>
  <c r="L598" i="1"/>
  <c r="I599" i="1"/>
  <c r="K599" i="1"/>
  <c r="L599" i="1"/>
  <c r="I600" i="1"/>
  <c r="K600" i="1"/>
  <c r="L600" i="1"/>
  <c r="I601" i="1"/>
  <c r="K601" i="1"/>
  <c r="L601" i="1"/>
  <c r="I602" i="1"/>
  <c r="K602" i="1"/>
  <c r="L602" i="1"/>
  <c r="I603" i="1"/>
  <c r="K603" i="1"/>
  <c r="L603" i="1"/>
  <c r="I604" i="1"/>
  <c r="K604" i="1"/>
  <c r="L604" i="1"/>
  <c r="I605" i="1"/>
  <c r="K605" i="1"/>
  <c r="L605" i="1"/>
  <c r="I606" i="1"/>
  <c r="K606" i="1"/>
  <c r="L606" i="1"/>
  <c r="I607" i="1"/>
  <c r="K607" i="1"/>
  <c r="L607" i="1"/>
  <c r="I608" i="1"/>
  <c r="K608" i="1"/>
  <c r="L608" i="1"/>
  <c r="I609" i="1"/>
  <c r="K609" i="1"/>
  <c r="L609" i="1"/>
  <c r="I610" i="1"/>
  <c r="K610" i="1"/>
  <c r="L610" i="1"/>
  <c r="I611" i="1"/>
  <c r="K611" i="1"/>
  <c r="L611" i="1"/>
  <c r="I612" i="1"/>
  <c r="K612" i="1"/>
  <c r="L612" i="1"/>
  <c r="I613" i="1"/>
  <c r="K613" i="1"/>
  <c r="L613" i="1"/>
  <c r="I614" i="1"/>
  <c r="K614" i="1"/>
  <c r="L614" i="1"/>
  <c r="I615" i="1"/>
  <c r="K615" i="1"/>
  <c r="L615" i="1"/>
  <c r="I616" i="1"/>
  <c r="K616" i="1"/>
  <c r="L616" i="1"/>
  <c r="I617" i="1"/>
  <c r="K617" i="1"/>
  <c r="L617" i="1"/>
  <c r="I618" i="1"/>
  <c r="K618" i="1"/>
  <c r="L618" i="1"/>
  <c r="I619" i="1"/>
  <c r="K619" i="1"/>
  <c r="L619" i="1"/>
  <c r="I620" i="1"/>
  <c r="K620" i="1"/>
  <c r="L620" i="1"/>
  <c r="I621" i="1"/>
  <c r="K621" i="1"/>
  <c r="L621" i="1"/>
  <c r="I622" i="1"/>
  <c r="K622" i="1"/>
  <c r="L622" i="1"/>
  <c r="I623" i="1"/>
  <c r="K623" i="1"/>
  <c r="L623" i="1"/>
  <c r="I624" i="1"/>
  <c r="K624" i="1"/>
  <c r="L624" i="1"/>
  <c r="I625" i="1"/>
  <c r="K625" i="1"/>
  <c r="L625" i="1"/>
  <c r="I626" i="1"/>
  <c r="K626" i="1"/>
  <c r="L626" i="1"/>
  <c r="I627" i="1"/>
  <c r="K627" i="1"/>
  <c r="L627" i="1"/>
  <c r="I628" i="1"/>
  <c r="K628" i="1"/>
  <c r="L628" i="1"/>
  <c r="I629" i="1"/>
  <c r="K629" i="1"/>
  <c r="L629" i="1"/>
  <c r="I630" i="1"/>
  <c r="K630" i="1"/>
  <c r="L630" i="1"/>
  <c r="I631" i="1"/>
  <c r="K631" i="1"/>
  <c r="L631" i="1"/>
  <c r="I632" i="1"/>
  <c r="K632" i="1"/>
  <c r="L632" i="1"/>
  <c r="I633" i="1"/>
  <c r="K633" i="1"/>
  <c r="L633" i="1"/>
  <c r="I634" i="1"/>
  <c r="K634" i="1"/>
  <c r="L634" i="1"/>
  <c r="I635" i="1"/>
  <c r="K635" i="1"/>
  <c r="L635" i="1"/>
  <c r="I636" i="1"/>
  <c r="K636" i="1"/>
  <c r="L636" i="1"/>
  <c r="I637" i="1"/>
  <c r="K637" i="1"/>
  <c r="L637" i="1"/>
  <c r="I638" i="1"/>
  <c r="K638" i="1"/>
  <c r="L638" i="1"/>
  <c r="I639" i="1"/>
  <c r="K639" i="1"/>
  <c r="L639" i="1"/>
  <c r="I640" i="1"/>
  <c r="K640" i="1"/>
  <c r="L640" i="1"/>
  <c r="I641" i="1"/>
  <c r="K641" i="1"/>
  <c r="L641" i="1"/>
  <c r="I642" i="1"/>
  <c r="K642" i="1"/>
  <c r="L642" i="1"/>
  <c r="I643" i="1"/>
  <c r="K643" i="1"/>
  <c r="L643" i="1"/>
  <c r="I644" i="1"/>
  <c r="K644" i="1"/>
  <c r="L644" i="1"/>
  <c r="I645" i="1"/>
  <c r="K645" i="1"/>
  <c r="L645" i="1"/>
  <c r="I646" i="1"/>
  <c r="K646" i="1"/>
  <c r="L646" i="1"/>
  <c r="I647" i="1"/>
  <c r="K647" i="1"/>
  <c r="L647" i="1"/>
  <c r="I648" i="1"/>
  <c r="K648" i="1"/>
  <c r="L648" i="1"/>
  <c r="I649" i="1"/>
  <c r="K649" i="1"/>
  <c r="L649" i="1"/>
  <c r="I650" i="1"/>
  <c r="K650" i="1"/>
  <c r="L650" i="1"/>
  <c r="I651" i="1"/>
  <c r="K651" i="1"/>
  <c r="L651" i="1"/>
  <c r="I652" i="1"/>
  <c r="K652" i="1"/>
  <c r="L652" i="1"/>
  <c r="I653" i="1"/>
  <c r="K653" i="1"/>
  <c r="L653" i="1"/>
  <c r="I654" i="1"/>
  <c r="K654" i="1"/>
  <c r="L654" i="1"/>
  <c r="I655" i="1"/>
  <c r="K655" i="1"/>
  <c r="L655" i="1"/>
  <c r="I656" i="1"/>
  <c r="K656" i="1"/>
  <c r="L656" i="1"/>
  <c r="I657" i="1"/>
  <c r="K657" i="1"/>
  <c r="L657" i="1"/>
  <c r="I658" i="1"/>
  <c r="K658" i="1"/>
  <c r="L658" i="1"/>
  <c r="I659" i="1"/>
  <c r="K659" i="1"/>
  <c r="L659" i="1"/>
  <c r="I660" i="1"/>
  <c r="K660" i="1"/>
  <c r="L660" i="1"/>
  <c r="I661" i="1"/>
  <c r="K661" i="1"/>
  <c r="L661" i="1"/>
  <c r="I662" i="1"/>
  <c r="K662" i="1"/>
  <c r="L662" i="1"/>
  <c r="I663" i="1"/>
  <c r="K663" i="1"/>
  <c r="L663" i="1"/>
  <c r="I664" i="1"/>
  <c r="K664" i="1"/>
  <c r="L664" i="1"/>
  <c r="I665" i="1"/>
  <c r="K665" i="1"/>
  <c r="L665" i="1"/>
  <c r="I666" i="1"/>
  <c r="K666" i="1"/>
  <c r="L666" i="1"/>
  <c r="I667" i="1"/>
  <c r="K667" i="1"/>
  <c r="L667" i="1"/>
  <c r="I668" i="1"/>
  <c r="K668" i="1"/>
  <c r="L668" i="1"/>
  <c r="I669" i="1"/>
  <c r="K669" i="1"/>
  <c r="L669" i="1"/>
  <c r="I670" i="1"/>
  <c r="K670" i="1"/>
  <c r="L670" i="1"/>
  <c r="I671" i="1"/>
  <c r="K671" i="1"/>
  <c r="L671" i="1"/>
  <c r="I672" i="1"/>
  <c r="K672" i="1"/>
  <c r="L672" i="1"/>
  <c r="I673" i="1"/>
  <c r="K673" i="1"/>
  <c r="L673" i="1"/>
  <c r="I674" i="1"/>
  <c r="K674" i="1"/>
  <c r="L674" i="1"/>
  <c r="I675" i="1"/>
  <c r="K675" i="1"/>
  <c r="L675" i="1"/>
  <c r="I676" i="1"/>
  <c r="K676" i="1"/>
  <c r="L676" i="1"/>
  <c r="I677" i="1"/>
  <c r="K677" i="1"/>
  <c r="L677" i="1"/>
  <c r="I678" i="1"/>
  <c r="K678" i="1"/>
  <c r="L678" i="1"/>
  <c r="I679" i="1"/>
  <c r="K679" i="1"/>
  <c r="L679" i="1"/>
  <c r="I680" i="1"/>
  <c r="K680" i="1"/>
  <c r="L680" i="1"/>
  <c r="I681" i="1"/>
  <c r="K681" i="1"/>
  <c r="L681" i="1"/>
  <c r="I682" i="1"/>
  <c r="K682" i="1"/>
  <c r="L682" i="1"/>
  <c r="I683" i="1"/>
  <c r="K683" i="1"/>
  <c r="L683" i="1"/>
  <c r="I684" i="1"/>
  <c r="K684" i="1"/>
  <c r="L684" i="1"/>
  <c r="I685" i="1"/>
  <c r="K685" i="1"/>
  <c r="L685" i="1"/>
  <c r="I686" i="1"/>
  <c r="K686" i="1"/>
  <c r="L686" i="1"/>
  <c r="I687" i="1"/>
  <c r="K687" i="1"/>
  <c r="L687" i="1"/>
  <c r="I688" i="1"/>
  <c r="K688" i="1"/>
  <c r="L688" i="1"/>
  <c r="I689" i="1"/>
  <c r="K689" i="1"/>
  <c r="L689" i="1"/>
  <c r="I690" i="1"/>
  <c r="K690" i="1"/>
  <c r="L690" i="1"/>
  <c r="I691" i="1"/>
  <c r="K691" i="1"/>
  <c r="L691" i="1"/>
  <c r="I692" i="1"/>
  <c r="K692" i="1"/>
  <c r="L692" i="1"/>
  <c r="I693" i="1"/>
  <c r="K693" i="1"/>
  <c r="L693" i="1"/>
  <c r="I694" i="1"/>
  <c r="K694" i="1"/>
  <c r="L694" i="1"/>
  <c r="I695" i="1"/>
  <c r="K695" i="1"/>
  <c r="L695" i="1"/>
  <c r="I696" i="1"/>
  <c r="K696" i="1"/>
  <c r="L696" i="1"/>
  <c r="I697" i="1"/>
  <c r="K697" i="1"/>
  <c r="L697" i="1"/>
  <c r="I698" i="1"/>
  <c r="K698" i="1"/>
  <c r="L698" i="1"/>
  <c r="I699" i="1"/>
  <c r="K699" i="1"/>
  <c r="L699" i="1"/>
  <c r="I700" i="1"/>
  <c r="K700" i="1"/>
  <c r="L700" i="1"/>
  <c r="I701" i="1"/>
  <c r="K701" i="1"/>
  <c r="L701" i="1"/>
  <c r="I702" i="1"/>
  <c r="K702" i="1"/>
  <c r="L702" i="1"/>
  <c r="I703" i="1"/>
  <c r="K703" i="1"/>
  <c r="L703" i="1"/>
  <c r="I704" i="1"/>
  <c r="K704" i="1"/>
  <c r="L704" i="1"/>
  <c r="I705" i="1"/>
  <c r="K705" i="1"/>
  <c r="L705" i="1"/>
  <c r="I706" i="1"/>
  <c r="K706" i="1"/>
  <c r="L706" i="1"/>
  <c r="I707" i="1"/>
  <c r="K707" i="1"/>
  <c r="L707" i="1"/>
  <c r="I708" i="1"/>
  <c r="K708" i="1"/>
  <c r="L708" i="1"/>
  <c r="I709" i="1"/>
  <c r="K709" i="1"/>
  <c r="L709" i="1"/>
  <c r="I710" i="1"/>
  <c r="K710" i="1"/>
  <c r="L710" i="1"/>
  <c r="I711" i="1"/>
  <c r="K711" i="1"/>
  <c r="L711" i="1"/>
  <c r="I712" i="1"/>
  <c r="K712" i="1"/>
  <c r="L712" i="1"/>
  <c r="I713" i="1"/>
  <c r="K713" i="1"/>
  <c r="L713" i="1"/>
  <c r="I714" i="1"/>
  <c r="K714" i="1"/>
  <c r="L714" i="1"/>
  <c r="I715" i="1"/>
  <c r="K715" i="1"/>
  <c r="L715" i="1"/>
  <c r="I716" i="1"/>
  <c r="K716" i="1"/>
  <c r="L716" i="1"/>
  <c r="I717" i="1"/>
  <c r="K717" i="1"/>
  <c r="L717" i="1"/>
  <c r="I718" i="1"/>
  <c r="K718" i="1"/>
  <c r="L718" i="1"/>
  <c r="I719" i="1"/>
  <c r="K719" i="1"/>
  <c r="L719" i="1"/>
  <c r="I720" i="1"/>
  <c r="K720" i="1"/>
  <c r="L720" i="1"/>
  <c r="I721" i="1"/>
  <c r="K721" i="1"/>
  <c r="L721" i="1"/>
  <c r="I722" i="1"/>
  <c r="K722" i="1"/>
  <c r="L722" i="1"/>
  <c r="I723" i="1"/>
  <c r="K723" i="1"/>
  <c r="L723" i="1"/>
  <c r="I724" i="1"/>
  <c r="K724" i="1"/>
  <c r="L724" i="1"/>
  <c r="I725" i="1"/>
  <c r="K725" i="1"/>
  <c r="L725" i="1"/>
  <c r="I726" i="1"/>
  <c r="K726" i="1"/>
  <c r="L726" i="1"/>
  <c r="I727" i="1"/>
  <c r="K727" i="1"/>
  <c r="L727" i="1"/>
  <c r="I728" i="1"/>
  <c r="K728" i="1"/>
  <c r="L728" i="1"/>
  <c r="I729" i="1"/>
  <c r="K729" i="1"/>
  <c r="L729" i="1"/>
  <c r="I730" i="1"/>
  <c r="K730" i="1"/>
  <c r="L730" i="1"/>
  <c r="I731" i="1"/>
  <c r="K731" i="1"/>
  <c r="L731" i="1"/>
  <c r="I732" i="1"/>
  <c r="K732" i="1"/>
  <c r="L732" i="1"/>
  <c r="I733" i="1"/>
  <c r="K733" i="1"/>
  <c r="L733" i="1"/>
  <c r="I734" i="1"/>
  <c r="K734" i="1"/>
  <c r="L734" i="1"/>
  <c r="I735" i="1"/>
  <c r="K735" i="1"/>
  <c r="L735" i="1"/>
  <c r="I736" i="1"/>
  <c r="K736" i="1"/>
  <c r="L736" i="1"/>
  <c r="I737" i="1"/>
  <c r="K737" i="1"/>
  <c r="L737" i="1"/>
  <c r="I738" i="1"/>
  <c r="K738" i="1"/>
  <c r="L738" i="1"/>
  <c r="I739" i="1"/>
  <c r="K739" i="1"/>
  <c r="L739" i="1"/>
  <c r="I740" i="1"/>
  <c r="K740" i="1"/>
  <c r="L740" i="1"/>
  <c r="I741" i="1"/>
  <c r="K741" i="1"/>
  <c r="L741" i="1"/>
  <c r="I742" i="1"/>
  <c r="K742" i="1"/>
  <c r="L742" i="1"/>
  <c r="I743" i="1"/>
  <c r="K743" i="1"/>
  <c r="L743" i="1"/>
  <c r="I744" i="1"/>
  <c r="K744" i="1"/>
  <c r="L744" i="1"/>
  <c r="I745" i="1"/>
  <c r="K745" i="1"/>
  <c r="L745" i="1"/>
  <c r="I746" i="1"/>
  <c r="K746" i="1"/>
  <c r="L746" i="1"/>
  <c r="I747" i="1"/>
  <c r="K747" i="1"/>
  <c r="L747" i="1"/>
  <c r="I748" i="1"/>
  <c r="K748" i="1"/>
  <c r="L748" i="1"/>
  <c r="I749" i="1"/>
  <c r="K749" i="1"/>
  <c r="L749" i="1"/>
  <c r="I750" i="1"/>
  <c r="K750" i="1"/>
  <c r="L750" i="1"/>
  <c r="I751" i="1"/>
  <c r="K751" i="1"/>
  <c r="L751" i="1"/>
  <c r="I752" i="1"/>
  <c r="K752" i="1"/>
  <c r="L752" i="1"/>
  <c r="I753" i="1"/>
  <c r="K753" i="1"/>
  <c r="L753" i="1"/>
  <c r="I754" i="1"/>
  <c r="K754" i="1"/>
  <c r="L754" i="1"/>
  <c r="I755" i="1"/>
  <c r="K755" i="1"/>
  <c r="L755" i="1"/>
  <c r="I756" i="1"/>
  <c r="K756" i="1"/>
  <c r="L756" i="1"/>
  <c r="I757" i="1"/>
  <c r="K757" i="1"/>
  <c r="L757" i="1"/>
  <c r="I758" i="1"/>
  <c r="K758" i="1"/>
  <c r="L758" i="1"/>
  <c r="I759" i="1"/>
  <c r="K759" i="1"/>
  <c r="L759" i="1"/>
  <c r="I760" i="1"/>
  <c r="K760" i="1"/>
  <c r="L760" i="1"/>
  <c r="I761" i="1"/>
  <c r="K761" i="1"/>
  <c r="L761" i="1"/>
  <c r="I762" i="1"/>
  <c r="K762" i="1"/>
  <c r="L762" i="1"/>
  <c r="I763" i="1"/>
  <c r="K763" i="1"/>
  <c r="L763" i="1"/>
  <c r="I764" i="1"/>
  <c r="K764" i="1"/>
  <c r="L764" i="1"/>
  <c r="I765" i="1"/>
  <c r="K765" i="1"/>
  <c r="L765" i="1"/>
  <c r="I766" i="1"/>
  <c r="K766" i="1"/>
  <c r="L766" i="1"/>
  <c r="I767" i="1"/>
  <c r="K767" i="1"/>
  <c r="L767" i="1"/>
  <c r="I768" i="1"/>
  <c r="K768" i="1"/>
  <c r="L768" i="1"/>
  <c r="I769" i="1"/>
  <c r="K769" i="1"/>
  <c r="L769" i="1"/>
  <c r="I770" i="1"/>
  <c r="K770" i="1"/>
  <c r="L770" i="1"/>
  <c r="I771" i="1"/>
  <c r="K771" i="1"/>
  <c r="L771" i="1"/>
  <c r="I772" i="1"/>
  <c r="K772" i="1"/>
  <c r="L772" i="1"/>
  <c r="I773" i="1"/>
  <c r="K773" i="1"/>
  <c r="L773" i="1"/>
  <c r="I774" i="1"/>
  <c r="K774" i="1"/>
  <c r="L774" i="1"/>
  <c r="I775" i="1"/>
  <c r="K775" i="1"/>
  <c r="L775" i="1"/>
  <c r="I776" i="1"/>
  <c r="K776" i="1"/>
  <c r="L776" i="1"/>
  <c r="I777" i="1"/>
  <c r="K777" i="1"/>
  <c r="L777" i="1"/>
  <c r="I778" i="1"/>
  <c r="K778" i="1"/>
  <c r="L778" i="1"/>
  <c r="I779" i="1"/>
  <c r="K779" i="1"/>
  <c r="L779" i="1"/>
  <c r="I780" i="1"/>
  <c r="K780" i="1"/>
  <c r="L780" i="1"/>
  <c r="I781" i="1"/>
  <c r="K781" i="1"/>
  <c r="L781" i="1"/>
  <c r="I782" i="1"/>
  <c r="K782" i="1"/>
  <c r="L782" i="1"/>
  <c r="I783" i="1"/>
  <c r="K783" i="1"/>
  <c r="L783" i="1"/>
  <c r="I784" i="1"/>
  <c r="K784" i="1"/>
  <c r="L784" i="1"/>
  <c r="I785" i="1"/>
  <c r="K785" i="1"/>
  <c r="L785" i="1"/>
  <c r="I786" i="1"/>
  <c r="K786" i="1"/>
  <c r="L786" i="1"/>
  <c r="I787" i="1"/>
  <c r="K787" i="1"/>
  <c r="L787" i="1"/>
  <c r="I788" i="1"/>
  <c r="K788" i="1"/>
  <c r="L788" i="1"/>
  <c r="I789" i="1"/>
  <c r="K789" i="1"/>
  <c r="L789" i="1"/>
  <c r="I790" i="1"/>
  <c r="K790" i="1"/>
  <c r="L790" i="1"/>
  <c r="I791" i="1"/>
  <c r="K791" i="1"/>
  <c r="L791" i="1"/>
  <c r="I792" i="1"/>
  <c r="K792" i="1"/>
  <c r="L792" i="1"/>
  <c r="I793" i="1"/>
  <c r="K793" i="1"/>
  <c r="L793" i="1"/>
  <c r="I794" i="1"/>
  <c r="K794" i="1"/>
  <c r="L794" i="1"/>
  <c r="I795" i="1"/>
  <c r="K795" i="1"/>
  <c r="L795" i="1"/>
  <c r="I796" i="1"/>
  <c r="K796" i="1"/>
  <c r="L796" i="1"/>
  <c r="I797" i="1"/>
  <c r="K797" i="1"/>
  <c r="L797" i="1"/>
  <c r="I798" i="1"/>
  <c r="K798" i="1"/>
  <c r="L798" i="1"/>
  <c r="I799" i="1"/>
  <c r="K799" i="1"/>
  <c r="L799" i="1"/>
  <c r="I800" i="1"/>
  <c r="K800" i="1"/>
  <c r="L800" i="1"/>
  <c r="I801" i="1"/>
  <c r="K801" i="1"/>
  <c r="L801" i="1"/>
  <c r="I802" i="1"/>
  <c r="K802" i="1"/>
  <c r="L802" i="1"/>
  <c r="I803" i="1"/>
  <c r="K803" i="1"/>
  <c r="L803" i="1"/>
  <c r="I804" i="1"/>
  <c r="K804" i="1"/>
  <c r="L804" i="1"/>
  <c r="I805" i="1"/>
  <c r="K805" i="1"/>
  <c r="L805" i="1"/>
  <c r="I806" i="1"/>
  <c r="K806" i="1"/>
  <c r="L806" i="1"/>
  <c r="I807" i="1"/>
  <c r="K807" i="1"/>
  <c r="L807" i="1"/>
  <c r="I808" i="1"/>
  <c r="K808" i="1"/>
  <c r="L808" i="1"/>
  <c r="I809" i="1"/>
  <c r="K809" i="1"/>
  <c r="L809" i="1"/>
  <c r="I810" i="1"/>
  <c r="K810" i="1"/>
  <c r="L810" i="1"/>
  <c r="I811" i="1"/>
  <c r="K811" i="1"/>
  <c r="L811" i="1"/>
  <c r="I812" i="1"/>
  <c r="K812" i="1"/>
  <c r="L812" i="1"/>
  <c r="I813" i="1"/>
  <c r="K813" i="1"/>
  <c r="L813" i="1"/>
  <c r="I814" i="1"/>
  <c r="K814" i="1"/>
  <c r="L814" i="1"/>
  <c r="I815" i="1"/>
  <c r="K815" i="1"/>
  <c r="L815" i="1"/>
  <c r="I816" i="1"/>
  <c r="K816" i="1"/>
  <c r="L816" i="1"/>
  <c r="I817" i="1"/>
  <c r="K817" i="1"/>
  <c r="L817" i="1"/>
  <c r="I818" i="1"/>
  <c r="K818" i="1"/>
  <c r="L818" i="1"/>
  <c r="I819" i="1"/>
  <c r="K819" i="1"/>
  <c r="L819" i="1"/>
  <c r="I820" i="1"/>
  <c r="K820" i="1"/>
  <c r="L820" i="1"/>
  <c r="I821" i="1"/>
  <c r="K821" i="1"/>
  <c r="L821" i="1"/>
  <c r="I822" i="1"/>
  <c r="K822" i="1"/>
  <c r="L822" i="1"/>
  <c r="I823" i="1"/>
  <c r="K823" i="1"/>
  <c r="L823" i="1"/>
  <c r="I824" i="1"/>
  <c r="K824" i="1"/>
  <c r="L824" i="1"/>
  <c r="I825" i="1"/>
  <c r="K825" i="1"/>
  <c r="L825" i="1"/>
  <c r="I826" i="1"/>
  <c r="K826" i="1"/>
  <c r="L826" i="1"/>
  <c r="I827" i="1"/>
  <c r="K827" i="1"/>
  <c r="L827" i="1"/>
  <c r="I828" i="1"/>
  <c r="K828" i="1"/>
  <c r="L828" i="1"/>
  <c r="I829" i="1"/>
  <c r="K829" i="1"/>
  <c r="L829" i="1"/>
  <c r="I830" i="1"/>
  <c r="K830" i="1"/>
  <c r="L830" i="1"/>
  <c r="I831" i="1"/>
  <c r="K831" i="1"/>
  <c r="L831" i="1"/>
  <c r="I832" i="1"/>
  <c r="K832" i="1"/>
  <c r="L832" i="1"/>
  <c r="I833" i="1"/>
  <c r="K833" i="1"/>
  <c r="L833" i="1"/>
  <c r="I834" i="1"/>
  <c r="K834" i="1"/>
  <c r="L834" i="1"/>
  <c r="I835" i="1"/>
  <c r="K835" i="1"/>
  <c r="L835" i="1"/>
  <c r="I836" i="1"/>
  <c r="K836" i="1"/>
  <c r="L836" i="1"/>
  <c r="I837" i="1"/>
  <c r="K837" i="1"/>
  <c r="L837" i="1"/>
  <c r="I838" i="1"/>
  <c r="K838" i="1"/>
  <c r="L838" i="1"/>
  <c r="I839" i="1"/>
  <c r="K839" i="1"/>
  <c r="L839" i="1"/>
  <c r="I840" i="1"/>
  <c r="K840" i="1"/>
  <c r="L840" i="1"/>
  <c r="I841" i="1"/>
  <c r="K841" i="1"/>
  <c r="L841" i="1"/>
  <c r="I842" i="1"/>
  <c r="K842" i="1"/>
  <c r="L842" i="1"/>
  <c r="I843" i="1"/>
  <c r="K843" i="1"/>
  <c r="L843" i="1"/>
  <c r="I844" i="1"/>
  <c r="K844" i="1"/>
  <c r="L844" i="1"/>
  <c r="I845" i="1"/>
  <c r="K845" i="1"/>
  <c r="L845" i="1"/>
  <c r="I846" i="1"/>
  <c r="K846" i="1"/>
  <c r="L846" i="1"/>
  <c r="I847" i="1"/>
  <c r="K847" i="1"/>
  <c r="L847" i="1"/>
  <c r="I848" i="1"/>
  <c r="K848" i="1"/>
  <c r="L848" i="1"/>
  <c r="I849" i="1"/>
  <c r="K849" i="1"/>
  <c r="L849" i="1"/>
  <c r="I850" i="1"/>
  <c r="K850" i="1"/>
  <c r="L850" i="1"/>
  <c r="I851" i="1"/>
  <c r="K851" i="1"/>
  <c r="L851" i="1"/>
  <c r="I852" i="1"/>
  <c r="K852" i="1"/>
  <c r="L852" i="1"/>
  <c r="I853" i="1"/>
  <c r="K853" i="1"/>
  <c r="L853" i="1"/>
  <c r="I854" i="1"/>
  <c r="K854" i="1"/>
  <c r="L854" i="1"/>
  <c r="I855" i="1"/>
  <c r="K855" i="1"/>
  <c r="L855" i="1"/>
  <c r="I856" i="1"/>
  <c r="K856" i="1"/>
  <c r="L856" i="1"/>
  <c r="I857" i="1"/>
  <c r="K857" i="1"/>
  <c r="L857" i="1"/>
  <c r="I858" i="1"/>
  <c r="K858" i="1"/>
  <c r="L858" i="1"/>
  <c r="I859" i="1"/>
  <c r="K859" i="1"/>
  <c r="L859" i="1"/>
  <c r="I860" i="1"/>
  <c r="K860" i="1"/>
  <c r="L860" i="1"/>
  <c r="I861" i="1"/>
  <c r="K861" i="1"/>
  <c r="L861" i="1"/>
  <c r="I862" i="1"/>
  <c r="K862" i="1"/>
  <c r="L862" i="1"/>
  <c r="I863" i="1"/>
  <c r="K863" i="1"/>
  <c r="L863" i="1"/>
  <c r="I864" i="1"/>
  <c r="K864" i="1"/>
  <c r="L864" i="1"/>
  <c r="I865" i="1"/>
  <c r="K865" i="1"/>
  <c r="L865" i="1"/>
  <c r="I866" i="1"/>
  <c r="K866" i="1"/>
  <c r="L866" i="1"/>
  <c r="I867" i="1"/>
  <c r="K867" i="1"/>
  <c r="L867" i="1"/>
  <c r="I868" i="1"/>
  <c r="K868" i="1"/>
  <c r="L868" i="1"/>
  <c r="I869" i="1"/>
  <c r="K869" i="1"/>
  <c r="L869" i="1"/>
  <c r="I870" i="1"/>
  <c r="K870" i="1"/>
  <c r="L870" i="1"/>
  <c r="I871" i="1"/>
  <c r="K871" i="1"/>
  <c r="L871" i="1"/>
  <c r="I872" i="1"/>
  <c r="K872" i="1"/>
  <c r="L872" i="1"/>
  <c r="I873" i="1"/>
  <c r="K873" i="1"/>
  <c r="L873" i="1"/>
  <c r="I874" i="1"/>
  <c r="K874" i="1"/>
  <c r="L874" i="1"/>
  <c r="I875" i="1"/>
  <c r="K875" i="1"/>
  <c r="L875" i="1"/>
  <c r="I876" i="1"/>
  <c r="K876" i="1"/>
  <c r="L876" i="1"/>
  <c r="I877" i="1"/>
  <c r="K877" i="1"/>
  <c r="L877" i="1"/>
  <c r="I878" i="1"/>
  <c r="K878" i="1"/>
  <c r="L878" i="1"/>
  <c r="I879" i="1"/>
  <c r="K879" i="1"/>
  <c r="L879" i="1"/>
  <c r="I880" i="1"/>
  <c r="K880" i="1"/>
  <c r="L880" i="1"/>
  <c r="I881" i="1"/>
  <c r="K881" i="1"/>
  <c r="L881" i="1"/>
  <c r="I882" i="1"/>
  <c r="K882" i="1"/>
  <c r="L882" i="1"/>
  <c r="I883" i="1"/>
  <c r="K883" i="1"/>
  <c r="L883" i="1"/>
  <c r="I884" i="1"/>
  <c r="K884" i="1"/>
  <c r="L884" i="1"/>
  <c r="I885" i="1"/>
  <c r="K885" i="1"/>
  <c r="L885" i="1"/>
  <c r="I886" i="1"/>
  <c r="K886" i="1"/>
  <c r="L886" i="1"/>
  <c r="I887" i="1"/>
  <c r="K887" i="1"/>
  <c r="L887" i="1"/>
  <c r="I888" i="1"/>
  <c r="K888" i="1"/>
  <c r="L888" i="1"/>
  <c r="I889" i="1"/>
  <c r="K889" i="1"/>
  <c r="L889" i="1"/>
  <c r="I890" i="1"/>
  <c r="K890" i="1"/>
  <c r="L890" i="1"/>
  <c r="I891" i="1"/>
  <c r="K891" i="1"/>
  <c r="L891" i="1"/>
  <c r="I892" i="1"/>
  <c r="K892" i="1"/>
  <c r="L892" i="1"/>
  <c r="I893" i="1"/>
  <c r="K893" i="1"/>
  <c r="L893" i="1"/>
  <c r="I894" i="1"/>
  <c r="K894" i="1"/>
  <c r="L894" i="1"/>
  <c r="I895" i="1"/>
  <c r="K895" i="1"/>
  <c r="L895" i="1"/>
  <c r="I896" i="1"/>
  <c r="K896" i="1"/>
  <c r="L896" i="1"/>
  <c r="I897" i="1"/>
  <c r="K897" i="1"/>
  <c r="L897" i="1"/>
  <c r="I898" i="1"/>
  <c r="K898" i="1"/>
  <c r="L898" i="1"/>
  <c r="I899" i="1"/>
  <c r="K899" i="1"/>
  <c r="L899" i="1"/>
  <c r="I900" i="1"/>
  <c r="K900" i="1"/>
  <c r="L900" i="1"/>
  <c r="I901" i="1"/>
  <c r="K901" i="1"/>
  <c r="L901" i="1"/>
  <c r="I902" i="1"/>
  <c r="K902" i="1"/>
  <c r="L902" i="1"/>
  <c r="I903" i="1"/>
  <c r="K903" i="1"/>
  <c r="L903" i="1"/>
  <c r="I904" i="1"/>
  <c r="K904" i="1"/>
  <c r="L904" i="1"/>
  <c r="I905" i="1"/>
  <c r="K905" i="1"/>
  <c r="L905" i="1"/>
  <c r="I906" i="1"/>
  <c r="K906" i="1"/>
  <c r="L906" i="1"/>
  <c r="I907" i="1"/>
  <c r="K907" i="1"/>
  <c r="L907" i="1"/>
  <c r="I908" i="1"/>
  <c r="K908" i="1"/>
  <c r="L908" i="1"/>
  <c r="I909" i="1"/>
  <c r="K909" i="1"/>
  <c r="L909" i="1"/>
  <c r="I910" i="1"/>
  <c r="K910" i="1"/>
  <c r="L910" i="1"/>
  <c r="I911" i="1"/>
  <c r="K911" i="1"/>
  <c r="L911" i="1"/>
  <c r="I912" i="1"/>
  <c r="K912" i="1"/>
  <c r="L912" i="1"/>
  <c r="I913" i="1"/>
  <c r="K913" i="1"/>
  <c r="L913" i="1"/>
  <c r="I914" i="1"/>
  <c r="K914" i="1"/>
  <c r="L914" i="1"/>
  <c r="I915" i="1"/>
  <c r="K915" i="1"/>
  <c r="L915" i="1"/>
  <c r="I916" i="1"/>
  <c r="K916" i="1"/>
  <c r="L916" i="1"/>
  <c r="I917" i="1"/>
  <c r="K917" i="1"/>
  <c r="L917" i="1"/>
  <c r="I918" i="1"/>
  <c r="K918" i="1"/>
  <c r="L918" i="1"/>
  <c r="I919" i="1"/>
  <c r="K919" i="1"/>
  <c r="L919" i="1"/>
  <c r="I920" i="1"/>
  <c r="K920" i="1"/>
  <c r="L920" i="1"/>
  <c r="I921" i="1"/>
  <c r="K921" i="1"/>
  <c r="L921" i="1"/>
  <c r="I922" i="1"/>
  <c r="K922" i="1"/>
  <c r="L922" i="1"/>
  <c r="I923" i="1"/>
  <c r="K923" i="1"/>
  <c r="L923" i="1"/>
  <c r="I924" i="1"/>
  <c r="K924" i="1"/>
  <c r="L924" i="1"/>
  <c r="I925" i="1"/>
  <c r="K925" i="1"/>
  <c r="L925" i="1"/>
  <c r="I926" i="1"/>
  <c r="K926" i="1"/>
  <c r="L926" i="1"/>
  <c r="I927" i="1"/>
  <c r="K927" i="1"/>
  <c r="L927" i="1"/>
  <c r="I928" i="1"/>
  <c r="K928" i="1"/>
  <c r="L928" i="1"/>
  <c r="I929" i="1"/>
  <c r="K929" i="1"/>
  <c r="L929" i="1"/>
  <c r="I930" i="1"/>
  <c r="K930" i="1"/>
  <c r="L930" i="1"/>
  <c r="I931" i="1"/>
  <c r="K931" i="1"/>
  <c r="L931" i="1"/>
  <c r="I932" i="1"/>
  <c r="K932" i="1"/>
  <c r="L932" i="1"/>
  <c r="I933" i="1"/>
  <c r="K933" i="1"/>
  <c r="L933" i="1"/>
  <c r="I934" i="1"/>
  <c r="K934" i="1"/>
  <c r="L934" i="1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907" i="7"/>
  <c r="N899" i="7"/>
  <c r="N889" i="7"/>
  <c r="N877" i="7"/>
  <c r="N863" i="7"/>
  <c r="N847" i="7"/>
  <c r="N829" i="7"/>
  <c r="N809" i="7"/>
  <c r="N787" i="7"/>
  <c r="N763" i="7"/>
  <c r="N737" i="7"/>
  <c r="N709" i="7"/>
  <c r="N679" i="7"/>
  <c r="N647" i="7"/>
  <c r="N613" i="7"/>
  <c r="N603" i="7"/>
  <c r="N595" i="7"/>
  <c r="N585" i="7"/>
  <c r="N573" i="7"/>
  <c r="N559" i="7"/>
  <c r="N543" i="7"/>
  <c r="N525" i="7"/>
  <c r="N505" i="7"/>
  <c r="N483" i="7"/>
  <c r="N459" i="7"/>
  <c r="N433" i="7"/>
  <c r="N405" i="7"/>
  <c r="N375" i="7"/>
  <c r="N343" i="7"/>
  <c r="N309" i="7"/>
  <c r="N299" i="7"/>
  <c r="N291" i="7"/>
  <c r="N281" i="7"/>
  <c r="N269" i="7"/>
  <c r="N255" i="7"/>
  <c r="N239" i="7"/>
  <c r="N221" i="7"/>
  <c r="N201" i="7"/>
  <c r="N179" i="7"/>
  <c r="N155" i="7"/>
  <c r="N129" i="7"/>
  <c r="N101" i="7"/>
  <c r="N71" i="7"/>
  <c r="N39" i="7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C19" i="1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N5" i="7"/>
  <c r="M908" i="7"/>
  <c r="M909" i="7"/>
  <c r="M910" i="7"/>
  <c r="N910" i="7"/>
  <c r="N909" i="7"/>
  <c r="N908" i="7"/>
  <c r="N906" i="7"/>
  <c r="N905" i="7"/>
  <c r="N904" i="7"/>
  <c r="N903" i="7"/>
  <c r="N902" i="7"/>
  <c r="N901" i="7"/>
  <c r="N900" i="7"/>
  <c r="N898" i="7"/>
  <c r="N897" i="7"/>
  <c r="N896" i="7"/>
  <c r="N895" i="7"/>
  <c r="N894" i="7"/>
  <c r="N893" i="7"/>
  <c r="N892" i="7"/>
  <c r="N891" i="7"/>
  <c r="N890" i="7"/>
  <c r="N888" i="7"/>
  <c r="N887" i="7"/>
  <c r="N886" i="7"/>
  <c r="N885" i="7"/>
  <c r="N884" i="7"/>
  <c r="N883" i="7"/>
  <c r="N882" i="7"/>
  <c r="N881" i="7"/>
  <c r="N880" i="7"/>
  <c r="N879" i="7"/>
  <c r="N878" i="7"/>
  <c r="N876" i="7"/>
  <c r="N875" i="7"/>
  <c r="N874" i="7"/>
  <c r="N873" i="7"/>
  <c r="N872" i="7"/>
  <c r="N871" i="7"/>
  <c r="N870" i="7"/>
  <c r="N869" i="7"/>
  <c r="N868" i="7"/>
  <c r="N867" i="7"/>
  <c r="N866" i="7"/>
  <c r="N865" i="7"/>
  <c r="N864" i="7"/>
  <c r="N862" i="7"/>
  <c r="N861" i="7"/>
  <c r="N860" i="7"/>
  <c r="N859" i="7"/>
  <c r="N858" i="7"/>
  <c r="N857" i="7"/>
  <c r="N856" i="7"/>
  <c r="N855" i="7"/>
  <c r="N854" i="7"/>
  <c r="N853" i="7"/>
  <c r="N852" i="7"/>
  <c r="N851" i="7"/>
  <c r="N850" i="7"/>
  <c r="N849" i="7"/>
  <c r="N848" i="7"/>
  <c r="N846" i="7"/>
  <c r="N845" i="7"/>
  <c r="N844" i="7"/>
  <c r="N843" i="7"/>
  <c r="N842" i="7"/>
  <c r="N841" i="7"/>
  <c r="N840" i="7"/>
  <c r="N839" i="7"/>
  <c r="N838" i="7"/>
  <c r="N837" i="7"/>
  <c r="N836" i="7"/>
  <c r="N835" i="7"/>
  <c r="N834" i="7"/>
  <c r="N833" i="7"/>
  <c r="N832" i="7"/>
  <c r="N831" i="7"/>
  <c r="N830" i="7"/>
  <c r="N828" i="7"/>
  <c r="N827" i="7"/>
  <c r="N826" i="7"/>
  <c r="N825" i="7"/>
  <c r="N824" i="7"/>
  <c r="N823" i="7"/>
  <c r="N822" i="7"/>
  <c r="N821" i="7"/>
  <c r="N820" i="7"/>
  <c r="N819" i="7"/>
  <c r="N818" i="7"/>
  <c r="N817" i="7"/>
  <c r="N816" i="7"/>
  <c r="N815" i="7"/>
  <c r="N814" i="7"/>
  <c r="N813" i="7"/>
  <c r="N812" i="7"/>
  <c r="N811" i="7"/>
  <c r="N810" i="7"/>
  <c r="N808" i="7"/>
  <c r="N807" i="7"/>
  <c r="N806" i="7"/>
  <c r="N805" i="7"/>
  <c r="N804" i="7"/>
  <c r="N803" i="7"/>
  <c r="N802" i="7"/>
  <c r="N801" i="7"/>
  <c r="N800" i="7"/>
  <c r="N799" i="7"/>
  <c r="N798" i="7"/>
  <c r="N797" i="7"/>
  <c r="N796" i="7"/>
  <c r="N795" i="7"/>
  <c r="N794" i="7"/>
  <c r="N793" i="7"/>
  <c r="N792" i="7"/>
  <c r="N791" i="7"/>
  <c r="N790" i="7"/>
  <c r="N789" i="7"/>
  <c r="N788" i="7"/>
  <c r="N786" i="7"/>
  <c r="N785" i="7"/>
  <c r="N784" i="7"/>
  <c r="N783" i="7"/>
  <c r="N782" i="7"/>
  <c r="N781" i="7"/>
  <c r="N780" i="7"/>
  <c r="N779" i="7"/>
  <c r="N778" i="7"/>
  <c r="N777" i="7"/>
  <c r="N776" i="7"/>
  <c r="N775" i="7"/>
  <c r="N774" i="7"/>
  <c r="N773" i="7"/>
  <c r="N772" i="7"/>
  <c r="N771" i="7"/>
  <c r="N770" i="7"/>
  <c r="N769" i="7"/>
  <c r="N768" i="7"/>
  <c r="N767" i="7"/>
  <c r="N766" i="7"/>
  <c r="N765" i="7"/>
  <c r="N764" i="7"/>
  <c r="N762" i="7"/>
  <c r="N761" i="7"/>
  <c r="N760" i="7"/>
  <c r="N759" i="7"/>
  <c r="N758" i="7"/>
  <c r="N757" i="7"/>
  <c r="N756" i="7"/>
  <c r="N755" i="7"/>
  <c r="N754" i="7"/>
  <c r="N753" i="7"/>
  <c r="N752" i="7"/>
  <c r="N751" i="7"/>
  <c r="N750" i="7"/>
  <c r="N749" i="7"/>
  <c r="N748" i="7"/>
  <c r="N747" i="7"/>
  <c r="N746" i="7"/>
  <c r="N745" i="7"/>
  <c r="N744" i="7"/>
  <c r="N743" i="7"/>
  <c r="N742" i="7"/>
  <c r="N741" i="7"/>
  <c r="N740" i="7"/>
  <c r="N739" i="7"/>
  <c r="N738" i="7"/>
  <c r="N736" i="7"/>
  <c r="N735" i="7"/>
  <c r="N734" i="7"/>
  <c r="N733" i="7"/>
  <c r="N732" i="7"/>
  <c r="N731" i="7"/>
  <c r="N730" i="7"/>
  <c r="N729" i="7"/>
  <c r="N728" i="7"/>
  <c r="N727" i="7"/>
  <c r="N726" i="7"/>
  <c r="N725" i="7"/>
  <c r="N724" i="7"/>
  <c r="N723" i="7"/>
  <c r="N722" i="7"/>
  <c r="N721" i="7"/>
  <c r="N720" i="7"/>
  <c r="N719" i="7"/>
  <c r="N718" i="7"/>
  <c r="N717" i="7"/>
  <c r="N716" i="7"/>
  <c r="N715" i="7"/>
  <c r="N714" i="7"/>
  <c r="N713" i="7"/>
  <c r="N712" i="7"/>
  <c r="N711" i="7"/>
  <c r="N710" i="7"/>
  <c r="N708" i="7"/>
  <c r="N707" i="7"/>
  <c r="N706" i="7"/>
  <c r="N705" i="7"/>
  <c r="N704" i="7"/>
  <c r="N703" i="7"/>
  <c r="N702" i="7"/>
  <c r="N701" i="7"/>
  <c r="N700" i="7"/>
  <c r="N699" i="7"/>
  <c r="N698" i="7"/>
  <c r="N697" i="7"/>
  <c r="N696" i="7"/>
  <c r="N695" i="7"/>
  <c r="N694" i="7"/>
  <c r="N693" i="7"/>
  <c r="N692" i="7"/>
  <c r="N691" i="7"/>
  <c r="N690" i="7"/>
  <c r="N689" i="7"/>
  <c r="N688" i="7"/>
  <c r="N687" i="7"/>
  <c r="N686" i="7"/>
  <c r="N685" i="7"/>
  <c r="N684" i="7"/>
  <c r="N683" i="7"/>
  <c r="N682" i="7"/>
  <c r="N681" i="7"/>
  <c r="N680" i="7"/>
  <c r="N678" i="7"/>
  <c r="N677" i="7"/>
  <c r="N676" i="7"/>
  <c r="N675" i="7"/>
  <c r="N674" i="7"/>
  <c r="N673" i="7"/>
  <c r="N672" i="7"/>
  <c r="N671" i="7"/>
  <c r="N670" i="7"/>
  <c r="N669" i="7"/>
  <c r="N668" i="7"/>
  <c r="N667" i="7"/>
  <c r="N666" i="7"/>
  <c r="N665" i="7"/>
  <c r="N664" i="7"/>
  <c r="N663" i="7"/>
  <c r="N662" i="7"/>
  <c r="N661" i="7"/>
  <c r="N660" i="7"/>
  <c r="N659" i="7"/>
  <c r="N658" i="7"/>
  <c r="N657" i="7"/>
  <c r="N656" i="7"/>
  <c r="N655" i="7"/>
  <c r="N654" i="7"/>
  <c r="N653" i="7"/>
  <c r="N652" i="7"/>
  <c r="N651" i="7"/>
  <c r="N650" i="7"/>
  <c r="N649" i="7"/>
  <c r="N648" i="7"/>
  <c r="N646" i="7"/>
  <c r="N645" i="7"/>
  <c r="N644" i="7"/>
  <c r="N643" i="7"/>
  <c r="N642" i="7"/>
  <c r="N641" i="7"/>
  <c r="N640" i="7"/>
  <c r="N639" i="7"/>
  <c r="N638" i="7"/>
  <c r="N637" i="7"/>
  <c r="N636" i="7"/>
  <c r="N635" i="7"/>
  <c r="N634" i="7"/>
  <c r="N633" i="7"/>
  <c r="N632" i="7"/>
  <c r="N631" i="7"/>
  <c r="N630" i="7"/>
  <c r="N629" i="7"/>
  <c r="N628" i="7"/>
  <c r="N627" i="7"/>
  <c r="N626" i="7"/>
  <c r="N625" i="7"/>
  <c r="N624" i="7"/>
  <c r="N623" i="7"/>
  <c r="N622" i="7"/>
  <c r="N621" i="7"/>
  <c r="N620" i="7"/>
  <c r="N619" i="7"/>
  <c r="N618" i="7"/>
  <c r="N617" i="7"/>
  <c r="N616" i="7"/>
  <c r="N615" i="7"/>
  <c r="N614" i="7"/>
  <c r="N612" i="7"/>
  <c r="N611" i="7"/>
  <c r="N610" i="7"/>
  <c r="N609" i="7"/>
  <c r="N608" i="7"/>
  <c r="N607" i="7"/>
  <c r="N606" i="7"/>
  <c r="N605" i="7"/>
  <c r="N604" i="7"/>
  <c r="N602" i="7"/>
  <c r="N601" i="7"/>
  <c r="N600" i="7"/>
  <c r="N599" i="7"/>
  <c r="N598" i="7"/>
  <c r="N597" i="7"/>
  <c r="N596" i="7"/>
  <c r="N594" i="7"/>
  <c r="N593" i="7"/>
  <c r="N592" i="7"/>
  <c r="N591" i="7"/>
  <c r="N590" i="7"/>
  <c r="N589" i="7"/>
  <c r="N588" i="7"/>
  <c r="N587" i="7"/>
  <c r="N586" i="7"/>
  <c r="N584" i="7"/>
  <c r="N583" i="7"/>
  <c r="N582" i="7"/>
  <c r="N581" i="7"/>
  <c r="N580" i="7"/>
  <c r="N579" i="7"/>
  <c r="N578" i="7"/>
  <c r="N577" i="7"/>
  <c r="N576" i="7"/>
  <c r="N575" i="7"/>
  <c r="N574" i="7"/>
  <c r="N572" i="7"/>
  <c r="N571" i="7"/>
  <c r="N570" i="7"/>
  <c r="N569" i="7"/>
  <c r="N568" i="7"/>
  <c r="N567" i="7"/>
  <c r="N566" i="7"/>
  <c r="N565" i="7"/>
  <c r="N564" i="7"/>
  <c r="N563" i="7"/>
  <c r="N562" i="7"/>
  <c r="N561" i="7"/>
  <c r="N560" i="7"/>
  <c r="N558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2" i="7"/>
  <c r="N541" i="7"/>
  <c r="N540" i="7"/>
  <c r="N539" i="7"/>
  <c r="N538" i="7"/>
  <c r="N537" i="7"/>
  <c r="N536" i="7"/>
  <c r="N535" i="7"/>
  <c r="N534" i="7"/>
  <c r="N533" i="7"/>
  <c r="N532" i="7"/>
  <c r="N531" i="7"/>
  <c r="N530" i="7"/>
  <c r="N529" i="7"/>
  <c r="N528" i="7"/>
  <c r="N527" i="7"/>
  <c r="N526" i="7"/>
  <c r="N524" i="7"/>
  <c r="N523" i="7"/>
  <c r="N522" i="7"/>
  <c r="N521" i="7"/>
  <c r="N520" i="7"/>
  <c r="N519" i="7"/>
  <c r="N518" i="7"/>
  <c r="N517" i="7"/>
  <c r="N516" i="7"/>
  <c r="N515" i="7"/>
  <c r="N514" i="7"/>
  <c r="N513" i="7"/>
  <c r="N512" i="7"/>
  <c r="N511" i="7"/>
  <c r="N510" i="7"/>
  <c r="N509" i="7"/>
  <c r="N508" i="7"/>
  <c r="N507" i="7"/>
  <c r="N506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8" i="7"/>
  <c r="N307" i="7"/>
  <c r="N306" i="7"/>
  <c r="N305" i="7"/>
  <c r="N304" i="7"/>
  <c r="N303" i="7"/>
  <c r="N302" i="7"/>
  <c r="N301" i="7"/>
  <c r="N300" i="7"/>
  <c r="N298" i="7"/>
  <c r="N297" i="7"/>
  <c r="N296" i="7"/>
  <c r="N295" i="7"/>
  <c r="N294" i="7"/>
  <c r="N293" i="7"/>
  <c r="N292" i="7"/>
  <c r="N290" i="7"/>
  <c r="N289" i="7"/>
  <c r="N288" i="7"/>
  <c r="N287" i="7"/>
  <c r="N286" i="7"/>
  <c r="N285" i="7"/>
  <c r="N284" i="7"/>
  <c r="N283" i="7"/>
  <c r="N282" i="7"/>
  <c r="N280" i="7"/>
  <c r="N279" i="7"/>
  <c r="N278" i="7"/>
  <c r="N277" i="7"/>
  <c r="N276" i="7"/>
  <c r="N275" i="7"/>
  <c r="N274" i="7"/>
  <c r="N273" i="7"/>
  <c r="N272" i="7"/>
  <c r="N271" i="7"/>
  <c r="N270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4" i="7"/>
  <c r="N3" i="7"/>
  <c r="N2" i="7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26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26" i="1"/>
  <c r="C932" i="1"/>
  <c r="C933" i="1"/>
  <c r="C934" i="1"/>
  <c r="C924" i="1"/>
  <c r="C925" i="1"/>
  <c r="C926" i="1"/>
  <c r="C927" i="1"/>
  <c r="C928" i="1"/>
  <c r="C929" i="1"/>
  <c r="C930" i="1"/>
  <c r="C931" i="1"/>
  <c r="C914" i="1"/>
  <c r="C915" i="1"/>
  <c r="C916" i="1"/>
  <c r="C917" i="1"/>
  <c r="C918" i="1"/>
  <c r="C919" i="1"/>
  <c r="C920" i="1"/>
  <c r="C921" i="1"/>
  <c r="C922" i="1"/>
  <c r="C923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28" i="1"/>
  <c r="C629" i="1"/>
  <c r="C630" i="1"/>
  <c r="C631" i="1"/>
  <c r="C632" i="1"/>
  <c r="C633" i="1"/>
  <c r="C634" i="1"/>
  <c r="C635" i="1"/>
  <c r="C636" i="1"/>
  <c r="C637" i="1"/>
  <c r="C620" i="1"/>
  <c r="C621" i="1"/>
  <c r="C622" i="1"/>
  <c r="C623" i="1"/>
  <c r="C624" i="1"/>
  <c r="C625" i="1"/>
  <c r="C626" i="1"/>
  <c r="C627" i="1"/>
  <c r="C610" i="1"/>
  <c r="C611" i="1"/>
  <c r="C612" i="1"/>
  <c r="C613" i="1"/>
  <c r="C614" i="1"/>
  <c r="C615" i="1"/>
  <c r="C616" i="1"/>
  <c r="C617" i="1"/>
  <c r="C618" i="1"/>
  <c r="C619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24" i="1"/>
  <c r="C325" i="1"/>
  <c r="C326" i="1"/>
  <c r="C327" i="1"/>
  <c r="C328" i="1"/>
  <c r="C329" i="1"/>
  <c r="C330" i="1"/>
  <c r="C331" i="1"/>
  <c r="C332" i="1"/>
  <c r="C333" i="1"/>
  <c r="C316" i="1"/>
  <c r="C317" i="1"/>
  <c r="C318" i="1"/>
  <c r="C319" i="1"/>
  <c r="C320" i="1"/>
  <c r="C321" i="1"/>
  <c r="C322" i="1"/>
  <c r="C323" i="1"/>
  <c r="C306" i="1"/>
  <c r="C307" i="1"/>
  <c r="C308" i="1"/>
  <c r="C309" i="1"/>
  <c r="C310" i="1"/>
  <c r="C311" i="1"/>
  <c r="C312" i="1"/>
  <c r="C313" i="1"/>
  <c r="C314" i="1"/>
  <c r="C315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6" i="1"/>
  <c r="C27" i="1"/>
  <c r="C28" i="1"/>
  <c r="C29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</calcChain>
</file>

<file path=xl/sharedStrings.xml><?xml version="1.0" encoding="utf-8"?>
<sst xmlns="http://schemas.openxmlformats.org/spreadsheetml/2006/main" count="6590" uniqueCount="1017">
  <si>
    <t>Event #: 4407352</t>
  </si>
  <si>
    <t>Time:    9/30/2012 8:31:05 PM</t>
  </si>
  <si>
    <t xml:space="preserve">Players: </t>
  </si>
  <si>
    <t>--&gt; TomM</t>
  </si>
  <si>
    <t xml:space="preserve">    serenity_now</t>
  </si>
  <si>
    <t xml:space="preserve">    dolenin</t>
  </si>
  <si>
    <t xml:space="preserve">    Diamondeye</t>
  </si>
  <si>
    <t xml:space="preserve">    Emp87</t>
  </si>
  <si>
    <t xml:space="preserve">    Cardweaver</t>
  </si>
  <si>
    <t xml:space="preserve">    Xaturanga</t>
  </si>
  <si>
    <t xml:space="preserve">    Hilbs</t>
  </si>
  <si>
    <t>------ M12 ------</t>
  </si>
  <si>
    <t>Pack 1 pick 1:</t>
  </si>
  <si>
    <t>--&gt; Oblivion Ring</t>
  </si>
  <si>
    <t xml:space="preserve">    Serendib Efreet</t>
  </si>
  <si>
    <t xml:space="preserve">    Bloodgift Demon</t>
  </si>
  <si>
    <t xml:space="preserve">    Magma Jet</t>
  </si>
  <si>
    <t xml:space="preserve">    Nostalgic Dreams</t>
  </si>
  <si>
    <t xml:space="preserve">    Sensei's Divining Top</t>
  </si>
  <si>
    <t xml:space="preserve">    Karakas</t>
  </si>
  <si>
    <t xml:space="preserve">    Trygon Predator</t>
  </si>
  <si>
    <t xml:space="preserve">    Ratchet Bomb</t>
  </si>
  <si>
    <t xml:space="preserve">    Pillage</t>
  </si>
  <si>
    <t xml:space="preserve">    Impulse</t>
  </si>
  <si>
    <t xml:space="preserve">    Brain Freeze</t>
  </si>
  <si>
    <t xml:space="preserve">    Troll Ascetic</t>
  </si>
  <si>
    <t xml:space="preserve">    Thunderscape Battlemage</t>
  </si>
  <si>
    <t xml:space="preserve">    Wake Thrasher</t>
  </si>
  <si>
    <t>Pack 1 pick 2:</t>
  </si>
  <si>
    <t xml:space="preserve">    Ranger of Eos</t>
  </si>
  <si>
    <t>--&gt; Aeon Chronicler</t>
  </si>
  <si>
    <t xml:space="preserve">    Necropotence</t>
  </si>
  <si>
    <t xml:space="preserve">    Rorix Bladewing</t>
  </si>
  <si>
    <t xml:space="preserve">    Rancor</t>
  </si>
  <si>
    <t xml:space="preserve">    Nevinyrral's Disk</t>
  </si>
  <si>
    <t xml:space="preserve">    Mortify</t>
  </si>
  <si>
    <t xml:space="preserve">    Manriki-Gusari</t>
  </si>
  <si>
    <t xml:space="preserve">    Decree of Justice</t>
  </si>
  <si>
    <t xml:space="preserve">    Bant Charm</t>
  </si>
  <si>
    <t xml:space="preserve">    Hero of Oxid Ridge</t>
  </si>
  <si>
    <t xml:space="preserve">    Yavimaya Coast</t>
  </si>
  <si>
    <t xml:space="preserve">    Pact of Negation</t>
  </si>
  <si>
    <t xml:space="preserve">    White Knight</t>
  </si>
  <si>
    <t>Pack 1 pick 3:</t>
  </si>
  <si>
    <t xml:space="preserve">    Honor of the Pure</t>
  </si>
  <si>
    <t>--&gt; Compulsive Research</t>
  </si>
  <si>
    <t xml:space="preserve">    Stupor</t>
  </si>
  <si>
    <t xml:space="preserve">    Pulse of the Forge</t>
  </si>
  <si>
    <t xml:space="preserve">    Sphere of the Suns</t>
  </si>
  <si>
    <t xml:space="preserve">    Dryad Militant</t>
  </si>
  <si>
    <t xml:space="preserve">    Vulshok Refugee</t>
  </si>
  <si>
    <t xml:space="preserve">    Thornscape Battlemage</t>
  </si>
  <si>
    <t xml:space="preserve">    Loxodon Hierarch</t>
  </si>
  <si>
    <t xml:space="preserve">    Thornling</t>
  </si>
  <si>
    <t xml:space="preserve">    Moldervine Cloak</t>
  </si>
  <si>
    <t xml:space="preserve">    Glorious Anthem</t>
  </si>
  <si>
    <t xml:space="preserve">    Arbor Elf</t>
  </si>
  <si>
    <t>Pack 1 pick 4:</t>
  </si>
  <si>
    <t xml:space="preserve">    Brine Elemental</t>
  </si>
  <si>
    <t xml:space="preserve">    Bloodghast</t>
  </si>
  <si>
    <t xml:space="preserve">    Plow Under</t>
  </si>
  <si>
    <t xml:space="preserve">    Epochrasite</t>
  </si>
  <si>
    <t xml:space="preserve">    Sacred Foundry</t>
  </si>
  <si>
    <t>--&gt; Huntmaster of the Fells</t>
  </si>
  <si>
    <t xml:space="preserve">    Masticore</t>
  </si>
  <si>
    <t xml:space="preserve">    Academy Ruins</t>
  </si>
  <si>
    <t xml:space="preserve">    Yeva, Nature's Herald</t>
  </si>
  <si>
    <t xml:space="preserve">    Calciderm</t>
  </si>
  <si>
    <t xml:space="preserve">    Talrand, Sky Summoner</t>
  </si>
  <si>
    <t xml:space="preserve">    Rude Awakening</t>
  </si>
  <si>
    <t>Pack 1 pick 5:</t>
  </si>
  <si>
    <t xml:space="preserve">    Wall of Reverence</t>
  </si>
  <si>
    <t>--&gt; Snapcaster Mage</t>
  </si>
  <si>
    <t xml:space="preserve">    Tangle Wire</t>
  </si>
  <si>
    <t xml:space="preserve">    Edric, Spymaster of Trest</t>
  </si>
  <si>
    <t xml:space="preserve">    All Is Dust</t>
  </si>
  <si>
    <t xml:space="preserve">    Momentary Blink</t>
  </si>
  <si>
    <t xml:space="preserve">    Opt</t>
  </si>
  <si>
    <t xml:space="preserve">    Persecute</t>
  </si>
  <si>
    <t xml:space="preserve">    Carnophage</t>
  </si>
  <si>
    <t xml:space="preserve">    Plated Geopede</t>
  </si>
  <si>
    <t xml:space="preserve">    Innocent Blood</t>
  </si>
  <si>
    <t>Pack 1 pick 6:</t>
  </si>
  <si>
    <t xml:space="preserve">    Weathered Wayfarer</t>
  </si>
  <si>
    <t>--&gt; Eternal Witness</t>
  </si>
  <si>
    <t xml:space="preserve">    Sphinx of the Steel Wind</t>
  </si>
  <si>
    <t xml:space="preserve">    Hex Parasite</t>
  </si>
  <si>
    <t xml:space="preserve">    Sulfur Falls</t>
  </si>
  <si>
    <t xml:space="preserve">    Tattermunge Maniac</t>
  </si>
  <si>
    <t xml:space="preserve">    Daybreak Ranger</t>
  </si>
  <si>
    <t xml:space="preserve">    Renewed Faith</t>
  </si>
  <si>
    <t xml:space="preserve">    Goblin Welder</t>
  </si>
  <si>
    <t xml:space="preserve">    Sarcomancy</t>
  </si>
  <si>
    <t>Pack 1 pick 7:</t>
  </si>
  <si>
    <t xml:space="preserve">    Braids, Cabal Minion</t>
  </si>
  <si>
    <t xml:space="preserve">    Blistering Firecat</t>
  </si>
  <si>
    <t xml:space="preserve">    Lotus Bloom</t>
  </si>
  <si>
    <t>--&gt; Mimic Vat</t>
  </si>
  <si>
    <t xml:space="preserve">    Mishra's Factory</t>
  </si>
  <si>
    <t xml:space="preserve">    Ninja of the Deep Hours</t>
  </si>
  <si>
    <t xml:space="preserve">    Gloom Surgeon</t>
  </si>
  <si>
    <t xml:space="preserve">    Tibalt, the Fiend-Blooded</t>
  </si>
  <si>
    <t xml:space="preserve">    Voidmage Prodigy</t>
  </si>
  <si>
    <t>Pack 1 pick 8:</t>
  </si>
  <si>
    <t>--&gt; Thirst for Knowledge</t>
  </si>
  <si>
    <t xml:space="preserve">    Taiga</t>
  </si>
  <si>
    <t xml:space="preserve">    Adarkar Wastes</t>
  </si>
  <si>
    <t xml:space="preserve">    Platinum Angel</t>
  </si>
  <si>
    <t xml:space="preserve">    Rootbound Crag</t>
  </si>
  <si>
    <t xml:space="preserve">    Goblin Trenches</t>
  </si>
  <si>
    <t xml:space="preserve">    Delver of Secrets</t>
  </si>
  <si>
    <t xml:space="preserve">    Ethersworn Canonist</t>
  </si>
  <si>
    <t>Pack 1 pick 9:</t>
  </si>
  <si>
    <t>--&gt; Trygon Predator</t>
  </si>
  <si>
    <t>Pack 1 pick 10:</t>
  </si>
  <si>
    <t>--&gt; Nevinyrral's Disk</t>
  </si>
  <si>
    <t>Pack 1 pick 11:</t>
  </si>
  <si>
    <t>--&gt; Pulse of the Forge</t>
  </si>
  <si>
    <t>Pack 1 pick 12:</t>
  </si>
  <si>
    <t>--&gt; Academy Ruins</t>
  </si>
  <si>
    <t>Pack 1 pick 13:</t>
  </si>
  <si>
    <t>--&gt; Tangle Wire</t>
  </si>
  <si>
    <t>Pack 1 pick 14:</t>
  </si>
  <si>
    <t>--&gt; Goblin Welder</t>
  </si>
  <si>
    <t>Pack 1 pick 15:</t>
  </si>
  <si>
    <t>--&gt; Tibalt, the Fiend-Blooded</t>
  </si>
  <si>
    <t>------ UZ ------</t>
  </si>
  <si>
    <t>Pack 2 pick 1:</t>
  </si>
  <si>
    <t xml:space="preserve">    Restoration Angel</t>
  </si>
  <si>
    <t xml:space="preserve">    Mystical Tutor</t>
  </si>
  <si>
    <t xml:space="preserve">    Hymn to Tourach</t>
  </si>
  <si>
    <t xml:space="preserve">    Wheel of Fortune</t>
  </si>
  <si>
    <t xml:space="preserve">    Ohran Viper</t>
  </si>
  <si>
    <t>--&gt; Worn Powerstone</t>
  </si>
  <si>
    <t xml:space="preserve">    Polluted Delta</t>
  </si>
  <si>
    <t xml:space="preserve">    Lightning Helix</t>
  </si>
  <si>
    <t xml:space="preserve">    Krosan Grip</t>
  </si>
  <si>
    <t xml:space="preserve">    Zombie Cutthroat</t>
  </si>
  <si>
    <t xml:space="preserve">    Putrid Leech</t>
  </si>
  <si>
    <t xml:space="preserve">    Ember Hauler</t>
  </si>
  <si>
    <t xml:space="preserve">    Restock</t>
  </si>
  <si>
    <t xml:space="preserve">    Spikeshot Elder</t>
  </si>
  <si>
    <t xml:space="preserve">    Repeal</t>
  </si>
  <si>
    <t>Pack 2 pick 2:</t>
  </si>
  <si>
    <t xml:space="preserve">    Cataclysm</t>
  </si>
  <si>
    <t>--&gt; Upheaval</t>
  </si>
  <si>
    <t xml:space="preserve">    Duress</t>
  </si>
  <si>
    <t xml:space="preserve">    Jackal Pup</t>
  </si>
  <si>
    <t xml:space="preserve">    Fauna Shaman</t>
  </si>
  <si>
    <t xml:space="preserve">    Volcanic Island</t>
  </si>
  <si>
    <t xml:space="preserve">    Kitchen Finks</t>
  </si>
  <si>
    <t xml:space="preserve">    Empty the Warrens</t>
  </si>
  <si>
    <t xml:space="preserve">    Hinterland Harbor</t>
  </si>
  <si>
    <t xml:space="preserve">    Brainstorm</t>
  </si>
  <si>
    <t xml:space="preserve">    Vampire Lacerator</t>
  </si>
  <si>
    <t xml:space="preserve">    Mirror Entity</t>
  </si>
  <si>
    <t xml:space="preserve">    Emeria Angel</t>
  </si>
  <si>
    <t xml:space="preserve">    Enclave Cryptologist</t>
  </si>
  <si>
    <t>Pack 2 pick 3:</t>
  </si>
  <si>
    <t xml:space="preserve">    Wall of Omens</t>
  </si>
  <si>
    <t>--&gt; Opposition</t>
  </si>
  <si>
    <t xml:space="preserve">    Bitterblossom</t>
  </si>
  <si>
    <t xml:space="preserve">    Chaos Warp</t>
  </si>
  <si>
    <t xml:space="preserve">    Wolfir Silverheart</t>
  </si>
  <si>
    <t xml:space="preserve">    Phyrexian Revoker</t>
  </si>
  <si>
    <t xml:space="preserve">    Cathedral of War</t>
  </si>
  <si>
    <t xml:space="preserve">    Prophetic Bolt</t>
  </si>
  <si>
    <t xml:space="preserve">    Ankh of Mishra</t>
  </si>
  <si>
    <t xml:space="preserve">    Akroma's Vengeance</t>
  </si>
  <si>
    <t xml:space="preserve">    Nezumi Graverobber</t>
  </si>
  <si>
    <t xml:space="preserve">    Gathan Raiders</t>
  </si>
  <si>
    <t xml:space="preserve">    Akroma, Angel of Fury</t>
  </si>
  <si>
    <t>Pack 2 pick 4:</t>
  </si>
  <si>
    <t xml:space="preserve">    Phyrexian Rager</t>
  </si>
  <si>
    <t xml:space="preserve">    Pyrokinesis</t>
  </si>
  <si>
    <t xml:space="preserve">    Acidic Slime</t>
  </si>
  <si>
    <t>--&gt; Myr Battlesphere</t>
  </si>
  <si>
    <t xml:space="preserve">    Stirring Wildwood</t>
  </si>
  <si>
    <t xml:space="preserve">    Avacyn, Angel of Hope</t>
  </si>
  <si>
    <t xml:space="preserve">    Regrowth</t>
  </si>
  <si>
    <t xml:space="preserve">    Ponder</t>
  </si>
  <si>
    <t xml:space="preserve">    Stifle</t>
  </si>
  <si>
    <t xml:space="preserve">    Liliana of the Dark Realms</t>
  </si>
  <si>
    <t xml:space="preserve">    Buried Alive</t>
  </si>
  <si>
    <t xml:space="preserve">    Looter il-Kor</t>
  </si>
  <si>
    <t>Pack 2 pick 5:</t>
  </si>
  <si>
    <t xml:space="preserve">    Loyal Cathar</t>
  </si>
  <si>
    <t xml:space="preserve">    Tin Street Hooligan</t>
  </si>
  <si>
    <t>--&gt; Devoted Druid</t>
  </si>
  <si>
    <t xml:space="preserve">    Badlands</t>
  </si>
  <si>
    <t xml:space="preserve">    Realm Razer</t>
  </si>
  <si>
    <t xml:space="preserve">    Gifts Ungiven</t>
  </si>
  <si>
    <t xml:space="preserve">    Dragonskull Summit</t>
  </si>
  <si>
    <t xml:space="preserve">    Firemane Angel</t>
  </si>
  <si>
    <t xml:space="preserve">    Worship</t>
  </si>
  <si>
    <t xml:space="preserve">    Tithe</t>
  </si>
  <si>
    <t xml:space="preserve">    Burning of Xinye</t>
  </si>
  <si>
    <t>Pack 2 pick 6:</t>
  </si>
  <si>
    <t xml:space="preserve">    Tendrils of Agony</t>
  </si>
  <si>
    <t xml:space="preserve">    Birthing Pod</t>
  </si>
  <si>
    <t xml:space="preserve">    Everflowing Chalice</t>
  </si>
  <si>
    <t xml:space="preserve">    Wasteland</t>
  </si>
  <si>
    <t xml:space="preserve">    Goblin Legionnaire</t>
  </si>
  <si>
    <t xml:space="preserve">    Slaughter Pact</t>
  </si>
  <si>
    <t xml:space="preserve">    Drogskol Reaver</t>
  </si>
  <si>
    <t>--&gt; Thragtusk</t>
  </si>
  <si>
    <t xml:space="preserve">    Cloudthresher</t>
  </si>
  <si>
    <t xml:space="preserve">    Memory Lapse</t>
  </si>
  <si>
    <t>Pack 2 pick 7:</t>
  </si>
  <si>
    <t xml:space="preserve">    Student of Warfare</t>
  </si>
  <si>
    <t>--&gt; Mulldrifter</t>
  </si>
  <si>
    <t xml:space="preserve">    Genju of the Spires</t>
  </si>
  <si>
    <t xml:space="preserve">    Genesis</t>
  </si>
  <si>
    <t xml:space="preserve">    Absorb</t>
  </si>
  <si>
    <t xml:space="preserve">    Seal of Primordium</t>
  </si>
  <si>
    <t xml:space="preserve">    Palinchron</t>
  </si>
  <si>
    <t xml:space="preserve">    Rolling Earthquake</t>
  </si>
  <si>
    <t xml:space="preserve">    Spell Pierce</t>
  </si>
  <si>
    <t>Pack 2 pick 8:</t>
  </si>
  <si>
    <t xml:space="preserve">    Devastating Dreams</t>
  </si>
  <si>
    <t xml:space="preserve">    Black Vise</t>
  </si>
  <si>
    <t xml:space="preserve">    Nicol Bolas, Planeswalker</t>
  </si>
  <si>
    <t xml:space="preserve">    Phyrexian Processor</t>
  </si>
  <si>
    <t>--&gt; Meloku the Clouded Mirror</t>
  </si>
  <si>
    <t xml:space="preserve">    Headhunter</t>
  </si>
  <si>
    <t xml:space="preserve">    Kird Ape</t>
  </si>
  <si>
    <t xml:space="preserve">    Putrid Imp</t>
  </si>
  <si>
    <t>Pack 2 pick 9:</t>
  </si>
  <si>
    <t>--&gt; Krosan Grip</t>
  </si>
  <si>
    <t>Pack 2 pick 10:</t>
  </si>
  <si>
    <t>--&gt; Fauna Shaman</t>
  </si>
  <si>
    <t>Pack 2 pick 11:</t>
  </si>
  <si>
    <t>--&gt; Prophetic Bolt</t>
  </si>
  <si>
    <t>Pack 2 pick 12:</t>
  </si>
  <si>
    <t>--&gt; Looter il-Kor</t>
  </si>
  <si>
    <t>Pack 2 pick 13:</t>
  </si>
  <si>
    <t>--&gt; Burning of Xinye</t>
  </si>
  <si>
    <t>Pack 2 pick 14:</t>
  </si>
  <si>
    <t>--&gt; Everflowing Chalice</t>
  </si>
  <si>
    <t>Pack 2 pick 15:</t>
  </si>
  <si>
    <t>--&gt; Genju of the Spires</t>
  </si>
  <si>
    <t>------ WWK ------</t>
  </si>
  <si>
    <t>Pack 3 pick 1:</t>
  </si>
  <si>
    <t xml:space="preserve">    Sun Titan</t>
  </si>
  <si>
    <t xml:space="preserve">    Tradewind Rider</t>
  </si>
  <si>
    <t xml:space="preserve">    Mesmeric Fiend</t>
  </si>
  <si>
    <t xml:space="preserve">    Brimstone Volley</t>
  </si>
  <si>
    <t>--&gt; Terastodon</t>
  </si>
  <si>
    <t xml:space="preserve">    Precursor Golem</t>
  </si>
  <si>
    <t xml:space="preserve">    Savannah</t>
  </si>
  <si>
    <t xml:space="preserve">    Tidehollow Sculler</t>
  </si>
  <si>
    <t xml:space="preserve">    Deathmark</t>
  </si>
  <si>
    <t xml:space="preserve">    Ingot Chewer</t>
  </si>
  <si>
    <t xml:space="preserve">    Call the Skybreaker</t>
  </si>
  <si>
    <t xml:space="preserve">    Tombstalker</t>
  </si>
  <si>
    <t xml:space="preserve">    Tendrils of Corruption</t>
  </si>
  <si>
    <t xml:space="preserve">    Disenchant</t>
  </si>
  <si>
    <t xml:space="preserve">    Silver Knight</t>
  </si>
  <si>
    <t>Pack 3 pick 2:</t>
  </si>
  <si>
    <t xml:space="preserve">    Whipcorder</t>
  </si>
  <si>
    <t>--&gt; Tinker</t>
  </si>
  <si>
    <t xml:space="preserve">    Unburial Rites</t>
  </si>
  <si>
    <t xml:space="preserve">    Stormblood Berserker</t>
  </si>
  <si>
    <t xml:space="preserve">    Shrine of Burning Rage</t>
  </si>
  <si>
    <t xml:space="preserve">    Plateau</t>
  </si>
  <si>
    <t xml:space="preserve">    Broodmate Dragon</t>
  </si>
  <si>
    <t xml:space="preserve">    Powder Keg</t>
  </si>
  <si>
    <t xml:space="preserve">    Sorin's Thirst</t>
  </si>
  <si>
    <t xml:space="preserve">    Earthquake</t>
  </si>
  <si>
    <t xml:space="preserve">    Blue Elemental Blast</t>
  </si>
  <si>
    <t xml:space="preserve">    Laquatus's Champion</t>
  </si>
  <si>
    <t xml:space="preserve">    Exhume</t>
  </si>
  <si>
    <t xml:space="preserve">    Paladin en-Vec</t>
  </si>
  <si>
    <t>Pack 3 pick 3:</t>
  </si>
  <si>
    <t xml:space="preserve">    Old Man of the Sea</t>
  </si>
  <si>
    <t xml:space="preserve">    Demonic Tutor</t>
  </si>
  <si>
    <t xml:space="preserve">    Inferno Titan</t>
  </si>
  <si>
    <t xml:space="preserve">    Heartbeat of Spring</t>
  </si>
  <si>
    <t>--&gt; Solemn Simulacrum</t>
  </si>
  <si>
    <t xml:space="preserve">    Steam Vents</t>
  </si>
  <si>
    <t xml:space="preserve">    Void</t>
  </si>
  <si>
    <t xml:space="preserve">    Lake of the Dead</t>
  </si>
  <si>
    <t xml:space="preserve">    Terror</t>
  </si>
  <si>
    <t xml:space="preserve">    Blood Knight</t>
  </si>
  <si>
    <t xml:space="preserve">    Fathom Seer</t>
  </si>
  <si>
    <t xml:space="preserve">    Volcanic Hammer</t>
  </si>
  <si>
    <t xml:space="preserve">    Ravenous Baboons</t>
  </si>
  <si>
    <t>Pack 3 pick 4:</t>
  </si>
  <si>
    <t xml:space="preserve">    Eternal Dragon</t>
  </si>
  <si>
    <t xml:space="preserve">    Jace Beleren</t>
  </si>
  <si>
    <t xml:space="preserve">    Guul Draz Assassin</t>
  </si>
  <si>
    <t xml:space="preserve">    Wall of Blossoms</t>
  </si>
  <si>
    <t>--&gt; Coldsteel Heart</t>
  </si>
  <si>
    <t xml:space="preserve">    Tropical Island</t>
  </si>
  <si>
    <t xml:space="preserve">    Nucklavee</t>
  </si>
  <si>
    <t xml:space="preserve">    Clifftop Retreat</t>
  </si>
  <si>
    <t xml:space="preserve">    Angel of Despair</t>
  </si>
  <si>
    <t xml:space="preserve">    Tandem Lookout</t>
  </si>
  <si>
    <t xml:space="preserve">    Staggershock</t>
  </si>
  <si>
    <t xml:space="preserve">    Sakura-Tribe Elder</t>
  </si>
  <si>
    <t>Pack 3 pick 5:</t>
  </si>
  <si>
    <t xml:space="preserve">    Mirran Crusader</t>
  </si>
  <si>
    <t>--&gt; Vesuvan Shapeshifter</t>
  </si>
  <si>
    <t xml:space="preserve">    Inquisition of Kozilek</t>
  </si>
  <si>
    <t xml:space="preserve">    Taurean Mauler</t>
  </si>
  <si>
    <t xml:space="preserve">    Ulamog, the Infinite Gyre</t>
  </si>
  <si>
    <t xml:space="preserve">    Akroma, Angel of Wrath</t>
  </si>
  <si>
    <t xml:space="preserve">    Windbrisk Heights</t>
  </si>
  <si>
    <t xml:space="preserve">    Phantom Centaur</t>
  </si>
  <si>
    <t xml:space="preserve">    Vexing Devil</t>
  </si>
  <si>
    <t xml:space="preserve">    Frantic Search</t>
  </si>
  <si>
    <t xml:space="preserve">    Molten Rain</t>
  </si>
  <si>
    <t>Pack 3 pick 6:</t>
  </si>
  <si>
    <t xml:space="preserve">    Enlightened Tutor</t>
  </si>
  <si>
    <t xml:space="preserve">    Dismiss</t>
  </si>
  <si>
    <t xml:space="preserve">    Dark Ritual</t>
  </si>
  <si>
    <t>--&gt; Sundering Titan</t>
  </si>
  <si>
    <t xml:space="preserve">    Tectonic Edge</t>
  </si>
  <si>
    <t xml:space="preserve">    Tormod's Crypt</t>
  </si>
  <si>
    <t xml:space="preserve">    All Suns' Dawn</t>
  </si>
  <si>
    <t xml:space="preserve">    Urabrask the Hidden</t>
  </si>
  <si>
    <t xml:space="preserve">    Forbid</t>
  </si>
  <si>
    <t xml:space="preserve">    Avalanche Riders</t>
  </si>
  <si>
    <t>Pack 3 pick 7:</t>
  </si>
  <si>
    <t xml:space="preserve">    Thalia, Guardian of Thraben</t>
  </si>
  <si>
    <t xml:space="preserve">    Night's Whisper</t>
  </si>
  <si>
    <t xml:space="preserve">    Natural Order</t>
  </si>
  <si>
    <t>--&gt; Stomping Ground</t>
  </si>
  <si>
    <t xml:space="preserve">    Nantuko Shade</t>
  </si>
  <si>
    <t xml:space="preserve">    Isolated Chapel</t>
  </si>
  <si>
    <t xml:space="preserve">    Great Sable Stag</t>
  </si>
  <si>
    <t xml:space="preserve">    Vines of Vastwood</t>
  </si>
  <si>
    <t xml:space="preserve">    Ray of Revelation</t>
  </si>
  <si>
    <t>Pack 3 pick 8:</t>
  </si>
  <si>
    <t xml:space="preserve">    Catastrophe</t>
  </si>
  <si>
    <t xml:space="preserve">    Spiritmonger</t>
  </si>
  <si>
    <t xml:space="preserve">    Tolaria West</t>
  </si>
  <si>
    <t xml:space="preserve">    Terminus</t>
  </si>
  <si>
    <t xml:space="preserve">    Cloudgoat Ranger</t>
  </si>
  <si>
    <t xml:space="preserve">    Vampire Hexmage</t>
  </si>
  <si>
    <t xml:space="preserve">    Journey to Nowhere</t>
  </si>
  <si>
    <t>--&gt; Wall of Roots</t>
  </si>
  <si>
    <t>Pack 3 pick 9:</t>
  </si>
  <si>
    <t>--&gt; Ingot Chewer</t>
  </si>
  <si>
    <t>Pack 3 pick 10:</t>
  </si>
  <si>
    <t>--&gt; Exhume</t>
  </si>
  <si>
    <t>Pack 3 pick 11:</t>
  </si>
  <si>
    <t>--&gt; Steam Vents</t>
  </si>
  <si>
    <t>Pack 3 pick 12:</t>
  </si>
  <si>
    <t>--&gt; Tandem Lookout</t>
  </si>
  <si>
    <t>Pack 3 pick 13:</t>
  </si>
  <si>
    <t>--&gt; Phantom Centaur</t>
  </si>
  <si>
    <t>Pack 3 pick 14:</t>
  </si>
  <si>
    <t>--&gt; All Suns' Dawn</t>
  </si>
  <si>
    <t>Pack 3 pick 15:</t>
  </si>
  <si>
    <t>--&gt; Vines of Vastwood</t>
  </si>
  <si>
    <t>Original</t>
  </si>
  <si>
    <t>Row Type</t>
  </si>
  <si>
    <t>Category</t>
  </si>
  <si>
    <t>Pack/Pick</t>
  </si>
  <si>
    <t>Card</t>
  </si>
  <si>
    <t>Pick</t>
  </si>
  <si>
    <t>Clean Card</t>
  </si>
  <si>
    <t/>
  </si>
  <si>
    <t>0</t>
  </si>
  <si>
    <t>Oblivion Ring</t>
  </si>
  <si>
    <t>Serendib Efreet</t>
  </si>
  <si>
    <t>Bloodgift Demon</t>
  </si>
  <si>
    <t>Magma Jet</t>
  </si>
  <si>
    <t>Nostalgic Dreams</t>
  </si>
  <si>
    <t>Sensei's Divining Top</t>
  </si>
  <si>
    <t>Karakas</t>
  </si>
  <si>
    <t>Trygon Predator</t>
  </si>
  <si>
    <t>Ratchet Bomb</t>
  </si>
  <si>
    <t>Pillage</t>
  </si>
  <si>
    <t>Impulse</t>
  </si>
  <si>
    <t>Brain Freeze</t>
  </si>
  <si>
    <t>Troll Ascetic</t>
  </si>
  <si>
    <t>Thunderscape Battlemage</t>
  </si>
  <si>
    <t>Wake Thrasher</t>
  </si>
  <si>
    <t>Ranger of Eos</t>
  </si>
  <si>
    <t>Aeon Chronicler</t>
  </si>
  <si>
    <t>Necropotence</t>
  </si>
  <si>
    <t>Rorix Bladewing</t>
  </si>
  <si>
    <t>Rancor</t>
  </si>
  <si>
    <t>Nevinyrral's Disk</t>
  </si>
  <si>
    <t>Mortify</t>
  </si>
  <si>
    <t>Manriki-Gusari</t>
  </si>
  <si>
    <t>Decree of Justice</t>
  </si>
  <si>
    <t>Bant Charm</t>
  </si>
  <si>
    <t>Hero of Oxid Ridge</t>
  </si>
  <si>
    <t>Yavimaya Coast</t>
  </si>
  <si>
    <t>Pact of Negation</t>
  </si>
  <si>
    <t>White Knight</t>
  </si>
  <si>
    <t>Honor of the Pure</t>
  </si>
  <si>
    <t>Compulsive Research</t>
  </si>
  <si>
    <t>Stupor</t>
  </si>
  <si>
    <t>Pulse of the Forge</t>
  </si>
  <si>
    <t>Sphere of the Suns</t>
  </si>
  <si>
    <t>Dryad Militant</t>
  </si>
  <si>
    <t>Vulshok Refugee</t>
  </si>
  <si>
    <t>Thornscape Battlemage</t>
  </si>
  <si>
    <t>Loxodon Hierarch</t>
  </si>
  <si>
    <t>Thornling</t>
  </si>
  <si>
    <t>Moldervine Cloak</t>
  </si>
  <si>
    <t>Glorious Anthem</t>
  </si>
  <si>
    <t>Arbor Elf</t>
  </si>
  <si>
    <t>Brine Elemental</t>
  </si>
  <si>
    <t>Bloodghast</t>
  </si>
  <si>
    <t>Plow Under</t>
  </si>
  <si>
    <t>Epochrasite</t>
  </si>
  <si>
    <t>Sacred Foundry</t>
  </si>
  <si>
    <t>Huntmaster of the Fells</t>
  </si>
  <si>
    <t>Masticore</t>
  </si>
  <si>
    <t>Academy Ruins</t>
  </si>
  <si>
    <t>Yeva, Nature's Herald</t>
  </si>
  <si>
    <t>Calciderm</t>
  </si>
  <si>
    <t>Talrand, Sky Summoner</t>
  </si>
  <si>
    <t>Rude Awakening</t>
  </si>
  <si>
    <t>Wall of Reverence</t>
  </si>
  <si>
    <t>Snapcaster Mage</t>
  </si>
  <si>
    <t>Tangle Wire</t>
  </si>
  <si>
    <t>Edric, Spymaster of Trest</t>
  </si>
  <si>
    <t>All Is Dust</t>
  </si>
  <si>
    <t>Momentary Blink</t>
  </si>
  <si>
    <t>Opt</t>
  </si>
  <si>
    <t>Persecute</t>
  </si>
  <si>
    <t>Carnophage</t>
  </si>
  <si>
    <t>Plated Geopede</t>
  </si>
  <si>
    <t>Innocent Blood</t>
  </si>
  <si>
    <t>Weathered Wayfarer</t>
  </si>
  <si>
    <t>Eternal Witness</t>
  </si>
  <si>
    <t>Sphinx of the Steel Wind</t>
  </si>
  <si>
    <t>Hex Parasite</t>
  </si>
  <si>
    <t>Sulfur Falls</t>
  </si>
  <si>
    <t>Tattermunge Maniac</t>
  </si>
  <si>
    <t>Daybreak Ranger</t>
  </si>
  <si>
    <t>Renewed Faith</t>
  </si>
  <si>
    <t>Goblin Welder</t>
  </si>
  <si>
    <t>Sarcomancy</t>
  </si>
  <si>
    <t>Braids, Cabal Minion</t>
  </si>
  <si>
    <t>Blistering Firecat</t>
  </si>
  <si>
    <t>Lotus Bloom</t>
  </si>
  <si>
    <t>Mimic Vat</t>
  </si>
  <si>
    <t>Mishra's Factory</t>
  </si>
  <si>
    <t>Ninja of the Deep Hours</t>
  </si>
  <si>
    <t>Gloom Surgeon</t>
  </si>
  <si>
    <t>Tibalt, the Fiend-Blooded</t>
  </si>
  <si>
    <t>Voidmage Prodigy</t>
  </si>
  <si>
    <t>Thirst for Knowledge</t>
  </si>
  <si>
    <t>Taiga</t>
  </si>
  <si>
    <t>Adarkar Wastes</t>
  </si>
  <si>
    <t>Platinum Angel</t>
  </si>
  <si>
    <t>Rootbound Crag</t>
  </si>
  <si>
    <t>Goblin Trenches</t>
  </si>
  <si>
    <t>Delver of Secrets</t>
  </si>
  <si>
    <t>Ethersworn Canonist</t>
  </si>
  <si>
    <t>Restoration Angel</t>
  </si>
  <si>
    <t>Mystical Tutor</t>
  </si>
  <si>
    <t>Hymn to Tourach</t>
  </si>
  <si>
    <t>Wheel of Fortune</t>
  </si>
  <si>
    <t>Ohran Viper</t>
  </si>
  <si>
    <t>Worn Powerstone</t>
  </si>
  <si>
    <t>Polluted Delta</t>
  </si>
  <si>
    <t>Lightning Helix</t>
  </si>
  <si>
    <t>Krosan Grip</t>
  </si>
  <si>
    <t>Zombie Cutthroat</t>
  </si>
  <si>
    <t>Putrid Leech</t>
  </si>
  <si>
    <t>Ember Hauler</t>
  </si>
  <si>
    <t>Restock</t>
  </si>
  <si>
    <t>Spikeshot Elder</t>
  </si>
  <si>
    <t>Repeal</t>
  </si>
  <si>
    <t>Cataclysm</t>
  </si>
  <si>
    <t>Upheaval</t>
  </si>
  <si>
    <t>Duress</t>
  </si>
  <si>
    <t>Jackal Pup</t>
  </si>
  <si>
    <t>Fauna Shaman</t>
  </si>
  <si>
    <t>Volcanic Island</t>
  </si>
  <si>
    <t>Kitchen Finks</t>
  </si>
  <si>
    <t>Empty the Warrens</t>
  </si>
  <si>
    <t>Hinterland Harbor</t>
  </si>
  <si>
    <t>Brainstorm</t>
  </si>
  <si>
    <t>Vampire Lacerator</t>
  </si>
  <si>
    <t>Mirror Entity</t>
  </si>
  <si>
    <t>Emeria Angel</t>
  </si>
  <si>
    <t>Enclave Cryptologist</t>
  </si>
  <si>
    <t>Wall of Omens</t>
  </si>
  <si>
    <t>Opposition</t>
  </si>
  <si>
    <t>Bitterblossom</t>
  </si>
  <si>
    <t>Chaos Warp</t>
  </si>
  <si>
    <t>Wolfir Silverheart</t>
  </si>
  <si>
    <t>Phyrexian Revoker</t>
  </si>
  <si>
    <t>Cathedral of War</t>
  </si>
  <si>
    <t>Prophetic Bolt</t>
  </si>
  <si>
    <t>Ankh of Mishra</t>
  </si>
  <si>
    <t>Akroma's Vengeance</t>
  </si>
  <si>
    <t>Nezumi Graverobber</t>
  </si>
  <si>
    <t>Gathan Raiders</t>
  </si>
  <si>
    <t>Akroma, Angel of Fury</t>
  </si>
  <si>
    <t>Phyrexian Rager</t>
  </si>
  <si>
    <t>Pyrokinesis</t>
  </si>
  <si>
    <t>Acidic Slime</t>
  </si>
  <si>
    <t>Myr Battlesphere</t>
  </si>
  <si>
    <t>Stirring Wildwood</t>
  </si>
  <si>
    <t>Avacyn, Angel of Hope</t>
  </si>
  <si>
    <t>Regrowth</t>
  </si>
  <si>
    <t>Ponder</t>
  </si>
  <si>
    <t>Stifle</t>
  </si>
  <si>
    <t>Liliana of the Dark Realms</t>
  </si>
  <si>
    <t>Buried Alive</t>
  </si>
  <si>
    <t>Looter il-Kor</t>
  </si>
  <si>
    <t>Loyal Cathar</t>
  </si>
  <si>
    <t>Tin Street Hooligan</t>
  </si>
  <si>
    <t>Devoted Druid</t>
  </si>
  <si>
    <t>Badlands</t>
  </si>
  <si>
    <t>Realm Razer</t>
  </si>
  <si>
    <t>Gifts Ungiven</t>
  </si>
  <si>
    <t>Dragonskull Summit</t>
  </si>
  <si>
    <t>Firemane Angel</t>
  </si>
  <si>
    <t>Worship</t>
  </si>
  <si>
    <t>Tithe</t>
  </si>
  <si>
    <t>Burning of Xinye</t>
  </si>
  <si>
    <t>Tendrils of Agony</t>
  </si>
  <si>
    <t>Birthing Pod</t>
  </si>
  <si>
    <t>Everflowing Chalice</t>
  </si>
  <si>
    <t>Wasteland</t>
  </si>
  <si>
    <t>Goblin Legionnaire</t>
  </si>
  <si>
    <t>Slaughter Pact</t>
  </si>
  <si>
    <t>Drogskol Reaver</t>
  </si>
  <si>
    <t>Thragtusk</t>
  </si>
  <si>
    <t>Cloudthresher</t>
  </si>
  <si>
    <t>Memory Lapse</t>
  </si>
  <si>
    <t>Student of Warfare</t>
  </si>
  <si>
    <t>Mulldrifter</t>
  </si>
  <si>
    <t>Genju of the Spires</t>
  </si>
  <si>
    <t>Genesis</t>
  </si>
  <si>
    <t>Absorb</t>
  </si>
  <si>
    <t>Seal of Primordium</t>
  </si>
  <si>
    <t>Palinchron</t>
  </si>
  <si>
    <t>Rolling Earthquake</t>
  </si>
  <si>
    <t>Spell Pierce</t>
  </si>
  <si>
    <t>Devastating Dreams</t>
  </si>
  <si>
    <t>Black Vise</t>
  </si>
  <si>
    <t>Nicol Bolas, Planeswalker</t>
  </si>
  <si>
    <t>Phyrexian Processor</t>
  </si>
  <si>
    <t>Meloku the Clouded Mirror</t>
  </si>
  <si>
    <t>Headhunter</t>
  </si>
  <si>
    <t>Kird Ape</t>
  </si>
  <si>
    <t>Putrid Imp</t>
  </si>
  <si>
    <t>Sun Titan</t>
  </si>
  <si>
    <t>Tradewind Rider</t>
  </si>
  <si>
    <t>Mesmeric Fiend</t>
  </si>
  <si>
    <t>Brimstone Volley</t>
  </si>
  <si>
    <t>Terastodon</t>
  </si>
  <si>
    <t>Precursor Golem</t>
  </si>
  <si>
    <t>Savannah</t>
  </si>
  <si>
    <t>Tidehollow Sculler</t>
  </si>
  <si>
    <t>Deathmark</t>
  </si>
  <si>
    <t>Ingot Chewer</t>
  </si>
  <si>
    <t>Call the Skybreaker</t>
  </si>
  <si>
    <t>Tombstalker</t>
  </si>
  <si>
    <t>Tendrils of Corruption</t>
  </si>
  <si>
    <t>Disenchant</t>
  </si>
  <si>
    <t>Silver Knight</t>
  </si>
  <si>
    <t>Whipcorder</t>
  </si>
  <si>
    <t>Tinker</t>
  </si>
  <si>
    <t>Unburial Rites</t>
  </si>
  <si>
    <t>Stormblood Berserker</t>
  </si>
  <si>
    <t>Shrine of Burning Rage</t>
  </si>
  <si>
    <t>Plateau</t>
  </si>
  <si>
    <t>Broodmate Dragon</t>
  </si>
  <si>
    <t>Powder Keg</t>
  </si>
  <si>
    <t>Sorin's Thirst</t>
  </si>
  <si>
    <t>Earthquake</t>
  </si>
  <si>
    <t>Blue Elemental Blast</t>
  </si>
  <si>
    <t>Laquatus's Champion</t>
  </si>
  <si>
    <t>Exhume</t>
  </si>
  <si>
    <t>Paladin en-Vec</t>
  </si>
  <si>
    <t>Old Man of the Sea</t>
  </si>
  <si>
    <t>Demonic Tutor</t>
  </si>
  <si>
    <t>Inferno Titan</t>
  </si>
  <si>
    <t>Heartbeat of Spring</t>
  </si>
  <si>
    <t>Solemn Simulacrum</t>
  </si>
  <si>
    <t>Steam Vents</t>
  </si>
  <si>
    <t>Void</t>
  </si>
  <si>
    <t>Lake of the Dead</t>
  </si>
  <si>
    <t>Terror</t>
  </si>
  <si>
    <t>Blood Knight</t>
  </si>
  <si>
    <t>Fathom Seer</t>
  </si>
  <si>
    <t>Volcanic Hammer</t>
  </si>
  <si>
    <t>Ravenous Baboons</t>
  </si>
  <si>
    <t>Eternal Dragon</t>
  </si>
  <si>
    <t>Jace Beleren</t>
  </si>
  <si>
    <t>Guul Draz Assassin</t>
  </si>
  <si>
    <t>Wall of Blossoms</t>
  </si>
  <si>
    <t>Coldsteel Heart</t>
  </si>
  <si>
    <t>Tropical Island</t>
  </si>
  <si>
    <t>Nucklavee</t>
  </si>
  <si>
    <t>Clifftop Retreat</t>
  </si>
  <si>
    <t>Angel of Despair</t>
  </si>
  <si>
    <t>Tandem Lookout</t>
  </si>
  <si>
    <t>Staggershock</t>
  </si>
  <si>
    <t>Sakura-Tribe Elder</t>
  </si>
  <si>
    <t>Mirran Crusader</t>
  </si>
  <si>
    <t>Vesuvan Shapeshifter</t>
  </si>
  <si>
    <t>Inquisition of Kozilek</t>
  </si>
  <si>
    <t>Taurean Mauler</t>
  </si>
  <si>
    <t>Ulamog, the Infinite Gyre</t>
  </si>
  <si>
    <t>Akroma, Angel of Wrath</t>
  </si>
  <si>
    <t>Windbrisk Heights</t>
  </si>
  <si>
    <t>Phantom Centaur</t>
  </si>
  <si>
    <t>Vexing Devil</t>
  </si>
  <si>
    <t>Frantic Search</t>
  </si>
  <si>
    <t>Molten Rain</t>
  </si>
  <si>
    <t>Enlightened Tutor</t>
  </si>
  <si>
    <t>Dismiss</t>
  </si>
  <si>
    <t>Dark Ritual</t>
  </si>
  <si>
    <t>Sundering Titan</t>
  </si>
  <si>
    <t>Tectonic Edge</t>
  </si>
  <si>
    <t>Tormod's Crypt</t>
  </si>
  <si>
    <t>All Suns' Dawn</t>
  </si>
  <si>
    <t>Urabrask the Hidden</t>
  </si>
  <si>
    <t>Forbid</t>
  </si>
  <si>
    <t>Avalanche Riders</t>
  </si>
  <si>
    <t>Thalia, Guardian of Thraben</t>
  </si>
  <si>
    <t>Night's Whisper</t>
  </si>
  <si>
    <t>Natural Order</t>
  </si>
  <si>
    <t>Stomping Ground</t>
  </si>
  <si>
    <t>Nantuko Shade</t>
  </si>
  <si>
    <t>Isolated Chapel</t>
  </si>
  <si>
    <t>Great Sable Stag</t>
  </si>
  <si>
    <t>Vines of Vastwood</t>
  </si>
  <si>
    <t>Ray of Revelation</t>
  </si>
  <si>
    <t>Catastrophe</t>
  </si>
  <si>
    <t>Spiritmonger</t>
  </si>
  <si>
    <t>Tolaria West</t>
  </si>
  <si>
    <t>Terminus</t>
  </si>
  <si>
    <t>Cloudgoat Ranger</t>
  </si>
  <si>
    <t>Vampire Hexmage</t>
  </si>
  <si>
    <t>Journey to Nowhere</t>
  </si>
  <si>
    <t>Wall of Roots</t>
  </si>
  <si>
    <t>ID</t>
  </si>
  <si>
    <t>Fixture</t>
  </si>
  <si>
    <t>Pack/Pick Change</t>
  </si>
  <si>
    <t>Card Stack</t>
  </si>
  <si>
    <t>Filter for Draft Pick</t>
  </si>
  <si>
    <t>146,194,24</t>
  </si>
  <si>
    <t>146,194,24,119</t>
  </si>
  <si>
    <t>146,194,24,119,144</t>
  </si>
  <si>
    <t>146,194,24,119,144,193</t>
  </si>
  <si>
    <t>146,194,24,119,144,193,107</t>
  </si>
  <si>
    <t>146,194,24,119,144,193,107,246</t>
  </si>
  <si>
    <t>146,194,24,119,144,193,107,246,175</t>
  </si>
  <si>
    <t>146,194,24,119,144,193,107,246,175,159</t>
  </si>
  <si>
    <t>146,194,24,119,144,193,107,246,175,159,98</t>
  </si>
  <si>
    <t>146,194,24,119,144,193,107,246,175,159,98,27</t>
  </si>
  <si>
    <t>146,194,24,119,144,193,107,246,175,159,98,27,244</t>
  </si>
  <si>
    <t>146,194,24,119,144,193,107,246,175,159,98,27,244,234</t>
  </si>
  <si>
    <t>146,194,24,119,144,193,107,246,175,159,98,27,244,234,261</t>
  </si>
  <si>
    <t>174,5</t>
  </si>
  <si>
    <t>174,5,138</t>
  </si>
  <si>
    <t>174,5,138,186</t>
  </si>
  <si>
    <t>174,5,138,186,173</t>
  </si>
  <si>
    <t>174,5,138,186,173,139</t>
  </si>
  <si>
    <t>174,5,138,186,173,139,132</t>
  </si>
  <si>
    <t>174,5,138,186,173,139,132,120</t>
  </si>
  <si>
    <t>174,5,138,186,173,139,132,120,50</t>
  </si>
  <si>
    <t>174,5,138,186,173,139,132,120,50,17</t>
  </si>
  <si>
    <t>174,5,138,186,173,139,132,120,50,17,92</t>
  </si>
  <si>
    <t>174,5,138,186,173,139,132,120,50,17,92,275</t>
  </si>
  <si>
    <t>174,5,138,186,173,139,132,120,50,17,92,275,151</t>
  </si>
  <si>
    <t>174,5,138,186,173,139,132,120,50,17,92,275,151,270</t>
  </si>
  <si>
    <t>95,46</t>
  </si>
  <si>
    <t>95,46,213</t>
  </si>
  <si>
    <t>95,46,213,169</t>
  </si>
  <si>
    <t>95,46,213,169,202</t>
  </si>
  <si>
    <t>95,46,213,169,202,59</t>
  </si>
  <si>
    <t>95,46,213,169,202,59,260</t>
  </si>
  <si>
    <t>95,46,213,169,202,59,260,232</t>
  </si>
  <si>
    <t>95,46,213,169,202,59,260,232,117</t>
  </si>
  <si>
    <t>95,46,213,169,202,59,260,232,117,231</t>
  </si>
  <si>
    <t>95,46,213,169,202,59,260,232,117,231,129</t>
  </si>
  <si>
    <t>95,46,213,169,202,59,260,232,117,231,129,84</t>
  </si>
  <si>
    <t>95,46,213,169,202,59,260,232,117,231,129,84,13</t>
  </si>
  <si>
    <t>30,23</t>
  </si>
  <si>
    <t>30,23,163</t>
  </si>
  <si>
    <t>30,23,163,68</t>
  </si>
  <si>
    <t>30,23,163,68,188</t>
  </si>
  <si>
    <t>30,23,163,68,188,96</t>
  </si>
  <si>
    <t>30,23,163,68,188,96,121</t>
  </si>
  <si>
    <t>30,23,163,68,188,96,121,2</t>
  </si>
  <si>
    <t>30,23,163,68,188,96,121,2,276</t>
  </si>
  <si>
    <t>30,23,163,68,188,96,121,2,276,34</t>
  </si>
  <si>
    <t>30,23,163,68,188,96,121,2,276,34,218</t>
  </si>
  <si>
    <t>30,23,163,68,188,96,121,2,276,34,218,187</t>
  </si>
  <si>
    <t>264,198,220,62</t>
  </si>
  <si>
    <t>264,198,220,62,9</t>
  </si>
  <si>
    <t>264,198,220,62,9,131</t>
  </si>
  <si>
    <t>264,198,220,62,9,131,150</t>
  </si>
  <si>
    <t>264,198,220,62,9,131,150,154</t>
  </si>
  <si>
    <t>264,198,220,62,9,131,150,154,36</t>
  </si>
  <si>
    <t>264,198,220,62,9,131,150,154,36,161</t>
  </si>
  <si>
    <t>264,198,220,62,9,131,150,154,36,161,101</t>
  </si>
  <si>
    <t>267,70</t>
  </si>
  <si>
    <t>267,70,203</t>
  </si>
  <si>
    <t>267,70,203,93</t>
  </si>
  <si>
    <t>267,70,203,93,214</t>
  </si>
  <si>
    <t>267,70,203,93,214,221</t>
  </si>
  <si>
    <t>267,70,203,93,214,221,48</t>
  </si>
  <si>
    <t>267,70,203,93,214,221,48,180</t>
  </si>
  <si>
    <t>267,70,203,93,214,221,48,180,87</t>
  </si>
  <si>
    <t>267,70,203,93,214,221,48,180,87,190</t>
  </si>
  <si>
    <t>26,21</t>
  </si>
  <si>
    <t>26,21,116</t>
  </si>
  <si>
    <t>26,21,116,125</t>
  </si>
  <si>
    <t>26,21,116,125,128</t>
  </si>
  <si>
    <t>26,21,116,125,128,143</t>
  </si>
  <si>
    <t>26,21,116,125,128,143,83</t>
  </si>
  <si>
    <t>26,21,116,125,128,143,83,235</t>
  </si>
  <si>
    <t>26,21,116,125,128,143,83,235,257</t>
  </si>
  <si>
    <t>230,217,4</t>
  </si>
  <si>
    <t>230,217,4,162</t>
  </si>
  <si>
    <t>230,217,4,162,185</t>
  </si>
  <si>
    <t>230,217,4,162,185,86</t>
  </si>
  <si>
    <t>230,217,4,162,185,86,51</t>
  </si>
  <si>
    <t>230,217,4,162,185,86,51,71</t>
  </si>
  <si>
    <t>144,193,246,175,27</t>
  </si>
  <si>
    <t>144,193,246,175,27,234</t>
  </si>
  <si>
    <t>144,193,246,175,27,234,261</t>
  </si>
  <si>
    <t>95,169,59</t>
  </si>
  <si>
    <t>95,169,59,231</t>
  </si>
  <si>
    <t>95,169,59,231,129</t>
  </si>
  <si>
    <t>30,68</t>
  </si>
  <si>
    <t>30,68,2</t>
  </si>
  <si>
    <t>30,68,2,187</t>
  </si>
  <si>
    <t>220,154,36</t>
  </si>
  <si>
    <t>183,135,97</t>
  </si>
  <si>
    <t>183,135,97,268</t>
  </si>
  <si>
    <t>183,135,97,268,147</t>
  </si>
  <si>
    <t>183,135,97,268,147,273</t>
  </si>
  <si>
    <t>183,135,97,268,147,273,164</t>
  </si>
  <si>
    <t>183,135,97,268,147,273,164,113</t>
  </si>
  <si>
    <t>183,135,97,268,147,273,164,113,110</t>
  </si>
  <si>
    <t>183,135,97,268,147,273,164,113,110,277</t>
  </si>
  <si>
    <t>183,135,97,268,147,273,164,113,110,277,171</t>
  </si>
  <si>
    <t>183,135,97,268,147,273,164,113,110,277,171,63</t>
  </si>
  <si>
    <t>183,135,97,268,147,273,164,113,110,277,171,63,182</t>
  </si>
  <si>
    <t>183,135,97,268,147,273,164,113,110,277,171,63,182,204</t>
  </si>
  <si>
    <t>183,135,97,268,147,273,164,113,110,277,171,63,182,204,181</t>
  </si>
  <si>
    <t>37,249,60</t>
  </si>
  <si>
    <t>37,249,60,105</t>
  </si>
  <si>
    <t>37,249,60,105,75</t>
  </si>
  <si>
    <t>37,249,60,105,75,259</t>
  </si>
  <si>
    <t>37,249,60,105,75,259,109</t>
  </si>
  <si>
    <t>37,249,60,105,75,259,109,65</t>
  </si>
  <si>
    <t>37,249,60,105,75,259,109,65,94</t>
  </si>
  <si>
    <t>37,249,60,105,75,259,109,65,94,28</t>
  </si>
  <si>
    <t>37,249,60,105,75,259,109,65,94,28,252</t>
  </si>
  <si>
    <t>37,249,60,105,75,259,109,65,94,28,252,127</t>
  </si>
  <si>
    <t>37,249,60,105,75,259,109,65,94,28,252,127,64</t>
  </si>
  <si>
    <t>37,249,60,105,75,259,109,65,94,28,252,127,64,66</t>
  </si>
  <si>
    <t>263,149,19</t>
  </si>
  <si>
    <t>263,149,19,40</t>
  </si>
  <si>
    <t>263,149,19,40,272</t>
  </si>
  <si>
    <t>263,149,19,40,272,158</t>
  </si>
  <si>
    <t>263,149,19,40,272,158,39</t>
  </si>
  <si>
    <t>263,149,19,40,272,158,39,168</t>
  </si>
  <si>
    <t>263,149,19,40,272,158,39,168,12</t>
  </si>
  <si>
    <t>263,149,19,40,272,158,39,168,12,8</t>
  </si>
  <si>
    <t>263,149,19,40,272,158,39,168,12,8,140</t>
  </si>
  <si>
    <t>263,149,19,40,272,158,39,168,12,8,140,79</t>
  </si>
  <si>
    <t>263,149,19,40,272,158,39,168,12,8,140,79,6</t>
  </si>
  <si>
    <t>157,172,3</t>
  </si>
  <si>
    <t>157,172,3,134</t>
  </si>
  <si>
    <t>157,172,3,134,209</t>
  </si>
  <si>
    <t>157,172,3,134,209,14</t>
  </si>
  <si>
    <t>157,172,3,134,209,14,179</t>
  </si>
  <si>
    <t>157,172,3,134,209,14,179,165</t>
  </si>
  <si>
    <t>157,172,3,134,209,14,179,165,208</t>
  </si>
  <si>
    <t>157,172,3,134,209,14,179,165,208,114</t>
  </si>
  <si>
    <t>157,172,3,134,209,14,179,165,208,114,32</t>
  </si>
  <si>
    <t>157,172,3,134,209,14,179,165,208,114,32,115</t>
  </si>
  <si>
    <t>118,237,54</t>
  </si>
  <si>
    <t>118,237,54,16</t>
  </si>
  <si>
    <t>118,237,54,16,178</t>
  </si>
  <si>
    <t>118,237,54,16,178,82</t>
  </si>
  <si>
    <t>118,237,54,16,178,82,57</t>
  </si>
  <si>
    <t>118,237,54,16,178,82,57,76</t>
  </si>
  <si>
    <t>118,237,54,16,178,82,57,76,274</t>
  </si>
  <si>
    <t>118,237,54,16,178,82,57,76,274,239</t>
  </si>
  <si>
    <t>118,237,54,16,178,82,57,76,274,239,33</t>
  </si>
  <si>
    <t>224,18</t>
  </si>
  <si>
    <t>224,18,72</t>
  </si>
  <si>
    <t>224,18,72,266</t>
  </si>
  <si>
    <t>224,18,72,266,85</t>
  </si>
  <si>
    <t>224,18,72,266,85,197</t>
  </si>
  <si>
    <t>224,18,72,266,85,197,58</t>
  </si>
  <si>
    <t>224,18,72,266,85,197,58,233</t>
  </si>
  <si>
    <t>224,18,72,266,85,197,58,233,44</t>
  </si>
  <si>
    <t>224,18,72,266,85,197,58,233,44,123</t>
  </si>
  <si>
    <t>212,133,81</t>
  </si>
  <si>
    <t>212,133,81,80</t>
  </si>
  <si>
    <t>212,133,81,80,1</t>
  </si>
  <si>
    <t>212,133,81,80,1,192</t>
  </si>
  <si>
    <t>212,133,81,80,1,192,153</t>
  </si>
  <si>
    <t>212,133,81,80,1,192,153,184</t>
  </si>
  <si>
    <t>212,133,81,80,1,192,153,184,201</t>
  </si>
  <si>
    <t>53,20</t>
  </si>
  <si>
    <t>53,20,141</t>
  </si>
  <si>
    <t>53,20,141,156</t>
  </si>
  <si>
    <t>53,20,141,156,122</t>
  </si>
  <si>
    <t>53,20,141,156,122,90</t>
  </si>
  <si>
    <t>53,20,141,156,122,90,108</t>
  </si>
  <si>
    <t>53,20,141,156,122,90,108,170</t>
  </si>
  <si>
    <t>37,60</t>
  </si>
  <si>
    <t>37,60,75</t>
  </si>
  <si>
    <t>37,60,75,259</t>
  </si>
  <si>
    <t>37,60,75,259,65</t>
  </si>
  <si>
    <t>37,60,75,259,65,66</t>
  </si>
  <si>
    <t>40,39</t>
  </si>
  <si>
    <t>40,39,168</t>
  </si>
  <si>
    <t>40,39,168,79</t>
  </si>
  <si>
    <t>40,39,168,79,6</t>
  </si>
  <si>
    <t>237,76</t>
  </si>
  <si>
    <t>237,76,33</t>
  </si>
  <si>
    <t>224,72</t>
  </si>
  <si>
    <t>215,243,124,29</t>
  </si>
  <si>
    <t>215,243,124,29,226</t>
  </si>
  <si>
    <t>215,243,124,29,226,167</t>
  </si>
  <si>
    <t>215,243,124,29,226,167,191</t>
  </si>
  <si>
    <t>215,243,124,29,226,167,191,236</t>
  </si>
  <si>
    <t>215,243,124,29,226,167,191,236,49</t>
  </si>
  <si>
    <t>215,243,124,29,226,167,191,236,49,100</t>
  </si>
  <si>
    <t>215,243,124,29,226,167,191,236,49,100,35</t>
  </si>
  <si>
    <t>215,243,124,29,226,167,191,236,49,100,35,241</t>
  </si>
  <si>
    <t>215,243,124,29,226,167,191,236,49,100,35,241,225</t>
  </si>
  <si>
    <t>215,243,124,29,226,167,191,236,49,100,35,241,225,55</t>
  </si>
  <si>
    <t>215,243,124,29,226,167,191,236,49,100,35,241,225,55,196</t>
  </si>
  <si>
    <t>269,238,248,211,195,160,31</t>
  </si>
  <si>
    <t>269,238,248,211,195,160,31,166</t>
  </si>
  <si>
    <t>269,238,248,211,195,160,31,166,200</t>
  </si>
  <si>
    <t>269,238,248,211,195,160,31,166,200,61</t>
  </si>
  <si>
    <t>269,238,248,211,195,160,31,166,200,61,25</t>
  </si>
  <si>
    <t>269,238,248,211,195,160,31,166,200,61,25,112</t>
  </si>
  <si>
    <t>269,238,248,211,195,160,31,166,200,61,25,112,73</t>
  </si>
  <si>
    <t>269,238,248,211,195,160,31,166,200,61,25,112,73,152</t>
  </si>
  <si>
    <t>148,52</t>
  </si>
  <si>
    <t>148,52,99</t>
  </si>
  <si>
    <t>148,52,99,91</t>
  </si>
  <si>
    <t>148,52,99,91,199</t>
  </si>
  <si>
    <t>148,52,99,91,199,207</t>
  </si>
  <si>
    <t>148,52,99,91,199,207,256</t>
  </si>
  <si>
    <t>148,52,99,91,199,207,256,111</t>
  </si>
  <si>
    <t>148,52,99,91,199,207,256,111,228</t>
  </si>
  <si>
    <t>148,52,99,91,199,207,256,111,228,22</t>
  </si>
  <si>
    <t>148,52,99,91,199,207,256,111,228,22,74</t>
  </si>
  <si>
    <t>148,52,99,91,199,207,256,111,228,22,74,258</t>
  </si>
  <si>
    <t>148,52,99,91,199,207,256,111,228,22,74,258,176</t>
  </si>
  <si>
    <t>69,104,89</t>
  </si>
  <si>
    <t>69,104,89,262</t>
  </si>
  <si>
    <t>69,104,89,262,45</t>
  </si>
  <si>
    <t>69,104,89,262,45,245</t>
  </si>
  <si>
    <t>69,104,89,262,45,245,145</t>
  </si>
  <si>
    <t>69,104,89,262,45,245,145,42</t>
  </si>
  <si>
    <t>69,104,89,262,45,245,145,42,11</t>
  </si>
  <si>
    <t>69,104,89,262,45,245,145,42,11,219</t>
  </si>
  <si>
    <t>69,104,89,262,45,245,145,42,11,219,206</t>
  </si>
  <si>
    <t>69,104,89,262,45,245,145,42,11,219,206,189</t>
  </si>
  <si>
    <t>126,253,102,222,247,7</t>
  </si>
  <si>
    <t>126,253,102,222,247,7,271</t>
  </si>
  <si>
    <t>126,253,102,222,247,7,271,155</t>
  </si>
  <si>
    <t>126,253,102,222,247,7,271,155,254</t>
  </si>
  <si>
    <t>126,253,102,222,247,7,271,155,254,78</t>
  </si>
  <si>
    <t>126,253,102,222,247,7,271,155,254,78,130</t>
  </si>
  <si>
    <t>67,56</t>
  </si>
  <si>
    <t>67,56,47</t>
  </si>
  <si>
    <t>67,56,47,216</t>
  </si>
  <si>
    <t>67,56,47,216,223</t>
  </si>
  <si>
    <t>67,56,47,216,223,242</t>
  </si>
  <si>
    <t>67,56,47,216,223,242,10</t>
  </si>
  <si>
    <t>67,56,47,216,223,242,10,250</t>
  </si>
  <si>
    <t>67,56,47,216,223,242,10,250,77</t>
  </si>
  <si>
    <t>67,56,47,216,223,242,10,250,77,15</t>
  </si>
  <si>
    <t>229,142,137,210,136,103,88</t>
  </si>
  <si>
    <t>229,142,137,210,136,103,88,255</t>
  </si>
  <si>
    <t>229,142,137,210,136,103,88,255,177</t>
  </si>
  <si>
    <t>38,205,240,227,43</t>
  </si>
  <si>
    <t>38,205,240,227,43,251</t>
  </si>
  <si>
    <t>38,205,240,227,43,251,106</t>
  </si>
  <si>
    <t>38,205,240,227,43,251,106,265</t>
  </si>
  <si>
    <t>236,49</t>
  </si>
  <si>
    <t>236,49,100</t>
  </si>
  <si>
    <t>236,49,100,35</t>
  </si>
  <si>
    <t>236,49,100,35,241</t>
  </si>
  <si>
    <t>236,49,100,35,241,225</t>
  </si>
  <si>
    <t>236,49,100,35,241,225,55</t>
  </si>
  <si>
    <t>211,31</t>
  </si>
  <si>
    <t>211,31,200</t>
  </si>
  <si>
    <t>211,31,200,61</t>
  </si>
  <si>
    <t>211,31,200,61,112</t>
  </si>
  <si>
    <t>211,31,200,61,112,73</t>
  </si>
  <si>
    <t>91,207,228,22</t>
  </si>
  <si>
    <t>91,207,228,22,176</t>
  </si>
  <si>
    <t>69,145,11</t>
  </si>
  <si>
    <t>69,145,11,219</t>
  </si>
  <si>
    <t>47,10</t>
  </si>
  <si>
    <t>146</t>
  </si>
  <si>
    <t>146,194</t>
  </si>
  <si>
    <t>174</t>
  </si>
  <si>
    <t>95</t>
  </si>
  <si>
    <t>30</t>
  </si>
  <si>
    <t>264</t>
  </si>
  <si>
    <t>264,198</t>
  </si>
  <si>
    <t>264,198,220</t>
  </si>
  <si>
    <t>267</t>
  </si>
  <si>
    <t>26</t>
  </si>
  <si>
    <t>230</t>
  </si>
  <si>
    <t>230,217</t>
  </si>
  <si>
    <t>144</t>
  </si>
  <si>
    <t>144,193</t>
  </si>
  <si>
    <t>144,193,246</t>
  </si>
  <si>
    <t>144,193,246,175</t>
  </si>
  <si>
    <t>174,139</t>
  </si>
  <si>
    <t>174,139,132</t>
  </si>
  <si>
    <t>174,139,132,120</t>
  </si>
  <si>
    <t>174,139,132,120,151</t>
  </si>
  <si>
    <t>174,139,132,120,151,270</t>
  </si>
  <si>
    <t>95,169</t>
  </si>
  <si>
    <t>220</t>
  </si>
  <si>
    <t>220,154</t>
  </si>
  <si>
    <t>87</t>
  </si>
  <si>
    <t>87,190</t>
  </si>
  <si>
    <t>235</t>
  </si>
  <si>
    <t>183</t>
  </si>
  <si>
    <t>183,135</t>
  </si>
  <si>
    <t>37</t>
  </si>
  <si>
    <t>37,249</t>
  </si>
  <si>
    <t>263</t>
  </si>
  <si>
    <t>263,149</t>
  </si>
  <si>
    <t>157</t>
  </si>
  <si>
    <t>157,172</t>
  </si>
  <si>
    <t>118</t>
  </si>
  <si>
    <t>118,237</t>
  </si>
  <si>
    <t>224</t>
  </si>
  <si>
    <t>212</t>
  </si>
  <si>
    <t>212,133</t>
  </si>
  <si>
    <t>53</t>
  </si>
  <si>
    <t>135</t>
  </si>
  <si>
    <t>135,268</t>
  </si>
  <si>
    <t>135,268,110</t>
  </si>
  <si>
    <t>135,268,110,277</t>
  </si>
  <si>
    <t>135,268,110,277,171</t>
  </si>
  <si>
    <t>135,268,110,277,171,182</t>
  </si>
  <si>
    <t>135,268,110,277,171,182,204</t>
  </si>
  <si>
    <t>40</t>
  </si>
  <si>
    <t>157,179</t>
  </si>
  <si>
    <t>157,179,114</t>
  </si>
  <si>
    <t>157,179,114,115</t>
  </si>
  <si>
    <t>237</t>
  </si>
  <si>
    <t>81</t>
  </si>
  <si>
    <t>215</t>
  </si>
  <si>
    <t>215,243</t>
  </si>
  <si>
    <t>215,243,124</t>
  </si>
  <si>
    <t>269</t>
  </si>
  <si>
    <t>269,238</t>
  </si>
  <si>
    <t>269,238,248</t>
  </si>
  <si>
    <t>269,238,248,211</t>
  </si>
  <si>
    <t>269,238,248,211,195</t>
  </si>
  <si>
    <t>269,238,248,211,195,160</t>
  </si>
  <si>
    <t>148</t>
  </si>
  <si>
    <t>69</t>
  </si>
  <si>
    <t>69,104</t>
  </si>
  <si>
    <t>126</t>
  </si>
  <si>
    <t>126,253</t>
  </si>
  <si>
    <t>126,253,102</t>
  </si>
  <si>
    <t>126,253,102,222</t>
  </si>
  <si>
    <t>126,253,102,222,247</t>
  </si>
  <si>
    <t>67</t>
  </si>
  <si>
    <t>229</t>
  </si>
  <si>
    <t>229,142</t>
  </si>
  <si>
    <t>229,142,137</t>
  </si>
  <si>
    <t>229,142,137,210</t>
  </si>
  <si>
    <t>229,142,137,210,136</t>
  </si>
  <si>
    <t>229,142,137,210,136,103</t>
  </si>
  <si>
    <t>38</t>
  </si>
  <si>
    <t>38,205</t>
  </si>
  <si>
    <t>38,205,240</t>
  </si>
  <si>
    <t>38,205,240,227</t>
  </si>
  <si>
    <t>236</t>
  </si>
  <si>
    <t>211</t>
  </si>
  <si>
    <t>91</t>
  </si>
  <si>
    <t>91,207</t>
  </si>
  <si>
    <t>91,207,228</t>
  </si>
  <si>
    <t>69,145</t>
  </si>
  <si>
    <t>155</t>
  </si>
  <si>
    <t>155,254</t>
  </si>
  <si>
    <t>155,254,130</t>
  </si>
  <si>
    <t>47</t>
  </si>
  <si>
    <t>255</t>
  </si>
  <si>
    <t>Pack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</si>
  <si>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</si>
  <si>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</si>
  <si>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</si>
  <si>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</si>
  <si>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</si>
  <si>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</si>
  <si>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</si>
  <si>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</si>
  <si>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</si>
  <si>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>10</t>
  </si>
  <si>
    <t>11</t>
  </si>
  <si>
    <t>12</t>
  </si>
  <si>
    <t>13</t>
  </si>
  <si>
    <t>14</t>
  </si>
  <si>
    <t>15</t>
  </si>
  <si>
    <t>Edition</t>
  </si>
  <si>
    <t>Img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</si>
</sst>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4"/>
  <sheetViews>
    <sheetView topLeftCell="A892" workbookViewId="0">
      <selection activeCell="N26" sqref="N26"/>
    </sheetView>
  </sheetViews>
  <sheetFormatPr baseColWidth="10" defaultRowHeight="15" x14ac:dyDescent="0"/>
  <cols>
    <col min="1" max="1" width="26.1640625" bestFit="1" customWidth="1"/>
    <col min="2" max="2" width="14.1640625" bestFit="1" customWidth="1"/>
    <col min="3" max="3" width="13.1640625" bestFit="1" customWidth="1"/>
    <col min="4" max="4" width="13.1640625" style="2" customWidth="1"/>
    <col min="5" max="5" width="13.1640625" customWidth="1"/>
    <col min="6" max="6" width="26.1640625" bestFit="1" customWidth="1"/>
    <col min="7" max="7" width="25.6640625" bestFit="1" customWidth="1"/>
  </cols>
  <sheetData>
    <row r="1" spans="1:2">
      <c r="A1" s="1" t="s">
        <v>356</v>
      </c>
      <c r="B1" s="1" t="s">
        <v>357</v>
      </c>
    </row>
    <row r="2" spans="1:2">
      <c r="A2" t="s">
        <v>0</v>
      </c>
    </row>
    <row r="4" spans="1:2">
      <c r="A4" t="s">
        <v>1</v>
      </c>
    </row>
    <row r="6" spans="1:2">
      <c r="A6" t="s">
        <v>2</v>
      </c>
    </row>
    <row r="8" spans="1:2">
      <c r="A8" t="s">
        <v>3</v>
      </c>
    </row>
    <row r="10" spans="1:2">
      <c r="A10" t="s">
        <v>4</v>
      </c>
    </row>
    <row r="12" spans="1:2">
      <c r="A12" t="s">
        <v>5</v>
      </c>
    </row>
    <row r="14" spans="1:2">
      <c r="A14" t="s">
        <v>6</v>
      </c>
    </row>
    <row r="16" spans="1:2">
      <c r="A16" t="s">
        <v>7</v>
      </c>
    </row>
    <row r="18" spans="1:45">
      <c r="A18" t="s">
        <v>8</v>
      </c>
    </row>
    <row r="19" spans="1:45">
      <c r="B19">
        <v>1</v>
      </c>
      <c r="C19">
        <f>B19+1</f>
        <v>2</v>
      </c>
      <c r="D19">
        <f t="shared" ref="D19:AS19" si="0">C19+1</f>
        <v>3</v>
      </c>
      <c r="E19">
        <f t="shared" si="0"/>
        <v>4</v>
      </c>
      <c r="F19">
        <f t="shared" si="0"/>
        <v>5</v>
      </c>
      <c r="G19">
        <f t="shared" si="0"/>
        <v>6</v>
      </c>
      <c r="H19">
        <f t="shared" si="0"/>
        <v>7</v>
      </c>
      <c r="I19">
        <f t="shared" si="0"/>
        <v>8</v>
      </c>
      <c r="J19">
        <f t="shared" si="0"/>
        <v>9</v>
      </c>
      <c r="K19">
        <f t="shared" si="0"/>
        <v>10</v>
      </c>
      <c r="L19">
        <f t="shared" si="0"/>
        <v>11</v>
      </c>
      <c r="M19">
        <f t="shared" si="0"/>
        <v>12</v>
      </c>
      <c r="N19">
        <f t="shared" si="0"/>
        <v>13</v>
      </c>
      <c r="O19">
        <f t="shared" si="0"/>
        <v>14</v>
      </c>
      <c r="P19">
        <f t="shared" si="0"/>
        <v>15</v>
      </c>
      <c r="Q19">
        <f t="shared" si="0"/>
        <v>16</v>
      </c>
      <c r="R19">
        <f t="shared" si="0"/>
        <v>17</v>
      </c>
      <c r="S19">
        <f t="shared" si="0"/>
        <v>18</v>
      </c>
      <c r="T19">
        <f t="shared" si="0"/>
        <v>19</v>
      </c>
      <c r="U19">
        <f t="shared" si="0"/>
        <v>20</v>
      </c>
      <c r="V19">
        <f t="shared" si="0"/>
        <v>21</v>
      </c>
      <c r="W19">
        <f t="shared" si="0"/>
        <v>22</v>
      </c>
      <c r="X19">
        <f t="shared" si="0"/>
        <v>23</v>
      </c>
      <c r="Y19">
        <f t="shared" si="0"/>
        <v>24</v>
      </c>
      <c r="Z19">
        <f t="shared" si="0"/>
        <v>25</v>
      </c>
      <c r="AA19">
        <f t="shared" si="0"/>
        <v>26</v>
      </c>
      <c r="AB19">
        <f t="shared" si="0"/>
        <v>27</v>
      </c>
      <c r="AC19">
        <f t="shared" si="0"/>
        <v>28</v>
      </c>
      <c r="AD19">
        <f t="shared" si="0"/>
        <v>29</v>
      </c>
      <c r="AE19">
        <f t="shared" si="0"/>
        <v>30</v>
      </c>
      <c r="AF19">
        <f t="shared" si="0"/>
        <v>31</v>
      </c>
      <c r="AG19">
        <f t="shared" si="0"/>
        <v>32</v>
      </c>
      <c r="AH19">
        <f t="shared" si="0"/>
        <v>33</v>
      </c>
      <c r="AI19">
        <f t="shared" si="0"/>
        <v>34</v>
      </c>
      <c r="AJ19">
        <f t="shared" si="0"/>
        <v>35</v>
      </c>
      <c r="AK19">
        <f t="shared" si="0"/>
        <v>36</v>
      </c>
      <c r="AL19">
        <f t="shared" si="0"/>
        <v>37</v>
      </c>
      <c r="AM19">
        <f t="shared" si="0"/>
        <v>38</v>
      </c>
      <c r="AN19">
        <f t="shared" si="0"/>
        <v>39</v>
      </c>
      <c r="AO19">
        <f t="shared" si="0"/>
        <v>40</v>
      </c>
      <c r="AP19">
        <f t="shared" si="0"/>
        <v>41</v>
      </c>
      <c r="AQ19">
        <f t="shared" si="0"/>
        <v>42</v>
      </c>
      <c r="AR19">
        <f t="shared" si="0"/>
        <v>43</v>
      </c>
      <c r="AS19">
        <f t="shared" si="0"/>
        <v>44</v>
      </c>
    </row>
    <row r="20" spans="1:45">
      <c r="A20" t="s">
        <v>9</v>
      </c>
      <c r="B20" t="str">
        <f>B19&amp;","</f>
        <v>1,</v>
      </c>
      <c r="C20" t="str">
        <f t="shared" ref="C20:AS20" si="1">C19&amp;","</f>
        <v>2,</v>
      </c>
      <c r="D20" t="str">
        <f t="shared" si="1"/>
        <v>3,</v>
      </c>
      <c r="E20" t="str">
        <f t="shared" si="1"/>
        <v>4,</v>
      </c>
      <c r="F20" t="str">
        <f t="shared" si="1"/>
        <v>5,</v>
      </c>
      <c r="G20" t="str">
        <f t="shared" si="1"/>
        <v>6,</v>
      </c>
      <c r="H20" t="str">
        <f t="shared" si="1"/>
        <v>7,</v>
      </c>
      <c r="I20" t="str">
        <f t="shared" si="1"/>
        <v>8,</v>
      </c>
      <c r="J20" t="str">
        <f t="shared" si="1"/>
        <v>9,</v>
      </c>
      <c r="K20" t="str">
        <f t="shared" si="1"/>
        <v>10,</v>
      </c>
      <c r="L20" t="str">
        <f t="shared" si="1"/>
        <v>11,</v>
      </c>
      <c r="M20" t="str">
        <f t="shared" si="1"/>
        <v>12,</v>
      </c>
      <c r="N20" t="str">
        <f t="shared" si="1"/>
        <v>13,</v>
      </c>
      <c r="O20" t="str">
        <f t="shared" si="1"/>
        <v>14,</v>
      </c>
      <c r="P20" t="str">
        <f t="shared" si="1"/>
        <v>15,</v>
      </c>
      <c r="Q20" t="str">
        <f t="shared" si="1"/>
        <v>16,</v>
      </c>
      <c r="R20" t="str">
        <f t="shared" si="1"/>
        <v>17,</v>
      </c>
      <c r="S20" t="str">
        <f t="shared" si="1"/>
        <v>18,</v>
      </c>
      <c r="T20" t="str">
        <f t="shared" si="1"/>
        <v>19,</v>
      </c>
      <c r="U20" t="str">
        <f t="shared" si="1"/>
        <v>20,</v>
      </c>
      <c r="V20" t="str">
        <f t="shared" si="1"/>
        <v>21,</v>
      </c>
      <c r="W20" t="str">
        <f t="shared" si="1"/>
        <v>22,</v>
      </c>
      <c r="X20" t="str">
        <f t="shared" si="1"/>
        <v>23,</v>
      </c>
      <c r="Y20" t="str">
        <f t="shared" si="1"/>
        <v>24,</v>
      </c>
      <c r="Z20" t="str">
        <f t="shared" si="1"/>
        <v>25,</v>
      </c>
      <c r="AA20" t="str">
        <f t="shared" si="1"/>
        <v>26,</v>
      </c>
      <c r="AB20" t="str">
        <f t="shared" si="1"/>
        <v>27,</v>
      </c>
      <c r="AC20" t="str">
        <f t="shared" si="1"/>
        <v>28,</v>
      </c>
      <c r="AD20" t="str">
        <f t="shared" si="1"/>
        <v>29,</v>
      </c>
      <c r="AE20" t="str">
        <f t="shared" si="1"/>
        <v>30,</v>
      </c>
      <c r="AF20" t="str">
        <f t="shared" si="1"/>
        <v>31,</v>
      </c>
      <c r="AG20" t="str">
        <f t="shared" si="1"/>
        <v>32,</v>
      </c>
      <c r="AH20" t="str">
        <f t="shared" si="1"/>
        <v>33,</v>
      </c>
      <c r="AI20" t="str">
        <f t="shared" si="1"/>
        <v>34,</v>
      </c>
      <c r="AJ20" t="str">
        <f t="shared" si="1"/>
        <v>35,</v>
      </c>
      <c r="AK20" t="str">
        <f t="shared" si="1"/>
        <v>36,</v>
      </c>
      <c r="AL20" t="str">
        <f t="shared" si="1"/>
        <v>37,</v>
      </c>
      <c r="AM20" t="str">
        <f t="shared" si="1"/>
        <v>38,</v>
      </c>
      <c r="AN20" t="str">
        <f t="shared" si="1"/>
        <v>39,</v>
      </c>
      <c r="AO20" t="str">
        <f t="shared" si="1"/>
        <v>40,</v>
      </c>
      <c r="AP20" t="str">
        <f t="shared" si="1"/>
        <v>41,</v>
      </c>
      <c r="AQ20" t="str">
        <f t="shared" si="1"/>
        <v>42,</v>
      </c>
      <c r="AR20" t="str">
        <f t="shared" si="1"/>
        <v>43,</v>
      </c>
      <c r="AS20" t="str">
        <f t="shared" si="1"/>
        <v>44,</v>
      </c>
    </row>
    <row r="22" spans="1:45">
      <c r="A22" t="s">
        <v>10</v>
      </c>
    </row>
    <row r="25" spans="1:45">
      <c r="B25" s="1" t="s">
        <v>358</v>
      </c>
      <c r="C25" s="1" t="s">
        <v>359</v>
      </c>
      <c r="D25" s="3" t="s">
        <v>999</v>
      </c>
      <c r="E25" s="1" t="s">
        <v>361</v>
      </c>
      <c r="F25" s="1" t="s">
        <v>360</v>
      </c>
      <c r="G25" s="1" t="s">
        <v>362</v>
      </c>
      <c r="H25" s="1" t="s">
        <v>361</v>
      </c>
      <c r="I25" s="1" t="s">
        <v>641</v>
      </c>
      <c r="J25" s="1" t="s">
        <v>643</v>
      </c>
      <c r="K25" s="1" t="s">
        <v>644</v>
      </c>
      <c r="L25" s="1" t="s">
        <v>361</v>
      </c>
      <c r="M25" s="1" t="s">
        <v>645</v>
      </c>
      <c r="N25" s="1" t="s">
        <v>358</v>
      </c>
    </row>
    <row r="26" spans="1:45">
      <c r="A26" t="s">
        <v>11</v>
      </c>
      <c r="B26" t="str">
        <f>IF(ISERROR(FIND("----",A26)),B25,A26)</f>
        <v>------ M12 ------</v>
      </c>
      <c r="C26" t="str">
        <f>IF(ISERROR(FIND(":",A26)),C25,A26)</f>
        <v>Pack/Pick</v>
      </c>
      <c r="F26" t="str">
        <f>IF(AND(ISERROR(FIND("----",A26)),ISERROR(FIND(":",A26))),A26,"")</f>
        <v/>
      </c>
      <c r="G26" t="str">
        <f>TRIM(SUBSTITUTE(F26,"--&gt; ",""))</f>
        <v/>
      </c>
      <c r="H26">
        <f>IF(NOT(ISERROR(FIND("--&gt; ",A26))),1,0)</f>
        <v>0</v>
      </c>
      <c r="I26" t="e">
        <f>VLOOKUP(G26,'Cards Fixture'!$A$1:$B$278,2,FALSE)</f>
        <v>#N/A</v>
      </c>
      <c r="J26">
        <f>IF(C26&lt;&gt;C25,1,0)</f>
        <v>0</v>
      </c>
      <c r="K26" t="str">
        <f t="shared" ref="K26:K31" si="2">IF(J26=1,IF(ISNA(I26),"",I26),K25&amp;IF(ISNA(I26),"",IF(LEN(K25)=0,I26,","&amp;I26)))</f>
        <v>Card Stack</v>
      </c>
      <c r="L26" t="str">
        <f>IF(ISBLANK(K26),"",IF(H26=1,I26,L25))</f>
        <v>Pick</v>
      </c>
      <c r="M26">
        <f>IF(J27=1,1,0)</f>
        <v>0</v>
      </c>
      <c r="N26" t="str">
        <f>TRIM(SUBSTITUTE(B26,"------",""))</f>
        <v>M12</v>
      </c>
    </row>
    <row r="27" spans="1:45">
      <c r="B27" t="str">
        <f t="shared" ref="B27:B90" si="3">IF(ISERROR(FIND("----",A27)),B26,A27)</f>
        <v>------ M12 ------</v>
      </c>
      <c r="C27" t="str">
        <f t="shared" ref="C27:C90" si="4">IF(ISERROR(FIND(":",A27)),C26,A27)</f>
        <v>Pack/Pick</v>
      </c>
      <c r="F27">
        <f t="shared" ref="F27:F90" si="5">IF(AND(ISERROR(FIND("----",A27)),ISERROR(FIND(":",A27))),A27,"")</f>
        <v>0</v>
      </c>
      <c r="G27" t="str">
        <f t="shared" ref="G27:G90" si="6">TRIM(SUBSTITUTE(F27,"--&gt; ",""))</f>
        <v>0</v>
      </c>
      <c r="H27">
        <f t="shared" ref="H27:H90" si="7">IF(NOT(ISERROR(FIND("--&gt; ",A27))),1,0)</f>
        <v>0</v>
      </c>
      <c r="I27" t="e">
        <f>VLOOKUP(G27,'Cards Fixture'!$A$1:$B$278,2,FALSE)</f>
        <v>#N/A</v>
      </c>
      <c r="J27">
        <f t="shared" ref="J27:J90" si="8">IF(C27&lt;&gt;C26,1,0)</f>
        <v>0</v>
      </c>
      <c r="K27" t="str">
        <f t="shared" si="2"/>
        <v>Card Stack</v>
      </c>
      <c r="L27" t="str">
        <f t="shared" ref="L27:L90" si="9">IF(ISBLANK(K27),"",IF(H27=1,I27,L26))</f>
        <v>Pick</v>
      </c>
      <c r="M27">
        <f t="shared" ref="M27:M90" si="10">IF(J28=1,1,0)</f>
        <v>0</v>
      </c>
      <c r="N27" t="str">
        <f t="shared" ref="N27:N90" si="11">TRIM(SUBSTITUTE(B27,"------",""))</f>
        <v>M12</v>
      </c>
    </row>
    <row r="28" spans="1:45">
      <c r="B28" t="str">
        <f t="shared" si="3"/>
        <v>------ M12 ------</v>
      </c>
      <c r="C28" t="str">
        <f t="shared" si="4"/>
        <v>Pack/Pick</v>
      </c>
      <c r="F28">
        <f t="shared" si="5"/>
        <v>0</v>
      </c>
      <c r="G28" t="str">
        <f t="shared" si="6"/>
        <v>0</v>
      </c>
      <c r="H28">
        <f t="shared" si="7"/>
        <v>0</v>
      </c>
      <c r="I28" t="e">
        <f>VLOOKUP(G28,'Cards Fixture'!$A$1:$B$278,2,FALSE)</f>
        <v>#N/A</v>
      </c>
      <c r="J28">
        <f t="shared" si="8"/>
        <v>0</v>
      </c>
      <c r="K28" t="str">
        <f t="shared" si="2"/>
        <v>Card Stack</v>
      </c>
      <c r="L28" t="str">
        <f t="shared" si="9"/>
        <v>Pick</v>
      </c>
      <c r="M28">
        <f t="shared" si="10"/>
        <v>0</v>
      </c>
      <c r="N28" t="str">
        <f t="shared" si="11"/>
        <v>M12</v>
      </c>
    </row>
    <row r="29" spans="1:45">
      <c r="B29" t="str">
        <f t="shared" si="3"/>
        <v>------ M12 ------</v>
      </c>
      <c r="C29" t="str">
        <f t="shared" si="4"/>
        <v>Pack/Pick</v>
      </c>
      <c r="F29">
        <f t="shared" si="5"/>
        <v>0</v>
      </c>
      <c r="G29" t="str">
        <f t="shared" si="6"/>
        <v>0</v>
      </c>
      <c r="H29">
        <f t="shared" si="7"/>
        <v>0</v>
      </c>
      <c r="I29" t="e">
        <f>VLOOKUP(G29,'Cards Fixture'!$A$1:$B$278,2,FALSE)</f>
        <v>#N/A</v>
      </c>
      <c r="J29">
        <f t="shared" si="8"/>
        <v>0</v>
      </c>
      <c r="K29" t="str">
        <f t="shared" si="2"/>
        <v>Card Stack</v>
      </c>
      <c r="L29" t="str">
        <f t="shared" si="9"/>
        <v>Pick</v>
      </c>
      <c r="M29">
        <f t="shared" si="10"/>
        <v>1</v>
      </c>
      <c r="N29" t="str">
        <f t="shared" si="11"/>
        <v>M12</v>
      </c>
    </row>
    <row r="30" spans="1:45">
      <c r="A30" t="s">
        <v>12</v>
      </c>
      <c r="B30" t="str">
        <f t="shared" si="3"/>
        <v>------ M12 ------</v>
      </c>
      <c r="C30" t="str">
        <f t="shared" si="4"/>
        <v>Pack 1 pick 1:</v>
      </c>
      <c r="D30" s="2" t="str">
        <f>RIGHT(LEFT(C30,FIND(" pick",C30)-1),2)</f>
        <v xml:space="preserve"> 1</v>
      </c>
      <c r="E30" s="2" t="str">
        <f t="shared" ref="E30:E93" si="12">RIGHT(LEFT(C30, FIND(":",C30)-1),2)</f>
        <v xml:space="preserve"> 1</v>
      </c>
      <c r="F30" t="str">
        <f t="shared" si="5"/>
        <v/>
      </c>
      <c r="G30" t="str">
        <f t="shared" si="6"/>
        <v/>
      </c>
      <c r="H30">
        <f t="shared" si="7"/>
        <v>0</v>
      </c>
      <c r="I30" t="e">
        <f>VLOOKUP(G30,'Cards Fixture'!$A$1:$B$278,2,FALSE)</f>
        <v>#N/A</v>
      </c>
      <c r="J30">
        <f t="shared" si="8"/>
        <v>1</v>
      </c>
      <c r="K30" t="str">
        <f t="shared" si="2"/>
        <v/>
      </c>
      <c r="L30" t="str">
        <f t="shared" si="9"/>
        <v>Pick</v>
      </c>
      <c r="M30">
        <f t="shared" si="10"/>
        <v>0</v>
      </c>
      <c r="N30" t="str">
        <f t="shared" si="11"/>
        <v>M12</v>
      </c>
    </row>
    <row r="31" spans="1:45">
      <c r="B31" t="str">
        <f t="shared" si="3"/>
        <v>------ M12 ------</v>
      </c>
      <c r="C31" t="str">
        <f t="shared" si="4"/>
        <v>Pack 1 pick 1:</v>
      </c>
      <c r="D31" s="2" t="str">
        <f t="shared" ref="D31:D94" si="13">RIGHT(LEFT(C31,FIND(" pick",C31)-1),2)</f>
        <v xml:space="preserve"> 1</v>
      </c>
      <c r="E31" s="2" t="str">
        <f t="shared" si="12"/>
        <v xml:space="preserve"> 1</v>
      </c>
      <c r="F31">
        <f t="shared" si="5"/>
        <v>0</v>
      </c>
      <c r="G31" t="str">
        <f t="shared" si="6"/>
        <v>0</v>
      </c>
      <c r="H31">
        <f t="shared" si="7"/>
        <v>0</v>
      </c>
      <c r="I31" t="e">
        <f>VLOOKUP(G31,'Cards Fixture'!$A$1:$B$278,2,FALSE)</f>
        <v>#N/A</v>
      </c>
      <c r="J31">
        <f t="shared" si="8"/>
        <v>0</v>
      </c>
      <c r="K31" t="str">
        <f t="shared" si="2"/>
        <v/>
      </c>
      <c r="L31" t="str">
        <f t="shared" si="9"/>
        <v>Pick</v>
      </c>
      <c r="M31">
        <f t="shared" si="10"/>
        <v>0</v>
      </c>
      <c r="N31" t="str">
        <f t="shared" si="11"/>
        <v>M12</v>
      </c>
    </row>
    <row r="32" spans="1:45">
      <c r="A32" t="s">
        <v>13</v>
      </c>
      <c r="B32" t="str">
        <f t="shared" si="3"/>
        <v>------ M12 ------</v>
      </c>
      <c r="C32" t="str">
        <f t="shared" si="4"/>
        <v>Pack 1 pick 1:</v>
      </c>
      <c r="D32" s="2" t="str">
        <f t="shared" si="13"/>
        <v xml:space="preserve"> 1</v>
      </c>
      <c r="E32" s="2" t="str">
        <f t="shared" si="12"/>
        <v xml:space="preserve"> 1</v>
      </c>
      <c r="F32" t="str">
        <f t="shared" si="5"/>
        <v>--&gt; Oblivion Ring</v>
      </c>
      <c r="G32" t="str">
        <f t="shared" si="6"/>
        <v>Oblivion Ring</v>
      </c>
      <c r="H32">
        <f t="shared" si="7"/>
        <v>1</v>
      </c>
      <c r="I32">
        <f>VLOOKUP(G32,'Cards Fixture'!$A$1:$B$278,2,FALSE)</f>
        <v>146</v>
      </c>
      <c r="J32">
        <f t="shared" si="8"/>
        <v>0</v>
      </c>
      <c r="K32" t="str">
        <f>IF(J32=1,IF(ISNA(I32),"",I32),K31&amp;IF(ISNA(I32),"",IF(LEN(K31)=0,I32,","&amp;I32)))</f>
        <v>146</v>
      </c>
      <c r="L32">
        <f t="shared" si="9"/>
        <v>146</v>
      </c>
      <c r="M32">
        <f t="shared" si="10"/>
        <v>0</v>
      </c>
      <c r="N32" t="str">
        <f t="shared" si="11"/>
        <v>M12</v>
      </c>
    </row>
    <row r="33" spans="1:14">
      <c r="B33" t="str">
        <f t="shared" si="3"/>
        <v>------ M12 ------</v>
      </c>
      <c r="C33" t="str">
        <f t="shared" si="4"/>
        <v>Pack 1 pick 1:</v>
      </c>
      <c r="D33" s="2" t="str">
        <f t="shared" si="13"/>
        <v xml:space="preserve"> 1</v>
      </c>
      <c r="E33" s="2" t="str">
        <f t="shared" si="12"/>
        <v xml:space="preserve"> 1</v>
      </c>
      <c r="F33">
        <f t="shared" si="5"/>
        <v>0</v>
      </c>
      <c r="G33" t="str">
        <f t="shared" si="6"/>
        <v>0</v>
      </c>
      <c r="H33">
        <f t="shared" si="7"/>
        <v>0</v>
      </c>
      <c r="I33" t="e">
        <f>VLOOKUP(G33,'Cards Fixture'!$A$1:$B$278,2,FALSE)</f>
        <v>#N/A</v>
      </c>
      <c r="J33">
        <f t="shared" si="8"/>
        <v>0</v>
      </c>
      <c r="K33" t="str">
        <f t="shared" ref="K33:K96" si="14">IF(J33=1,IF(ISNA(I33),"",I33),K32&amp;IF(ISNA(I33),"",IF(LEN(K32)=0,I33,","&amp;I33)))</f>
        <v>146</v>
      </c>
      <c r="L33">
        <f t="shared" si="9"/>
        <v>146</v>
      </c>
      <c r="M33">
        <f t="shared" si="10"/>
        <v>0</v>
      </c>
      <c r="N33" t="str">
        <f t="shared" si="11"/>
        <v>M12</v>
      </c>
    </row>
    <row r="34" spans="1:14">
      <c r="A34" t="s">
        <v>14</v>
      </c>
      <c r="B34" t="str">
        <f t="shared" si="3"/>
        <v>------ M12 ------</v>
      </c>
      <c r="C34" t="str">
        <f t="shared" si="4"/>
        <v>Pack 1 pick 1:</v>
      </c>
      <c r="D34" s="2" t="str">
        <f t="shared" si="13"/>
        <v xml:space="preserve"> 1</v>
      </c>
      <c r="E34" s="2" t="str">
        <f t="shared" si="12"/>
        <v xml:space="preserve"> 1</v>
      </c>
      <c r="F34" t="str">
        <f t="shared" si="5"/>
        <v xml:space="preserve">    Serendib Efreet</v>
      </c>
      <c r="G34" t="str">
        <f t="shared" si="6"/>
        <v>Serendib Efreet</v>
      </c>
      <c r="H34">
        <f t="shared" si="7"/>
        <v>0</v>
      </c>
      <c r="I34">
        <f>VLOOKUP(G34,'Cards Fixture'!$A$1:$B$278,2,FALSE)</f>
        <v>194</v>
      </c>
      <c r="J34">
        <f t="shared" si="8"/>
        <v>0</v>
      </c>
      <c r="K34" t="str">
        <f t="shared" si="14"/>
        <v>146,194</v>
      </c>
      <c r="L34">
        <f t="shared" si="9"/>
        <v>146</v>
      </c>
      <c r="M34">
        <f t="shared" si="10"/>
        <v>0</v>
      </c>
      <c r="N34" t="str">
        <f t="shared" si="11"/>
        <v>M12</v>
      </c>
    </row>
    <row r="35" spans="1:14">
      <c r="B35" t="str">
        <f t="shared" si="3"/>
        <v>------ M12 ------</v>
      </c>
      <c r="C35" t="str">
        <f t="shared" si="4"/>
        <v>Pack 1 pick 1:</v>
      </c>
      <c r="D35" s="2" t="str">
        <f t="shared" si="13"/>
        <v xml:space="preserve"> 1</v>
      </c>
      <c r="E35" s="2" t="str">
        <f t="shared" si="12"/>
        <v xml:space="preserve"> 1</v>
      </c>
      <c r="F35">
        <f t="shared" si="5"/>
        <v>0</v>
      </c>
      <c r="G35" t="str">
        <f t="shared" si="6"/>
        <v>0</v>
      </c>
      <c r="H35">
        <f t="shared" si="7"/>
        <v>0</v>
      </c>
      <c r="I35" t="e">
        <f>VLOOKUP(G35,'Cards Fixture'!$A$1:$B$278,2,FALSE)</f>
        <v>#N/A</v>
      </c>
      <c r="J35">
        <f t="shared" si="8"/>
        <v>0</v>
      </c>
      <c r="K35" t="str">
        <f t="shared" si="14"/>
        <v>146,194</v>
      </c>
      <c r="L35">
        <f t="shared" si="9"/>
        <v>146</v>
      </c>
      <c r="M35">
        <f t="shared" si="10"/>
        <v>0</v>
      </c>
      <c r="N35" t="str">
        <f t="shared" si="11"/>
        <v>M12</v>
      </c>
    </row>
    <row r="36" spans="1:14">
      <c r="A36" t="s">
        <v>15</v>
      </c>
      <c r="B36" t="str">
        <f t="shared" si="3"/>
        <v>------ M12 ------</v>
      </c>
      <c r="C36" t="str">
        <f t="shared" si="4"/>
        <v>Pack 1 pick 1:</v>
      </c>
      <c r="D36" s="2" t="str">
        <f t="shared" si="13"/>
        <v xml:space="preserve"> 1</v>
      </c>
      <c r="E36" s="2" t="str">
        <f t="shared" si="12"/>
        <v xml:space="preserve"> 1</v>
      </c>
      <c r="F36" t="str">
        <f t="shared" si="5"/>
        <v xml:space="preserve">    Bloodgift Demon</v>
      </c>
      <c r="G36" t="str">
        <f t="shared" si="6"/>
        <v>Bloodgift Demon</v>
      </c>
      <c r="H36">
        <f t="shared" si="7"/>
        <v>0</v>
      </c>
      <c r="I36">
        <f>VLOOKUP(G36,'Cards Fixture'!$A$1:$B$278,2,FALSE)</f>
        <v>24</v>
      </c>
      <c r="J36">
        <f t="shared" si="8"/>
        <v>0</v>
      </c>
      <c r="K36" t="str">
        <f t="shared" si="14"/>
        <v>146,194,24</v>
      </c>
      <c r="L36">
        <f t="shared" si="9"/>
        <v>146</v>
      </c>
      <c r="M36">
        <f t="shared" si="10"/>
        <v>0</v>
      </c>
      <c r="N36" t="str">
        <f t="shared" si="11"/>
        <v>M12</v>
      </c>
    </row>
    <row r="37" spans="1:14">
      <c r="B37" t="str">
        <f t="shared" si="3"/>
        <v>------ M12 ------</v>
      </c>
      <c r="C37" t="str">
        <f t="shared" si="4"/>
        <v>Pack 1 pick 1:</v>
      </c>
      <c r="D37" s="2" t="str">
        <f t="shared" si="13"/>
        <v xml:space="preserve"> 1</v>
      </c>
      <c r="E37" s="2" t="str">
        <f t="shared" si="12"/>
        <v xml:space="preserve"> 1</v>
      </c>
      <c r="F37">
        <f t="shared" si="5"/>
        <v>0</v>
      </c>
      <c r="G37" t="str">
        <f t="shared" si="6"/>
        <v>0</v>
      </c>
      <c r="H37">
        <f t="shared" si="7"/>
        <v>0</v>
      </c>
      <c r="I37" t="e">
        <f>VLOOKUP(G37,'Cards Fixture'!$A$1:$B$278,2,FALSE)</f>
        <v>#N/A</v>
      </c>
      <c r="J37">
        <f t="shared" si="8"/>
        <v>0</v>
      </c>
      <c r="K37" t="str">
        <f t="shared" si="14"/>
        <v>146,194,24</v>
      </c>
      <c r="L37">
        <f t="shared" si="9"/>
        <v>146</v>
      </c>
      <c r="M37">
        <f t="shared" si="10"/>
        <v>0</v>
      </c>
      <c r="N37" t="str">
        <f t="shared" si="11"/>
        <v>M12</v>
      </c>
    </row>
    <row r="38" spans="1:14">
      <c r="A38" t="s">
        <v>16</v>
      </c>
      <c r="B38" t="str">
        <f t="shared" si="3"/>
        <v>------ M12 ------</v>
      </c>
      <c r="C38" t="str">
        <f t="shared" si="4"/>
        <v>Pack 1 pick 1:</v>
      </c>
      <c r="D38" s="2" t="str">
        <f t="shared" si="13"/>
        <v xml:space="preserve"> 1</v>
      </c>
      <c r="E38" s="2" t="str">
        <f t="shared" si="12"/>
        <v xml:space="preserve"> 1</v>
      </c>
      <c r="F38" t="str">
        <f t="shared" si="5"/>
        <v xml:space="preserve">    Magma Jet</v>
      </c>
      <c r="G38" t="str">
        <f t="shared" si="6"/>
        <v>Magma Jet</v>
      </c>
      <c r="H38">
        <f t="shared" si="7"/>
        <v>0</v>
      </c>
      <c r="I38">
        <f>VLOOKUP(G38,'Cards Fixture'!$A$1:$B$278,2,FALSE)</f>
        <v>119</v>
      </c>
      <c r="J38">
        <f t="shared" si="8"/>
        <v>0</v>
      </c>
      <c r="K38" t="str">
        <f t="shared" si="14"/>
        <v>146,194,24,119</v>
      </c>
      <c r="L38">
        <f t="shared" si="9"/>
        <v>146</v>
      </c>
      <c r="M38">
        <f t="shared" si="10"/>
        <v>0</v>
      </c>
      <c r="N38" t="str">
        <f t="shared" si="11"/>
        <v>M12</v>
      </c>
    </row>
    <row r="39" spans="1:14">
      <c r="B39" t="str">
        <f t="shared" si="3"/>
        <v>------ M12 ------</v>
      </c>
      <c r="C39" t="str">
        <f t="shared" si="4"/>
        <v>Pack 1 pick 1:</v>
      </c>
      <c r="D39" s="2" t="str">
        <f t="shared" si="13"/>
        <v xml:space="preserve"> 1</v>
      </c>
      <c r="E39" s="2" t="str">
        <f t="shared" si="12"/>
        <v xml:space="preserve"> 1</v>
      </c>
      <c r="F39">
        <f t="shared" si="5"/>
        <v>0</v>
      </c>
      <c r="G39" t="str">
        <f t="shared" si="6"/>
        <v>0</v>
      </c>
      <c r="H39">
        <f t="shared" si="7"/>
        <v>0</v>
      </c>
      <c r="I39" t="e">
        <f>VLOOKUP(G39,'Cards Fixture'!$A$1:$B$278,2,FALSE)</f>
        <v>#N/A</v>
      </c>
      <c r="J39">
        <f t="shared" si="8"/>
        <v>0</v>
      </c>
      <c r="K39" t="str">
        <f t="shared" si="14"/>
        <v>146,194,24,119</v>
      </c>
      <c r="L39">
        <f t="shared" si="9"/>
        <v>146</v>
      </c>
      <c r="M39">
        <f t="shared" si="10"/>
        <v>0</v>
      </c>
      <c r="N39" t="str">
        <f t="shared" si="11"/>
        <v>M12</v>
      </c>
    </row>
    <row r="40" spans="1:14">
      <c r="A40" t="s">
        <v>17</v>
      </c>
      <c r="B40" t="str">
        <f t="shared" si="3"/>
        <v>------ M12 ------</v>
      </c>
      <c r="C40" t="str">
        <f t="shared" si="4"/>
        <v>Pack 1 pick 1:</v>
      </c>
      <c r="D40" s="2" t="str">
        <f t="shared" si="13"/>
        <v xml:space="preserve"> 1</v>
      </c>
      <c r="E40" s="2" t="str">
        <f t="shared" si="12"/>
        <v xml:space="preserve"> 1</v>
      </c>
      <c r="F40" t="str">
        <f t="shared" si="5"/>
        <v xml:space="preserve">    Nostalgic Dreams</v>
      </c>
      <c r="G40" t="str">
        <f t="shared" si="6"/>
        <v>Nostalgic Dreams</v>
      </c>
      <c r="H40">
        <f t="shared" si="7"/>
        <v>0</v>
      </c>
      <c r="I40">
        <f>VLOOKUP(G40,'Cards Fixture'!$A$1:$B$278,2,FALSE)</f>
        <v>144</v>
      </c>
      <c r="J40">
        <f t="shared" si="8"/>
        <v>0</v>
      </c>
      <c r="K40" t="str">
        <f t="shared" si="14"/>
        <v>146,194,24,119,144</v>
      </c>
      <c r="L40">
        <f t="shared" si="9"/>
        <v>146</v>
      </c>
      <c r="M40">
        <f t="shared" si="10"/>
        <v>0</v>
      </c>
      <c r="N40" t="str">
        <f t="shared" si="11"/>
        <v>M12</v>
      </c>
    </row>
    <row r="41" spans="1:14">
      <c r="B41" t="str">
        <f t="shared" si="3"/>
        <v>------ M12 ------</v>
      </c>
      <c r="C41" t="str">
        <f t="shared" si="4"/>
        <v>Pack 1 pick 1:</v>
      </c>
      <c r="D41" s="2" t="str">
        <f t="shared" si="13"/>
        <v xml:space="preserve"> 1</v>
      </c>
      <c r="E41" s="2" t="str">
        <f t="shared" si="12"/>
        <v xml:space="preserve"> 1</v>
      </c>
      <c r="F41">
        <f t="shared" si="5"/>
        <v>0</v>
      </c>
      <c r="G41" t="str">
        <f t="shared" si="6"/>
        <v>0</v>
      </c>
      <c r="H41">
        <f t="shared" si="7"/>
        <v>0</v>
      </c>
      <c r="I41" t="e">
        <f>VLOOKUP(G41,'Cards Fixture'!$A$1:$B$278,2,FALSE)</f>
        <v>#N/A</v>
      </c>
      <c r="J41">
        <f t="shared" si="8"/>
        <v>0</v>
      </c>
      <c r="K41" t="str">
        <f t="shared" si="14"/>
        <v>146,194,24,119,144</v>
      </c>
      <c r="L41">
        <f t="shared" si="9"/>
        <v>146</v>
      </c>
      <c r="M41">
        <f t="shared" si="10"/>
        <v>0</v>
      </c>
      <c r="N41" t="str">
        <f t="shared" si="11"/>
        <v>M12</v>
      </c>
    </row>
    <row r="42" spans="1:14">
      <c r="A42" t="s">
        <v>18</v>
      </c>
      <c r="B42" t="str">
        <f t="shared" si="3"/>
        <v>------ M12 ------</v>
      </c>
      <c r="C42" t="str">
        <f t="shared" si="4"/>
        <v>Pack 1 pick 1:</v>
      </c>
      <c r="D42" s="2" t="str">
        <f t="shared" si="13"/>
        <v xml:space="preserve"> 1</v>
      </c>
      <c r="E42" s="2" t="str">
        <f t="shared" si="12"/>
        <v xml:space="preserve"> 1</v>
      </c>
      <c r="F42" t="str">
        <f t="shared" si="5"/>
        <v xml:space="preserve">    Sensei's Divining Top</v>
      </c>
      <c r="G42" t="str">
        <f t="shared" si="6"/>
        <v>Sensei's Divining Top</v>
      </c>
      <c r="H42">
        <f t="shared" si="7"/>
        <v>0</v>
      </c>
      <c r="I42">
        <f>VLOOKUP(G42,'Cards Fixture'!$A$1:$B$278,2,FALSE)</f>
        <v>193</v>
      </c>
      <c r="J42">
        <f t="shared" si="8"/>
        <v>0</v>
      </c>
      <c r="K42" t="str">
        <f t="shared" si="14"/>
        <v>146,194,24,119,144,193</v>
      </c>
      <c r="L42">
        <f t="shared" si="9"/>
        <v>146</v>
      </c>
      <c r="M42">
        <f t="shared" si="10"/>
        <v>0</v>
      </c>
      <c r="N42" t="str">
        <f t="shared" si="11"/>
        <v>M12</v>
      </c>
    </row>
    <row r="43" spans="1:14">
      <c r="B43" t="str">
        <f t="shared" si="3"/>
        <v>------ M12 ------</v>
      </c>
      <c r="C43" t="str">
        <f t="shared" si="4"/>
        <v>Pack 1 pick 1:</v>
      </c>
      <c r="D43" s="2" t="str">
        <f t="shared" si="13"/>
        <v xml:space="preserve"> 1</v>
      </c>
      <c r="E43" s="2" t="str">
        <f t="shared" si="12"/>
        <v xml:space="preserve"> 1</v>
      </c>
      <c r="F43">
        <f t="shared" si="5"/>
        <v>0</v>
      </c>
      <c r="G43" t="str">
        <f t="shared" si="6"/>
        <v>0</v>
      </c>
      <c r="H43">
        <f t="shared" si="7"/>
        <v>0</v>
      </c>
      <c r="I43" t="e">
        <f>VLOOKUP(G43,'Cards Fixture'!$A$1:$B$278,2,FALSE)</f>
        <v>#N/A</v>
      </c>
      <c r="J43">
        <f t="shared" si="8"/>
        <v>0</v>
      </c>
      <c r="K43" t="str">
        <f t="shared" si="14"/>
        <v>146,194,24,119,144,193</v>
      </c>
      <c r="L43">
        <f t="shared" si="9"/>
        <v>146</v>
      </c>
      <c r="M43">
        <f t="shared" si="10"/>
        <v>0</v>
      </c>
      <c r="N43" t="str">
        <f t="shared" si="11"/>
        <v>M12</v>
      </c>
    </row>
    <row r="44" spans="1:14">
      <c r="A44" t="s">
        <v>19</v>
      </c>
      <c r="B44" t="str">
        <f t="shared" si="3"/>
        <v>------ M12 ------</v>
      </c>
      <c r="C44" t="str">
        <f t="shared" si="4"/>
        <v>Pack 1 pick 1:</v>
      </c>
      <c r="D44" s="2" t="str">
        <f t="shared" si="13"/>
        <v xml:space="preserve"> 1</v>
      </c>
      <c r="E44" s="2" t="str">
        <f t="shared" si="12"/>
        <v xml:space="preserve"> 1</v>
      </c>
      <c r="F44" t="str">
        <f t="shared" si="5"/>
        <v xml:space="preserve">    Karakas</v>
      </c>
      <c r="G44" t="str">
        <f t="shared" si="6"/>
        <v>Karakas</v>
      </c>
      <c r="H44">
        <f t="shared" si="7"/>
        <v>0</v>
      </c>
      <c r="I44">
        <f>VLOOKUP(G44,'Cards Fixture'!$A$1:$B$278,2,FALSE)</f>
        <v>107</v>
      </c>
      <c r="J44">
        <f t="shared" si="8"/>
        <v>0</v>
      </c>
      <c r="K44" t="str">
        <f t="shared" si="14"/>
        <v>146,194,24,119,144,193,107</v>
      </c>
      <c r="L44">
        <f t="shared" si="9"/>
        <v>146</v>
      </c>
      <c r="M44">
        <f t="shared" si="10"/>
        <v>0</v>
      </c>
      <c r="N44" t="str">
        <f t="shared" si="11"/>
        <v>M12</v>
      </c>
    </row>
    <row r="45" spans="1:14">
      <c r="B45" t="str">
        <f t="shared" si="3"/>
        <v>------ M12 ------</v>
      </c>
      <c r="C45" t="str">
        <f t="shared" si="4"/>
        <v>Pack 1 pick 1:</v>
      </c>
      <c r="D45" s="2" t="str">
        <f t="shared" si="13"/>
        <v xml:space="preserve"> 1</v>
      </c>
      <c r="E45" s="2" t="str">
        <f t="shared" si="12"/>
        <v xml:space="preserve"> 1</v>
      </c>
      <c r="F45">
        <f t="shared" si="5"/>
        <v>0</v>
      </c>
      <c r="G45" t="str">
        <f t="shared" si="6"/>
        <v>0</v>
      </c>
      <c r="H45">
        <f t="shared" si="7"/>
        <v>0</v>
      </c>
      <c r="I45" t="e">
        <f>VLOOKUP(G45,'Cards Fixture'!$A$1:$B$278,2,FALSE)</f>
        <v>#N/A</v>
      </c>
      <c r="J45">
        <f t="shared" si="8"/>
        <v>0</v>
      </c>
      <c r="K45" t="str">
        <f t="shared" si="14"/>
        <v>146,194,24,119,144,193,107</v>
      </c>
      <c r="L45">
        <f t="shared" si="9"/>
        <v>146</v>
      </c>
      <c r="M45">
        <f t="shared" si="10"/>
        <v>0</v>
      </c>
      <c r="N45" t="str">
        <f t="shared" si="11"/>
        <v>M12</v>
      </c>
    </row>
    <row r="46" spans="1:14">
      <c r="A46" t="s">
        <v>20</v>
      </c>
      <c r="B46" t="str">
        <f t="shared" si="3"/>
        <v>------ M12 ------</v>
      </c>
      <c r="C46" t="str">
        <f t="shared" si="4"/>
        <v>Pack 1 pick 1:</v>
      </c>
      <c r="D46" s="2" t="str">
        <f t="shared" si="13"/>
        <v xml:space="preserve"> 1</v>
      </c>
      <c r="E46" s="2" t="str">
        <f t="shared" si="12"/>
        <v xml:space="preserve"> 1</v>
      </c>
      <c r="F46" t="str">
        <f t="shared" si="5"/>
        <v xml:space="preserve">    Trygon Predator</v>
      </c>
      <c r="G46" t="str">
        <f t="shared" si="6"/>
        <v>Trygon Predator</v>
      </c>
      <c r="H46">
        <f t="shared" si="7"/>
        <v>0</v>
      </c>
      <c r="I46">
        <f>VLOOKUP(G46,'Cards Fixture'!$A$1:$B$278,2,FALSE)</f>
        <v>246</v>
      </c>
      <c r="J46">
        <f t="shared" si="8"/>
        <v>0</v>
      </c>
      <c r="K46" t="str">
        <f t="shared" si="14"/>
        <v>146,194,24,119,144,193,107,246</v>
      </c>
      <c r="L46">
        <f t="shared" si="9"/>
        <v>146</v>
      </c>
      <c r="M46">
        <f t="shared" si="10"/>
        <v>0</v>
      </c>
      <c r="N46" t="str">
        <f t="shared" si="11"/>
        <v>M12</v>
      </c>
    </row>
    <row r="47" spans="1:14">
      <c r="B47" t="str">
        <f t="shared" si="3"/>
        <v>------ M12 ------</v>
      </c>
      <c r="C47" t="str">
        <f t="shared" si="4"/>
        <v>Pack 1 pick 1:</v>
      </c>
      <c r="D47" s="2" t="str">
        <f t="shared" si="13"/>
        <v xml:space="preserve"> 1</v>
      </c>
      <c r="E47" s="2" t="str">
        <f t="shared" si="12"/>
        <v xml:space="preserve"> 1</v>
      </c>
      <c r="F47">
        <f t="shared" si="5"/>
        <v>0</v>
      </c>
      <c r="G47" t="str">
        <f t="shared" si="6"/>
        <v>0</v>
      </c>
      <c r="H47">
        <f t="shared" si="7"/>
        <v>0</v>
      </c>
      <c r="I47" t="e">
        <f>VLOOKUP(G47,'Cards Fixture'!$A$1:$B$278,2,FALSE)</f>
        <v>#N/A</v>
      </c>
      <c r="J47">
        <f t="shared" si="8"/>
        <v>0</v>
      </c>
      <c r="K47" t="str">
        <f t="shared" si="14"/>
        <v>146,194,24,119,144,193,107,246</v>
      </c>
      <c r="L47">
        <f t="shared" si="9"/>
        <v>146</v>
      </c>
      <c r="M47">
        <f t="shared" si="10"/>
        <v>0</v>
      </c>
      <c r="N47" t="str">
        <f t="shared" si="11"/>
        <v>M12</v>
      </c>
    </row>
    <row r="48" spans="1:14">
      <c r="A48" t="s">
        <v>21</v>
      </c>
      <c r="B48" t="str">
        <f t="shared" si="3"/>
        <v>------ M12 ------</v>
      </c>
      <c r="C48" t="str">
        <f t="shared" si="4"/>
        <v>Pack 1 pick 1:</v>
      </c>
      <c r="D48" s="2" t="str">
        <f t="shared" si="13"/>
        <v xml:space="preserve"> 1</v>
      </c>
      <c r="E48" s="2" t="str">
        <f t="shared" si="12"/>
        <v xml:space="preserve"> 1</v>
      </c>
      <c r="F48" t="str">
        <f t="shared" si="5"/>
        <v xml:space="preserve">    Ratchet Bomb</v>
      </c>
      <c r="G48" t="str">
        <f t="shared" si="6"/>
        <v>Ratchet Bomb</v>
      </c>
      <c r="H48">
        <f t="shared" si="7"/>
        <v>0</v>
      </c>
      <c r="I48">
        <f>VLOOKUP(G48,'Cards Fixture'!$A$1:$B$278,2,FALSE)</f>
        <v>175</v>
      </c>
      <c r="J48">
        <f t="shared" si="8"/>
        <v>0</v>
      </c>
      <c r="K48" t="str">
        <f t="shared" si="14"/>
        <v>146,194,24,119,144,193,107,246,175</v>
      </c>
      <c r="L48">
        <f t="shared" si="9"/>
        <v>146</v>
      </c>
      <c r="M48">
        <f t="shared" si="10"/>
        <v>0</v>
      </c>
      <c r="N48" t="str">
        <f t="shared" si="11"/>
        <v>M12</v>
      </c>
    </row>
    <row r="49" spans="1:14">
      <c r="B49" t="str">
        <f t="shared" si="3"/>
        <v>------ M12 ------</v>
      </c>
      <c r="C49" t="str">
        <f t="shared" si="4"/>
        <v>Pack 1 pick 1:</v>
      </c>
      <c r="D49" s="2" t="str">
        <f t="shared" si="13"/>
        <v xml:space="preserve"> 1</v>
      </c>
      <c r="E49" s="2" t="str">
        <f t="shared" si="12"/>
        <v xml:space="preserve"> 1</v>
      </c>
      <c r="F49">
        <f t="shared" si="5"/>
        <v>0</v>
      </c>
      <c r="G49" t="str">
        <f t="shared" si="6"/>
        <v>0</v>
      </c>
      <c r="H49">
        <f t="shared" si="7"/>
        <v>0</v>
      </c>
      <c r="I49" t="e">
        <f>VLOOKUP(G49,'Cards Fixture'!$A$1:$B$278,2,FALSE)</f>
        <v>#N/A</v>
      </c>
      <c r="J49">
        <f t="shared" si="8"/>
        <v>0</v>
      </c>
      <c r="K49" t="str">
        <f t="shared" si="14"/>
        <v>146,194,24,119,144,193,107,246,175</v>
      </c>
      <c r="L49">
        <f t="shared" si="9"/>
        <v>146</v>
      </c>
      <c r="M49">
        <f t="shared" si="10"/>
        <v>0</v>
      </c>
      <c r="N49" t="str">
        <f t="shared" si="11"/>
        <v>M12</v>
      </c>
    </row>
    <row r="50" spans="1:14">
      <c r="A50" t="s">
        <v>22</v>
      </c>
      <c r="B50" t="str">
        <f t="shared" si="3"/>
        <v>------ M12 ------</v>
      </c>
      <c r="C50" t="str">
        <f t="shared" si="4"/>
        <v>Pack 1 pick 1:</v>
      </c>
      <c r="D50" s="2" t="str">
        <f t="shared" si="13"/>
        <v xml:space="preserve"> 1</v>
      </c>
      <c r="E50" s="2" t="str">
        <f t="shared" si="12"/>
        <v xml:space="preserve"> 1</v>
      </c>
      <c r="F50" t="str">
        <f t="shared" si="5"/>
        <v xml:space="preserve">    Pillage</v>
      </c>
      <c r="G50" t="str">
        <f t="shared" si="6"/>
        <v>Pillage</v>
      </c>
      <c r="H50">
        <f t="shared" si="7"/>
        <v>0</v>
      </c>
      <c r="I50">
        <f>VLOOKUP(G50,'Cards Fixture'!$A$1:$B$278,2,FALSE)</f>
        <v>159</v>
      </c>
      <c r="J50">
        <f t="shared" si="8"/>
        <v>0</v>
      </c>
      <c r="K50" t="str">
        <f t="shared" si="14"/>
        <v>146,194,24,119,144,193,107,246,175,159</v>
      </c>
      <c r="L50">
        <f t="shared" si="9"/>
        <v>146</v>
      </c>
      <c r="M50">
        <f t="shared" si="10"/>
        <v>0</v>
      </c>
      <c r="N50" t="str">
        <f t="shared" si="11"/>
        <v>M12</v>
      </c>
    </row>
    <row r="51" spans="1:14">
      <c r="B51" t="str">
        <f t="shared" si="3"/>
        <v>------ M12 ------</v>
      </c>
      <c r="C51" t="str">
        <f t="shared" si="4"/>
        <v>Pack 1 pick 1:</v>
      </c>
      <c r="D51" s="2" t="str">
        <f t="shared" si="13"/>
        <v xml:space="preserve"> 1</v>
      </c>
      <c r="E51" s="2" t="str">
        <f t="shared" si="12"/>
        <v xml:space="preserve"> 1</v>
      </c>
      <c r="F51">
        <f t="shared" si="5"/>
        <v>0</v>
      </c>
      <c r="G51" t="str">
        <f t="shared" si="6"/>
        <v>0</v>
      </c>
      <c r="H51">
        <f t="shared" si="7"/>
        <v>0</v>
      </c>
      <c r="I51" t="e">
        <f>VLOOKUP(G51,'Cards Fixture'!$A$1:$B$278,2,FALSE)</f>
        <v>#N/A</v>
      </c>
      <c r="J51">
        <f t="shared" si="8"/>
        <v>0</v>
      </c>
      <c r="K51" t="str">
        <f t="shared" si="14"/>
        <v>146,194,24,119,144,193,107,246,175,159</v>
      </c>
      <c r="L51">
        <f t="shared" si="9"/>
        <v>146</v>
      </c>
      <c r="M51">
        <f t="shared" si="10"/>
        <v>0</v>
      </c>
      <c r="N51" t="str">
        <f t="shared" si="11"/>
        <v>M12</v>
      </c>
    </row>
    <row r="52" spans="1:14">
      <c r="A52" t="s">
        <v>23</v>
      </c>
      <c r="B52" t="str">
        <f t="shared" si="3"/>
        <v>------ M12 ------</v>
      </c>
      <c r="C52" t="str">
        <f t="shared" si="4"/>
        <v>Pack 1 pick 1:</v>
      </c>
      <c r="D52" s="2" t="str">
        <f t="shared" si="13"/>
        <v xml:space="preserve"> 1</v>
      </c>
      <c r="E52" s="2" t="str">
        <f t="shared" si="12"/>
        <v xml:space="preserve"> 1</v>
      </c>
      <c r="F52" t="str">
        <f t="shared" si="5"/>
        <v xml:space="preserve">    Impulse</v>
      </c>
      <c r="G52" t="str">
        <f t="shared" si="6"/>
        <v>Impulse</v>
      </c>
      <c r="H52">
        <f t="shared" si="7"/>
        <v>0</v>
      </c>
      <c r="I52">
        <f>VLOOKUP(G52,'Cards Fixture'!$A$1:$B$278,2,FALSE)</f>
        <v>98</v>
      </c>
      <c r="J52">
        <f t="shared" si="8"/>
        <v>0</v>
      </c>
      <c r="K52" t="str">
        <f t="shared" si="14"/>
        <v>146,194,24,119,144,193,107,246,175,159,98</v>
      </c>
      <c r="L52">
        <f t="shared" si="9"/>
        <v>146</v>
      </c>
      <c r="M52">
        <f t="shared" si="10"/>
        <v>0</v>
      </c>
      <c r="N52" t="str">
        <f t="shared" si="11"/>
        <v>M12</v>
      </c>
    </row>
    <row r="53" spans="1:14">
      <c r="B53" t="str">
        <f t="shared" si="3"/>
        <v>------ M12 ------</v>
      </c>
      <c r="C53" t="str">
        <f t="shared" si="4"/>
        <v>Pack 1 pick 1:</v>
      </c>
      <c r="D53" s="2" t="str">
        <f t="shared" si="13"/>
        <v xml:space="preserve"> 1</v>
      </c>
      <c r="E53" s="2" t="str">
        <f t="shared" si="12"/>
        <v xml:space="preserve"> 1</v>
      </c>
      <c r="F53">
        <f t="shared" si="5"/>
        <v>0</v>
      </c>
      <c r="G53" t="str">
        <f t="shared" si="6"/>
        <v>0</v>
      </c>
      <c r="H53">
        <f t="shared" si="7"/>
        <v>0</v>
      </c>
      <c r="I53" t="e">
        <f>VLOOKUP(G53,'Cards Fixture'!$A$1:$B$278,2,FALSE)</f>
        <v>#N/A</v>
      </c>
      <c r="J53">
        <f t="shared" si="8"/>
        <v>0</v>
      </c>
      <c r="K53" t="str">
        <f t="shared" si="14"/>
        <v>146,194,24,119,144,193,107,246,175,159,98</v>
      </c>
      <c r="L53">
        <f t="shared" si="9"/>
        <v>146</v>
      </c>
      <c r="M53">
        <f t="shared" si="10"/>
        <v>0</v>
      </c>
      <c r="N53" t="str">
        <f t="shared" si="11"/>
        <v>M12</v>
      </c>
    </row>
    <row r="54" spans="1:14">
      <c r="A54" t="s">
        <v>24</v>
      </c>
      <c r="B54" t="str">
        <f t="shared" si="3"/>
        <v>------ M12 ------</v>
      </c>
      <c r="C54" t="str">
        <f t="shared" si="4"/>
        <v>Pack 1 pick 1:</v>
      </c>
      <c r="D54" s="2" t="str">
        <f t="shared" si="13"/>
        <v xml:space="preserve"> 1</v>
      </c>
      <c r="E54" s="2" t="str">
        <f t="shared" si="12"/>
        <v xml:space="preserve"> 1</v>
      </c>
      <c r="F54" t="str">
        <f t="shared" si="5"/>
        <v xml:space="preserve">    Brain Freeze</v>
      </c>
      <c r="G54" t="str">
        <f t="shared" si="6"/>
        <v>Brain Freeze</v>
      </c>
      <c r="H54">
        <f t="shared" si="7"/>
        <v>0</v>
      </c>
      <c r="I54">
        <f>VLOOKUP(G54,'Cards Fixture'!$A$1:$B$278,2,FALSE)</f>
        <v>27</v>
      </c>
      <c r="J54">
        <f t="shared" si="8"/>
        <v>0</v>
      </c>
      <c r="K54" t="str">
        <f t="shared" si="14"/>
        <v>146,194,24,119,144,193,107,246,175,159,98,27</v>
      </c>
      <c r="L54">
        <f t="shared" si="9"/>
        <v>146</v>
      </c>
      <c r="M54">
        <f t="shared" si="10"/>
        <v>0</v>
      </c>
      <c r="N54" t="str">
        <f t="shared" si="11"/>
        <v>M12</v>
      </c>
    </row>
    <row r="55" spans="1:14">
      <c r="B55" t="str">
        <f t="shared" si="3"/>
        <v>------ M12 ------</v>
      </c>
      <c r="C55" t="str">
        <f t="shared" si="4"/>
        <v>Pack 1 pick 1:</v>
      </c>
      <c r="D55" s="2" t="str">
        <f t="shared" si="13"/>
        <v xml:space="preserve"> 1</v>
      </c>
      <c r="E55" s="2" t="str">
        <f t="shared" si="12"/>
        <v xml:space="preserve"> 1</v>
      </c>
      <c r="F55">
        <f t="shared" si="5"/>
        <v>0</v>
      </c>
      <c r="G55" t="str">
        <f t="shared" si="6"/>
        <v>0</v>
      </c>
      <c r="H55">
        <f t="shared" si="7"/>
        <v>0</v>
      </c>
      <c r="I55" t="e">
        <f>VLOOKUP(G55,'Cards Fixture'!$A$1:$B$278,2,FALSE)</f>
        <v>#N/A</v>
      </c>
      <c r="J55">
        <f t="shared" si="8"/>
        <v>0</v>
      </c>
      <c r="K55" t="str">
        <f t="shared" si="14"/>
        <v>146,194,24,119,144,193,107,246,175,159,98,27</v>
      </c>
      <c r="L55">
        <f t="shared" si="9"/>
        <v>146</v>
      </c>
      <c r="M55">
        <f t="shared" si="10"/>
        <v>0</v>
      </c>
      <c r="N55" t="str">
        <f t="shared" si="11"/>
        <v>M12</v>
      </c>
    </row>
    <row r="56" spans="1:14">
      <c r="A56" t="s">
        <v>25</v>
      </c>
      <c r="B56" t="str">
        <f t="shared" si="3"/>
        <v>------ M12 ------</v>
      </c>
      <c r="C56" t="str">
        <f t="shared" si="4"/>
        <v>Pack 1 pick 1:</v>
      </c>
      <c r="D56" s="2" t="str">
        <f t="shared" si="13"/>
        <v xml:space="preserve"> 1</v>
      </c>
      <c r="E56" s="2" t="str">
        <f t="shared" si="12"/>
        <v xml:space="preserve"> 1</v>
      </c>
      <c r="F56" t="str">
        <f t="shared" si="5"/>
        <v xml:space="preserve">    Troll Ascetic</v>
      </c>
      <c r="G56" t="str">
        <f t="shared" si="6"/>
        <v>Troll Ascetic</v>
      </c>
      <c r="H56">
        <f t="shared" si="7"/>
        <v>0</v>
      </c>
      <c r="I56">
        <f>VLOOKUP(G56,'Cards Fixture'!$A$1:$B$278,2,FALSE)</f>
        <v>244</v>
      </c>
      <c r="J56">
        <f t="shared" si="8"/>
        <v>0</v>
      </c>
      <c r="K56" t="str">
        <f t="shared" si="14"/>
        <v>146,194,24,119,144,193,107,246,175,159,98,27,244</v>
      </c>
      <c r="L56">
        <f t="shared" si="9"/>
        <v>146</v>
      </c>
      <c r="M56">
        <f t="shared" si="10"/>
        <v>0</v>
      </c>
      <c r="N56" t="str">
        <f t="shared" si="11"/>
        <v>M12</v>
      </c>
    </row>
    <row r="57" spans="1:14">
      <c r="B57" t="str">
        <f t="shared" si="3"/>
        <v>------ M12 ------</v>
      </c>
      <c r="C57" t="str">
        <f t="shared" si="4"/>
        <v>Pack 1 pick 1:</v>
      </c>
      <c r="D57" s="2" t="str">
        <f t="shared" si="13"/>
        <v xml:space="preserve"> 1</v>
      </c>
      <c r="E57" s="2" t="str">
        <f t="shared" si="12"/>
        <v xml:space="preserve"> 1</v>
      </c>
      <c r="F57">
        <f t="shared" si="5"/>
        <v>0</v>
      </c>
      <c r="G57" t="str">
        <f t="shared" si="6"/>
        <v>0</v>
      </c>
      <c r="H57">
        <f t="shared" si="7"/>
        <v>0</v>
      </c>
      <c r="I57" t="e">
        <f>VLOOKUP(G57,'Cards Fixture'!$A$1:$B$278,2,FALSE)</f>
        <v>#N/A</v>
      </c>
      <c r="J57">
        <f t="shared" si="8"/>
        <v>0</v>
      </c>
      <c r="K57" t="str">
        <f t="shared" si="14"/>
        <v>146,194,24,119,144,193,107,246,175,159,98,27,244</v>
      </c>
      <c r="L57">
        <f t="shared" si="9"/>
        <v>146</v>
      </c>
      <c r="M57">
        <f t="shared" si="10"/>
        <v>0</v>
      </c>
      <c r="N57" t="str">
        <f t="shared" si="11"/>
        <v>M12</v>
      </c>
    </row>
    <row r="58" spans="1:14">
      <c r="A58" t="s">
        <v>26</v>
      </c>
      <c r="B58" t="str">
        <f t="shared" si="3"/>
        <v>------ M12 ------</v>
      </c>
      <c r="C58" t="str">
        <f t="shared" si="4"/>
        <v>Pack 1 pick 1:</v>
      </c>
      <c r="D58" s="2" t="str">
        <f t="shared" si="13"/>
        <v xml:space="preserve"> 1</v>
      </c>
      <c r="E58" s="2" t="str">
        <f t="shared" si="12"/>
        <v xml:space="preserve"> 1</v>
      </c>
      <c r="F58" t="str">
        <f t="shared" si="5"/>
        <v xml:space="preserve">    Thunderscape Battlemage</v>
      </c>
      <c r="G58" t="str">
        <f t="shared" si="6"/>
        <v>Thunderscape Battlemage</v>
      </c>
      <c r="H58">
        <f t="shared" si="7"/>
        <v>0</v>
      </c>
      <c r="I58">
        <f>VLOOKUP(G58,'Cards Fixture'!$A$1:$B$278,2,FALSE)</f>
        <v>234</v>
      </c>
      <c r="J58">
        <f t="shared" si="8"/>
        <v>0</v>
      </c>
      <c r="K58" t="str">
        <f t="shared" si="14"/>
        <v>146,194,24,119,144,193,107,246,175,159,98,27,244,234</v>
      </c>
      <c r="L58">
        <f t="shared" si="9"/>
        <v>146</v>
      </c>
      <c r="M58">
        <f t="shared" si="10"/>
        <v>0</v>
      </c>
      <c r="N58" t="str">
        <f t="shared" si="11"/>
        <v>M12</v>
      </c>
    </row>
    <row r="59" spans="1:14">
      <c r="B59" t="str">
        <f t="shared" si="3"/>
        <v>------ M12 ------</v>
      </c>
      <c r="C59" t="str">
        <f t="shared" si="4"/>
        <v>Pack 1 pick 1:</v>
      </c>
      <c r="D59" s="2" t="str">
        <f t="shared" si="13"/>
        <v xml:space="preserve"> 1</v>
      </c>
      <c r="E59" s="2" t="str">
        <f t="shared" si="12"/>
        <v xml:space="preserve"> 1</v>
      </c>
      <c r="F59">
        <f t="shared" si="5"/>
        <v>0</v>
      </c>
      <c r="G59" t="str">
        <f t="shared" si="6"/>
        <v>0</v>
      </c>
      <c r="H59">
        <f t="shared" si="7"/>
        <v>0</v>
      </c>
      <c r="I59" t="e">
        <f>VLOOKUP(G59,'Cards Fixture'!$A$1:$B$278,2,FALSE)</f>
        <v>#N/A</v>
      </c>
      <c r="J59">
        <f t="shared" si="8"/>
        <v>0</v>
      </c>
      <c r="K59" t="str">
        <f t="shared" si="14"/>
        <v>146,194,24,119,144,193,107,246,175,159,98,27,244,234</v>
      </c>
      <c r="L59">
        <f t="shared" si="9"/>
        <v>146</v>
      </c>
      <c r="M59">
        <f t="shared" si="10"/>
        <v>0</v>
      </c>
      <c r="N59" t="str">
        <f t="shared" si="11"/>
        <v>M12</v>
      </c>
    </row>
    <row r="60" spans="1:14">
      <c r="A60" t="s">
        <v>27</v>
      </c>
      <c r="B60" t="str">
        <f t="shared" si="3"/>
        <v>------ M12 ------</v>
      </c>
      <c r="C60" t="str">
        <f t="shared" si="4"/>
        <v>Pack 1 pick 1:</v>
      </c>
      <c r="D60" s="2" t="str">
        <f t="shared" si="13"/>
        <v xml:space="preserve"> 1</v>
      </c>
      <c r="E60" s="2" t="str">
        <f t="shared" si="12"/>
        <v xml:space="preserve"> 1</v>
      </c>
      <c r="F60" t="str">
        <f t="shared" si="5"/>
        <v xml:space="preserve">    Wake Thrasher</v>
      </c>
      <c r="G60" t="str">
        <f t="shared" si="6"/>
        <v>Wake Thrasher</v>
      </c>
      <c r="H60">
        <f t="shared" si="7"/>
        <v>0</v>
      </c>
      <c r="I60">
        <f>VLOOKUP(G60,'Cards Fixture'!$A$1:$B$278,2,FALSE)</f>
        <v>261</v>
      </c>
      <c r="J60">
        <f t="shared" si="8"/>
        <v>0</v>
      </c>
      <c r="K60" t="str">
        <f t="shared" si="14"/>
        <v>146,194,24,119,144,193,107,246,175,159,98,27,244,234,261</v>
      </c>
      <c r="L60">
        <f t="shared" si="9"/>
        <v>146</v>
      </c>
      <c r="M60">
        <f t="shared" si="10"/>
        <v>0</v>
      </c>
      <c r="N60" t="str">
        <f t="shared" si="11"/>
        <v>M12</v>
      </c>
    </row>
    <row r="61" spans="1:14">
      <c r="B61" t="str">
        <f t="shared" si="3"/>
        <v>------ M12 ------</v>
      </c>
      <c r="C61" t="str">
        <f t="shared" si="4"/>
        <v>Pack 1 pick 1:</v>
      </c>
      <c r="D61" s="2" t="str">
        <f t="shared" si="13"/>
        <v xml:space="preserve"> 1</v>
      </c>
      <c r="E61" s="2" t="str">
        <f t="shared" si="12"/>
        <v xml:space="preserve"> 1</v>
      </c>
      <c r="F61">
        <f t="shared" si="5"/>
        <v>0</v>
      </c>
      <c r="G61" t="str">
        <f t="shared" si="6"/>
        <v>0</v>
      </c>
      <c r="H61">
        <f t="shared" si="7"/>
        <v>0</v>
      </c>
      <c r="I61" t="e">
        <f>VLOOKUP(G61,'Cards Fixture'!$A$1:$B$278,2,FALSE)</f>
        <v>#N/A</v>
      </c>
      <c r="J61">
        <f t="shared" si="8"/>
        <v>0</v>
      </c>
      <c r="K61" t="str">
        <f t="shared" si="14"/>
        <v>146,194,24,119,144,193,107,246,175,159,98,27,244,234,261</v>
      </c>
      <c r="L61">
        <f t="shared" si="9"/>
        <v>146</v>
      </c>
      <c r="M61">
        <f t="shared" si="10"/>
        <v>0</v>
      </c>
      <c r="N61" t="str">
        <f t="shared" si="11"/>
        <v>M12</v>
      </c>
    </row>
    <row r="62" spans="1:14">
      <c r="B62" t="str">
        <f t="shared" si="3"/>
        <v>------ M12 ------</v>
      </c>
      <c r="C62" t="str">
        <f t="shared" si="4"/>
        <v>Pack 1 pick 1:</v>
      </c>
      <c r="D62" s="2" t="str">
        <f t="shared" si="13"/>
        <v xml:space="preserve"> 1</v>
      </c>
      <c r="E62" s="2" t="str">
        <f t="shared" si="12"/>
        <v xml:space="preserve"> 1</v>
      </c>
      <c r="F62">
        <f t="shared" si="5"/>
        <v>0</v>
      </c>
      <c r="G62" t="str">
        <f t="shared" si="6"/>
        <v>0</v>
      </c>
      <c r="H62">
        <f t="shared" si="7"/>
        <v>0</v>
      </c>
      <c r="I62" t="e">
        <f>VLOOKUP(G62,'Cards Fixture'!$A$1:$B$278,2,FALSE)</f>
        <v>#N/A</v>
      </c>
      <c r="J62">
        <f t="shared" si="8"/>
        <v>0</v>
      </c>
      <c r="K62" t="str">
        <f t="shared" si="14"/>
        <v>146,194,24,119,144,193,107,246,175,159,98,27,244,234,261</v>
      </c>
      <c r="L62">
        <f t="shared" si="9"/>
        <v>146</v>
      </c>
      <c r="M62">
        <f t="shared" si="10"/>
        <v>0</v>
      </c>
      <c r="N62" t="str">
        <f t="shared" si="11"/>
        <v>M12</v>
      </c>
    </row>
    <row r="63" spans="1:14">
      <c r="B63" t="str">
        <f t="shared" si="3"/>
        <v>------ M12 ------</v>
      </c>
      <c r="C63" t="str">
        <f t="shared" si="4"/>
        <v>Pack 1 pick 1:</v>
      </c>
      <c r="D63" s="2" t="str">
        <f t="shared" si="13"/>
        <v xml:space="preserve"> 1</v>
      </c>
      <c r="E63" s="2" t="str">
        <f t="shared" si="12"/>
        <v xml:space="preserve"> 1</v>
      </c>
      <c r="F63">
        <f t="shared" si="5"/>
        <v>0</v>
      </c>
      <c r="G63" t="str">
        <f t="shared" si="6"/>
        <v>0</v>
      </c>
      <c r="H63">
        <f t="shared" si="7"/>
        <v>0</v>
      </c>
      <c r="I63" t="e">
        <f>VLOOKUP(G63,'Cards Fixture'!$A$1:$B$278,2,FALSE)</f>
        <v>#N/A</v>
      </c>
      <c r="J63">
        <f t="shared" si="8"/>
        <v>0</v>
      </c>
      <c r="K63" t="str">
        <f t="shared" si="14"/>
        <v>146,194,24,119,144,193,107,246,175,159,98,27,244,234,261</v>
      </c>
      <c r="L63">
        <f t="shared" si="9"/>
        <v>146</v>
      </c>
      <c r="M63">
        <f t="shared" si="10"/>
        <v>1</v>
      </c>
      <c r="N63" t="str">
        <f t="shared" si="11"/>
        <v>M12</v>
      </c>
    </row>
    <row r="64" spans="1:14">
      <c r="A64" t="s">
        <v>28</v>
      </c>
      <c r="B64" t="str">
        <f t="shared" si="3"/>
        <v>------ M12 ------</v>
      </c>
      <c r="C64" t="str">
        <f t="shared" si="4"/>
        <v>Pack 1 pick 2:</v>
      </c>
      <c r="D64" s="2" t="str">
        <f t="shared" si="13"/>
        <v xml:space="preserve"> 1</v>
      </c>
      <c r="E64" s="2" t="str">
        <f t="shared" si="12"/>
        <v xml:space="preserve"> 2</v>
      </c>
      <c r="F64" t="str">
        <f t="shared" si="5"/>
        <v/>
      </c>
      <c r="G64" t="str">
        <f t="shared" si="6"/>
        <v/>
      </c>
      <c r="H64">
        <f t="shared" si="7"/>
        <v>0</v>
      </c>
      <c r="I64" t="e">
        <f>VLOOKUP(G64,'Cards Fixture'!$A$1:$B$278,2,FALSE)</f>
        <v>#N/A</v>
      </c>
      <c r="J64">
        <f t="shared" si="8"/>
        <v>1</v>
      </c>
      <c r="K64" t="str">
        <f t="shared" si="14"/>
        <v/>
      </c>
      <c r="L64">
        <f t="shared" si="9"/>
        <v>146</v>
      </c>
      <c r="M64">
        <f t="shared" si="10"/>
        <v>0</v>
      </c>
      <c r="N64" t="str">
        <f t="shared" si="11"/>
        <v>M12</v>
      </c>
    </row>
    <row r="65" spans="1:14">
      <c r="B65" t="str">
        <f t="shared" si="3"/>
        <v>------ M12 ------</v>
      </c>
      <c r="C65" t="str">
        <f t="shared" si="4"/>
        <v>Pack 1 pick 2:</v>
      </c>
      <c r="D65" s="2" t="str">
        <f t="shared" si="13"/>
        <v xml:space="preserve"> 1</v>
      </c>
      <c r="E65" s="2" t="str">
        <f t="shared" si="12"/>
        <v xml:space="preserve"> 2</v>
      </c>
      <c r="F65">
        <f t="shared" si="5"/>
        <v>0</v>
      </c>
      <c r="G65" t="str">
        <f t="shared" si="6"/>
        <v>0</v>
      </c>
      <c r="H65">
        <f t="shared" si="7"/>
        <v>0</v>
      </c>
      <c r="I65" t="e">
        <f>VLOOKUP(G65,'Cards Fixture'!$A$1:$B$278,2,FALSE)</f>
        <v>#N/A</v>
      </c>
      <c r="J65">
        <f t="shared" si="8"/>
        <v>0</v>
      </c>
      <c r="K65" t="str">
        <f t="shared" si="14"/>
        <v/>
      </c>
      <c r="L65">
        <f t="shared" si="9"/>
        <v>146</v>
      </c>
      <c r="M65">
        <f t="shared" si="10"/>
        <v>0</v>
      </c>
      <c r="N65" t="str">
        <f t="shared" si="11"/>
        <v>M12</v>
      </c>
    </row>
    <row r="66" spans="1:14">
      <c r="A66" t="s">
        <v>29</v>
      </c>
      <c r="B66" t="str">
        <f t="shared" si="3"/>
        <v>------ M12 ------</v>
      </c>
      <c r="C66" t="str">
        <f t="shared" si="4"/>
        <v>Pack 1 pick 2:</v>
      </c>
      <c r="D66" s="2" t="str">
        <f t="shared" si="13"/>
        <v xml:space="preserve"> 1</v>
      </c>
      <c r="E66" s="2" t="str">
        <f t="shared" si="12"/>
        <v xml:space="preserve"> 2</v>
      </c>
      <c r="F66" t="str">
        <f t="shared" si="5"/>
        <v xml:space="preserve">    Ranger of Eos</v>
      </c>
      <c r="G66" t="str">
        <f t="shared" si="6"/>
        <v>Ranger of Eos</v>
      </c>
      <c r="H66">
        <f t="shared" si="7"/>
        <v>0</v>
      </c>
      <c r="I66">
        <f>VLOOKUP(G66,'Cards Fixture'!$A$1:$B$278,2,FALSE)</f>
        <v>174</v>
      </c>
      <c r="J66">
        <f t="shared" si="8"/>
        <v>0</v>
      </c>
      <c r="K66" t="str">
        <f t="shared" si="14"/>
        <v>174</v>
      </c>
      <c r="L66">
        <f t="shared" si="9"/>
        <v>146</v>
      </c>
      <c r="M66">
        <f t="shared" si="10"/>
        <v>0</v>
      </c>
      <c r="N66" t="str">
        <f t="shared" si="11"/>
        <v>M12</v>
      </c>
    </row>
    <row r="67" spans="1:14">
      <c r="B67" t="str">
        <f t="shared" si="3"/>
        <v>------ M12 ------</v>
      </c>
      <c r="C67" t="str">
        <f t="shared" si="4"/>
        <v>Pack 1 pick 2:</v>
      </c>
      <c r="D67" s="2" t="str">
        <f t="shared" si="13"/>
        <v xml:space="preserve"> 1</v>
      </c>
      <c r="E67" s="2" t="str">
        <f t="shared" si="12"/>
        <v xml:space="preserve"> 2</v>
      </c>
      <c r="F67">
        <f t="shared" si="5"/>
        <v>0</v>
      </c>
      <c r="G67" t="str">
        <f t="shared" si="6"/>
        <v>0</v>
      </c>
      <c r="H67">
        <f t="shared" si="7"/>
        <v>0</v>
      </c>
      <c r="I67" t="e">
        <f>VLOOKUP(G67,'Cards Fixture'!$A$1:$B$278,2,FALSE)</f>
        <v>#N/A</v>
      </c>
      <c r="J67">
        <f t="shared" si="8"/>
        <v>0</v>
      </c>
      <c r="K67" t="str">
        <f t="shared" si="14"/>
        <v>174</v>
      </c>
      <c r="L67">
        <f t="shared" si="9"/>
        <v>146</v>
      </c>
      <c r="M67">
        <f t="shared" si="10"/>
        <v>0</v>
      </c>
      <c r="N67" t="str">
        <f t="shared" si="11"/>
        <v>M12</v>
      </c>
    </row>
    <row r="68" spans="1:14">
      <c r="A68" t="s">
        <v>30</v>
      </c>
      <c r="B68" t="str">
        <f t="shared" si="3"/>
        <v>------ M12 ------</v>
      </c>
      <c r="C68" t="str">
        <f t="shared" si="4"/>
        <v>Pack 1 pick 2:</v>
      </c>
      <c r="D68" s="2" t="str">
        <f t="shared" si="13"/>
        <v xml:space="preserve"> 1</v>
      </c>
      <c r="E68" s="2" t="str">
        <f t="shared" si="12"/>
        <v xml:space="preserve"> 2</v>
      </c>
      <c r="F68" t="str">
        <f t="shared" si="5"/>
        <v>--&gt; Aeon Chronicler</v>
      </c>
      <c r="G68" t="str">
        <f t="shared" si="6"/>
        <v>Aeon Chronicler</v>
      </c>
      <c r="H68">
        <f t="shared" si="7"/>
        <v>1</v>
      </c>
      <c r="I68">
        <f>VLOOKUP(G68,'Cards Fixture'!$A$1:$B$278,2,FALSE)</f>
        <v>5</v>
      </c>
      <c r="J68">
        <f t="shared" si="8"/>
        <v>0</v>
      </c>
      <c r="K68" t="str">
        <f t="shared" si="14"/>
        <v>174,5</v>
      </c>
      <c r="L68">
        <f t="shared" si="9"/>
        <v>5</v>
      </c>
      <c r="M68">
        <f t="shared" si="10"/>
        <v>0</v>
      </c>
      <c r="N68" t="str">
        <f t="shared" si="11"/>
        <v>M12</v>
      </c>
    </row>
    <row r="69" spans="1:14">
      <c r="B69" t="str">
        <f t="shared" si="3"/>
        <v>------ M12 ------</v>
      </c>
      <c r="C69" t="str">
        <f t="shared" si="4"/>
        <v>Pack 1 pick 2:</v>
      </c>
      <c r="D69" s="2" t="str">
        <f t="shared" si="13"/>
        <v xml:space="preserve"> 1</v>
      </c>
      <c r="E69" s="2" t="str">
        <f t="shared" si="12"/>
        <v xml:space="preserve"> 2</v>
      </c>
      <c r="F69">
        <f t="shared" si="5"/>
        <v>0</v>
      </c>
      <c r="G69" t="str">
        <f t="shared" si="6"/>
        <v>0</v>
      </c>
      <c r="H69">
        <f t="shared" si="7"/>
        <v>0</v>
      </c>
      <c r="I69" t="e">
        <f>VLOOKUP(G69,'Cards Fixture'!$A$1:$B$278,2,FALSE)</f>
        <v>#N/A</v>
      </c>
      <c r="J69">
        <f t="shared" si="8"/>
        <v>0</v>
      </c>
      <c r="K69" t="str">
        <f t="shared" si="14"/>
        <v>174,5</v>
      </c>
      <c r="L69">
        <f t="shared" si="9"/>
        <v>5</v>
      </c>
      <c r="M69">
        <f t="shared" si="10"/>
        <v>0</v>
      </c>
      <c r="N69" t="str">
        <f t="shared" si="11"/>
        <v>M12</v>
      </c>
    </row>
    <row r="70" spans="1:14">
      <c r="A70" t="s">
        <v>31</v>
      </c>
      <c r="B70" t="str">
        <f t="shared" si="3"/>
        <v>------ M12 ------</v>
      </c>
      <c r="C70" t="str">
        <f t="shared" si="4"/>
        <v>Pack 1 pick 2:</v>
      </c>
      <c r="D70" s="2" t="str">
        <f t="shared" si="13"/>
        <v xml:space="preserve"> 1</v>
      </c>
      <c r="E70" s="2" t="str">
        <f t="shared" si="12"/>
        <v xml:space="preserve"> 2</v>
      </c>
      <c r="F70" t="str">
        <f t="shared" si="5"/>
        <v xml:space="preserve">    Necropotence</v>
      </c>
      <c r="G70" t="str">
        <f t="shared" si="6"/>
        <v>Necropotence</v>
      </c>
      <c r="H70">
        <f t="shared" si="7"/>
        <v>0</v>
      </c>
      <c r="I70">
        <f>VLOOKUP(G70,'Cards Fixture'!$A$1:$B$278,2,FALSE)</f>
        <v>138</v>
      </c>
      <c r="J70">
        <f t="shared" si="8"/>
        <v>0</v>
      </c>
      <c r="K70" t="str">
        <f t="shared" si="14"/>
        <v>174,5,138</v>
      </c>
      <c r="L70">
        <f t="shared" si="9"/>
        <v>5</v>
      </c>
      <c r="M70">
        <f t="shared" si="10"/>
        <v>0</v>
      </c>
      <c r="N70" t="str">
        <f t="shared" si="11"/>
        <v>M12</v>
      </c>
    </row>
    <row r="71" spans="1:14">
      <c r="B71" t="str">
        <f t="shared" si="3"/>
        <v>------ M12 ------</v>
      </c>
      <c r="C71" t="str">
        <f t="shared" si="4"/>
        <v>Pack 1 pick 2:</v>
      </c>
      <c r="D71" s="2" t="str">
        <f t="shared" si="13"/>
        <v xml:space="preserve"> 1</v>
      </c>
      <c r="E71" s="2" t="str">
        <f t="shared" si="12"/>
        <v xml:space="preserve"> 2</v>
      </c>
      <c r="F71">
        <f t="shared" si="5"/>
        <v>0</v>
      </c>
      <c r="G71" t="str">
        <f t="shared" si="6"/>
        <v>0</v>
      </c>
      <c r="H71">
        <f t="shared" si="7"/>
        <v>0</v>
      </c>
      <c r="I71" t="e">
        <f>VLOOKUP(G71,'Cards Fixture'!$A$1:$B$278,2,FALSE)</f>
        <v>#N/A</v>
      </c>
      <c r="J71">
        <f t="shared" si="8"/>
        <v>0</v>
      </c>
      <c r="K71" t="str">
        <f t="shared" si="14"/>
        <v>174,5,138</v>
      </c>
      <c r="L71">
        <f t="shared" si="9"/>
        <v>5</v>
      </c>
      <c r="M71">
        <f t="shared" si="10"/>
        <v>0</v>
      </c>
      <c r="N71" t="str">
        <f t="shared" si="11"/>
        <v>M12</v>
      </c>
    </row>
    <row r="72" spans="1:14">
      <c r="A72" t="s">
        <v>32</v>
      </c>
      <c r="B72" t="str">
        <f t="shared" si="3"/>
        <v>------ M12 ------</v>
      </c>
      <c r="C72" t="str">
        <f t="shared" si="4"/>
        <v>Pack 1 pick 2:</v>
      </c>
      <c r="D72" s="2" t="str">
        <f t="shared" si="13"/>
        <v xml:space="preserve"> 1</v>
      </c>
      <c r="E72" s="2" t="str">
        <f t="shared" si="12"/>
        <v xml:space="preserve"> 2</v>
      </c>
      <c r="F72" t="str">
        <f t="shared" si="5"/>
        <v xml:space="preserve">    Rorix Bladewing</v>
      </c>
      <c r="G72" t="str">
        <f t="shared" si="6"/>
        <v>Rorix Bladewing</v>
      </c>
      <c r="H72">
        <f t="shared" si="7"/>
        <v>0</v>
      </c>
      <c r="I72">
        <f>VLOOKUP(G72,'Cards Fixture'!$A$1:$B$278,2,FALSE)</f>
        <v>186</v>
      </c>
      <c r="J72">
        <f t="shared" si="8"/>
        <v>0</v>
      </c>
      <c r="K72" t="str">
        <f t="shared" si="14"/>
        <v>174,5,138,186</v>
      </c>
      <c r="L72">
        <f t="shared" si="9"/>
        <v>5</v>
      </c>
      <c r="M72">
        <f t="shared" si="10"/>
        <v>0</v>
      </c>
      <c r="N72" t="str">
        <f t="shared" si="11"/>
        <v>M12</v>
      </c>
    </row>
    <row r="73" spans="1:14">
      <c r="B73" t="str">
        <f t="shared" si="3"/>
        <v>------ M12 ------</v>
      </c>
      <c r="C73" t="str">
        <f t="shared" si="4"/>
        <v>Pack 1 pick 2:</v>
      </c>
      <c r="D73" s="2" t="str">
        <f t="shared" si="13"/>
        <v xml:space="preserve"> 1</v>
      </c>
      <c r="E73" s="2" t="str">
        <f t="shared" si="12"/>
        <v xml:space="preserve"> 2</v>
      </c>
      <c r="F73">
        <f t="shared" si="5"/>
        <v>0</v>
      </c>
      <c r="G73" t="str">
        <f t="shared" si="6"/>
        <v>0</v>
      </c>
      <c r="H73">
        <f t="shared" si="7"/>
        <v>0</v>
      </c>
      <c r="I73" t="e">
        <f>VLOOKUP(G73,'Cards Fixture'!$A$1:$B$278,2,FALSE)</f>
        <v>#N/A</v>
      </c>
      <c r="J73">
        <f t="shared" si="8"/>
        <v>0</v>
      </c>
      <c r="K73" t="str">
        <f t="shared" si="14"/>
        <v>174,5,138,186</v>
      </c>
      <c r="L73">
        <f t="shared" si="9"/>
        <v>5</v>
      </c>
      <c r="M73">
        <f t="shared" si="10"/>
        <v>0</v>
      </c>
      <c r="N73" t="str">
        <f t="shared" si="11"/>
        <v>M12</v>
      </c>
    </row>
    <row r="74" spans="1:14">
      <c r="A74" t="s">
        <v>33</v>
      </c>
      <c r="B74" t="str">
        <f t="shared" si="3"/>
        <v>------ M12 ------</v>
      </c>
      <c r="C74" t="str">
        <f t="shared" si="4"/>
        <v>Pack 1 pick 2:</v>
      </c>
      <c r="D74" s="2" t="str">
        <f t="shared" si="13"/>
        <v xml:space="preserve"> 1</v>
      </c>
      <c r="E74" s="2" t="str">
        <f t="shared" si="12"/>
        <v xml:space="preserve"> 2</v>
      </c>
      <c r="F74" t="str">
        <f t="shared" si="5"/>
        <v xml:space="preserve">    Rancor</v>
      </c>
      <c r="G74" t="str">
        <f t="shared" si="6"/>
        <v>Rancor</v>
      </c>
      <c r="H74">
        <f t="shared" si="7"/>
        <v>0</v>
      </c>
      <c r="I74">
        <f>VLOOKUP(G74,'Cards Fixture'!$A$1:$B$278,2,FALSE)</f>
        <v>173</v>
      </c>
      <c r="J74">
        <f t="shared" si="8"/>
        <v>0</v>
      </c>
      <c r="K74" t="str">
        <f t="shared" si="14"/>
        <v>174,5,138,186,173</v>
      </c>
      <c r="L74">
        <f t="shared" si="9"/>
        <v>5</v>
      </c>
      <c r="M74">
        <f t="shared" si="10"/>
        <v>0</v>
      </c>
      <c r="N74" t="str">
        <f t="shared" si="11"/>
        <v>M12</v>
      </c>
    </row>
    <row r="75" spans="1:14">
      <c r="B75" t="str">
        <f t="shared" si="3"/>
        <v>------ M12 ------</v>
      </c>
      <c r="C75" t="str">
        <f t="shared" si="4"/>
        <v>Pack 1 pick 2:</v>
      </c>
      <c r="D75" s="2" t="str">
        <f t="shared" si="13"/>
        <v xml:space="preserve"> 1</v>
      </c>
      <c r="E75" s="2" t="str">
        <f t="shared" si="12"/>
        <v xml:space="preserve"> 2</v>
      </c>
      <c r="F75">
        <f t="shared" si="5"/>
        <v>0</v>
      </c>
      <c r="G75" t="str">
        <f t="shared" si="6"/>
        <v>0</v>
      </c>
      <c r="H75">
        <f t="shared" si="7"/>
        <v>0</v>
      </c>
      <c r="I75" t="e">
        <f>VLOOKUP(G75,'Cards Fixture'!$A$1:$B$278,2,FALSE)</f>
        <v>#N/A</v>
      </c>
      <c r="J75">
        <f t="shared" si="8"/>
        <v>0</v>
      </c>
      <c r="K75" t="str">
        <f t="shared" si="14"/>
        <v>174,5,138,186,173</v>
      </c>
      <c r="L75">
        <f t="shared" si="9"/>
        <v>5</v>
      </c>
      <c r="M75">
        <f t="shared" si="10"/>
        <v>0</v>
      </c>
      <c r="N75" t="str">
        <f t="shared" si="11"/>
        <v>M12</v>
      </c>
    </row>
    <row r="76" spans="1:14">
      <c r="A76" t="s">
        <v>34</v>
      </c>
      <c r="B76" t="str">
        <f t="shared" si="3"/>
        <v>------ M12 ------</v>
      </c>
      <c r="C76" t="str">
        <f t="shared" si="4"/>
        <v>Pack 1 pick 2:</v>
      </c>
      <c r="D76" s="2" t="str">
        <f t="shared" si="13"/>
        <v xml:space="preserve"> 1</v>
      </c>
      <c r="E76" s="2" t="str">
        <f t="shared" si="12"/>
        <v xml:space="preserve"> 2</v>
      </c>
      <c r="F76" t="str">
        <f t="shared" si="5"/>
        <v xml:space="preserve">    Nevinyrral's Disk</v>
      </c>
      <c r="G76" t="str">
        <f t="shared" si="6"/>
        <v>Nevinyrral's Disk</v>
      </c>
      <c r="H76">
        <f t="shared" si="7"/>
        <v>0</v>
      </c>
      <c r="I76">
        <f>VLOOKUP(G76,'Cards Fixture'!$A$1:$B$278,2,FALSE)</f>
        <v>139</v>
      </c>
      <c r="J76">
        <f t="shared" si="8"/>
        <v>0</v>
      </c>
      <c r="K76" t="str">
        <f t="shared" si="14"/>
        <v>174,5,138,186,173,139</v>
      </c>
      <c r="L76">
        <f t="shared" si="9"/>
        <v>5</v>
      </c>
      <c r="M76">
        <f t="shared" si="10"/>
        <v>0</v>
      </c>
      <c r="N76" t="str">
        <f t="shared" si="11"/>
        <v>M12</v>
      </c>
    </row>
    <row r="77" spans="1:14">
      <c r="B77" t="str">
        <f t="shared" si="3"/>
        <v>------ M12 ------</v>
      </c>
      <c r="C77" t="str">
        <f t="shared" si="4"/>
        <v>Pack 1 pick 2:</v>
      </c>
      <c r="D77" s="2" t="str">
        <f t="shared" si="13"/>
        <v xml:space="preserve"> 1</v>
      </c>
      <c r="E77" s="2" t="str">
        <f t="shared" si="12"/>
        <v xml:space="preserve"> 2</v>
      </c>
      <c r="F77">
        <f t="shared" si="5"/>
        <v>0</v>
      </c>
      <c r="G77" t="str">
        <f t="shared" si="6"/>
        <v>0</v>
      </c>
      <c r="H77">
        <f t="shared" si="7"/>
        <v>0</v>
      </c>
      <c r="I77" t="e">
        <f>VLOOKUP(G77,'Cards Fixture'!$A$1:$B$278,2,FALSE)</f>
        <v>#N/A</v>
      </c>
      <c r="J77">
        <f t="shared" si="8"/>
        <v>0</v>
      </c>
      <c r="K77" t="str">
        <f t="shared" si="14"/>
        <v>174,5,138,186,173,139</v>
      </c>
      <c r="L77">
        <f t="shared" si="9"/>
        <v>5</v>
      </c>
      <c r="M77">
        <f t="shared" si="10"/>
        <v>0</v>
      </c>
      <c r="N77" t="str">
        <f t="shared" si="11"/>
        <v>M12</v>
      </c>
    </row>
    <row r="78" spans="1:14">
      <c r="A78" t="s">
        <v>35</v>
      </c>
      <c r="B78" t="str">
        <f t="shared" si="3"/>
        <v>------ M12 ------</v>
      </c>
      <c r="C78" t="str">
        <f t="shared" si="4"/>
        <v>Pack 1 pick 2:</v>
      </c>
      <c r="D78" s="2" t="str">
        <f t="shared" si="13"/>
        <v xml:space="preserve"> 1</v>
      </c>
      <c r="E78" s="2" t="str">
        <f t="shared" si="12"/>
        <v xml:space="preserve"> 2</v>
      </c>
      <c r="F78" t="str">
        <f t="shared" si="5"/>
        <v xml:space="preserve">    Mortify</v>
      </c>
      <c r="G78" t="str">
        <f t="shared" si="6"/>
        <v>Mortify</v>
      </c>
      <c r="H78">
        <f t="shared" si="7"/>
        <v>0</v>
      </c>
      <c r="I78">
        <f>VLOOKUP(G78,'Cards Fixture'!$A$1:$B$278,2,FALSE)</f>
        <v>132</v>
      </c>
      <c r="J78">
        <f t="shared" si="8"/>
        <v>0</v>
      </c>
      <c r="K78" t="str">
        <f t="shared" si="14"/>
        <v>174,5,138,186,173,139,132</v>
      </c>
      <c r="L78">
        <f t="shared" si="9"/>
        <v>5</v>
      </c>
      <c r="M78">
        <f t="shared" si="10"/>
        <v>0</v>
      </c>
      <c r="N78" t="str">
        <f t="shared" si="11"/>
        <v>M12</v>
      </c>
    </row>
    <row r="79" spans="1:14">
      <c r="B79" t="str">
        <f t="shared" si="3"/>
        <v>------ M12 ------</v>
      </c>
      <c r="C79" t="str">
        <f t="shared" si="4"/>
        <v>Pack 1 pick 2:</v>
      </c>
      <c r="D79" s="2" t="str">
        <f t="shared" si="13"/>
        <v xml:space="preserve"> 1</v>
      </c>
      <c r="E79" s="2" t="str">
        <f t="shared" si="12"/>
        <v xml:space="preserve"> 2</v>
      </c>
      <c r="F79">
        <f t="shared" si="5"/>
        <v>0</v>
      </c>
      <c r="G79" t="str">
        <f t="shared" si="6"/>
        <v>0</v>
      </c>
      <c r="H79">
        <f t="shared" si="7"/>
        <v>0</v>
      </c>
      <c r="I79" t="e">
        <f>VLOOKUP(G79,'Cards Fixture'!$A$1:$B$278,2,FALSE)</f>
        <v>#N/A</v>
      </c>
      <c r="J79">
        <f t="shared" si="8"/>
        <v>0</v>
      </c>
      <c r="K79" t="str">
        <f t="shared" si="14"/>
        <v>174,5,138,186,173,139,132</v>
      </c>
      <c r="L79">
        <f t="shared" si="9"/>
        <v>5</v>
      </c>
      <c r="M79">
        <f t="shared" si="10"/>
        <v>0</v>
      </c>
      <c r="N79" t="str">
        <f t="shared" si="11"/>
        <v>M12</v>
      </c>
    </row>
    <row r="80" spans="1:14">
      <c r="A80" t="s">
        <v>36</v>
      </c>
      <c r="B80" t="str">
        <f t="shared" si="3"/>
        <v>------ M12 ------</v>
      </c>
      <c r="C80" t="str">
        <f t="shared" si="4"/>
        <v>Pack 1 pick 2:</v>
      </c>
      <c r="D80" s="2" t="str">
        <f t="shared" si="13"/>
        <v xml:space="preserve"> 1</v>
      </c>
      <c r="E80" s="2" t="str">
        <f t="shared" si="12"/>
        <v xml:space="preserve"> 2</v>
      </c>
      <c r="F80" t="str">
        <f t="shared" si="5"/>
        <v xml:space="preserve">    Manriki-Gusari</v>
      </c>
      <c r="G80" t="str">
        <f t="shared" si="6"/>
        <v>Manriki-Gusari</v>
      </c>
      <c r="H80">
        <f t="shared" si="7"/>
        <v>0</v>
      </c>
      <c r="I80">
        <f>VLOOKUP(G80,'Cards Fixture'!$A$1:$B$278,2,FALSE)</f>
        <v>120</v>
      </c>
      <c r="J80">
        <f t="shared" si="8"/>
        <v>0</v>
      </c>
      <c r="K80" t="str">
        <f t="shared" si="14"/>
        <v>174,5,138,186,173,139,132,120</v>
      </c>
      <c r="L80">
        <f t="shared" si="9"/>
        <v>5</v>
      </c>
      <c r="M80">
        <f t="shared" si="10"/>
        <v>0</v>
      </c>
      <c r="N80" t="str">
        <f t="shared" si="11"/>
        <v>M12</v>
      </c>
    </row>
    <row r="81" spans="1:14">
      <c r="B81" t="str">
        <f t="shared" si="3"/>
        <v>------ M12 ------</v>
      </c>
      <c r="C81" t="str">
        <f t="shared" si="4"/>
        <v>Pack 1 pick 2:</v>
      </c>
      <c r="D81" s="2" t="str">
        <f t="shared" si="13"/>
        <v xml:space="preserve"> 1</v>
      </c>
      <c r="E81" s="2" t="str">
        <f t="shared" si="12"/>
        <v xml:space="preserve"> 2</v>
      </c>
      <c r="F81">
        <f t="shared" si="5"/>
        <v>0</v>
      </c>
      <c r="G81" t="str">
        <f t="shared" si="6"/>
        <v>0</v>
      </c>
      <c r="H81">
        <f t="shared" si="7"/>
        <v>0</v>
      </c>
      <c r="I81" t="e">
        <f>VLOOKUP(G81,'Cards Fixture'!$A$1:$B$278,2,FALSE)</f>
        <v>#N/A</v>
      </c>
      <c r="J81">
        <f t="shared" si="8"/>
        <v>0</v>
      </c>
      <c r="K81" t="str">
        <f t="shared" si="14"/>
        <v>174,5,138,186,173,139,132,120</v>
      </c>
      <c r="L81">
        <f t="shared" si="9"/>
        <v>5</v>
      </c>
      <c r="M81">
        <f t="shared" si="10"/>
        <v>0</v>
      </c>
      <c r="N81" t="str">
        <f t="shared" si="11"/>
        <v>M12</v>
      </c>
    </row>
    <row r="82" spans="1:14">
      <c r="A82" t="s">
        <v>37</v>
      </c>
      <c r="B82" t="str">
        <f t="shared" si="3"/>
        <v>------ M12 ------</v>
      </c>
      <c r="C82" t="str">
        <f t="shared" si="4"/>
        <v>Pack 1 pick 2:</v>
      </c>
      <c r="D82" s="2" t="str">
        <f t="shared" si="13"/>
        <v xml:space="preserve"> 1</v>
      </c>
      <c r="E82" s="2" t="str">
        <f t="shared" si="12"/>
        <v xml:space="preserve"> 2</v>
      </c>
      <c r="F82" t="str">
        <f t="shared" si="5"/>
        <v xml:space="preserve">    Decree of Justice</v>
      </c>
      <c r="G82" t="str">
        <f t="shared" si="6"/>
        <v>Decree of Justice</v>
      </c>
      <c r="H82">
        <f t="shared" si="7"/>
        <v>0</v>
      </c>
      <c r="I82">
        <f>VLOOKUP(G82,'Cards Fixture'!$A$1:$B$278,2,FALSE)</f>
        <v>50</v>
      </c>
      <c r="J82">
        <f t="shared" si="8"/>
        <v>0</v>
      </c>
      <c r="K82" t="str">
        <f t="shared" si="14"/>
        <v>174,5,138,186,173,139,132,120,50</v>
      </c>
      <c r="L82">
        <f t="shared" si="9"/>
        <v>5</v>
      </c>
      <c r="M82">
        <f t="shared" si="10"/>
        <v>0</v>
      </c>
      <c r="N82" t="str">
        <f t="shared" si="11"/>
        <v>M12</v>
      </c>
    </row>
    <row r="83" spans="1:14">
      <c r="B83" t="str">
        <f t="shared" si="3"/>
        <v>------ M12 ------</v>
      </c>
      <c r="C83" t="str">
        <f t="shared" si="4"/>
        <v>Pack 1 pick 2:</v>
      </c>
      <c r="D83" s="2" t="str">
        <f t="shared" si="13"/>
        <v xml:space="preserve"> 1</v>
      </c>
      <c r="E83" s="2" t="str">
        <f t="shared" si="12"/>
        <v xml:space="preserve"> 2</v>
      </c>
      <c r="F83">
        <f t="shared" si="5"/>
        <v>0</v>
      </c>
      <c r="G83" t="str">
        <f t="shared" si="6"/>
        <v>0</v>
      </c>
      <c r="H83">
        <f t="shared" si="7"/>
        <v>0</v>
      </c>
      <c r="I83" t="e">
        <f>VLOOKUP(G83,'Cards Fixture'!$A$1:$B$278,2,FALSE)</f>
        <v>#N/A</v>
      </c>
      <c r="J83">
        <f t="shared" si="8"/>
        <v>0</v>
      </c>
      <c r="K83" t="str">
        <f t="shared" si="14"/>
        <v>174,5,138,186,173,139,132,120,50</v>
      </c>
      <c r="L83">
        <f t="shared" si="9"/>
        <v>5</v>
      </c>
      <c r="M83">
        <f t="shared" si="10"/>
        <v>0</v>
      </c>
      <c r="N83" t="str">
        <f t="shared" si="11"/>
        <v>M12</v>
      </c>
    </row>
    <row r="84" spans="1:14">
      <c r="A84" t="s">
        <v>38</v>
      </c>
      <c r="B84" t="str">
        <f t="shared" si="3"/>
        <v>------ M12 ------</v>
      </c>
      <c r="C84" t="str">
        <f t="shared" si="4"/>
        <v>Pack 1 pick 2:</v>
      </c>
      <c r="D84" s="2" t="str">
        <f t="shared" si="13"/>
        <v xml:space="preserve"> 1</v>
      </c>
      <c r="E84" s="2" t="str">
        <f t="shared" si="12"/>
        <v xml:space="preserve"> 2</v>
      </c>
      <c r="F84" t="str">
        <f t="shared" si="5"/>
        <v xml:space="preserve">    Bant Charm</v>
      </c>
      <c r="G84" t="str">
        <f t="shared" si="6"/>
        <v>Bant Charm</v>
      </c>
      <c r="H84">
        <f t="shared" si="7"/>
        <v>0</v>
      </c>
      <c r="I84">
        <f>VLOOKUP(G84,'Cards Fixture'!$A$1:$B$278,2,FALSE)</f>
        <v>17</v>
      </c>
      <c r="J84">
        <f t="shared" si="8"/>
        <v>0</v>
      </c>
      <c r="K84" t="str">
        <f t="shared" si="14"/>
        <v>174,5,138,186,173,139,132,120,50,17</v>
      </c>
      <c r="L84">
        <f t="shared" si="9"/>
        <v>5</v>
      </c>
      <c r="M84">
        <f t="shared" si="10"/>
        <v>0</v>
      </c>
      <c r="N84" t="str">
        <f t="shared" si="11"/>
        <v>M12</v>
      </c>
    </row>
    <row r="85" spans="1:14">
      <c r="B85" t="str">
        <f t="shared" si="3"/>
        <v>------ M12 ------</v>
      </c>
      <c r="C85" t="str">
        <f t="shared" si="4"/>
        <v>Pack 1 pick 2:</v>
      </c>
      <c r="D85" s="2" t="str">
        <f t="shared" si="13"/>
        <v xml:space="preserve"> 1</v>
      </c>
      <c r="E85" s="2" t="str">
        <f t="shared" si="12"/>
        <v xml:space="preserve"> 2</v>
      </c>
      <c r="F85">
        <f t="shared" si="5"/>
        <v>0</v>
      </c>
      <c r="G85" t="str">
        <f t="shared" si="6"/>
        <v>0</v>
      </c>
      <c r="H85">
        <f t="shared" si="7"/>
        <v>0</v>
      </c>
      <c r="I85" t="e">
        <f>VLOOKUP(G85,'Cards Fixture'!$A$1:$B$278,2,FALSE)</f>
        <v>#N/A</v>
      </c>
      <c r="J85">
        <f t="shared" si="8"/>
        <v>0</v>
      </c>
      <c r="K85" t="str">
        <f t="shared" si="14"/>
        <v>174,5,138,186,173,139,132,120,50,17</v>
      </c>
      <c r="L85">
        <f t="shared" si="9"/>
        <v>5</v>
      </c>
      <c r="M85">
        <f t="shared" si="10"/>
        <v>0</v>
      </c>
      <c r="N85" t="str">
        <f t="shared" si="11"/>
        <v>M12</v>
      </c>
    </row>
    <row r="86" spans="1:14">
      <c r="A86" t="s">
        <v>39</v>
      </c>
      <c r="B86" t="str">
        <f t="shared" si="3"/>
        <v>------ M12 ------</v>
      </c>
      <c r="C86" t="str">
        <f t="shared" si="4"/>
        <v>Pack 1 pick 2:</v>
      </c>
      <c r="D86" s="2" t="str">
        <f t="shared" si="13"/>
        <v xml:space="preserve"> 1</v>
      </c>
      <c r="E86" s="2" t="str">
        <f t="shared" si="12"/>
        <v xml:space="preserve"> 2</v>
      </c>
      <c r="F86" t="str">
        <f t="shared" si="5"/>
        <v xml:space="preserve">    Hero of Oxid Ridge</v>
      </c>
      <c r="G86" t="str">
        <f t="shared" si="6"/>
        <v>Hero of Oxid Ridge</v>
      </c>
      <c r="H86">
        <f t="shared" si="7"/>
        <v>0</v>
      </c>
      <c r="I86">
        <f>VLOOKUP(G86,'Cards Fixture'!$A$1:$B$278,2,FALSE)</f>
        <v>92</v>
      </c>
      <c r="J86">
        <f t="shared" si="8"/>
        <v>0</v>
      </c>
      <c r="K86" t="str">
        <f t="shared" si="14"/>
        <v>174,5,138,186,173,139,132,120,50,17,92</v>
      </c>
      <c r="L86">
        <f t="shared" si="9"/>
        <v>5</v>
      </c>
      <c r="M86">
        <f t="shared" si="10"/>
        <v>0</v>
      </c>
      <c r="N86" t="str">
        <f t="shared" si="11"/>
        <v>M12</v>
      </c>
    </row>
    <row r="87" spans="1:14">
      <c r="B87" t="str">
        <f t="shared" si="3"/>
        <v>------ M12 ------</v>
      </c>
      <c r="C87" t="str">
        <f t="shared" si="4"/>
        <v>Pack 1 pick 2:</v>
      </c>
      <c r="D87" s="2" t="str">
        <f t="shared" si="13"/>
        <v xml:space="preserve"> 1</v>
      </c>
      <c r="E87" s="2" t="str">
        <f t="shared" si="12"/>
        <v xml:space="preserve"> 2</v>
      </c>
      <c r="F87">
        <f t="shared" si="5"/>
        <v>0</v>
      </c>
      <c r="G87" t="str">
        <f t="shared" si="6"/>
        <v>0</v>
      </c>
      <c r="H87">
        <f t="shared" si="7"/>
        <v>0</v>
      </c>
      <c r="I87" t="e">
        <f>VLOOKUP(G87,'Cards Fixture'!$A$1:$B$278,2,FALSE)</f>
        <v>#N/A</v>
      </c>
      <c r="J87">
        <f t="shared" si="8"/>
        <v>0</v>
      </c>
      <c r="K87" t="str">
        <f t="shared" si="14"/>
        <v>174,5,138,186,173,139,132,120,50,17,92</v>
      </c>
      <c r="L87">
        <f t="shared" si="9"/>
        <v>5</v>
      </c>
      <c r="M87">
        <f t="shared" si="10"/>
        <v>0</v>
      </c>
      <c r="N87" t="str">
        <f t="shared" si="11"/>
        <v>M12</v>
      </c>
    </row>
    <row r="88" spans="1:14">
      <c r="A88" t="s">
        <v>40</v>
      </c>
      <c r="B88" t="str">
        <f t="shared" si="3"/>
        <v>------ M12 ------</v>
      </c>
      <c r="C88" t="str">
        <f t="shared" si="4"/>
        <v>Pack 1 pick 2:</v>
      </c>
      <c r="D88" s="2" t="str">
        <f t="shared" si="13"/>
        <v xml:space="preserve"> 1</v>
      </c>
      <c r="E88" s="2" t="str">
        <f t="shared" si="12"/>
        <v xml:space="preserve"> 2</v>
      </c>
      <c r="F88" t="str">
        <f t="shared" si="5"/>
        <v xml:space="preserve">    Yavimaya Coast</v>
      </c>
      <c r="G88" t="str">
        <f t="shared" si="6"/>
        <v>Yavimaya Coast</v>
      </c>
      <c r="H88">
        <f t="shared" si="7"/>
        <v>0</v>
      </c>
      <c r="I88">
        <f>VLOOKUP(G88,'Cards Fixture'!$A$1:$B$278,2,FALSE)</f>
        <v>275</v>
      </c>
      <c r="J88">
        <f t="shared" si="8"/>
        <v>0</v>
      </c>
      <c r="K88" t="str">
        <f t="shared" si="14"/>
        <v>174,5,138,186,173,139,132,120,50,17,92,275</v>
      </c>
      <c r="L88">
        <f t="shared" si="9"/>
        <v>5</v>
      </c>
      <c r="M88">
        <f t="shared" si="10"/>
        <v>0</v>
      </c>
      <c r="N88" t="str">
        <f t="shared" si="11"/>
        <v>M12</v>
      </c>
    </row>
    <row r="89" spans="1:14">
      <c r="B89" t="str">
        <f t="shared" si="3"/>
        <v>------ M12 ------</v>
      </c>
      <c r="C89" t="str">
        <f t="shared" si="4"/>
        <v>Pack 1 pick 2:</v>
      </c>
      <c r="D89" s="2" t="str">
        <f t="shared" si="13"/>
        <v xml:space="preserve"> 1</v>
      </c>
      <c r="E89" s="2" t="str">
        <f t="shared" si="12"/>
        <v xml:space="preserve"> 2</v>
      </c>
      <c r="F89">
        <f t="shared" si="5"/>
        <v>0</v>
      </c>
      <c r="G89" t="str">
        <f t="shared" si="6"/>
        <v>0</v>
      </c>
      <c r="H89">
        <f t="shared" si="7"/>
        <v>0</v>
      </c>
      <c r="I89" t="e">
        <f>VLOOKUP(G89,'Cards Fixture'!$A$1:$B$278,2,FALSE)</f>
        <v>#N/A</v>
      </c>
      <c r="J89">
        <f t="shared" si="8"/>
        <v>0</v>
      </c>
      <c r="K89" t="str">
        <f t="shared" si="14"/>
        <v>174,5,138,186,173,139,132,120,50,17,92,275</v>
      </c>
      <c r="L89">
        <f t="shared" si="9"/>
        <v>5</v>
      </c>
      <c r="M89">
        <f t="shared" si="10"/>
        <v>0</v>
      </c>
      <c r="N89" t="str">
        <f t="shared" si="11"/>
        <v>M12</v>
      </c>
    </row>
    <row r="90" spans="1:14">
      <c r="A90" t="s">
        <v>41</v>
      </c>
      <c r="B90" t="str">
        <f t="shared" si="3"/>
        <v>------ M12 ------</v>
      </c>
      <c r="C90" t="str">
        <f t="shared" si="4"/>
        <v>Pack 1 pick 2:</v>
      </c>
      <c r="D90" s="2" t="str">
        <f t="shared" si="13"/>
        <v xml:space="preserve"> 1</v>
      </c>
      <c r="E90" s="2" t="str">
        <f t="shared" si="12"/>
        <v xml:space="preserve"> 2</v>
      </c>
      <c r="F90" t="str">
        <f t="shared" si="5"/>
        <v xml:space="preserve">    Pact of Negation</v>
      </c>
      <c r="G90" t="str">
        <f t="shared" si="6"/>
        <v>Pact of Negation</v>
      </c>
      <c r="H90">
        <f t="shared" si="7"/>
        <v>0</v>
      </c>
      <c r="I90">
        <f>VLOOKUP(G90,'Cards Fixture'!$A$1:$B$278,2,FALSE)</f>
        <v>151</v>
      </c>
      <c r="J90">
        <f t="shared" si="8"/>
        <v>0</v>
      </c>
      <c r="K90" t="str">
        <f t="shared" si="14"/>
        <v>174,5,138,186,173,139,132,120,50,17,92,275,151</v>
      </c>
      <c r="L90">
        <f t="shared" si="9"/>
        <v>5</v>
      </c>
      <c r="M90">
        <f t="shared" si="10"/>
        <v>0</v>
      </c>
      <c r="N90" t="str">
        <f t="shared" si="11"/>
        <v>M12</v>
      </c>
    </row>
    <row r="91" spans="1:14">
      <c r="B91" t="str">
        <f t="shared" ref="B91:B154" si="15">IF(ISERROR(FIND("----",A91)),B90,A91)</f>
        <v>------ M12 ------</v>
      </c>
      <c r="C91" t="str">
        <f t="shared" ref="C91:C154" si="16">IF(ISERROR(FIND(":",A91)),C90,A91)</f>
        <v>Pack 1 pick 2:</v>
      </c>
      <c r="D91" s="2" t="str">
        <f t="shared" si="13"/>
        <v xml:space="preserve"> 1</v>
      </c>
      <c r="E91" s="2" t="str">
        <f t="shared" si="12"/>
        <v xml:space="preserve"> 2</v>
      </c>
      <c r="F91">
        <f t="shared" ref="F91:F154" si="17">IF(AND(ISERROR(FIND("----",A91)),ISERROR(FIND(":",A91))),A91,"")</f>
        <v>0</v>
      </c>
      <c r="G91" t="str">
        <f t="shared" ref="G91:G154" si="18">TRIM(SUBSTITUTE(F91,"--&gt; ",""))</f>
        <v>0</v>
      </c>
      <c r="H91">
        <f t="shared" ref="H91:H154" si="19">IF(NOT(ISERROR(FIND("--&gt; ",A91))),1,0)</f>
        <v>0</v>
      </c>
      <c r="I91" t="e">
        <f>VLOOKUP(G91,'Cards Fixture'!$A$1:$B$278,2,FALSE)</f>
        <v>#N/A</v>
      </c>
      <c r="J91">
        <f t="shared" ref="J91:J154" si="20">IF(C91&lt;&gt;C90,1,0)</f>
        <v>0</v>
      </c>
      <c r="K91" t="str">
        <f t="shared" si="14"/>
        <v>174,5,138,186,173,139,132,120,50,17,92,275,151</v>
      </c>
      <c r="L91">
        <f t="shared" ref="L91:L154" si="21">IF(ISBLANK(K91),"",IF(H91=1,I91,L90))</f>
        <v>5</v>
      </c>
      <c r="M91">
        <f t="shared" ref="M91:M154" si="22">IF(J92=1,1,0)</f>
        <v>0</v>
      </c>
      <c r="N91" t="str">
        <f t="shared" ref="N91:N154" si="23">TRIM(SUBSTITUTE(B91,"------",""))</f>
        <v>M12</v>
      </c>
    </row>
    <row r="92" spans="1:14">
      <c r="A92" t="s">
        <v>42</v>
      </c>
      <c r="B92" t="str">
        <f t="shared" si="15"/>
        <v>------ M12 ------</v>
      </c>
      <c r="C92" t="str">
        <f t="shared" si="16"/>
        <v>Pack 1 pick 2:</v>
      </c>
      <c r="D92" s="2" t="str">
        <f t="shared" si="13"/>
        <v xml:space="preserve"> 1</v>
      </c>
      <c r="E92" s="2" t="str">
        <f t="shared" si="12"/>
        <v xml:space="preserve"> 2</v>
      </c>
      <c r="F92" t="str">
        <f t="shared" si="17"/>
        <v xml:space="preserve">    White Knight</v>
      </c>
      <c r="G92" t="str">
        <f t="shared" si="18"/>
        <v>White Knight</v>
      </c>
      <c r="H92">
        <f t="shared" si="19"/>
        <v>0</v>
      </c>
      <c r="I92">
        <f>VLOOKUP(G92,'Cards Fixture'!$A$1:$B$278,2,FALSE)</f>
        <v>270</v>
      </c>
      <c r="J92">
        <f t="shared" si="20"/>
        <v>0</v>
      </c>
      <c r="K92" t="str">
        <f t="shared" si="14"/>
        <v>174,5,138,186,173,139,132,120,50,17,92,275,151,270</v>
      </c>
      <c r="L92">
        <f t="shared" si="21"/>
        <v>5</v>
      </c>
      <c r="M92">
        <f t="shared" si="22"/>
        <v>0</v>
      </c>
      <c r="N92" t="str">
        <f t="shared" si="23"/>
        <v>M12</v>
      </c>
    </row>
    <row r="93" spans="1:14">
      <c r="B93" t="str">
        <f t="shared" si="15"/>
        <v>------ M12 ------</v>
      </c>
      <c r="C93" t="str">
        <f t="shared" si="16"/>
        <v>Pack 1 pick 2:</v>
      </c>
      <c r="D93" s="2" t="str">
        <f t="shared" si="13"/>
        <v xml:space="preserve"> 1</v>
      </c>
      <c r="E93" s="2" t="str">
        <f t="shared" si="12"/>
        <v xml:space="preserve"> 2</v>
      </c>
      <c r="F93">
        <f t="shared" si="17"/>
        <v>0</v>
      </c>
      <c r="G93" t="str">
        <f t="shared" si="18"/>
        <v>0</v>
      </c>
      <c r="H93">
        <f t="shared" si="19"/>
        <v>0</v>
      </c>
      <c r="I93" t="e">
        <f>VLOOKUP(G93,'Cards Fixture'!$A$1:$B$278,2,FALSE)</f>
        <v>#N/A</v>
      </c>
      <c r="J93">
        <f t="shared" si="20"/>
        <v>0</v>
      </c>
      <c r="K93" t="str">
        <f t="shared" si="14"/>
        <v>174,5,138,186,173,139,132,120,50,17,92,275,151,270</v>
      </c>
      <c r="L93">
        <f t="shared" si="21"/>
        <v>5</v>
      </c>
      <c r="M93">
        <f t="shared" si="22"/>
        <v>0</v>
      </c>
      <c r="N93" t="str">
        <f t="shared" si="23"/>
        <v>M12</v>
      </c>
    </row>
    <row r="94" spans="1:14">
      <c r="B94" t="str">
        <f t="shared" si="15"/>
        <v>------ M12 ------</v>
      </c>
      <c r="C94" t="str">
        <f t="shared" si="16"/>
        <v>Pack 1 pick 2:</v>
      </c>
      <c r="D94" s="2" t="str">
        <f t="shared" si="13"/>
        <v xml:space="preserve"> 1</v>
      </c>
      <c r="E94" s="2" t="str">
        <f t="shared" ref="E94:E157" si="24">RIGHT(LEFT(C94, FIND(":",C94)-1),2)</f>
        <v xml:space="preserve"> 2</v>
      </c>
      <c r="F94">
        <f t="shared" si="17"/>
        <v>0</v>
      </c>
      <c r="G94" t="str">
        <f t="shared" si="18"/>
        <v>0</v>
      </c>
      <c r="H94">
        <f t="shared" si="19"/>
        <v>0</v>
      </c>
      <c r="I94" t="e">
        <f>VLOOKUP(G94,'Cards Fixture'!$A$1:$B$278,2,FALSE)</f>
        <v>#N/A</v>
      </c>
      <c r="J94">
        <f t="shared" si="20"/>
        <v>0</v>
      </c>
      <c r="K94" t="str">
        <f t="shared" si="14"/>
        <v>174,5,138,186,173,139,132,120,50,17,92,275,151,270</v>
      </c>
      <c r="L94">
        <f t="shared" si="21"/>
        <v>5</v>
      </c>
      <c r="M94">
        <f t="shared" si="22"/>
        <v>0</v>
      </c>
      <c r="N94" t="str">
        <f t="shared" si="23"/>
        <v>M12</v>
      </c>
    </row>
    <row r="95" spans="1:14">
      <c r="B95" t="str">
        <f t="shared" si="15"/>
        <v>------ M12 ------</v>
      </c>
      <c r="C95" t="str">
        <f t="shared" si="16"/>
        <v>Pack 1 pick 2:</v>
      </c>
      <c r="D95" s="2" t="str">
        <f t="shared" ref="D95:D158" si="25">RIGHT(LEFT(C95,FIND(" pick",C95)-1),2)</f>
        <v xml:space="preserve"> 1</v>
      </c>
      <c r="E95" s="2" t="str">
        <f t="shared" si="24"/>
        <v xml:space="preserve"> 2</v>
      </c>
      <c r="F95">
        <f t="shared" si="17"/>
        <v>0</v>
      </c>
      <c r="G95" t="str">
        <f t="shared" si="18"/>
        <v>0</v>
      </c>
      <c r="H95">
        <f t="shared" si="19"/>
        <v>0</v>
      </c>
      <c r="I95" t="e">
        <f>VLOOKUP(G95,'Cards Fixture'!$A$1:$B$278,2,FALSE)</f>
        <v>#N/A</v>
      </c>
      <c r="J95">
        <f t="shared" si="20"/>
        <v>0</v>
      </c>
      <c r="K95" t="str">
        <f t="shared" si="14"/>
        <v>174,5,138,186,173,139,132,120,50,17,92,275,151,270</v>
      </c>
      <c r="L95">
        <f t="shared" si="21"/>
        <v>5</v>
      </c>
      <c r="M95">
        <f t="shared" si="22"/>
        <v>1</v>
      </c>
      <c r="N95" t="str">
        <f t="shared" si="23"/>
        <v>M12</v>
      </c>
    </row>
    <row r="96" spans="1:14">
      <c r="A96" t="s">
        <v>43</v>
      </c>
      <c r="B96" t="str">
        <f t="shared" si="15"/>
        <v>------ M12 ------</v>
      </c>
      <c r="C96" t="str">
        <f t="shared" si="16"/>
        <v>Pack 1 pick 3:</v>
      </c>
      <c r="D96" s="2" t="str">
        <f t="shared" si="25"/>
        <v xml:space="preserve"> 1</v>
      </c>
      <c r="E96" s="2" t="str">
        <f t="shared" si="24"/>
        <v xml:space="preserve"> 3</v>
      </c>
      <c r="F96" t="str">
        <f t="shared" si="17"/>
        <v/>
      </c>
      <c r="G96" t="str">
        <f t="shared" si="18"/>
        <v/>
      </c>
      <c r="H96">
        <f t="shared" si="19"/>
        <v>0</v>
      </c>
      <c r="I96" t="e">
        <f>VLOOKUP(G96,'Cards Fixture'!$A$1:$B$278,2,FALSE)</f>
        <v>#N/A</v>
      </c>
      <c r="J96">
        <f t="shared" si="20"/>
        <v>1</v>
      </c>
      <c r="K96" t="str">
        <f t="shared" si="14"/>
        <v/>
      </c>
      <c r="L96">
        <f t="shared" si="21"/>
        <v>5</v>
      </c>
      <c r="M96">
        <f t="shared" si="22"/>
        <v>0</v>
      </c>
      <c r="N96" t="str">
        <f t="shared" si="23"/>
        <v>M12</v>
      </c>
    </row>
    <row r="97" spans="1:14">
      <c r="B97" t="str">
        <f t="shared" si="15"/>
        <v>------ M12 ------</v>
      </c>
      <c r="C97" t="str">
        <f t="shared" si="16"/>
        <v>Pack 1 pick 3:</v>
      </c>
      <c r="D97" s="2" t="str">
        <f t="shared" si="25"/>
        <v xml:space="preserve"> 1</v>
      </c>
      <c r="E97" s="2" t="str">
        <f t="shared" si="24"/>
        <v xml:space="preserve"> 3</v>
      </c>
      <c r="F97">
        <f t="shared" si="17"/>
        <v>0</v>
      </c>
      <c r="G97" t="str">
        <f t="shared" si="18"/>
        <v>0</v>
      </c>
      <c r="H97">
        <f t="shared" si="19"/>
        <v>0</v>
      </c>
      <c r="I97" t="e">
        <f>VLOOKUP(G97,'Cards Fixture'!$A$1:$B$278,2,FALSE)</f>
        <v>#N/A</v>
      </c>
      <c r="J97">
        <f t="shared" si="20"/>
        <v>0</v>
      </c>
      <c r="K97" t="str">
        <f t="shared" ref="K97:K160" si="26">IF(J97=1,IF(ISNA(I97),"",I97),K96&amp;IF(ISNA(I97),"",IF(LEN(K96)=0,I97,","&amp;I97)))</f>
        <v/>
      </c>
      <c r="L97">
        <f t="shared" si="21"/>
        <v>5</v>
      </c>
      <c r="M97">
        <f t="shared" si="22"/>
        <v>0</v>
      </c>
      <c r="N97" t="str">
        <f t="shared" si="23"/>
        <v>M12</v>
      </c>
    </row>
    <row r="98" spans="1:14">
      <c r="A98" t="s">
        <v>44</v>
      </c>
      <c r="B98" t="str">
        <f t="shared" si="15"/>
        <v>------ M12 ------</v>
      </c>
      <c r="C98" t="str">
        <f t="shared" si="16"/>
        <v>Pack 1 pick 3:</v>
      </c>
      <c r="D98" s="2" t="str">
        <f t="shared" si="25"/>
        <v xml:space="preserve"> 1</v>
      </c>
      <c r="E98" s="2" t="str">
        <f t="shared" si="24"/>
        <v xml:space="preserve"> 3</v>
      </c>
      <c r="F98" t="str">
        <f t="shared" si="17"/>
        <v xml:space="preserve">    Honor of the Pure</v>
      </c>
      <c r="G98" t="str">
        <f t="shared" si="18"/>
        <v>Honor of the Pure</v>
      </c>
      <c r="H98">
        <f t="shared" si="19"/>
        <v>0</v>
      </c>
      <c r="I98">
        <f>VLOOKUP(G98,'Cards Fixture'!$A$1:$B$278,2,FALSE)</f>
        <v>95</v>
      </c>
      <c r="J98">
        <f t="shared" si="20"/>
        <v>0</v>
      </c>
      <c r="K98" t="str">
        <f t="shared" si="26"/>
        <v>95</v>
      </c>
      <c r="L98">
        <f t="shared" si="21"/>
        <v>5</v>
      </c>
      <c r="M98">
        <f t="shared" si="22"/>
        <v>0</v>
      </c>
      <c r="N98" t="str">
        <f t="shared" si="23"/>
        <v>M12</v>
      </c>
    </row>
    <row r="99" spans="1:14">
      <c r="B99" t="str">
        <f t="shared" si="15"/>
        <v>------ M12 ------</v>
      </c>
      <c r="C99" t="str">
        <f t="shared" si="16"/>
        <v>Pack 1 pick 3:</v>
      </c>
      <c r="D99" s="2" t="str">
        <f t="shared" si="25"/>
        <v xml:space="preserve"> 1</v>
      </c>
      <c r="E99" s="2" t="str">
        <f t="shared" si="24"/>
        <v xml:space="preserve"> 3</v>
      </c>
      <c r="F99">
        <f t="shared" si="17"/>
        <v>0</v>
      </c>
      <c r="G99" t="str">
        <f t="shared" si="18"/>
        <v>0</v>
      </c>
      <c r="H99">
        <f t="shared" si="19"/>
        <v>0</v>
      </c>
      <c r="I99" t="e">
        <f>VLOOKUP(G99,'Cards Fixture'!$A$1:$B$278,2,FALSE)</f>
        <v>#N/A</v>
      </c>
      <c r="J99">
        <f t="shared" si="20"/>
        <v>0</v>
      </c>
      <c r="K99" t="str">
        <f t="shared" si="26"/>
        <v>95</v>
      </c>
      <c r="L99">
        <f t="shared" si="21"/>
        <v>5</v>
      </c>
      <c r="M99">
        <f t="shared" si="22"/>
        <v>0</v>
      </c>
      <c r="N99" t="str">
        <f t="shared" si="23"/>
        <v>M12</v>
      </c>
    </row>
    <row r="100" spans="1:14">
      <c r="A100" t="s">
        <v>45</v>
      </c>
      <c r="B100" t="str">
        <f t="shared" si="15"/>
        <v>------ M12 ------</v>
      </c>
      <c r="C100" t="str">
        <f t="shared" si="16"/>
        <v>Pack 1 pick 3:</v>
      </c>
      <c r="D100" s="2" t="str">
        <f t="shared" si="25"/>
        <v xml:space="preserve"> 1</v>
      </c>
      <c r="E100" s="2" t="str">
        <f t="shared" si="24"/>
        <v xml:space="preserve"> 3</v>
      </c>
      <c r="F100" t="str">
        <f t="shared" si="17"/>
        <v>--&gt; Compulsive Research</v>
      </c>
      <c r="G100" t="str">
        <f t="shared" si="18"/>
        <v>Compulsive Research</v>
      </c>
      <c r="H100">
        <f t="shared" si="19"/>
        <v>1</v>
      </c>
      <c r="I100">
        <f>VLOOKUP(G100,'Cards Fixture'!$A$1:$B$278,2,FALSE)</f>
        <v>46</v>
      </c>
      <c r="J100">
        <f t="shared" si="20"/>
        <v>0</v>
      </c>
      <c r="K100" t="str">
        <f t="shared" si="26"/>
        <v>95,46</v>
      </c>
      <c r="L100">
        <f t="shared" si="21"/>
        <v>46</v>
      </c>
      <c r="M100">
        <f t="shared" si="22"/>
        <v>0</v>
      </c>
      <c r="N100" t="str">
        <f t="shared" si="23"/>
        <v>M12</v>
      </c>
    </row>
    <row r="101" spans="1:14">
      <c r="B101" t="str">
        <f t="shared" si="15"/>
        <v>------ M12 ------</v>
      </c>
      <c r="C101" t="str">
        <f t="shared" si="16"/>
        <v>Pack 1 pick 3:</v>
      </c>
      <c r="D101" s="2" t="str">
        <f t="shared" si="25"/>
        <v xml:space="preserve"> 1</v>
      </c>
      <c r="E101" s="2" t="str">
        <f t="shared" si="24"/>
        <v xml:space="preserve"> 3</v>
      </c>
      <c r="F101">
        <f t="shared" si="17"/>
        <v>0</v>
      </c>
      <c r="G101" t="str">
        <f t="shared" si="18"/>
        <v>0</v>
      </c>
      <c r="H101">
        <f t="shared" si="19"/>
        <v>0</v>
      </c>
      <c r="I101" t="e">
        <f>VLOOKUP(G101,'Cards Fixture'!$A$1:$B$278,2,FALSE)</f>
        <v>#N/A</v>
      </c>
      <c r="J101">
        <f t="shared" si="20"/>
        <v>0</v>
      </c>
      <c r="K101" t="str">
        <f t="shared" si="26"/>
        <v>95,46</v>
      </c>
      <c r="L101">
        <f t="shared" si="21"/>
        <v>46</v>
      </c>
      <c r="M101">
        <f t="shared" si="22"/>
        <v>0</v>
      </c>
      <c r="N101" t="str">
        <f t="shared" si="23"/>
        <v>M12</v>
      </c>
    </row>
    <row r="102" spans="1:14">
      <c r="A102" t="s">
        <v>46</v>
      </c>
      <c r="B102" t="str">
        <f t="shared" si="15"/>
        <v>------ M12 ------</v>
      </c>
      <c r="C102" t="str">
        <f t="shared" si="16"/>
        <v>Pack 1 pick 3:</v>
      </c>
      <c r="D102" s="2" t="str">
        <f t="shared" si="25"/>
        <v xml:space="preserve"> 1</v>
      </c>
      <c r="E102" s="2" t="str">
        <f t="shared" si="24"/>
        <v xml:space="preserve"> 3</v>
      </c>
      <c r="F102" t="str">
        <f t="shared" si="17"/>
        <v xml:space="preserve">    Stupor</v>
      </c>
      <c r="G102" t="str">
        <f t="shared" si="18"/>
        <v>Stupor</v>
      </c>
      <c r="H102">
        <f t="shared" si="19"/>
        <v>0</v>
      </c>
      <c r="I102">
        <f>VLOOKUP(G102,'Cards Fixture'!$A$1:$B$278,2,FALSE)</f>
        <v>213</v>
      </c>
      <c r="J102">
        <f t="shared" si="20"/>
        <v>0</v>
      </c>
      <c r="K102" t="str">
        <f t="shared" si="26"/>
        <v>95,46,213</v>
      </c>
      <c r="L102">
        <f t="shared" si="21"/>
        <v>46</v>
      </c>
      <c r="M102">
        <f t="shared" si="22"/>
        <v>0</v>
      </c>
      <c r="N102" t="str">
        <f t="shared" si="23"/>
        <v>M12</v>
      </c>
    </row>
    <row r="103" spans="1:14">
      <c r="B103" t="str">
        <f t="shared" si="15"/>
        <v>------ M12 ------</v>
      </c>
      <c r="C103" t="str">
        <f t="shared" si="16"/>
        <v>Pack 1 pick 3:</v>
      </c>
      <c r="D103" s="2" t="str">
        <f t="shared" si="25"/>
        <v xml:space="preserve"> 1</v>
      </c>
      <c r="E103" s="2" t="str">
        <f t="shared" si="24"/>
        <v xml:space="preserve"> 3</v>
      </c>
      <c r="F103">
        <f t="shared" si="17"/>
        <v>0</v>
      </c>
      <c r="G103" t="str">
        <f t="shared" si="18"/>
        <v>0</v>
      </c>
      <c r="H103">
        <f t="shared" si="19"/>
        <v>0</v>
      </c>
      <c r="I103" t="e">
        <f>VLOOKUP(G103,'Cards Fixture'!$A$1:$B$278,2,FALSE)</f>
        <v>#N/A</v>
      </c>
      <c r="J103">
        <f t="shared" si="20"/>
        <v>0</v>
      </c>
      <c r="K103" t="str">
        <f t="shared" si="26"/>
        <v>95,46,213</v>
      </c>
      <c r="L103">
        <f t="shared" si="21"/>
        <v>46</v>
      </c>
      <c r="M103">
        <f t="shared" si="22"/>
        <v>0</v>
      </c>
      <c r="N103" t="str">
        <f t="shared" si="23"/>
        <v>M12</v>
      </c>
    </row>
    <row r="104" spans="1:14">
      <c r="A104" t="s">
        <v>47</v>
      </c>
      <c r="B104" t="str">
        <f t="shared" si="15"/>
        <v>------ M12 ------</v>
      </c>
      <c r="C104" t="str">
        <f t="shared" si="16"/>
        <v>Pack 1 pick 3:</v>
      </c>
      <c r="D104" s="2" t="str">
        <f t="shared" si="25"/>
        <v xml:space="preserve"> 1</v>
      </c>
      <c r="E104" s="2" t="str">
        <f t="shared" si="24"/>
        <v xml:space="preserve"> 3</v>
      </c>
      <c r="F104" t="str">
        <f t="shared" si="17"/>
        <v xml:space="preserve">    Pulse of the Forge</v>
      </c>
      <c r="G104" t="str">
        <f t="shared" si="18"/>
        <v>Pulse of the Forge</v>
      </c>
      <c r="H104">
        <f t="shared" si="19"/>
        <v>0</v>
      </c>
      <c r="I104">
        <f>VLOOKUP(G104,'Cards Fixture'!$A$1:$B$278,2,FALSE)</f>
        <v>169</v>
      </c>
      <c r="J104">
        <f t="shared" si="20"/>
        <v>0</v>
      </c>
      <c r="K104" t="str">
        <f t="shared" si="26"/>
        <v>95,46,213,169</v>
      </c>
      <c r="L104">
        <f t="shared" si="21"/>
        <v>46</v>
      </c>
      <c r="M104">
        <f t="shared" si="22"/>
        <v>0</v>
      </c>
      <c r="N104" t="str">
        <f t="shared" si="23"/>
        <v>M12</v>
      </c>
    </row>
    <row r="105" spans="1:14">
      <c r="B105" t="str">
        <f t="shared" si="15"/>
        <v>------ M12 ------</v>
      </c>
      <c r="C105" t="str">
        <f t="shared" si="16"/>
        <v>Pack 1 pick 3:</v>
      </c>
      <c r="D105" s="2" t="str">
        <f t="shared" si="25"/>
        <v xml:space="preserve"> 1</v>
      </c>
      <c r="E105" s="2" t="str">
        <f t="shared" si="24"/>
        <v xml:space="preserve"> 3</v>
      </c>
      <c r="F105">
        <f t="shared" si="17"/>
        <v>0</v>
      </c>
      <c r="G105" t="str">
        <f t="shared" si="18"/>
        <v>0</v>
      </c>
      <c r="H105">
        <f t="shared" si="19"/>
        <v>0</v>
      </c>
      <c r="I105" t="e">
        <f>VLOOKUP(G105,'Cards Fixture'!$A$1:$B$278,2,FALSE)</f>
        <v>#N/A</v>
      </c>
      <c r="J105">
        <f t="shared" si="20"/>
        <v>0</v>
      </c>
      <c r="K105" t="str">
        <f t="shared" si="26"/>
        <v>95,46,213,169</v>
      </c>
      <c r="L105">
        <f t="shared" si="21"/>
        <v>46</v>
      </c>
      <c r="M105">
        <f t="shared" si="22"/>
        <v>0</v>
      </c>
      <c r="N105" t="str">
        <f t="shared" si="23"/>
        <v>M12</v>
      </c>
    </row>
    <row r="106" spans="1:14">
      <c r="A106" t="s">
        <v>48</v>
      </c>
      <c r="B106" t="str">
        <f t="shared" si="15"/>
        <v>------ M12 ------</v>
      </c>
      <c r="C106" t="str">
        <f t="shared" si="16"/>
        <v>Pack 1 pick 3:</v>
      </c>
      <c r="D106" s="2" t="str">
        <f t="shared" si="25"/>
        <v xml:space="preserve"> 1</v>
      </c>
      <c r="E106" s="2" t="str">
        <f t="shared" si="24"/>
        <v xml:space="preserve"> 3</v>
      </c>
      <c r="F106" t="str">
        <f t="shared" si="17"/>
        <v xml:space="preserve">    Sphere of the Suns</v>
      </c>
      <c r="G106" t="str">
        <f t="shared" si="18"/>
        <v>Sphere of the Suns</v>
      </c>
      <c r="H106">
        <f t="shared" si="19"/>
        <v>0</v>
      </c>
      <c r="I106">
        <f>VLOOKUP(G106,'Cards Fixture'!$A$1:$B$278,2,FALSE)</f>
        <v>202</v>
      </c>
      <c r="J106">
        <f t="shared" si="20"/>
        <v>0</v>
      </c>
      <c r="K106" t="str">
        <f t="shared" si="26"/>
        <v>95,46,213,169,202</v>
      </c>
      <c r="L106">
        <f t="shared" si="21"/>
        <v>46</v>
      </c>
      <c r="M106">
        <f t="shared" si="22"/>
        <v>0</v>
      </c>
      <c r="N106" t="str">
        <f t="shared" si="23"/>
        <v>M12</v>
      </c>
    </row>
    <row r="107" spans="1:14">
      <c r="B107" t="str">
        <f t="shared" si="15"/>
        <v>------ M12 ------</v>
      </c>
      <c r="C107" t="str">
        <f t="shared" si="16"/>
        <v>Pack 1 pick 3:</v>
      </c>
      <c r="D107" s="2" t="str">
        <f t="shared" si="25"/>
        <v xml:space="preserve"> 1</v>
      </c>
      <c r="E107" s="2" t="str">
        <f t="shared" si="24"/>
        <v xml:space="preserve"> 3</v>
      </c>
      <c r="F107">
        <f t="shared" si="17"/>
        <v>0</v>
      </c>
      <c r="G107" t="str">
        <f t="shared" si="18"/>
        <v>0</v>
      </c>
      <c r="H107">
        <f t="shared" si="19"/>
        <v>0</v>
      </c>
      <c r="I107" t="e">
        <f>VLOOKUP(G107,'Cards Fixture'!$A$1:$B$278,2,FALSE)</f>
        <v>#N/A</v>
      </c>
      <c r="J107">
        <f t="shared" si="20"/>
        <v>0</v>
      </c>
      <c r="K107" t="str">
        <f t="shared" si="26"/>
        <v>95,46,213,169,202</v>
      </c>
      <c r="L107">
        <f t="shared" si="21"/>
        <v>46</v>
      </c>
      <c r="M107">
        <f t="shared" si="22"/>
        <v>0</v>
      </c>
      <c r="N107" t="str">
        <f t="shared" si="23"/>
        <v>M12</v>
      </c>
    </row>
    <row r="108" spans="1:14">
      <c r="A108" t="s">
        <v>49</v>
      </c>
      <c r="B108" t="str">
        <f t="shared" si="15"/>
        <v>------ M12 ------</v>
      </c>
      <c r="C108" t="str">
        <f t="shared" si="16"/>
        <v>Pack 1 pick 3:</v>
      </c>
      <c r="D108" s="2" t="str">
        <f t="shared" si="25"/>
        <v xml:space="preserve"> 1</v>
      </c>
      <c r="E108" s="2" t="str">
        <f t="shared" si="24"/>
        <v xml:space="preserve"> 3</v>
      </c>
      <c r="F108" t="str">
        <f t="shared" si="17"/>
        <v xml:space="preserve">    Dryad Militant</v>
      </c>
      <c r="G108" t="str">
        <f t="shared" si="18"/>
        <v>Dryad Militant</v>
      </c>
      <c r="H108">
        <f t="shared" si="19"/>
        <v>0</v>
      </c>
      <c r="I108">
        <f>VLOOKUP(G108,'Cards Fixture'!$A$1:$B$278,2,FALSE)</f>
        <v>59</v>
      </c>
      <c r="J108">
        <f t="shared" si="20"/>
        <v>0</v>
      </c>
      <c r="K108" t="str">
        <f t="shared" si="26"/>
        <v>95,46,213,169,202,59</v>
      </c>
      <c r="L108">
        <f t="shared" si="21"/>
        <v>46</v>
      </c>
      <c r="M108">
        <f t="shared" si="22"/>
        <v>0</v>
      </c>
      <c r="N108" t="str">
        <f t="shared" si="23"/>
        <v>M12</v>
      </c>
    </row>
    <row r="109" spans="1:14">
      <c r="B109" t="str">
        <f t="shared" si="15"/>
        <v>------ M12 ------</v>
      </c>
      <c r="C109" t="str">
        <f t="shared" si="16"/>
        <v>Pack 1 pick 3:</v>
      </c>
      <c r="D109" s="2" t="str">
        <f t="shared" si="25"/>
        <v xml:space="preserve"> 1</v>
      </c>
      <c r="E109" s="2" t="str">
        <f t="shared" si="24"/>
        <v xml:space="preserve"> 3</v>
      </c>
      <c r="F109">
        <f t="shared" si="17"/>
        <v>0</v>
      </c>
      <c r="G109" t="str">
        <f t="shared" si="18"/>
        <v>0</v>
      </c>
      <c r="H109">
        <f t="shared" si="19"/>
        <v>0</v>
      </c>
      <c r="I109" t="e">
        <f>VLOOKUP(G109,'Cards Fixture'!$A$1:$B$278,2,FALSE)</f>
        <v>#N/A</v>
      </c>
      <c r="J109">
        <f t="shared" si="20"/>
        <v>0</v>
      </c>
      <c r="K109" t="str">
        <f t="shared" si="26"/>
        <v>95,46,213,169,202,59</v>
      </c>
      <c r="L109">
        <f t="shared" si="21"/>
        <v>46</v>
      </c>
      <c r="M109">
        <f t="shared" si="22"/>
        <v>0</v>
      </c>
      <c r="N109" t="str">
        <f t="shared" si="23"/>
        <v>M12</v>
      </c>
    </row>
    <row r="110" spans="1:14">
      <c r="A110" t="s">
        <v>50</v>
      </c>
      <c r="B110" t="str">
        <f t="shared" si="15"/>
        <v>------ M12 ------</v>
      </c>
      <c r="C110" t="str">
        <f t="shared" si="16"/>
        <v>Pack 1 pick 3:</v>
      </c>
      <c r="D110" s="2" t="str">
        <f t="shared" si="25"/>
        <v xml:space="preserve"> 1</v>
      </c>
      <c r="E110" s="2" t="str">
        <f t="shared" si="24"/>
        <v xml:space="preserve"> 3</v>
      </c>
      <c r="F110" t="str">
        <f t="shared" si="17"/>
        <v xml:space="preserve">    Vulshok Refugee</v>
      </c>
      <c r="G110" t="str">
        <f t="shared" si="18"/>
        <v>Vulshok Refugee</v>
      </c>
      <c r="H110">
        <f t="shared" si="19"/>
        <v>0</v>
      </c>
      <c r="I110">
        <f>VLOOKUP(G110,'Cards Fixture'!$A$1:$B$278,2,FALSE)</f>
        <v>260</v>
      </c>
      <c r="J110">
        <f t="shared" si="20"/>
        <v>0</v>
      </c>
      <c r="K110" t="str">
        <f t="shared" si="26"/>
        <v>95,46,213,169,202,59,260</v>
      </c>
      <c r="L110">
        <f t="shared" si="21"/>
        <v>46</v>
      </c>
      <c r="M110">
        <f t="shared" si="22"/>
        <v>0</v>
      </c>
      <c r="N110" t="str">
        <f t="shared" si="23"/>
        <v>M12</v>
      </c>
    </row>
    <row r="111" spans="1:14">
      <c r="B111" t="str">
        <f t="shared" si="15"/>
        <v>------ M12 ------</v>
      </c>
      <c r="C111" t="str">
        <f t="shared" si="16"/>
        <v>Pack 1 pick 3:</v>
      </c>
      <c r="D111" s="2" t="str">
        <f t="shared" si="25"/>
        <v xml:space="preserve"> 1</v>
      </c>
      <c r="E111" s="2" t="str">
        <f t="shared" si="24"/>
        <v xml:space="preserve"> 3</v>
      </c>
      <c r="F111">
        <f t="shared" si="17"/>
        <v>0</v>
      </c>
      <c r="G111" t="str">
        <f t="shared" si="18"/>
        <v>0</v>
      </c>
      <c r="H111">
        <f t="shared" si="19"/>
        <v>0</v>
      </c>
      <c r="I111" t="e">
        <f>VLOOKUP(G111,'Cards Fixture'!$A$1:$B$278,2,FALSE)</f>
        <v>#N/A</v>
      </c>
      <c r="J111">
        <f t="shared" si="20"/>
        <v>0</v>
      </c>
      <c r="K111" t="str">
        <f t="shared" si="26"/>
        <v>95,46,213,169,202,59,260</v>
      </c>
      <c r="L111">
        <f t="shared" si="21"/>
        <v>46</v>
      </c>
      <c r="M111">
        <f t="shared" si="22"/>
        <v>0</v>
      </c>
      <c r="N111" t="str">
        <f t="shared" si="23"/>
        <v>M12</v>
      </c>
    </row>
    <row r="112" spans="1:14">
      <c r="A112" t="s">
        <v>51</v>
      </c>
      <c r="B112" t="str">
        <f t="shared" si="15"/>
        <v>------ M12 ------</v>
      </c>
      <c r="C112" t="str">
        <f t="shared" si="16"/>
        <v>Pack 1 pick 3:</v>
      </c>
      <c r="D112" s="2" t="str">
        <f t="shared" si="25"/>
        <v xml:space="preserve"> 1</v>
      </c>
      <c r="E112" s="2" t="str">
        <f t="shared" si="24"/>
        <v xml:space="preserve"> 3</v>
      </c>
      <c r="F112" t="str">
        <f t="shared" si="17"/>
        <v xml:space="preserve">    Thornscape Battlemage</v>
      </c>
      <c r="G112" t="str">
        <f t="shared" si="18"/>
        <v>Thornscape Battlemage</v>
      </c>
      <c r="H112">
        <f t="shared" si="19"/>
        <v>0</v>
      </c>
      <c r="I112">
        <f>VLOOKUP(G112,'Cards Fixture'!$A$1:$B$278,2,FALSE)</f>
        <v>232</v>
      </c>
      <c r="J112">
        <f t="shared" si="20"/>
        <v>0</v>
      </c>
      <c r="K112" t="str">
        <f t="shared" si="26"/>
        <v>95,46,213,169,202,59,260,232</v>
      </c>
      <c r="L112">
        <f t="shared" si="21"/>
        <v>46</v>
      </c>
      <c r="M112">
        <f t="shared" si="22"/>
        <v>0</v>
      </c>
      <c r="N112" t="str">
        <f t="shared" si="23"/>
        <v>M12</v>
      </c>
    </row>
    <row r="113" spans="1:14">
      <c r="B113" t="str">
        <f t="shared" si="15"/>
        <v>------ M12 ------</v>
      </c>
      <c r="C113" t="str">
        <f t="shared" si="16"/>
        <v>Pack 1 pick 3:</v>
      </c>
      <c r="D113" s="2" t="str">
        <f t="shared" si="25"/>
        <v xml:space="preserve"> 1</v>
      </c>
      <c r="E113" s="2" t="str">
        <f t="shared" si="24"/>
        <v xml:space="preserve"> 3</v>
      </c>
      <c r="F113">
        <f t="shared" si="17"/>
        <v>0</v>
      </c>
      <c r="G113" t="str">
        <f t="shared" si="18"/>
        <v>0</v>
      </c>
      <c r="H113">
        <f t="shared" si="19"/>
        <v>0</v>
      </c>
      <c r="I113" t="e">
        <f>VLOOKUP(G113,'Cards Fixture'!$A$1:$B$278,2,FALSE)</f>
        <v>#N/A</v>
      </c>
      <c r="J113">
        <f t="shared" si="20"/>
        <v>0</v>
      </c>
      <c r="K113" t="str">
        <f t="shared" si="26"/>
        <v>95,46,213,169,202,59,260,232</v>
      </c>
      <c r="L113">
        <f t="shared" si="21"/>
        <v>46</v>
      </c>
      <c r="M113">
        <f t="shared" si="22"/>
        <v>0</v>
      </c>
      <c r="N113" t="str">
        <f t="shared" si="23"/>
        <v>M12</v>
      </c>
    </row>
    <row r="114" spans="1:14">
      <c r="A114" t="s">
        <v>52</v>
      </c>
      <c r="B114" t="str">
        <f t="shared" si="15"/>
        <v>------ M12 ------</v>
      </c>
      <c r="C114" t="str">
        <f t="shared" si="16"/>
        <v>Pack 1 pick 3:</v>
      </c>
      <c r="D114" s="2" t="str">
        <f t="shared" si="25"/>
        <v xml:space="preserve"> 1</v>
      </c>
      <c r="E114" s="2" t="str">
        <f t="shared" si="24"/>
        <v xml:space="preserve"> 3</v>
      </c>
      <c r="F114" t="str">
        <f t="shared" si="17"/>
        <v xml:space="preserve">    Loxodon Hierarch</v>
      </c>
      <c r="G114" t="str">
        <f t="shared" si="18"/>
        <v>Loxodon Hierarch</v>
      </c>
      <c r="H114">
        <f t="shared" si="19"/>
        <v>0</v>
      </c>
      <c r="I114">
        <f>VLOOKUP(G114,'Cards Fixture'!$A$1:$B$278,2,FALSE)</f>
        <v>117</v>
      </c>
      <c r="J114">
        <f t="shared" si="20"/>
        <v>0</v>
      </c>
      <c r="K114" t="str">
        <f t="shared" si="26"/>
        <v>95,46,213,169,202,59,260,232,117</v>
      </c>
      <c r="L114">
        <f t="shared" si="21"/>
        <v>46</v>
      </c>
      <c r="M114">
        <f t="shared" si="22"/>
        <v>0</v>
      </c>
      <c r="N114" t="str">
        <f t="shared" si="23"/>
        <v>M12</v>
      </c>
    </row>
    <row r="115" spans="1:14">
      <c r="B115" t="str">
        <f t="shared" si="15"/>
        <v>------ M12 ------</v>
      </c>
      <c r="C115" t="str">
        <f t="shared" si="16"/>
        <v>Pack 1 pick 3:</v>
      </c>
      <c r="D115" s="2" t="str">
        <f t="shared" si="25"/>
        <v xml:space="preserve"> 1</v>
      </c>
      <c r="E115" s="2" t="str">
        <f t="shared" si="24"/>
        <v xml:space="preserve"> 3</v>
      </c>
      <c r="F115">
        <f t="shared" si="17"/>
        <v>0</v>
      </c>
      <c r="G115" t="str">
        <f t="shared" si="18"/>
        <v>0</v>
      </c>
      <c r="H115">
        <f t="shared" si="19"/>
        <v>0</v>
      </c>
      <c r="I115" t="e">
        <f>VLOOKUP(G115,'Cards Fixture'!$A$1:$B$278,2,FALSE)</f>
        <v>#N/A</v>
      </c>
      <c r="J115">
        <f t="shared" si="20"/>
        <v>0</v>
      </c>
      <c r="K115" t="str">
        <f t="shared" si="26"/>
        <v>95,46,213,169,202,59,260,232,117</v>
      </c>
      <c r="L115">
        <f t="shared" si="21"/>
        <v>46</v>
      </c>
      <c r="M115">
        <f t="shared" si="22"/>
        <v>0</v>
      </c>
      <c r="N115" t="str">
        <f t="shared" si="23"/>
        <v>M12</v>
      </c>
    </row>
    <row r="116" spans="1:14">
      <c r="A116" t="s">
        <v>53</v>
      </c>
      <c r="B116" t="str">
        <f t="shared" si="15"/>
        <v>------ M12 ------</v>
      </c>
      <c r="C116" t="str">
        <f t="shared" si="16"/>
        <v>Pack 1 pick 3:</v>
      </c>
      <c r="D116" s="2" t="str">
        <f t="shared" si="25"/>
        <v xml:space="preserve"> 1</v>
      </c>
      <c r="E116" s="2" t="str">
        <f t="shared" si="24"/>
        <v xml:space="preserve"> 3</v>
      </c>
      <c r="F116" t="str">
        <f t="shared" si="17"/>
        <v xml:space="preserve">    Thornling</v>
      </c>
      <c r="G116" t="str">
        <f t="shared" si="18"/>
        <v>Thornling</v>
      </c>
      <c r="H116">
        <f t="shared" si="19"/>
        <v>0</v>
      </c>
      <c r="I116">
        <f>VLOOKUP(G116,'Cards Fixture'!$A$1:$B$278,2,FALSE)</f>
        <v>231</v>
      </c>
      <c r="J116">
        <f t="shared" si="20"/>
        <v>0</v>
      </c>
      <c r="K116" t="str">
        <f t="shared" si="26"/>
        <v>95,46,213,169,202,59,260,232,117,231</v>
      </c>
      <c r="L116">
        <f t="shared" si="21"/>
        <v>46</v>
      </c>
      <c r="M116">
        <f t="shared" si="22"/>
        <v>0</v>
      </c>
      <c r="N116" t="str">
        <f t="shared" si="23"/>
        <v>M12</v>
      </c>
    </row>
    <row r="117" spans="1:14">
      <c r="B117" t="str">
        <f t="shared" si="15"/>
        <v>------ M12 ------</v>
      </c>
      <c r="C117" t="str">
        <f t="shared" si="16"/>
        <v>Pack 1 pick 3:</v>
      </c>
      <c r="D117" s="2" t="str">
        <f t="shared" si="25"/>
        <v xml:space="preserve"> 1</v>
      </c>
      <c r="E117" s="2" t="str">
        <f t="shared" si="24"/>
        <v xml:space="preserve"> 3</v>
      </c>
      <c r="F117">
        <f t="shared" si="17"/>
        <v>0</v>
      </c>
      <c r="G117" t="str">
        <f t="shared" si="18"/>
        <v>0</v>
      </c>
      <c r="H117">
        <f t="shared" si="19"/>
        <v>0</v>
      </c>
      <c r="I117" t="e">
        <f>VLOOKUP(G117,'Cards Fixture'!$A$1:$B$278,2,FALSE)</f>
        <v>#N/A</v>
      </c>
      <c r="J117">
        <f t="shared" si="20"/>
        <v>0</v>
      </c>
      <c r="K117" t="str">
        <f t="shared" si="26"/>
        <v>95,46,213,169,202,59,260,232,117,231</v>
      </c>
      <c r="L117">
        <f t="shared" si="21"/>
        <v>46</v>
      </c>
      <c r="M117">
        <f t="shared" si="22"/>
        <v>0</v>
      </c>
      <c r="N117" t="str">
        <f t="shared" si="23"/>
        <v>M12</v>
      </c>
    </row>
    <row r="118" spans="1:14">
      <c r="A118" t="s">
        <v>54</v>
      </c>
      <c r="B118" t="str">
        <f t="shared" si="15"/>
        <v>------ M12 ------</v>
      </c>
      <c r="C118" t="str">
        <f t="shared" si="16"/>
        <v>Pack 1 pick 3:</v>
      </c>
      <c r="D118" s="2" t="str">
        <f t="shared" si="25"/>
        <v xml:space="preserve"> 1</v>
      </c>
      <c r="E118" s="2" t="str">
        <f t="shared" si="24"/>
        <v xml:space="preserve"> 3</v>
      </c>
      <c r="F118" t="str">
        <f t="shared" si="17"/>
        <v xml:space="preserve">    Moldervine Cloak</v>
      </c>
      <c r="G118" t="str">
        <f t="shared" si="18"/>
        <v>Moldervine Cloak</v>
      </c>
      <c r="H118">
        <f t="shared" si="19"/>
        <v>0</v>
      </c>
      <c r="I118">
        <f>VLOOKUP(G118,'Cards Fixture'!$A$1:$B$278,2,FALSE)</f>
        <v>129</v>
      </c>
      <c r="J118">
        <f t="shared" si="20"/>
        <v>0</v>
      </c>
      <c r="K118" t="str">
        <f t="shared" si="26"/>
        <v>95,46,213,169,202,59,260,232,117,231,129</v>
      </c>
      <c r="L118">
        <f t="shared" si="21"/>
        <v>46</v>
      </c>
      <c r="M118">
        <f t="shared" si="22"/>
        <v>0</v>
      </c>
      <c r="N118" t="str">
        <f t="shared" si="23"/>
        <v>M12</v>
      </c>
    </row>
    <row r="119" spans="1:14">
      <c r="B119" t="str">
        <f t="shared" si="15"/>
        <v>------ M12 ------</v>
      </c>
      <c r="C119" t="str">
        <f t="shared" si="16"/>
        <v>Pack 1 pick 3:</v>
      </c>
      <c r="D119" s="2" t="str">
        <f t="shared" si="25"/>
        <v xml:space="preserve"> 1</v>
      </c>
      <c r="E119" s="2" t="str">
        <f t="shared" si="24"/>
        <v xml:space="preserve"> 3</v>
      </c>
      <c r="F119">
        <f t="shared" si="17"/>
        <v>0</v>
      </c>
      <c r="G119" t="str">
        <f t="shared" si="18"/>
        <v>0</v>
      </c>
      <c r="H119">
        <f t="shared" si="19"/>
        <v>0</v>
      </c>
      <c r="I119" t="e">
        <f>VLOOKUP(G119,'Cards Fixture'!$A$1:$B$278,2,FALSE)</f>
        <v>#N/A</v>
      </c>
      <c r="J119">
        <f t="shared" si="20"/>
        <v>0</v>
      </c>
      <c r="K119" t="str">
        <f t="shared" si="26"/>
        <v>95,46,213,169,202,59,260,232,117,231,129</v>
      </c>
      <c r="L119">
        <f t="shared" si="21"/>
        <v>46</v>
      </c>
      <c r="M119">
        <f t="shared" si="22"/>
        <v>0</v>
      </c>
      <c r="N119" t="str">
        <f t="shared" si="23"/>
        <v>M12</v>
      </c>
    </row>
    <row r="120" spans="1:14">
      <c r="A120" t="s">
        <v>55</v>
      </c>
      <c r="B120" t="str">
        <f t="shared" si="15"/>
        <v>------ M12 ------</v>
      </c>
      <c r="C120" t="str">
        <f t="shared" si="16"/>
        <v>Pack 1 pick 3:</v>
      </c>
      <c r="D120" s="2" t="str">
        <f t="shared" si="25"/>
        <v xml:space="preserve"> 1</v>
      </c>
      <c r="E120" s="2" t="str">
        <f t="shared" si="24"/>
        <v xml:space="preserve"> 3</v>
      </c>
      <c r="F120" t="str">
        <f t="shared" si="17"/>
        <v xml:space="preserve">    Glorious Anthem</v>
      </c>
      <c r="G120" t="str">
        <f t="shared" si="18"/>
        <v>Glorious Anthem</v>
      </c>
      <c r="H120">
        <f t="shared" si="19"/>
        <v>0</v>
      </c>
      <c r="I120">
        <f>VLOOKUP(G120,'Cards Fixture'!$A$1:$B$278,2,FALSE)</f>
        <v>84</v>
      </c>
      <c r="J120">
        <f t="shared" si="20"/>
        <v>0</v>
      </c>
      <c r="K120" t="str">
        <f t="shared" si="26"/>
        <v>95,46,213,169,202,59,260,232,117,231,129,84</v>
      </c>
      <c r="L120">
        <f t="shared" si="21"/>
        <v>46</v>
      </c>
      <c r="M120">
        <f t="shared" si="22"/>
        <v>0</v>
      </c>
      <c r="N120" t="str">
        <f t="shared" si="23"/>
        <v>M12</v>
      </c>
    </row>
    <row r="121" spans="1:14">
      <c r="B121" t="str">
        <f t="shared" si="15"/>
        <v>------ M12 ------</v>
      </c>
      <c r="C121" t="str">
        <f t="shared" si="16"/>
        <v>Pack 1 pick 3:</v>
      </c>
      <c r="D121" s="2" t="str">
        <f t="shared" si="25"/>
        <v xml:space="preserve"> 1</v>
      </c>
      <c r="E121" s="2" t="str">
        <f t="shared" si="24"/>
        <v xml:space="preserve"> 3</v>
      </c>
      <c r="F121">
        <f t="shared" si="17"/>
        <v>0</v>
      </c>
      <c r="G121" t="str">
        <f t="shared" si="18"/>
        <v>0</v>
      </c>
      <c r="H121">
        <f t="shared" si="19"/>
        <v>0</v>
      </c>
      <c r="I121" t="e">
        <f>VLOOKUP(G121,'Cards Fixture'!$A$1:$B$278,2,FALSE)</f>
        <v>#N/A</v>
      </c>
      <c r="J121">
        <f t="shared" si="20"/>
        <v>0</v>
      </c>
      <c r="K121" t="str">
        <f t="shared" si="26"/>
        <v>95,46,213,169,202,59,260,232,117,231,129,84</v>
      </c>
      <c r="L121">
        <f t="shared" si="21"/>
        <v>46</v>
      </c>
      <c r="M121">
        <f t="shared" si="22"/>
        <v>0</v>
      </c>
      <c r="N121" t="str">
        <f t="shared" si="23"/>
        <v>M12</v>
      </c>
    </row>
    <row r="122" spans="1:14">
      <c r="A122" t="s">
        <v>56</v>
      </c>
      <c r="B122" t="str">
        <f t="shared" si="15"/>
        <v>------ M12 ------</v>
      </c>
      <c r="C122" t="str">
        <f t="shared" si="16"/>
        <v>Pack 1 pick 3:</v>
      </c>
      <c r="D122" s="2" t="str">
        <f t="shared" si="25"/>
        <v xml:space="preserve"> 1</v>
      </c>
      <c r="E122" s="2" t="str">
        <f t="shared" si="24"/>
        <v xml:space="preserve"> 3</v>
      </c>
      <c r="F122" t="str">
        <f t="shared" si="17"/>
        <v xml:space="preserve">    Arbor Elf</v>
      </c>
      <c r="G122" t="str">
        <f t="shared" si="18"/>
        <v>Arbor Elf</v>
      </c>
      <c r="H122">
        <f t="shared" si="19"/>
        <v>0</v>
      </c>
      <c r="I122">
        <f>VLOOKUP(G122,'Cards Fixture'!$A$1:$B$278,2,FALSE)</f>
        <v>13</v>
      </c>
      <c r="J122">
        <f t="shared" si="20"/>
        <v>0</v>
      </c>
      <c r="K122" t="str">
        <f t="shared" si="26"/>
        <v>95,46,213,169,202,59,260,232,117,231,129,84,13</v>
      </c>
      <c r="L122">
        <f t="shared" si="21"/>
        <v>46</v>
      </c>
      <c r="M122">
        <f t="shared" si="22"/>
        <v>0</v>
      </c>
      <c r="N122" t="str">
        <f t="shared" si="23"/>
        <v>M12</v>
      </c>
    </row>
    <row r="123" spans="1:14">
      <c r="B123" t="str">
        <f t="shared" si="15"/>
        <v>------ M12 ------</v>
      </c>
      <c r="C123" t="str">
        <f t="shared" si="16"/>
        <v>Pack 1 pick 3:</v>
      </c>
      <c r="D123" s="2" t="str">
        <f t="shared" si="25"/>
        <v xml:space="preserve"> 1</v>
      </c>
      <c r="E123" s="2" t="str">
        <f t="shared" si="24"/>
        <v xml:space="preserve"> 3</v>
      </c>
      <c r="F123">
        <f t="shared" si="17"/>
        <v>0</v>
      </c>
      <c r="G123" t="str">
        <f t="shared" si="18"/>
        <v>0</v>
      </c>
      <c r="H123">
        <f t="shared" si="19"/>
        <v>0</v>
      </c>
      <c r="I123" t="e">
        <f>VLOOKUP(G123,'Cards Fixture'!$A$1:$B$278,2,FALSE)</f>
        <v>#N/A</v>
      </c>
      <c r="J123">
        <f t="shared" si="20"/>
        <v>0</v>
      </c>
      <c r="K123" t="str">
        <f t="shared" si="26"/>
        <v>95,46,213,169,202,59,260,232,117,231,129,84,13</v>
      </c>
      <c r="L123">
        <f t="shared" si="21"/>
        <v>46</v>
      </c>
      <c r="M123">
        <f t="shared" si="22"/>
        <v>0</v>
      </c>
      <c r="N123" t="str">
        <f t="shared" si="23"/>
        <v>M12</v>
      </c>
    </row>
    <row r="124" spans="1:14">
      <c r="B124" t="str">
        <f t="shared" si="15"/>
        <v>------ M12 ------</v>
      </c>
      <c r="C124" t="str">
        <f t="shared" si="16"/>
        <v>Pack 1 pick 3:</v>
      </c>
      <c r="D124" s="2" t="str">
        <f t="shared" si="25"/>
        <v xml:space="preserve"> 1</v>
      </c>
      <c r="E124" s="2" t="str">
        <f t="shared" si="24"/>
        <v xml:space="preserve"> 3</v>
      </c>
      <c r="F124">
        <f t="shared" si="17"/>
        <v>0</v>
      </c>
      <c r="G124" t="str">
        <f t="shared" si="18"/>
        <v>0</v>
      </c>
      <c r="H124">
        <f t="shared" si="19"/>
        <v>0</v>
      </c>
      <c r="I124" t="e">
        <f>VLOOKUP(G124,'Cards Fixture'!$A$1:$B$278,2,FALSE)</f>
        <v>#N/A</v>
      </c>
      <c r="J124">
        <f t="shared" si="20"/>
        <v>0</v>
      </c>
      <c r="K124" t="str">
        <f t="shared" si="26"/>
        <v>95,46,213,169,202,59,260,232,117,231,129,84,13</v>
      </c>
      <c r="L124">
        <f t="shared" si="21"/>
        <v>46</v>
      </c>
      <c r="M124">
        <f t="shared" si="22"/>
        <v>0</v>
      </c>
      <c r="N124" t="str">
        <f t="shared" si="23"/>
        <v>M12</v>
      </c>
    </row>
    <row r="125" spans="1:14">
      <c r="B125" t="str">
        <f t="shared" si="15"/>
        <v>------ M12 ------</v>
      </c>
      <c r="C125" t="str">
        <f t="shared" si="16"/>
        <v>Pack 1 pick 3:</v>
      </c>
      <c r="D125" s="2" t="str">
        <f t="shared" si="25"/>
        <v xml:space="preserve"> 1</v>
      </c>
      <c r="E125" s="2" t="str">
        <f t="shared" si="24"/>
        <v xml:space="preserve"> 3</v>
      </c>
      <c r="F125">
        <f t="shared" si="17"/>
        <v>0</v>
      </c>
      <c r="G125" t="str">
        <f t="shared" si="18"/>
        <v>0</v>
      </c>
      <c r="H125">
        <f t="shared" si="19"/>
        <v>0</v>
      </c>
      <c r="I125" t="e">
        <f>VLOOKUP(G125,'Cards Fixture'!$A$1:$B$278,2,FALSE)</f>
        <v>#N/A</v>
      </c>
      <c r="J125">
        <f t="shared" si="20"/>
        <v>0</v>
      </c>
      <c r="K125" t="str">
        <f t="shared" si="26"/>
        <v>95,46,213,169,202,59,260,232,117,231,129,84,13</v>
      </c>
      <c r="L125">
        <f t="shared" si="21"/>
        <v>46</v>
      </c>
      <c r="M125">
        <f t="shared" si="22"/>
        <v>1</v>
      </c>
      <c r="N125" t="str">
        <f t="shared" si="23"/>
        <v>M12</v>
      </c>
    </row>
    <row r="126" spans="1:14">
      <c r="A126" t="s">
        <v>57</v>
      </c>
      <c r="B126" t="str">
        <f t="shared" si="15"/>
        <v>------ M12 ------</v>
      </c>
      <c r="C126" t="str">
        <f t="shared" si="16"/>
        <v>Pack 1 pick 4:</v>
      </c>
      <c r="D126" s="2" t="str">
        <f t="shared" si="25"/>
        <v xml:space="preserve"> 1</v>
      </c>
      <c r="E126" s="2" t="str">
        <f t="shared" si="24"/>
        <v xml:space="preserve"> 4</v>
      </c>
      <c r="F126" t="str">
        <f t="shared" si="17"/>
        <v/>
      </c>
      <c r="G126" t="str">
        <f t="shared" si="18"/>
        <v/>
      </c>
      <c r="H126">
        <f t="shared" si="19"/>
        <v>0</v>
      </c>
      <c r="I126" t="e">
        <f>VLOOKUP(G126,'Cards Fixture'!$A$1:$B$278,2,FALSE)</f>
        <v>#N/A</v>
      </c>
      <c r="J126">
        <f t="shared" si="20"/>
        <v>1</v>
      </c>
      <c r="K126" t="str">
        <f t="shared" si="26"/>
        <v/>
      </c>
      <c r="L126">
        <f t="shared" si="21"/>
        <v>46</v>
      </c>
      <c r="M126">
        <f t="shared" si="22"/>
        <v>0</v>
      </c>
      <c r="N126" t="str">
        <f t="shared" si="23"/>
        <v>M12</v>
      </c>
    </row>
    <row r="127" spans="1:14">
      <c r="B127" t="str">
        <f t="shared" si="15"/>
        <v>------ M12 ------</v>
      </c>
      <c r="C127" t="str">
        <f t="shared" si="16"/>
        <v>Pack 1 pick 4:</v>
      </c>
      <c r="D127" s="2" t="str">
        <f t="shared" si="25"/>
        <v xml:space="preserve"> 1</v>
      </c>
      <c r="E127" s="2" t="str">
        <f t="shared" si="24"/>
        <v xml:space="preserve"> 4</v>
      </c>
      <c r="F127">
        <f t="shared" si="17"/>
        <v>0</v>
      </c>
      <c r="G127" t="str">
        <f t="shared" si="18"/>
        <v>0</v>
      </c>
      <c r="H127">
        <f t="shared" si="19"/>
        <v>0</v>
      </c>
      <c r="I127" t="e">
        <f>VLOOKUP(G127,'Cards Fixture'!$A$1:$B$278,2,FALSE)</f>
        <v>#N/A</v>
      </c>
      <c r="J127">
        <f t="shared" si="20"/>
        <v>0</v>
      </c>
      <c r="K127" t="str">
        <f t="shared" si="26"/>
        <v/>
      </c>
      <c r="L127">
        <f t="shared" si="21"/>
        <v>46</v>
      </c>
      <c r="M127">
        <f t="shared" si="22"/>
        <v>0</v>
      </c>
      <c r="N127" t="str">
        <f t="shared" si="23"/>
        <v>M12</v>
      </c>
    </row>
    <row r="128" spans="1:14">
      <c r="A128" t="s">
        <v>58</v>
      </c>
      <c r="B128" t="str">
        <f t="shared" si="15"/>
        <v>------ M12 ------</v>
      </c>
      <c r="C128" t="str">
        <f t="shared" si="16"/>
        <v>Pack 1 pick 4:</v>
      </c>
      <c r="D128" s="2" t="str">
        <f t="shared" si="25"/>
        <v xml:space="preserve"> 1</v>
      </c>
      <c r="E128" s="2" t="str">
        <f t="shared" si="24"/>
        <v xml:space="preserve"> 4</v>
      </c>
      <c r="F128" t="str">
        <f t="shared" si="17"/>
        <v xml:space="preserve">    Brine Elemental</v>
      </c>
      <c r="G128" t="str">
        <f t="shared" si="18"/>
        <v>Brine Elemental</v>
      </c>
      <c r="H128">
        <f t="shared" si="19"/>
        <v>0</v>
      </c>
      <c r="I128">
        <f>VLOOKUP(G128,'Cards Fixture'!$A$1:$B$278,2,FALSE)</f>
        <v>30</v>
      </c>
      <c r="J128">
        <f t="shared" si="20"/>
        <v>0</v>
      </c>
      <c r="K128" t="str">
        <f t="shared" si="26"/>
        <v>30</v>
      </c>
      <c r="L128">
        <f t="shared" si="21"/>
        <v>46</v>
      </c>
      <c r="M128">
        <f t="shared" si="22"/>
        <v>0</v>
      </c>
      <c r="N128" t="str">
        <f t="shared" si="23"/>
        <v>M12</v>
      </c>
    </row>
    <row r="129" spans="1:14">
      <c r="B129" t="str">
        <f t="shared" si="15"/>
        <v>------ M12 ------</v>
      </c>
      <c r="C129" t="str">
        <f t="shared" si="16"/>
        <v>Pack 1 pick 4:</v>
      </c>
      <c r="D129" s="2" t="str">
        <f t="shared" si="25"/>
        <v xml:space="preserve"> 1</v>
      </c>
      <c r="E129" s="2" t="str">
        <f t="shared" si="24"/>
        <v xml:space="preserve"> 4</v>
      </c>
      <c r="F129">
        <f t="shared" si="17"/>
        <v>0</v>
      </c>
      <c r="G129" t="str">
        <f t="shared" si="18"/>
        <v>0</v>
      </c>
      <c r="H129">
        <f t="shared" si="19"/>
        <v>0</v>
      </c>
      <c r="I129" t="e">
        <f>VLOOKUP(G129,'Cards Fixture'!$A$1:$B$278,2,FALSE)</f>
        <v>#N/A</v>
      </c>
      <c r="J129">
        <f t="shared" si="20"/>
        <v>0</v>
      </c>
      <c r="K129" t="str">
        <f t="shared" si="26"/>
        <v>30</v>
      </c>
      <c r="L129">
        <f t="shared" si="21"/>
        <v>46</v>
      </c>
      <c r="M129">
        <f t="shared" si="22"/>
        <v>0</v>
      </c>
      <c r="N129" t="str">
        <f t="shared" si="23"/>
        <v>M12</v>
      </c>
    </row>
    <row r="130" spans="1:14">
      <c r="A130" t="s">
        <v>59</v>
      </c>
      <c r="B130" t="str">
        <f t="shared" si="15"/>
        <v>------ M12 ------</v>
      </c>
      <c r="C130" t="str">
        <f t="shared" si="16"/>
        <v>Pack 1 pick 4:</v>
      </c>
      <c r="D130" s="2" t="str">
        <f t="shared" si="25"/>
        <v xml:space="preserve"> 1</v>
      </c>
      <c r="E130" s="2" t="str">
        <f t="shared" si="24"/>
        <v xml:space="preserve"> 4</v>
      </c>
      <c r="F130" t="str">
        <f t="shared" si="17"/>
        <v xml:space="preserve">    Bloodghast</v>
      </c>
      <c r="G130" t="str">
        <f t="shared" si="18"/>
        <v>Bloodghast</v>
      </c>
      <c r="H130">
        <f t="shared" si="19"/>
        <v>0</v>
      </c>
      <c r="I130">
        <f>VLOOKUP(G130,'Cards Fixture'!$A$1:$B$278,2,FALSE)</f>
        <v>23</v>
      </c>
      <c r="J130">
        <f t="shared" si="20"/>
        <v>0</v>
      </c>
      <c r="K130" t="str">
        <f t="shared" si="26"/>
        <v>30,23</v>
      </c>
      <c r="L130">
        <f t="shared" si="21"/>
        <v>46</v>
      </c>
      <c r="M130">
        <f t="shared" si="22"/>
        <v>0</v>
      </c>
      <c r="N130" t="str">
        <f t="shared" si="23"/>
        <v>M12</v>
      </c>
    </row>
    <row r="131" spans="1:14">
      <c r="B131" t="str">
        <f t="shared" si="15"/>
        <v>------ M12 ------</v>
      </c>
      <c r="C131" t="str">
        <f t="shared" si="16"/>
        <v>Pack 1 pick 4:</v>
      </c>
      <c r="D131" s="2" t="str">
        <f t="shared" si="25"/>
        <v xml:space="preserve"> 1</v>
      </c>
      <c r="E131" s="2" t="str">
        <f t="shared" si="24"/>
        <v xml:space="preserve"> 4</v>
      </c>
      <c r="F131">
        <f t="shared" si="17"/>
        <v>0</v>
      </c>
      <c r="G131" t="str">
        <f t="shared" si="18"/>
        <v>0</v>
      </c>
      <c r="H131">
        <f t="shared" si="19"/>
        <v>0</v>
      </c>
      <c r="I131" t="e">
        <f>VLOOKUP(G131,'Cards Fixture'!$A$1:$B$278,2,FALSE)</f>
        <v>#N/A</v>
      </c>
      <c r="J131">
        <f t="shared" si="20"/>
        <v>0</v>
      </c>
      <c r="K131" t="str">
        <f t="shared" si="26"/>
        <v>30,23</v>
      </c>
      <c r="L131">
        <f t="shared" si="21"/>
        <v>46</v>
      </c>
      <c r="M131">
        <f t="shared" si="22"/>
        <v>0</v>
      </c>
      <c r="N131" t="str">
        <f t="shared" si="23"/>
        <v>M12</v>
      </c>
    </row>
    <row r="132" spans="1:14">
      <c r="A132" t="s">
        <v>60</v>
      </c>
      <c r="B132" t="str">
        <f t="shared" si="15"/>
        <v>------ M12 ------</v>
      </c>
      <c r="C132" t="str">
        <f t="shared" si="16"/>
        <v>Pack 1 pick 4:</v>
      </c>
      <c r="D132" s="2" t="str">
        <f t="shared" si="25"/>
        <v xml:space="preserve"> 1</v>
      </c>
      <c r="E132" s="2" t="str">
        <f t="shared" si="24"/>
        <v xml:space="preserve"> 4</v>
      </c>
      <c r="F132" t="str">
        <f t="shared" si="17"/>
        <v xml:space="preserve">    Plow Under</v>
      </c>
      <c r="G132" t="str">
        <f t="shared" si="18"/>
        <v>Plow Under</v>
      </c>
      <c r="H132">
        <f t="shared" si="19"/>
        <v>0</v>
      </c>
      <c r="I132">
        <f>VLOOKUP(G132,'Cards Fixture'!$A$1:$B$278,2,FALSE)</f>
        <v>163</v>
      </c>
      <c r="J132">
        <f t="shared" si="20"/>
        <v>0</v>
      </c>
      <c r="K132" t="str">
        <f t="shared" si="26"/>
        <v>30,23,163</v>
      </c>
      <c r="L132">
        <f t="shared" si="21"/>
        <v>46</v>
      </c>
      <c r="M132">
        <f t="shared" si="22"/>
        <v>0</v>
      </c>
      <c r="N132" t="str">
        <f t="shared" si="23"/>
        <v>M12</v>
      </c>
    </row>
    <row r="133" spans="1:14">
      <c r="B133" t="str">
        <f t="shared" si="15"/>
        <v>------ M12 ------</v>
      </c>
      <c r="C133" t="str">
        <f t="shared" si="16"/>
        <v>Pack 1 pick 4:</v>
      </c>
      <c r="D133" s="2" t="str">
        <f t="shared" si="25"/>
        <v xml:space="preserve"> 1</v>
      </c>
      <c r="E133" s="2" t="str">
        <f t="shared" si="24"/>
        <v xml:space="preserve"> 4</v>
      </c>
      <c r="F133">
        <f t="shared" si="17"/>
        <v>0</v>
      </c>
      <c r="G133" t="str">
        <f t="shared" si="18"/>
        <v>0</v>
      </c>
      <c r="H133">
        <f t="shared" si="19"/>
        <v>0</v>
      </c>
      <c r="I133" t="e">
        <f>VLOOKUP(G133,'Cards Fixture'!$A$1:$B$278,2,FALSE)</f>
        <v>#N/A</v>
      </c>
      <c r="J133">
        <f t="shared" si="20"/>
        <v>0</v>
      </c>
      <c r="K133" t="str">
        <f t="shared" si="26"/>
        <v>30,23,163</v>
      </c>
      <c r="L133">
        <f t="shared" si="21"/>
        <v>46</v>
      </c>
      <c r="M133">
        <f t="shared" si="22"/>
        <v>0</v>
      </c>
      <c r="N133" t="str">
        <f t="shared" si="23"/>
        <v>M12</v>
      </c>
    </row>
    <row r="134" spans="1:14">
      <c r="A134" t="s">
        <v>61</v>
      </c>
      <c r="B134" t="str">
        <f t="shared" si="15"/>
        <v>------ M12 ------</v>
      </c>
      <c r="C134" t="str">
        <f t="shared" si="16"/>
        <v>Pack 1 pick 4:</v>
      </c>
      <c r="D134" s="2" t="str">
        <f t="shared" si="25"/>
        <v xml:space="preserve"> 1</v>
      </c>
      <c r="E134" s="2" t="str">
        <f t="shared" si="24"/>
        <v xml:space="preserve"> 4</v>
      </c>
      <c r="F134" t="str">
        <f t="shared" si="17"/>
        <v xml:space="preserve">    Epochrasite</v>
      </c>
      <c r="G134" t="str">
        <f t="shared" si="18"/>
        <v>Epochrasite</v>
      </c>
      <c r="H134">
        <f t="shared" si="19"/>
        <v>0</v>
      </c>
      <c r="I134">
        <f>VLOOKUP(G134,'Cards Fixture'!$A$1:$B$278,2,FALSE)</f>
        <v>68</v>
      </c>
      <c r="J134">
        <f t="shared" si="20"/>
        <v>0</v>
      </c>
      <c r="K134" t="str">
        <f t="shared" si="26"/>
        <v>30,23,163,68</v>
      </c>
      <c r="L134">
        <f t="shared" si="21"/>
        <v>46</v>
      </c>
      <c r="M134">
        <f t="shared" si="22"/>
        <v>0</v>
      </c>
      <c r="N134" t="str">
        <f t="shared" si="23"/>
        <v>M12</v>
      </c>
    </row>
    <row r="135" spans="1:14">
      <c r="B135" t="str">
        <f t="shared" si="15"/>
        <v>------ M12 ------</v>
      </c>
      <c r="C135" t="str">
        <f t="shared" si="16"/>
        <v>Pack 1 pick 4:</v>
      </c>
      <c r="D135" s="2" t="str">
        <f t="shared" si="25"/>
        <v xml:space="preserve"> 1</v>
      </c>
      <c r="E135" s="2" t="str">
        <f t="shared" si="24"/>
        <v xml:space="preserve"> 4</v>
      </c>
      <c r="F135">
        <f t="shared" si="17"/>
        <v>0</v>
      </c>
      <c r="G135" t="str">
        <f t="shared" si="18"/>
        <v>0</v>
      </c>
      <c r="H135">
        <f t="shared" si="19"/>
        <v>0</v>
      </c>
      <c r="I135" t="e">
        <f>VLOOKUP(G135,'Cards Fixture'!$A$1:$B$278,2,FALSE)</f>
        <v>#N/A</v>
      </c>
      <c r="J135">
        <f t="shared" si="20"/>
        <v>0</v>
      </c>
      <c r="K135" t="str">
        <f t="shared" si="26"/>
        <v>30,23,163,68</v>
      </c>
      <c r="L135">
        <f t="shared" si="21"/>
        <v>46</v>
      </c>
      <c r="M135">
        <f t="shared" si="22"/>
        <v>0</v>
      </c>
      <c r="N135" t="str">
        <f t="shared" si="23"/>
        <v>M12</v>
      </c>
    </row>
    <row r="136" spans="1:14">
      <c r="A136" t="s">
        <v>62</v>
      </c>
      <c r="B136" t="str">
        <f t="shared" si="15"/>
        <v>------ M12 ------</v>
      </c>
      <c r="C136" t="str">
        <f t="shared" si="16"/>
        <v>Pack 1 pick 4:</v>
      </c>
      <c r="D136" s="2" t="str">
        <f t="shared" si="25"/>
        <v xml:space="preserve"> 1</v>
      </c>
      <c r="E136" s="2" t="str">
        <f t="shared" si="24"/>
        <v xml:space="preserve"> 4</v>
      </c>
      <c r="F136" t="str">
        <f t="shared" si="17"/>
        <v xml:space="preserve">    Sacred Foundry</v>
      </c>
      <c r="G136" t="str">
        <f t="shared" si="18"/>
        <v>Sacred Foundry</v>
      </c>
      <c r="H136">
        <f t="shared" si="19"/>
        <v>0</v>
      </c>
      <c r="I136">
        <f>VLOOKUP(G136,'Cards Fixture'!$A$1:$B$278,2,FALSE)</f>
        <v>188</v>
      </c>
      <c r="J136">
        <f t="shared" si="20"/>
        <v>0</v>
      </c>
      <c r="K136" t="str">
        <f t="shared" si="26"/>
        <v>30,23,163,68,188</v>
      </c>
      <c r="L136">
        <f t="shared" si="21"/>
        <v>46</v>
      </c>
      <c r="M136">
        <f t="shared" si="22"/>
        <v>0</v>
      </c>
      <c r="N136" t="str">
        <f t="shared" si="23"/>
        <v>M12</v>
      </c>
    </row>
    <row r="137" spans="1:14">
      <c r="B137" t="str">
        <f t="shared" si="15"/>
        <v>------ M12 ------</v>
      </c>
      <c r="C137" t="str">
        <f t="shared" si="16"/>
        <v>Pack 1 pick 4:</v>
      </c>
      <c r="D137" s="2" t="str">
        <f t="shared" si="25"/>
        <v xml:space="preserve"> 1</v>
      </c>
      <c r="E137" s="2" t="str">
        <f t="shared" si="24"/>
        <v xml:space="preserve"> 4</v>
      </c>
      <c r="F137">
        <f t="shared" si="17"/>
        <v>0</v>
      </c>
      <c r="G137" t="str">
        <f t="shared" si="18"/>
        <v>0</v>
      </c>
      <c r="H137">
        <f t="shared" si="19"/>
        <v>0</v>
      </c>
      <c r="I137" t="e">
        <f>VLOOKUP(G137,'Cards Fixture'!$A$1:$B$278,2,FALSE)</f>
        <v>#N/A</v>
      </c>
      <c r="J137">
        <f t="shared" si="20"/>
        <v>0</v>
      </c>
      <c r="K137" t="str">
        <f t="shared" si="26"/>
        <v>30,23,163,68,188</v>
      </c>
      <c r="L137">
        <f t="shared" si="21"/>
        <v>46</v>
      </c>
      <c r="M137">
        <f t="shared" si="22"/>
        <v>0</v>
      </c>
      <c r="N137" t="str">
        <f t="shared" si="23"/>
        <v>M12</v>
      </c>
    </row>
    <row r="138" spans="1:14">
      <c r="A138" t="s">
        <v>63</v>
      </c>
      <c r="B138" t="str">
        <f t="shared" si="15"/>
        <v>------ M12 ------</v>
      </c>
      <c r="C138" t="str">
        <f t="shared" si="16"/>
        <v>Pack 1 pick 4:</v>
      </c>
      <c r="D138" s="2" t="str">
        <f t="shared" si="25"/>
        <v xml:space="preserve"> 1</v>
      </c>
      <c r="E138" s="2" t="str">
        <f t="shared" si="24"/>
        <v xml:space="preserve"> 4</v>
      </c>
      <c r="F138" t="str">
        <f t="shared" si="17"/>
        <v>--&gt; Huntmaster of the Fells</v>
      </c>
      <c r="G138" t="str">
        <f t="shared" si="18"/>
        <v>Huntmaster of the Fells</v>
      </c>
      <c r="H138">
        <f t="shared" si="19"/>
        <v>1</v>
      </c>
      <c r="I138">
        <f>VLOOKUP(G138,'Cards Fixture'!$A$1:$B$278,2,FALSE)</f>
        <v>96</v>
      </c>
      <c r="J138">
        <f t="shared" si="20"/>
        <v>0</v>
      </c>
      <c r="K138" t="str">
        <f t="shared" si="26"/>
        <v>30,23,163,68,188,96</v>
      </c>
      <c r="L138">
        <f t="shared" si="21"/>
        <v>96</v>
      </c>
      <c r="M138">
        <f t="shared" si="22"/>
        <v>0</v>
      </c>
      <c r="N138" t="str">
        <f t="shared" si="23"/>
        <v>M12</v>
      </c>
    </row>
    <row r="139" spans="1:14">
      <c r="B139" t="str">
        <f t="shared" si="15"/>
        <v>------ M12 ------</v>
      </c>
      <c r="C139" t="str">
        <f t="shared" si="16"/>
        <v>Pack 1 pick 4:</v>
      </c>
      <c r="D139" s="2" t="str">
        <f t="shared" si="25"/>
        <v xml:space="preserve"> 1</v>
      </c>
      <c r="E139" s="2" t="str">
        <f t="shared" si="24"/>
        <v xml:space="preserve"> 4</v>
      </c>
      <c r="F139">
        <f t="shared" si="17"/>
        <v>0</v>
      </c>
      <c r="G139" t="str">
        <f t="shared" si="18"/>
        <v>0</v>
      </c>
      <c r="H139">
        <f t="shared" si="19"/>
        <v>0</v>
      </c>
      <c r="I139" t="e">
        <f>VLOOKUP(G139,'Cards Fixture'!$A$1:$B$278,2,FALSE)</f>
        <v>#N/A</v>
      </c>
      <c r="J139">
        <f t="shared" si="20"/>
        <v>0</v>
      </c>
      <c r="K139" t="str">
        <f t="shared" si="26"/>
        <v>30,23,163,68,188,96</v>
      </c>
      <c r="L139">
        <f t="shared" si="21"/>
        <v>96</v>
      </c>
      <c r="M139">
        <f t="shared" si="22"/>
        <v>0</v>
      </c>
      <c r="N139" t="str">
        <f t="shared" si="23"/>
        <v>M12</v>
      </c>
    </row>
    <row r="140" spans="1:14">
      <c r="A140" t="s">
        <v>64</v>
      </c>
      <c r="B140" t="str">
        <f t="shared" si="15"/>
        <v>------ M12 ------</v>
      </c>
      <c r="C140" t="str">
        <f t="shared" si="16"/>
        <v>Pack 1 pick 4:</v>
      </c>
      <c r="D140" s="2" t="str">
        <f t="shared" si="25"/>
        <v xml:space="preserve"> 1</v>
      </c>
      <c r="E140" s="2" t="str">
        <f t="shared" si="24"/>
        <v xml:space="preserve"> 4</v>
      </c>
      <c r="F140" t="str">
        <f t="shared" si="17"/>
        <v xml:space="preserve">    Masticore</v>
      </c>
      <c r="G140" t="str">
        <f t="shared" si="18"/>
        <v>Masticore</v>
      </c>
      <c r="H140">
        <f t="shared" si="19"/>
        <v>0</v>
      </c>
      <c r="I140">
        <f>VLOOKUP(G140,'Cards Fixture'!$A$1:$B$278,2,FALSE)</f>
        <v>121</v>
      </c>
      <c r="J140">
        <f t="shared" si="20"/>
        <v>0</v>
      </c>
      <c r="K140" t="str">
        <f t="shared" si="26"/>
        <v>30,23,163,68,188,96,121</v>
      </c>
      <c r="L140">
        <f t="shared" si="21"/>
        <v>96</v>
      </c>
      <c r="M140">
        <f t="shared" si="22"/>
        <v>0</v>
      </c>
      <c r="N140" t="str">
        <f t="shared" si="23"/>
        <v>M12</v>
      </c>
    </row>
    <row r="141" spans="1:14">
      <c r="B141" t="str">
        <f t="shared" si="15"/>
        <v>------ M12 ------</v>
      </c>
      <c r="C141" t="str">
        <f t="shared" si="16"/>
        <v>Pack 1 pick 4:</v>
      </c>
      <c r="D141" s="2" t="str">
        <f t="shared" si="25"/>
        <v xml:space="preserve"> 1</v>
      </c>
      <c r="E141" s="2" t="str">
        <f t="shared" si="24"/>
        <v xml:space="preserve"> 4</v>
      </c>
      <c r="F141">
        <f t="shared" si="17"/>
        <v>0</v>
      </c>
      <c r="G141" t="str">
        <f t="shared" si="18"/>
        <v>0</v>
      </c>
      <c r="H141">
        <f t="shared" si="19"/>
        <v>0</v>
      </c>
      <c r="I141" t="e">
        <f>VLOOKUP(G141,'Cards Fixture'!$A$1:$B$278,2,FALSE)</f>
        <v>#N/A</v>
      </c>
      <c r="J141">
        <f t="shared" si="20"/>
        <v>0</v>
      </c>
      <c r="K141" t="str">
        <f t="shared" si="26"/>
        <v>30,23,163,68,188,96,121</v>
      </c>
      <c r="L141">
        <f t="shared" si="21"/>
        <v>96</v>
      </c>
      <c r="M141">
        <f t="shared" si="22"/>
        <v>0</v>
      </c>
      <c r="N141" t="str">
        <f t="shared" si="23"/>
        <v>M12</v>
      </c>
    </row>
    <row r="142" spans="1:14">
      <c r="A142" t="s">
        <v>65</v>
      </c>
      <c r="B142" t="str">
        <f t="shared" si="15"/>
        <v>------ M12 ------</v>
      </c>
      <c r="C142" t="str">
        <f t="shared" si="16"/>
        <v>Pack 1 pick 4:</v>
      </c>
      <c r="D142" s="2" t="str">
        <f t="shared" si="25"/>
        <v xml:space="preserve"> 1</v>
      </c>
      <c r="E142" s="2" t="str">
        <f t="shared" si="24"/>
        <v xml:space="preserve"> 4</v>
      </c>
      <c r="F142" t="str">
        <f t="shared" si="17"/>
        <v xml:space="preserve">    Academy Ruins</v>
      </c>
      <c r="G142" t="str">
        <f t="shared" si="18"/>
        <v>Academy Ruins</v>
      </c>
      <c r="H142">
        <f t="shared" si="19"/>
        <v>0</v>
      </c>
      <c r="I142">
        <f>VLOOKUP(G142,'Cards Fixture'!$A$1:$B$278,2,FALSE)</f>
        <v>2</v>
      </c>
      <c r="J142">
        <f t="shared" si="20"/>
        <v>0</v>
      </c>
      <c r="K142" t="str">
        <f t="shared" si="26"/>
        <v>30,23,163,68,188,96,121,2</v>
      </c>
      <c r="L142">
        <f t="shared" si="21"/>
        <v>96</v>
      </c>
      <c r="M142">
        <f t="shared" si="22"/>
        <v>0</v>
      </c>
      <c r="N142" t="str">
        <f t="shared" si="23"/>
        <v>M12</v>
      </c>
    </row>
    <row r="143" spans="1:14">
      <c r="B143" t="str">
        <f t="shared" si="15"/>
        <v>------ M12 ------</v>
      </c>
      <c r="C143" t="str">
        <f t="shared" si="16"/>
        <v>Pack 1 pick 4:</v>
      </c>
      <c r="D143" s="2" t="str">
        <f t="shared" si="25"/>
        <v xml:space="preserve"> 1</v>
      </c>
      <c r="E143" s="2" t="str">
        <f t="shared" si="24"/>
        <v xml:space="preserve"> 4</v>
      </c>
      <c r="F143">
        <f t="shared" si="17"/>
        <v>0</v>
      </c>
      <c r="G143" t="str">
        <f t="shared" si="18"/>
        <v>0</v>
      </c>
      <c r="H143">
        <f t="shared" si="19"/>
        <v>0</v>
      </c>
      <c r="I143" t="e">
        <f>VLOOKUP(G143,'Cards Fixture'!$A$1:$B$278,2,FALSE)</f>
        <v>#N/A</v>
      </c>
      <c r="J143">
        <f t="shared" si="20"/>
        <v>0</v>
      </c>
      <c r="K143" t="str">
        <f t="shared" si="26"/>
        <v>30,23,163,68,188,96,121,2</v>
      </c>
      <c r="L143">
        <f t="shared" si="21"/>
        <v>96</v>
      </c>
      <c r="M143">
        <f t="shared" si="22"/>
        <v>0</v>
      </c>
      <c r="N143" t="str">
        <f t="shared" si="23"/>
        <v>M12</v>
      </c>
    </row>
    <row r="144" spans="1:14">
      <c r="A144" t="s">
        <v>66</v>
      </c>
      <c r="B144" t="str">
        <f t="shared" si="15"/>
        <v>------ M12 ------</v>
      </c>
      <c r="C144" t="str">
        <f t="shared" si="16"/>
        <v>Pack 1 pick 4:</v>
      </c>
      <c r="D144" s="2" t="str">
        <f t="shared" si="25"/>
        <v xml:space="preserve"> 1</v>
      </c>
      <c r="E144" s="2" t="str">
        <f t="shared" si="24"/>
        <v xml:space="preserve"> 4</v>
      </c>
      <c r="F144" t="str">
        <f t="shared" si="17"/>
        <v xml:space="preserve">    Yeva, Nature's Herald</v>
      </c>
      <c r="G144" t="str">
        <f t="shared" si="18"/>
        <v>Yeva, Nature's Herald</v>
      </c>
      <c r="H144">
        <f t="shared" si="19"/>
        <v>0</v>
      </c>
      <c r="I144">
        <f>VLOOKUP(G144,'Cards Fixture'!$A$1:$B$278,2,FALSE)</f>
        <v>276</v>
      </c>
      <c r="J144">
        <f t="shared" si="20"/>
        <v>0</v>
      </c>
      <c r="K144" t="str">
        <f t="shared" si="26"/>
        <v>30,23,163,68,188,96,121,2,276</v>
      </c>
      <c r="L144">
        <f t="shared" si="21"/>
        <v>96</v>
      </c>
      <c r="M144">
        <f t="shared" si="22"/>
        <v>0</v>
      </c>
      <c r="N144" t="str">
        <f t="shared" si="23"/>
        <v>M12</v>
      </c>
    </row>
    <row r="145" spans="1:14">
      <c r="B145" t="str">
        <f t="shared" si="15"/>
        <v>------ M12 ------</v>
      </c>
      <c r="C145" t="str">
        <f t="shared" si="16"/>
        <v>Pack 1 pick 4:</v>
      </c>
      <c r="D145" s="2" t="str">
        <f t="shared" si="25"/>
        <v xml:space="preserve"> 1</v>
      </c>
      <c r="E145" s="2" t="str">
        <f t="shared" si="24"/>
        <v xml:space="preserve"> 4</v>
      </c>
      <c r="F145">
        <f t="shared" si="17"/>
        <v>0</v>
      </c>
      <c r="G145" t="str">
        <f t="shared" si="18"/>
        <v>0</v>
      </c>
      <c r="H145">
        <f t="shared" si="19"/>
        <v>0</v>
      </c>
      <c r="I145" t="e">
        <f>VLOOKUP(G145,'Cards Fixture'!$A$1:$B$278,2,FALSE)</f>
        <v>#N/A</v>
      </c>
      <c r="J145">
        <f t="shared" si="20"/>
        <v>0</v>
      </c>
      <c r="K145" t="str">
        <f t="shared" si="26"/>
        <v>30,23,163,68,188,96,121,2,276</v>
      </c>
      <c r="L145">
        <f t="shared" si="21"/>
        <v>96</v>
      </c>
      <c r="M145">
        <f t="shared" si="22"/>
        <v>0</v>
      </c>
      <c r="N145" t="str">
        <f t="shared" si="23"/>
        <v>M12</v>
      </c>
    </row>
    <row r="146" spans="1:14">
      <c r="A146" t="s">
        <v>67</v>
      </c>
      <c r="B146" t="str">
        <f t="shared" si="15"/>
        <v>------ M12 ------</v>
      </c>
      <c r="C146" t="str">
        <f t="shared" si="16"/>
        <v>Pack 1 pick 4:</v>
      </c>
      <c r="D146" s="2" t="str">
        <f t="shared" si="25"/>
        <v xml:space="preserve"> 1</v>
      </c>
      <c r="E146" s="2" t="str">
        <f t="shared" si="24"/>
        <v xml:space="preserve"> 4</v>
      </c>
      <c r="F146" t="str">
        <f t="shared" si="17"/>
        <v xml:space="preserve">    Calciderm</v>
      </c>
      <c r="G146" t="str">
        <f t="shared" si="18"/>
        <v>Calciderm</v>
      </c>
      <c r="H146">
        <f t="shared" si="19"/>
        <v>0</v>
      </c>
      <c r="I146">
        <f>VLOOKUP(G146,'Cards Fixture'!$A$1:$B$278,2,FALSE)</f>
        <v>34</v>
      </c>
      <c r="J146">
        <f t="shared" si="20"/>
        <v>0</v>
      </c>
      <c r="K146" t="str">
        <f t="shared" si="26"/>
        <v>30,23,163,68,188,96,121,2,276,34</v>
      </c>
      <c r="L146">
        <f t="shared" si="21"/>
        <v>96</v>
      </c>
      <c r="M146">
        <f t="shared" si="22"/>
        <v>0</v>
      </c>
      <c r="N146" t="str">
        <f t="shared" si="23"/>
        <v>M12</v>
      </c>
    </row>
    <row r="147" spans="1:14">
      <c r="B147" t="str">
        <f t="shared" si="15"/>
        <v>------ M12 ------</v>
      </c>
      <c r="C147" t="str">
        <f t="shared" si="16"/>
        <v>Pack 1 pick 4:</v>
      </c>
      <c r="D147" s="2" t="str">
        <f t="shared" si="25"/>
        <v xml:space="preserve"> 1</v>
      </c>
      <c r="E147" s="2" t="str">
        <f t="shared" si="24"/>
        <v xml:space="preserve"> 4</v>
      </c>
      <c r="F147">
        <f t="shared" si="17"/>
        <v>0</v>
      </c>
      <c r="G147" t="str">
        <f t="shared" si="18"/>
        <v>0</v>
      </c>
      <c r="H147">
        <f t="shared" si="19"/>
        <v>0</v>
      </c>
      <c r="I147" t="e">
        <f>VLOOKUP(G147,'Cards Fixture'!$A$1:$B$278,2,FALSE)</f>
        <v>#N/A</v>
      </c>
      <c r="J147">
        <f t="shared" si="20"/>
        <v>0</v>
      </c>
      <c r="K147" t="str">
        <f t="shared" si="26"/>
        <v>30,23,163,68,188,96,121,2,276,34</v>
      </c>
      <c r="L147">
        <f t="shared" si="21"/>
        <v>96</v>
      </c>
      <c r="M147">
        <f t="shared" si="22"/>
        <v>0</v>
      </c>
      <c r="N147" t="str">
        <f t="shared" si="23"/>
        <v>M12</v>
      </c>
    </row>
    <row r="148" spans="1:14">
      <c r="A148" t="s">
        <v>68</v>
      </c>
      <c r="B148" t="str">
        <f t="shared" si="15"/>
        <v>------ M12 ------</v>
      </c>
      <c r="C148" t="str">
        <f t="shared" si="16"/>
        <v>Pack 1 pick 4:</v>
      </c>
      <c r="D148" s="2" t="str">
        <f t="shared" si="25"/>
        <v xml:space="preserve"> 1</v>
      </c>
      <c r="E148" s="2" t="str">
        <f t="shared" si="24"/>
        <v xml:space="preserve"> 4</v>
      </c>
      <c r="F148" t="str">
        <f t="shared" si="17"/>
        <v xml:space="preserve">    Talrand, Sky Summoner</v>
      </c>
      <c r="G148" t="str">
        <f t="shared" si="18"/>
        <v>Talrand, Sky Summoner</v>
      </c>
      <c r="H148">
        <f t="shared" si="19"/>
        <v>0</v>
      </c>
      <c r="I148">
        <f>VLOOKUP(G148,'Cards Fixture'!$A$1:$B$278,2,FALSE)</f>
        <v>218</v>
      </c>
      <c r="J148">
        <f t="shared" si="20"/>
        <v>0</v>
      </c>
      <c r="K148" t="str">
        <f t="shared" si="26"/>
        <v>30,23,163,68,188,96,121,2,276,34,218</v>
      </c>
      <c r="L148">
        <f t="shared" si="21"/>
        <v>96</v>
      </c>
      <c r="M148">
        <f t="shared" si="22"/>
        <v>0</v>
      </c>
      <c r="N148" t="str">
        <f t="shared" si="23"/>
        <v>M12</v>
      </c>
    </row>
    <row r="149" spans="1:14">
      <c r="B149" t="str">
        <f t="shared" si="15"/>
        <v>------ M12 ------</v>
      </c>
      <c r="C149" t="str">
        <f t="shared" si="16"/>
        <v>Pack 1 pick 4:</v>
      </c>
      <c r="D149" s="2" t="str">
        <f t="shared" si="25"/>
        <v xml:space="preserve"> 1</v>
      </c>
      <c r="E149" s="2" t="str">
        <f t="shared" si="24"/>
        <v xml:space="preserve"> 4</v>
      </c>
      <c r="F149">
        <f t="shared" si="17"/>
        <v>0</v>
      </c>
      <c r="G149" t="str">
        <f t="shared" si="18"/>
        <v>0</v>
      </c>
      <c r="H149">
        <f t="shared" si="19"/>
        <v>0</v>
      </c>
      <c r="I149" t="e">
        <f>VLOOKUP(G149,'Cards Fixture'!$A$1:$B$278,2,FALSE)</f>
        <v>#N/A</v>
      </c>
      <c r="J149">
        <f t="shared" si="20"/>
        <v>0</v>
      </c>
      <c r="K149" t="str">
        <f t="shared" si="26"/>
        <v>30,23,163,68,188,96,121,2,276,34,218</v>
      </c>
      <c r="L149">
        <f t="shared" si="21"/>
        <v>96</v>
      </c>
      <c r="M149">
        <f t="shared" si="22"/>
        <v>0</v>
      </c>
      <c r="N149" t="str">
        <f t="shared" si="23"/>
        <v>M12</v>
      </c>
    </row>
    <row r="150" spans="1:14">
      <c r="A150" t="s">
        <v>69</v>
      </c>
      <c r="B150" t="str">
        <f t="shared" si="15"/>
        <v>------ M12 ------</v>
      </c>
      <c r="C150" t="str">
        <f t="shared" si="16"/>
        <v>Pack 1 pick 4:</v>
      </c>
      <c r="D150" s="2" t="str">
        <f t="shared" si="25"/>
        <v xml:space="preserve"> 1</v>
      </c>
      <c r="E150" s="2" t="str">
        <f t="shared" si="24"/>
        <v xml:space="preserve"> 4</v>
      </c>
      <c r="F150" t="str">
        <f t="shared" si="17"/>
        <v xml:space="preserve">    Rude Awakening</v>
      </c>
      <c r="G150" t="str">
        <f t="shared" si="18"/>
        <v>Rude Awakening</v>
      </c>
      <c r="H150">
        <f t="shared" si="19"/>
        <v>0</v>
      </c>
      <c r="I150">
        <f>VLOOKUP(G150,'Cards Fixture'!$A$1:$B$278,2,FALSE)</f>
        <v>187</v>
      </c>
      <c r="J150">
        <f t="shared" si="20"/>
        <v>0</v>
      </c>
      <c r="K150" t="str">
        <f t="shared" si="26"/>
        <v>30,23,163,68,188,96,121,2,276,34,218,187</v>
      </c>
      <c r="L150">
        <f t="shared" si="21"/>
        <v>96</v>
      </c>
      <c r="M150">
        <f t="shared" si="22"/>
        <v>0</v>
      </c>
      <c r="N150" t="str">
        <f t="shared" si="23"/>
        <v>M12</v>
      </c>
    </row>
    <row r="151" spans="1:14">
      <c r="B151" t="str">
        <f t="shared" si="15"/>
        <v>------ M12 ------</v>
      </c>
      <c r="C151" t="str">
        <f t="shared" si="16"/>
        <v>Pack 1 pick 4:</v>
      </c>
      <c r="D151" s="2" t="str">
        <f t="shared" si="25"/>
        <v xml:space="preserve"> 1</v>
      </c>
      <c r="E151" s="2" t="str">
        <f t="shared" si="24"/>
        <v xml:space="preserve"> 4</v>
      </c>
      <c r="F151">
        <f t="shared" si="17"/>
        <v>0</v>
      </c>
      <c r="G151" t="str">
        <f t="shared" si="18"/>
        <v>0</v>
      </c>
      <c r="H151">
        <f t="shared" si="19"/>
        <v>0</v>
      </c>
      <c r="I151" t="e">
        <f>VLOOKUP(G151,'Cards Fixture'!$A$1:$B$278,2,FALSE)</f>
        <v>#N/A</v>
      </c>
      <c r="J151">
        <f t="shared" si="20"/>
        <v>0</v>
      </c>
      <c r="K151" t="str">
        <f t="shared" si="26"/>
        <v>30,23,163,68,188,96,121,2,276,34,218,187</v>
      </c>
      <c r="L151">
        <f t="shared" si="21"/>
        <v>96</v>
      </c>
      <c r="M151">
        <f t="shared" si="22"/>
        <v>0</v>
      </c>
      <c r="N151" t="str">
        <f t="shared" si="23"/>
        <v>M12</v>
      </c>
    </row>
    <row r="152" spans="1:14">
      <c r="B152" t="str">
        <f t="shared" si="15"/>
        <v>------ M12 ------</v>
      </c>
      <c r="C152" t="str">
        <f t="shared" si="16"/>
        <v>Pack 1 pick 4:</v>
      </c>
      <c r="D152" s="2" t="str">
        <f t="shared" si="25"/>
        <v xml:space="preserve"> 1</v>
      </c>
      <c r="E152" s="2" t="str">
        <f t="shared" si="24"/>
        <v xml:space="preserve"> 4</v>
      </c>
      <c r="F152">
        <f t="shared" si="17"/>
        <v>0</v>
      </c>
      <c r="G152" t="str">
        <f t="shared" si="18"/>
        <v>0</v>
      </c>
      <c r="H152">
        <f t="shared" si="19"/>
        <v>0</v>
      </c>
      <c r="I152" t="e">
        <f>VLOOKUP(G152,'Cards Fixture'!$A$1:$B$278,2,FALSE)</f>
        <v>#N/A</v>
      </c>
      <c r="J152">
        <f t="shared" si="20"/>
        <v>0</v>
      </c>
      <c r="K152" t="str">
        <f t="shared" si="26"/>
        <v>30,23,163,68,188,96,121,2,276,34,218,187</v>
      </c>
      <c r="L152">
        <f t="shared" si="21"/>
        <v>96</v>
      </c>
      <c r="M152">
        <f t="shared" si="22"/>
        <v>0</v>
      </c>
      <c r="N152" t="str">
        <f t="shared" si="23"/>
        <v>M12</v>
      </c>
    </row>
    <row r="153" spans="1:14">
      <c r="B153" t="str">
        <f t="shared" si="15"/>
        <v>------ M12 ------</v>
      </c>
      <c r="C153" t="str">
        <f t="shared" si="16"/>
        <v>Pack 1 pick 4:</v>
      </c>
      <c r="D153" s="2" t="str">
        <f t="shared" si="25"/>
        <v xml:space="preserve"> 1</v>
      </c>
      <c r="E153" s="2" t="str">
        <f t="shared" si="24"/>
        <v xml:space="preserve"> 4</v>
      </c>
      <c r="F153">
        <f t="shared" si="17"/>
        <v>0</v>
      </c>
      <c r="G153" t="str">
        <f t="shared" si="18"/>
        <v>0</v>
      </c>
      <c r="H153">
        <f t="shared" si="19"/>
        <v>0</v>
      </c>
      <c r="I153" t="e">
        <f>VLOOKUP(G153,'Cards Fixture'!$A$1:$B$278,2,FALSE)</f>
        <v>#N/A</v>
      </c>
      <c r="J153">
        <f t="shared" si="20"/>
        <v>0</v>
      </c>
      <c r="K153" t="str">
        <f t="shared" si="26"/>
        <v>30,23,163,68,188,96,121,2,276,34,218,187</v>
      </c>
      <c r="L153">
        <f t="shared" si="21"/>
        <v>96</v>
      </c>
      <c r="M153">
        <f t="shared" si="22"/>
        <v>1</v>
      </c>
      <c r="N153" t="str">
        <f t="shared" si="23"/>
        <v>M12</v>
      </c>
    </row>
    <row r="154" spans="1:14">
      <c r="A154" t="s">
        <v>70</v>
      </c>
      <c r="B154" t="str">
        <f t="shared" si="15"/>
        <v>------ M12 ------</v>
      </c>
      <c r="C154" t="str">
        <f t="shared" si="16"/>
        <v>Pack 1 pick 5:</v>
      </c>
      <c r="D154" s="2" t="str">
        <f t="shared" si="25"/>
        <v xml:space="preserve"> 1</v>
      </c>
      <c r="E154" s="2" t="str">
        <f t="shared" si="24"/>
        <v xml:space="preserve"> 5</v>
      </c>
      <c r="F154" t="str">
        <f t="shared" si="17"/>
        <v/>
      </c>
      <c r="G154" t="str">
        <f t="shared" si="18"/>
        <v/>
      </c>
      <c r="H154">
        <f t="shared" si="19"/>
        <v>0</v>
      </c>
      <c r="I154" t="e">
        <f>VLOOKUP(G154,'Cards Fixture'!$A$1:$B$278,2,FALSE)</f>
        <v>#N/A</v>
      </c>
      <c r="J154">
        <f t="shared" si="20"/>
        <v>1</v>
      </c>
      <c r="K154" t="str">
        <f t="shared" si="26"/>
        <v/>
      </c>
      <c r="L154">
        <f t="shared" si="21"/>
        <v>96</v>
      </c>
      <c r="M154">
        <f t="shared" si="22"/>
        <v>0</v>
      </c>
      <c r="N154" t="str">
        <f t="shared" si="23"/>
        <v>M12</v>
      </c>
    </row>
    <row r="155" spans="1:14">
      <c r="B155" t="str">
        <f t="shared" ref="B155:B218" si="27">IF(ISERROR(FIND("----",A155)),B154,A155)</f>
        <v>------ M12 ------</v>
      </c>
      <c r="C155" t="str">
        <f t="shared" ref="C155:C218" si="28">IF(ISERROR(FIND(":",A155)),C154,A155)</f>
        <v>Pack 1 pick 5:</v>
      </c>
      <c r="D155" s="2" t="str">
        <f t="shared" si="25"/>
        <v xml:space="preserve"> 1</v>
      </c>
      <c r="E155" s="2" t="str">
        <f t="shared" si="24"/>
        <v xml:space="preserve"> 5</v>
      </c>
      <c r="F155">
        <f t="shared" ref="F155:F218" si="29">IF(AND(ISERROR(FIND("----",A155)),ISERROR(FIND(":",A155))),A155,"")</f>
        <v>0</v>
      </c>
      <c r="G155" t="str">
        <f t="shared" ref="G155:G218" si="30">TRIM(SUBSTITUTE(F155,"--&gt; ",""))</f>
        <v>0</v>
      </c>
      <c r="H155">
        <f t="shared" ref="H155:H218" si="31">IF(NOT(ISERROR(FIND("--&gt; ",A155))),1,0)</f>
        <v>0</v>
      </c>
      <c r="I155" t="e">
        <f>VLOOKUP(G155,'Cards Fixture'!$A$1:$B$278,2,FALSE)</f>
        <v>#N/A</v>
      </c>
      <c r="J155">
        <f t="shared" ref="J155:J218" si="32">IF(C155&lt;&gt;C154,1,0)</f>
        <v>0</v>
      </c>
      <c r="K155" t="str">
        <f t="shared" si="26"/>
        <v/>
      </c>
      <c r="L155">
        <f t="shared" ref="L155:L218" si="33">IF(ISBLANK(K155),"",IF(H155=1,I155,L154))</f>
        <v>96</v>
      </c>
      <c r="M155">
        <f t="shared" ref="M155:M218" si="34">IF(J156=1,1,0)</f>
        <v>0</v>
      </c>
      <c r="N155" t="str">
        <f t="shared" ref="N155:N218" si="35">TRIM(SUBSTITUTE(B155,"------",""))</f>
        <v>M12</v>
      </c>
    </row>
    <row r="156" spans="1:14">
      <c r="A156" t="s">
        <v>71</v>
      </c>
      <c r="B156" t="str">
        <f t="shared" si="27"/>
        <v>------ M12 ------</v>
      </c>
      <c r="C156" t="str">
        <f t="shared" si="28"/>
        <v>Pack 1 pick 5:</v>
      </c>
      <c r="D156" s="2" t="str">
        <f t="shared" si="25"/>
        <v xml:space="preserve"> 1</v>
      </c>
      <c r="E156" s="2" t="str">
        <f t="shared" si="24"/>
        <v xml:space="preserve"> 5</v>
      </c>
      <c r="F156" t="str">
        <f t="shared" si="29"/>
        <v xml:space="preserve">    Wall of Reverence</v>
      </c>
      <c r="G156" t="str">
        <f t="shared" si="30"/>
        <v>Wall of Reverence</v>
      </c>
      <c r="H156">
        <f t="shared" si="31"/>
        <v>0</v>
      </c>
      <c r="I156">
        <f>VLOOKUP(G156,'Cards Fixture'!$A$1:$B$278,2,FALSE)</f>
        <v>264</v>
      </c>
      <c r="J156">
        <f t="shared" si="32"/>
        <v>0</v>
      </c>
      <c r="K156" t="str">
        <f t="shared" si="26"/>
        <v>264</v>
      </c>
      <c r="L156">
        <f t="shared" si="33"/>
        <v>96</v>
      </c>
      <c r="M156">
        <f t="shared" si="34"/>
        <v>0</v>
      </c>
      <c r="N156" t="str">
        <f t="shared" si="35"/>
        <v>M12</v>
      </c>
    </row>
    <row r="157" spans="1:14">
      <c r="B157" t="str">
        <f t="shared" si="27"/>
        <v>------ M12 ------</v>
      </c>
      <c r="C157" t="str">
        <f t="shared" si="28"/>
        <v>Pack 1 pick 5:</v>
      </c>
      <c r="D157" s="2" t="str">
        <f t="shared" si="25"/>
        <v xml:space="preserve"> 1</v>
      </c>
      <c r="E157" s="2" t="str">
        <f t="shared" si="24"/>
        <v xml:space="preserve"> 5</v>
      </c>
      <c r="F157">
        <f t="shared" si="29"/>
        <v>0</v>
      </c>
      <c r="G157" t="str">
        <f t="shared" si="30"/>
        <v>0</v>
      </c>
      <c r="H157">
        <f t="shared" si="31"/>
        <v>0</v>
      </c>
      <c r="I157" t="e">
        <f>VLOOKUP(G157,'Cards Fixture'!$A$1:$B$278,2,FALSE)</f>
        <v>#N/A</v>
      </c>
      <c r="J157">
        <f t="shared" si="32"/>
        <v>0</v>
      </c>
      <c r="K157" t="str">
        <f t="shared" si="26"/>
        <v>264</v>
      </c>
      <c r="L157">
        <f t="shared" si="33"/>
        <v>96</v>
      </c>
      <c r="M157">
        <f t="shared" si="34"/>
        <v>0</v>
      </c>
      <c r="N157" t="str">
        <f t="shared" si="35"/>
        <v>M12</v>
      </c>
    </row>
    <row r="158" spans="1:14">
      <c r="A158" t="s">
        <v>72</v>
      </c>
      <c r="B158" t="str">
        <f t="shared" si="27"/>
        <v>------ M12 ------</v>
      </c>
      <c r="C158" t="str">
        <f t="shared" si="28"/>
        <v>Pack 1 pick 5:</v>
      </c>
      <c r="D158" s="2" t="str">
        <f t="shared" si="25"/>
        <v xml:space="preserve"> 1</v>
      </c>
      <c r="E158" s="2" t="str">
        <f t="shared" ref="E158:E221" si="36">RIGHT(LEFT(C158, FIND(":",C158)-1),2)</f>
        <v xml:space="preserve"> 5</v>
      </c>
      <c r="F158" t="str">
        <f t="shared" si="29"/>
        <v>--&gt; Snapcaster Mage</v>
      </c>
      <c r="G158" t="str">
        <f t="shared" si="30"/>
        <v>Snapcaster Mage</v>
      </c>
      <c r="H158">
        <f t="shared" si="31"/>
        <v>1</v>
      </c>
      <c r="I158">
        <f>VLOOKUP(G158,'Cards Fixture'!$A$1:$B$278,2,FALSE)</f>
        <v>198</v>
      </c>
      <c r="J158">
        <f t="shared" si="32"/>
        <v>0</v>
      </c>
      <c r="K158" t="str">
        <f t="shared" si="26"/>
        <v>264,198</v>
      </c>
      <c r="L158">
        <f t="shared" si="33"/>
        <v>198</v>
      </c>
      <c r="M158">
        <f t="shared" si="34"/>
        <v>0</v>
      </c>
      <c r="N158" t="str">
        <f t="shared" si="35"/>
        <v>M12</v>
      </c>
    </row>
    <row r="159" spans="1:14">
      <c r="B159" t="str">
        <f t="shared" si="27"/>
        <v>------ M12 ------</v>
      </c>
      <c r="C159" t="str">
        <f t="shared" si="28"/>
        <v>Pack 1 pick 5:</v>
      </c>
      <c r="D159" s="2" t="str">
        <f t="shared" ref="D159:D222" si="37">RIGHT(LEFT(C159,FIND(" pick",C159)-1),2)</f>
        <v xml:space="preserve"> 1</v>
      </c>
      <c r="E159" s="2" t="str">
        <f t="shared" si="36"/>
        <v xml:space="preserve"> 5</v>
      </c>
      <c r="F159">
        <f t="shared" si="29"/>
        <v>0</v>
      </c>
      <c r="G159" t="str">
        <f t="shared" si="30"/>
        <v>0</v>
      </c>
      <c r="H159">
        <f t="shared" si="31"/>
        <v>0</v>
      </c>
      <c r="I159" t="e">
        <f>VLOOKUP(G159,'Cards Fixture'!$A$1:$B$278,2,FALSE)</f>
        <v>#N/A</v>
      </c>
      <c r="J159">
        <f t="shared" si="32"/>
        <v>0</v>
      </c>
      <c r="K159" t="str">
        <f t="shared" si="26"/>
        <v>264,198</v>
      </c>
      <c r="L159">
        <f t="shared" si="33"/>
        <v>198</v>
      </c>
      <c r="M159">
        <f t="shared" si="34"/>
        <v>0</v>
      </c>
      <c r="N159" t="str">
        <f t="shared" si="35"/>
        <v>M12</v>
      </c>
    </row>
    <row r="160" spans="1:14">
      <c r="A160" t="s">
        <v>73</v>
      </c>
      <c r="B160" t="str">
        <f t="shared" si="27"/>
        <v>------ M12 ------</v>
      </c>
      <c r="C160" t="str">
        <f t="shared" si="28"/>
        <v>Pack 1 pick 5:</v>
      </c>
      <c r="D160" s="2" t="str">
        <f t="shared" si="37"/>
        <v xml:space="preserve"> 1</v>
      </c>
      <c r="E160" s="2" t="str">
        <f t="shared" si="36"/>
        <v xml:space="preserve"> 5</v>
      </c>
      <c r="F160" t="str">
        <f t="shared" si="29"/>
        <v xml:space="preserve">    Tangle Wire</v>
      </c>
      <c r="G160" t="str">
        <f t="shared" si="30"/>
        <v>Tangle Wire</v>
      </c>
      <c r="H160">
        <f t="shared" si="31"/>
        <v>0</v>
      </c>
      <c r="I160">
        <f>VLOOKUP(G160,'Cards Fixture'!$A$1:$B$278,2,FALSE)</f>
        <v>220</v>
      </c>
      <c r="J160">
        <f t="shared" si="32"/>
        <v>0</v>
      </c>
      <c r="K160" t="str">
        <f t="shared" si="26"/>
        <v>264,198,220</v>
      </c>
      <c r="L160">
        <f t="shared" si="33"/>
        <v>198</v>
      </c>
      <c r="M160">
        <f t="shared" si="34"/>
        <v>0</v>
      </c>
      <c r="N160" t="str">
        <f t="shared" si="35"/>
        <v>M12</v>
      </c>
    </row>
    <row r="161" spans="1:14">
      <c r="B161" t="str">
        <f t="shared" si="27"/>
        <v>------ M12 ------</v>
      </c>
      <c r="C161" t="str">
        <f t="shared" si="28"/>
        <v>Pack 1 pick 5:</v>
      </c>
      <c r="D161" s="2" t="str">
        <f t="shared" si="37"/>
        <v xml:space="preserve"> 1</v>
      </c>
      <c r="E161" s="2" t="str">
        <f t="shared" si="36"/>
        <v xml:space="preserve"> 5</v>
      </c>
      <c r="F161">
        <f t="shared" si="29"/>
        <v>0</v>
      </c>
      <c r="G161" t="str">
        <f t="shared" si="30"/>
        <v>0</v>
      </c>
      <c r="H161">
        <f t="shared" si="31"/>
        <v>0</v>
      </c>
      <c r="I161" t="e">
        <f>VLOOKUP(G161,'Cards Fixture'!$A$1:$B$278,2,FALSE)</f>
        <v>#N/A</v>
      </c>
      <c r="J161">
        <f t="shared" si="32"/>
        <v>0</v>
      </c>
      <c r="K161" t="str">
        <f t="shared" ref="K161:K224" si="38">IF(J161=1,IF(ISNA(I161),"",I161),K160&amp;IF(ISNA(I161),"",IF(LEN(K160)=0,I161,","&amp;I161)))</f>
        <v>264,198,220</v>
      </c>
      <c r="L161">
        <f t="shared" si="33"/>
        <v>198</v>
      </c>
      <c r="M161">
        <f t="shared" si="34"/>
        <v>0</v>
      </c>
      <c r="N161" t="str">
        <f t="shared" si="35"/>
        <v>M12</v>
      </c>
    </row>
    <row r="162" spans="1:14">
      <c r="A162" t="s">
        <v>74</v>
      </c>
      <c r="B162" t="str">
        <f t="shared" si="27"/>
        <v>------ M12 ------</v>
      </c>
      <c r="C162" t="str">
        <f t="shared" si="28"/>
        <v>Pack 1 pick 5:</v>
      </c>
      <c r="D162" s="2" t="str">
        <f t="shared" si="37"/>
        <v xml:space="preserve"> 1</v>
      </c>
      <c r="E162" s="2" t="str">
        <f t="shared" si="36"/>
        <v xml:space="preserve"> 5</v>
      </c>
      <c r="F162" t="str">
        <f t="shared" si="29"/>
        <v xml:space="preserve">    Edric, Spymaster of Trest</v>
      </c>
      <c r="G162" t="str">
        <f t="shared" si="30"/>
        <v>Edric, Spymaster of Trest</v>
      </c>
      <c r="H162">
        <f t="shared" si="31"/>
        <v>0</v>
      </c>
      <c r="I162">
        <f>VLOOKUP(G162,'Cards Fixture'!$A$1:$B$278,2,FALSE)</f>
        <v>62</v>
      </c>
      <c r="J162">
        <f t="shared" si="32"/>
        <v>0</v>
      </c>
      <c r="K162" t="str">
        <f t="shared" si="38"/>
        <v>264,198,220,62</v>
      </c>
      <c r="L162">
        <f t="shared" si="33"/>
        <v>198</v>
      </c>
      <c r="M162">
        <f t="shared" si="34"/>
        <v>0</v>
      </c>
      <c r="N162" t="str">
        <f t="shared" si="35"/>
        <v>M12</v>
      </c>
    </row>
    <row r="163" spans="1:14">
      <c r="B163" t="str">
        <f t="shared" si="27"/>
        <v>------ M12 ------</v>
      </c>
      <c r="C163" t="str">
        <f t="shared" si="28"/>
        <v>Pack 1 pick 5:</v>
      </c>
      <c r="D163" s="2" t="str">
        <f t="shared" si="37"/>
        <v xml:space="preserve"> 1</v>
      </c>
      <c r="E163" s="2" t="str">
        <f t="shared" si="36"/>
        <v xml:space="preserve"> 5</v>
      </c>
      <c r="F163">
        <f t="shared" si="29"/>
        <v>0</v>
      </c>
      <c r="G163" t="str">
        <f t="shared" si="30"/>
        <v>0</v>
      </c>
      <c r="H163">
        <f t="shared" si="31"/>
        <v>0</v>
      </c>
      <c r="I163" t="e">
        <f>VLOOKUP(G163,'Cards Fixture'!$A$1:$B$278,2,FALSE)</f>
        <v>#N/A</v>
      </c>
      <c r="J163">
        <f t="shared" si="32"/>
        <v>0</v>
      </c>
      <c r="K163" t="str">
        <f t="shared" si="38"/>
        <v>264,198,220,62</v>
      </c>
      <c r="L163">
        <f t="shared" si="33"/>
        <v>198</v>
      </c>
      <c r="M163">
        <f t="shared" si="34"/>
        <v>0</v>
      </c>
      <c r="N163" t="str">
        <f t="shared" si="35"/>
        <v>M12</v>
      </c>
    </row>
    <row r="164" spans="1:14">
      <c r="A164" t="s">
        <v>75</v>
      </c>
      <c r="B164" t="str">
        <f t="shared" si="27"/>
        <v>------ M12 ------</v>
      </c>
      <c r="C164" t="str">
        <f t="shared" si="28"/>
        <v>Pack 1 pick 5:</v>
      </c>
      <c r="D164" s="2" t="str">
        <f t="shared" si="37"/>
        <v xml:space="preserve"> 1</v>
      </c>
      <c r="E164" s="2" t="str">
        <f t="shared" si="36"/>
        <v xml:space="preserve"> 5</v>
      </c>
      <c r="F164" t="str">
        <f t="shared" si="29"/>
        <v xml:space="preserve">    All Is Dust</v>
      </c>
      <c r="G164" t="str">
        <f t="shared" si="30"/>
        <v>All Is Dust</v>
      </c>
      <c r="H164">
        <f t="shared" si="31"/>
        <v>0</v>
      </c>
      <c r="I164">
        <f>VLOOKUP(G164,'Cards Fixture'!$A$1:$B$278,2,FALSE)</f>
        <v>9</v>
      </c>
      <c r="J164">
        <f t="shared" si="32"/>
        <v>0</v>
      </c>
      <c r="K164" t="str">
        <f t="shared" si="38"/>
        <v>264,198,220,62,9</v>
      </c>
      <c r="L164">
        <f t="shared" si="33"/>
        <v>198</v>
      </c>
      <c r="M164">
        <f t="shared" si="34"/>
        <v>0</v>
      </c>
      <c r="N164" t="str">
        <f t="shared" si="35"/>
        <v>M12</v>
      </c>
    </row>
    <row r="165" spans="1:14">
      <c r="B165" t="str">
        <f t="shared" si="27"/>
        <v>------ M12 ------</v>
      </c>
      <c r="C165" t="str">
        <f t="shared" si="28"/>
        <v>Pack 1 pick 5:</v>
      </c>
      <c r="D165" s="2" t="str">
        <f t="shared" si="37"/>
        <v xml:space="preserve"> 1</v>
      </c>
      <c r="E165" s="2" t="str">
        <f t="shared" si="36"/>
        <v xml:space="preserve"> 5</v>
      </c>
      <c r="F165">
        <f t="shared" si="29"/>
        <v>0</v>
      </c>
      <c r="G165" t="str">
        <f t="shared" si="30"/>
        <v>0</v>
      </c>
      <c r="H165">
        <f t="shared" si="31"/>
        <v>0</v>
      </c>
      <c r="I165" t="e">
        <f>VLOOKUP(G165,'Cards Fixture'!$A$1:$B$278,2,FALSE)</f>
        <v>#N/A</v>
      </c>
      <c r="J165">
        <f t="shared" si="32"/>
        <v>0</v>
      </c>
      <c r="K165" t="str">
        <f t="shared" si="38"/>
        <v>264,198,220,62,9</v>
      </c>
      <c r="L165">
        <f t="shared" si="33"/>
        <v>198</v>
      </c>
      <c r="M165">
        <f t="shared" si="34"/>
        <v>0</v>
      </c>
      <c r="N165" t="str">
        <f t="shared" si="35"/>
        <v>M12</v>
      </c>
    </row>
    <row r="166" spans="1:14">
      <c r="A166" t="s">
        <v>76</v>
      </c>
      <c r="B166" t="str">
        <f t="shared" si="27"/>
        <v>------ M12 ------</v>
      </c>
      <c r="C166" t="str">
        <f t="shared" si="28"/>
        <v>Pack 1 pick 5:</v>
      </c>
      <c r="D166" s="2" t="str">
        <f t="shared" si="37"/>
        <v xml:space="preserve"> 1</v>
      </c>
      <c r="E166" s="2" t="str">
        <f t="shared" si="36"/>
        <v xml:space="preserve"> 5</v>
      </c>
      <c r="F166" t="str">
        <f t="shared" si="29"/>
        <v xml:space="preserve">    Momentary Blink</v>
      </c>
      <c r="G166" t="str">
        <f t="shared" si="30"/>
        <v>Momentary Blink</v>
      </c>
      <c r="H166">
        <f t="shared" si="31"/>
        <v>0</v>
      </c>
      <c r="I166">
        <f>VLOOKUP(G166,'Cards Fixture'!$A$1:$B$278,2,FALSE)</f>
        <v>131</v>
      </c>
      <c r="J166">
        <f t="shared" si="32"/>
        <v>0</v>
      </c>
      <c r="K166" t="str">
        <f t="shared" si="38"/>
        <v>264,198,220,62,9,131</v>
      </c>
      <c r="L166">
        <f t="shared" si="33"/>
        <v>198</v>
      </c>
      <c r="M166">
        <f t="shared" si="34"/>
        <v>0</v>
      </c>
      <c r="N166" t="str">
        <f t="shared" si="35"/>
        <v>M12</v>
      </c>
    </row>
    <row r="167" spans="1:14">
      <c r="B167" t="str">
        <f t="shared" si="27"/>
        <v>------ M12 ------</v>
      </c>
      <c r="C167" t="str">
        <f t="shared" si="28"/>
        <v>Pack 1 pick 5:</v>
      </c>
      <c r="D167" s="2" t="str">
        <f t="shared" si="37"/>
        <v xml:space="preserve"> 1</v>
      </c>
      <c r="E167" s="2" t="str">
        <f t="shared" si="36"/>
        <v xml:space="preserve"> 5</v>
      </c>
      <c r="F167">
        <f t="shared" si="29"/>
        <v>0</v>
      </c>
      <c r="G167" t="str">
        <f t="shared" si="30"/>
        <v>0</v>
      </c>
      <c r="H167">
        <f t="shared" si="31"/>
        <v>0</v>
      </c>
      <c r="I167" t="e">
        <f>VLOOKUP(G167,'Cards Fixture'!$A$1:$B$278,2,FALSE)</f>
        <v>#N/A</v>
      </c>
      <c r="J167">
        <f t="shared" si="32"/>
        <v>0</v>
      </c>
      <c r="K167" t="str">
        <f t="shared" si="38"/>
        <v>264,198,220,62,9,131</v>
      </c>
      <c r="L167">
        <f t="shared" si="33"/>
        <v>198</v>
      </c>
      <c r="M167">
        <f t="shared" si="34"/>
        <v>0</v>
      </c>
      <c r="N167" t="str">
        <f t="shared" si="35"/>
        <v>M12</v>
      </c>
    </row>
    <row r="168" spans="1:14">
      <c r="A168" t="s">
        <v>77</v>
      </c>
      <c r="B168" t="str">
        <f t="shared" si="27"/>
        <v>------ M12 ------</v>
      </c>
      <c r="C168" t="str">
        <f t="shared" si="28"/>
        <v>Pack 1 pick 5:</v>
      </c>
      <c r="D168" s="2" t="str">
        <f t="shared" si="37"/>
        <v xml:space="preserve"> 1</v>
      </c>
      <c r="E168" s="2" t="str">
        <f t="shared" si="36"/>
        <v xml:space="preserve"> 5</v>
      </c>
      <c r="F168" t="str">
        <f t="shared" si="29"/>
        <v xml:space="preserve">    Opt</v>
      </c>
      <c r="G168" t="str">
        <f t="shared" si="30"/>
        <v>Opt</v>
      </c>
      <c r="H168">
        <f t="shared" si="31"/>
        <v>0</v>
      </c>
      <c r="I168">
        <f>VLOOKUP(G168,'Cards Fixture'!$A$1:$B$278,2,FALSE)</f>
        <v>150</v>
      </c>
      <c r="J168">
        <f t="shared" si="32"/>
        <v>0</v>
      </c>
      <c r="K168" t="str">
        <f t="shared" si="38"/>
        <v>264,198,220,62,9,131,150</v>
      </c>
      <c r="L168">
        <f t="shared" si="33"/>
        <v>198</v>
      </c>
      <c r="M168">
        <f t="shared" si="34"/>
        <v>0</v>
      </c>
      <c r="N168" t="str">
        <f t="shared" si="35"/>
        <v>M12</v>
      </c>
    </row>
    <row r="169" spans="1:14">
      <c r="B169" t="str">
        <f t="shared" si="27"/>
        <v>------ M12 ------</v>
      </c>
      <c r="C169" t="str">
        <f t="shared" si="28"/>
        <v>Pack 1 pick 5:</v>
      </c>
      <c r="D169" s="2" t="str">
        <f t="shared" si="37"/>
        <v xml:space="preserve"> 1</v>
      </c>
      <c r="E169" s="2" t="str">
        <f t="shared" si="36"/>
        <v xml:space="preserve"> 5</v>
      </c>
      <c r="F169">
        <f t="shared" si="29"/>
        <v>0</v>
      </c>
      <c r="G169" t="str">
        <f t="shared" si="30"/>
        <v>0</v>
      </c>
      <c r="H169">
        <f t="shared" si="31"/>
        <v>0</v>
      </c>
      <c r="I169" t="e">
        <f>VLOOKUP(G169,'Cards Fixture'!$A$1:$B$278,2,FALSE)</f>
        <v>#N/A</v>
      </c>
      <c r="J169">
        <f t="shared" si="32"/>
        <v>0</v>
      </c>
      <c r="K169" t="str">
        <f t="shared" si="38"/>
        <v>264,198,220,62,9,131,150</v>
      </c>
      <c r="L169">
        <f t="shared" si="33"/>
        <v>198</v>
      </c>
      <c r="M169">
        <f t="shared" si="34"/>
        <v>0</v>
      </c>
      <c r="N169" t="str">
        <f t="shared" si="35"/>
        <v>M12</v>
      </c>
    </row>
    <row r="170" spans="1:14">
      <c r="A170" t="s">
        <v>78</v>
      </c>
      <c r="B170" t="str">
        <f t="shared" si="27"/>
        <v>------ M12 ------</v>
      </c>
      <c r="C170" t="str">
        <f t="shared" si="28"/>
        <v>Pack 1 pick 5:</v>
      </c>
      <c r="D170" s="2" t="str">
        <f t="shared" si="37"/>
        <v xml:space="preserve"> 1</v>
      </c>
      <c r="E170" s="2" t="str">
        <f t="shared" si="36"/>
        <v xml:space="preserve"> 5</v>
      </c>
      <c r="F170" t="str">
        <f t="shared" si="29"/>
        <v xml:space="preserve">    Persecute</v>
      </c>
      <c r="G170" t="str">
        <f t="shared" si="30"/>
        <v>Persecute</v>
      </c>
      <c r="H170">
        <f t="shared" si="31"/>
        <v>0</v>
      </c>
      <c r="I170">
        <f>VLOOKUP(G170,'Cards Fixture'!$A$1:$B$278,2,FALSE)</f>
        <v>154</v>
      </c>
      <c r="J170">
        <f t="shared" si="32"/>
        <v>0</v>
      </c>
      <c r="K170" t="str">
        <f t="shared" si="38"/>
        <v>264,198,220,62,9,131,150,154</v>
      </c>
      <c r="L170">
        <f t="shared" si="33"/>
        <v>198</v>
      </c>
      <c r="M170">
        <f t="shared" si="34"/>
        <v>0</v>
      </c>
      <c r="N170" t="str">
        <f t="shared" si="35"/>
        <v>M12</v>
      </c>
    </row>
    <row r="171" spans="1:14">
      <c r="B171" t="str">
        <f t="shared" si="27"/>
        <v>------ M12 ------</v>
      </c>
      <c r="C171" t="str">
        <f t="shared" si="28"/>
        <v>Pack 1 pick 5:</v>
      </c>
      <c r="D171" s="2" t="str">
        <f t="shared" si="37"/>
        <v xml:space="preserve"> 1</v>
      </c>
      <c r="E171" s="2" t="str">
        <f t="shared" si="36"/>
        <v xml:space="preserve"> 5</v>
      </c>
      <c r="F171">
        <f t="shared" si="29"/>
        <v>0</v>
      </c>
      <c r="G171" t="str">
        <f t="shared" si="30"/>
        <v>0</v>
      </c>
      <c r="H171">
        <f t="shared" si="31"/>
        <v>0</v>
      </c>
      <c r="I171" t="e">
        <f>VLOOKUP(G171,'Cards Fixture'!$A$1:$B$278,2,FALSE)</f>
        <v>#N/A</v>
      </c>
      <c r="J171">
        <f t="shared" si="32"/>
        <v>0</v>
      </c>
      <c r="K171" t="str">
        <f t="shared" si="38"/>
        <v>264,198,220,62,9,131,150,154</v>
      </c>
      <c r="L171">
        <f t="shared" si="33"/>
        <v>198</v>
      </c>
      <c r="M171">
        <f t="shared" si="34"/>
        <v>0</v>
      </c>
      <c r="N171" t="str">
        <f t="shared" si="35"/>
        <v>M12</v>
      </c>
    </row>
    <row r="172" spans="1:14">
      <c r="A172" t="s">
        <v>79</v>
      </c>
      <c r="B172" t="str">
        <f t="shared" si="27"/>
        <v>------ M12 ------</v>
      </c>
      <c r="C172" t="str">
        <f t="shared" si="28"/>
        <v>Pack 1 pick 5:</v>
      </c>
      <c r="D172" s="2" t="str">
        <f t="shared" si="37"/>
        <v xml:space="preserve"> 1</v>
      </c>
      <c r="E172" s="2" t="str">
        <f t="shared" si="36"/>
        <v xml:space="preserve"> 5</v>
      </c>
      <c r="F172" t="str">
        <f t="shared" si="29"/>
        <v xml:space="preserve">    Carnophage</v>
      </c>
      <c r="G172" t="str">
        <f t="shared" si="30"/>
        <v>Carnophage</v>
      </c>
      <c r="H172">
        <f t="shared" si="31"/>
        <v>0</v>
      </c>
      <c r="I172">
        <f>VLOOKUP(G172,'Cards Fixture'!$A$1:$B$278,2,FALSE)</f>
        <v>36</v>
      </c>
      <c r="J172">
        <f t="shared" si="32"/>
        <v>0</v>
      </c>
      <c r="K172" t="str">
        <f t="shared" si="38"/>
        <v>264,198,220,62,9,131,150,154,36</v>
      </c>
      <c r="L172">
        <f t="shared" si="33"/>
        <v>198</v>
      </c>
      <c r="M172">
        <f t="shared" si="34"/>
        <v>0</v>
      </c>
      <c r="N172" t="str">
        <f t="shared" si="35"/>
        <v>M12</v>
      </c>
    </row>
    <row r="173" spans="1:14">
      <c r="B173" t="str">
        <f t="shared" si="27"/>
        <v>------ M12 ------</v>
      </c>
      <c r="C173" t="str">
        <f t="shared" si="28"/>
        <v>Pack 1 pick 5:</v>
      </c>
      <c r="D173" s="2" t="str">
        <f t="shared" si="37"/>
        <v xml:space="preserve"> 1</v>
      </c>
      <c r="E173" s="2" t="str">
        <f t="shared" si="36"/>
        <v xml:space="preserve"> 5</v>
      </c>
      <c r="F173">
        <f t="shared" si="29"/>
        <v>0</v>
      </c>
      <c r="G173" t="str">
        <f t="shared" si="30"/>
        <v>0</v>
      </c>
      <c r="H173">
        <f t="shared" si="31"/>
        <v>0</v>
      </c>
      <c r="I173" t="e">
        <f>VLOOKUP(G173,'Cards Fixture'!$A$1:$B$278,2,FALSE)</f>
        <v>#N/A</v>
      </c>
      <c r="J173">
        <f t="shared" si="32"/>
        <v>0</v>
      </c>
      <c r="K173" t="str">
        <f t="shared" si="38"/>
        <v>264,198,220,62,9,131,150,154,36</v>
      </c>
      <c r="L173">
        <f t="shared" si="33"/>
        <v>198</v>
      </c>
      <c r="M173">
        <f t="shared" si="34"/>
        <v>0</v>
      </c>
      <c r="N173" t="str">
        <f t="shared" si="35"/>
        <v>M12</v>
      </c>
    </row>
    <row r="174" spans="1:14">
      <c r="A174" t="s">
        <v>80</v>
      </c>
      <c r="B174" t="str">
        <f t="shared" si="27"/>
        <v>------ M12 ------</v>
      </c>
      <c r="C174" t="str">
        <f t="shared" si="28"/>
        <v>Pack 1 pick 5:</v>
      </c>
      <c r="D174" s="2" t="str">
        <f t="shared" si="37"/>
        <v xml:space="preserve"> 1</v>
      </c>
      <c r="E174" s="2" t="str">
        <f t="shared" si="36"/>
        <v xml:space="preserve"> 5</v>
      </c>
      <c r="F174" t="str">
        <f t="shared" si="29"/>
        <v xml:space="preserve">    Plated Geopede</v>
      </c>
      <c r="G174" t="str">
        <f t="shared" si="30"/>
        <v>Plated Geopede</v>
      </c>
      <c r="H174">
        <f t="shared" si="31"/>
        <v>0</v>
      </c>
      <c r="I174">
        <f>VLOOKUP(G174,'Cards Fixture'!$A$1:$B$278,2,FALSE)</f>
        <v>161</v>
      </c>
      <c r="J174">
        <f t="shared" si="32"/>
        <v>0</v>
      </c>
      <c r="K174" t="str">
        <f t="shared" si="38"/>
        <v>264,198,220,62,9,131,150,154,36,161</v>
      </c>
      <c r="L174">
        <f t="shared" si="33"/>
        <v>198</v>
      </c>
      <c r="M174">
        <f t="shared" si="34"/>
        <v>0</v>
      </c>
      <c r="N174" t="str">
        <f t="shared" si="35"/>
        <v>M12</v>
      </c>
    </row>
    <row r="175" spans="1:14">
      <c r="B175" t="str">
        <f t="shared" si="27"/>
        <v>------ M12 ------</v>
      </c>
      <c r="C175" t="str">
        <f t="shared" si="28"/>
        <v>Pack 1 pick 5:</v>
      </c>
      <c r="D175" s="2" t="str">
        <f t="shared" si="37"/>
        <v xml:space="preserve"> 1</v>
      </c>
      <c r="E175" s="2" t="str">
        <f t="shared" si="36"/>
        <v xml:space="preserve"> 5</v>
      </c>
      <c r="F175">
        <f t="shared" si="29"/>
        <v>0</v>
      </c>
      <c r="G175" t="str">
        <f t="shared" si="30"/>
        <v>0</v>
      </c>
      <c r="H175">
        <f t="shared" si="31"/>
        <v>0</v>
      </c>
      <c r="I175" t="e">
        <f>VLOOKUP(G175,'Cards Fixture'!$A$1:$B$278,2,FALSE)</f>
        <v>#N/A</v>
      </c>
      <c r="J175">
        <f t="shared" si="32"/>
        <v>0</v>
      </c>
      <c r="K175" t="str">
        <f t="shared" si="38"/>
        <v>264,198,220,62,9,131,150,154,36,161</v>
      </c>
      <c r="L175">
        <f t="shared" si="33"/>
        <v>198</v>
      </c>
      <c r="M175">
        <f t="shared" si="34"/>
        <v>0</v>
      </c>
      <c r="N175" t="str">
        <f t="shared" si="35"/>
        <v>M12</v>
      </c>
    </row>
    <row r="176" spans="1:14">
      <c r="A176" t="s">
        <v>81</v>
      </c>
      <c r="B176" t="str">
        <f t="shared" si="27"/>
        <v>------ M12 ------</v>
      </c>
      <c r="C176" t="str">
        <f t="shared" si="28"/>
        <v>Pack 1 pick 5:</v>
      </c>
      <c r="D176" s="2" t="str">
        <f t="shared" si="37"/>
        <v xml:space="preserve"> 1</v>
      </c>
      <c r="E176" s="2" t="str">
        <f t="shared" si="36"/>
        <v xml:space="preserve"> 5</v>
      </c>
      <c r="F176" t="str">
        <f t="shared" si="29"/>
        <v xml:space="preserve">    Innocent Blood</v>
      </c>
      <c r="G176" t="str">
        <f t="shared" si="30"/>
        <v>Innocent Blood</v>
      </c>
      <c r="H176">
        <f t="shared" si="31"/>
        <v>0</v>
      </c>
      <c r="I176">
        <f>VLOOKUP(G176,'Cards Fixture'!$A$1:$B$278,2,FALSE)</f>
        <v>101</v>
      </c>
      <c r="J176">
        <f t="shared" si="32"/>
        <v>0</v>
      </c>
      <c r="K176" t="str">
        <f t="shared" si="38"/>
        <v>264,198,220,62,9,131,150,154,36,161,101</v>
      </c>
      <c r="L176">
        <f t="shared" si="33"/>
        <v>198</v>
      </c>
      <c r="M176">
        <f t="shared" si="34"/>
        <v>0</v>
      </c>
      <c r="N176" t="str">
        <f t="shared" si="35"/>
        <v>M12</v>
      </c>
    </row>
    <row r="177" spans="1:14">
      <c r="B177" t="str">
        <f t="shared" si="27"/>
        <v>------ M12 ------</v>
      </c>
      <c r="C177" t="str">
        <f t="shared" si="28"/>
        <v>Pack 1 pick 5:</v>
      </c>
      <c r="D177" s="2" t="str">
        <f t="shared" si="37"/>
        <v xml:space="preserve"> 1</v>
      </c>
      <c r="E177" s="2" t="str">
        <f t="shared" si="36"/>
        <v xml:space="preserve"> 5</v>
      </c>
      <c r="F177">
        <f t="shared" si="29"/>
        <v>0</v>
      </c>
      <c r="G177" t="str">
        <f t="shared" si="30"/>
        <v>0</v>
      </c>
      <c r="H177">
        <f t="shared" si="31"/>
        <v>0</v>
      </c>
      <c r="I177" t="e">
        <f>VLOOKUP(G177,'Cards Fixture'!$A$1:$B$278,2,FALSE)</f>
        <v>#N/A</v>
      </c>
      <c r="J177">
        <f t="shared" si="32"/>
        <v>0</v>
      </c>
      <c r="K177" t="str">
        <f t="shared" si="38"/>
        <v>264,198,220,62,9,131,150,154,36,161,101</v>
      </c>
      <c r="L177">
        <f t="shared" si="33"/>
        <v>198</v>
      </c>
      <c r="M177">
        <f t="shared" si="34"/>
        <v>0</v>
      </c>
      <c r="N177" t="str">
        <f t="shared" si="35"/>
        <v>M12</v>
      </c>
    </row>
    <row r="178" spans="1:14">
      <c r="B178" t="str">
        <f t="shared" si="27"/>
        <v>------ M12 ------</v>
      </c>
      <c r="C178" t="str">
        <f t="shared" si="28"/>
        <v>Pack 1 pick 5:</v>
      </c>
      <c r="D178" s="2" t="str">
        <f t="shared" si="37"/>
        <v xml:space="preserve"> 1</v>
      </c>
      <c r="E178" s="2" t="str">
        <f t="shared" si="36"/>
        <v xml:space="preserve"> 5</v>
      </c>
      <c r="F178">
        <f t="shared" si="29"/>
        <v>0</v>
      </c>
      <c r="G178" t="str">
        <f t="shared" si="30"/>
        <v>0</v>
      </c>
      <c r="H178">
        <f t="shared" si="31"/>
        <v>0</v>
      </c>
      <c r="I178" t="e">
        <f>VLOOKUP(G178,'Cards Fixture'!$A$1:$B$278,2,FALSE)</f>
        <v>#N/A</v>
      </c>
      <c r="J178">
        <f t="shared" si="32"/>
        <v>0</v>
      </c>
      <c r="K178" t="str">
        <f t="shared" si="38"/>
        <v>264,198,220,62,9,131,150,154,36,161,101</v>
      </c>
      <c r="L178">
        <f t="shared" si="33"/>
        <v>198</v>
      </c>
      <c r="M178">
        <f t="shared" si="34"/>
        <v>0</v>
      </c>
      <c r="N178" t="str">
        <f t="shared" si="35"/>
        <v>M12</v>
      </c>
    </row>
    <row r="179" spans="1:14">
      <c r="B179" t="str">
        <f t="shared" si="27"/>
        <v>------ M12 ------</v>
      </c>
      <c r="C179" t="str">
        <f t="shared" si="28"/>
        <v>Pack 1 pick 5:</v>
      </c>
      <c r="D179" s="2" t="str">
        <f t="shared" si="37"/>
        <v xml:space="preserve"> 1</v>
      </c>
      <c r="E179" s="2" t="str">
        <f t="shared" si="36"/>
        <v xml:space="preserve"> 5</v>
      </c>
      <c r="F179">
        <f t="shared" si="29"/>
        <v>0</v>
      </c>
      <c r="G179" t="str">
        <f t="shared" si="30"/>
        <v>0</v>
      </c>
      <c r="H179">
        <f t="shared" si="31"/>
        <v>0</v>
      </c>
      <c r="I179" t="e">
        <f>VLOOKUP(G179,'Cards Fixture'!$A$1:$B$278,2,FALSE)</f>
        <v>#N/A</v>
      </c>
      <c r="J179">
        <f t="shared" si="32"/>
        <v>0</v>
      </c>
      <c r="K179" t="str">
        <f t="shared" si="38"/>
        <v>264,198,220,62,9,131,150,154,36,161,101</v>
      </c>
      <c r="L179">
        <f t="shared" si="33"/>
        <v>198</v>
      </c>
      <c r="M179">
        <f t="shared" si="34"/>
        <v>1</v>
      </c>
      <c r="N179" t="str">
        <f t="shared" si="35"/>
        <v>M12</v>
      </c>
    </row>
    <row r="180" spans="1:14">
      <c r="A180" t="s">
        <v>82</v>
      </c>
      <c r="B180" t="str">
        <f t="shared" si="27"/>
        <v>------ M12 ------</v>
      </c>
      <c r="C180" t="str">
        <f t="shared" si="28"/>
        <v>Pack 1 pick 6:</v>
      </c>
      <c r="D180" s="2" t="str">
        <f t="shared" si="37"/>
        <v xml:space="preserve"> 1</v>
      </c>
      <c r="E180" s="2" t="str">
        <f t="shared" si="36"/>
        <v xml:space="preserve"> 6</v>
      </c>
      <c r="F180" t="str">
        <f t="shared" si="29"/>
        <v/>
      </c>
      <c r="G180" t="str">
        <f t="shared" si="30"/>
        <v/>
      </c>
      <c r="H180">
        <f t="shared" si="31"/>
        <v>0</v>
      </c>
      <c r="I180" t="e">
        <f>VLOOKUP(G180,'Cards Fixture'!$A$1:$B$278,2,FALSE)</f>
        <v>#N/A</v>
      </c>
      <c r="J180">
        <f t="shared" si="32"/>
        <v>1</v>
      </c>
      <c r="K180" t="str">
        <f t="shared" si="38"/>
        <v/>
      </c>
      <c r="L180">
        <f t="shared" si="33"/>
        <v>198</v>
      </c>
      <c r="M180">
        <f t="shared" si="34"/>
        <v>0</v>
      </c>
      <c r="N180" t="str">
        <f t="shared" si="35"/>
        <v>M12</v>
      </c>
    </row>
    <row r="181" spans="1:14">
      <c r="B181" t="str">
        <f t="shared" si="27"/>
        <v>------ M12 ------</v>
      </c>
      <c r="C181" t="str">
        <f t="shared" si="28"/>
        <v>Pack 1 pick 6:</v>
      </c>
      <c r="D181" s="2" t="str">
        <f t="shared" si="37"/>
        <v xml:space="preserve"> 1</v>
      </c>
      <c r="E181" s="2" t="str">
        <f t="shared" si="36"/>
        <v xml:space="preserve"> 6</v>
      </c>
      <c r="F181">
        <f t="shared" si="29"/>
        <v>0</v>
      </c>
      <c r="G181" t="str">
        <f t="shared" si="30"/>
        <v>0</v>
      </c>
      <c r="H181">
        <f t="shared" si="31"/>
        <v>0</v>
      </c>
      <c r="I181" t="e">
        <f>VLOOKUP(G181,'Cards Fixture'!$A$1:$B$278,2,FALSE)</f>
        <v>#N/A</v>
      </c>
      <c r="J181">
        <f t="shared" si="32"/>
        <v>0</v>
      </c>
      <c r="K181" t="str">
        <f t="shared" si="38"/>
        <v/>
      </c>
      <c r="L181">
        <f t="shared" si="33"/>
        <v>198</v>
      </c>
      <c r="M181">
        <f t="shared" si="34"/>
        <v>0</v>
      </c>
      <c r="N181" t="str">
        <f t="shared" si="35"/>
        <v>M12</v>
      </c>
    </row>
    <row r="182" spans="1:14">
      <c r="A182" t="s">
        <v>83</v>
      </c>
      <c r="B182" t="str">
        <f t="shared" si="27"/>
        <v>------ M12 ------</v>
      </c>
      <c r="C182" t="str">
        <f t="shared" si="28"/>
        <v>Pack 1 pick 6:</v>
      </c>
      <c r="D182" s="2" t="str">
        <f t="shared" si="37"/>
        <v xml:space="preserve"> 1</v>
      </c>
      <c r="E182" s="2" t="str">
        <f t="shared" si="36"/>
        <v xml:space="preserve"> 6</v>
      </c>
      <c r="F182" t="str">
        <f t="shared" si="29"/>
        <v xml:space="preserve">    Weathered Wayfarer</v>
      </c>
      <c r="G182" t="str">
        <f t="shared" si="30"/>
        <v>Weathered Wayfarer</v>
      </c>
      <c r="H182">
        <f t="shared" si="31"/>
        <v>0</v>
      </c>
      <c r="I182">
        <f>VLOOKUP(G182,'Cards Fixture'!$A$1:$B$278,2,FALSE)</f>
        <v>267</v>
      </c>
      <c r="J182">
        <f t="shared" si="32"/>
        <v>0</v>
      </c>
      <c r="K182" t="str">
        <f t="shared" si="38"/>
        <v>267</v>
      </c>
      <c r="L182">
        <f t="shared" si="33"/>
        <v>198</v>
      </c>
      <c r="M182">
        <f t="shared" si="34"/>
        <v>0</v>
      </c>
      <c r="N182" t="str">
        <f t="shared" si="35"/>
        <v>M12</v>
      </c>
    </row>
    <row r="183" spans="1:14">
      <c r="B183" t="str">
        <f t="shared" si="27"/>
        <v>------ M12 ------</v>
      </c>
      <c r="C183" t="str">
        <f t="shared" si="28"/>
        <v>Pack 1 pick 6:</v>
      </c>
      <c r="D183" s="2" t="str">
        <f t="shared" si="37"/>
        <v xml:space="preserve"> 1</v>
      </c>
      <c r="E183" s="2" t="str">
        <f t="shared" si="36"/>
        <v xml:space="preserve"> 6</v>
      </c>
      <c r="F183">
        <f t="shared" si="29"/>
        <v>0</v>
      </c>
      <c r="G183" t="str">
        <f t="shared" si="30"/>
        <v>0</v>
      </c>
      <c r="H183">
        <f t="shared" si="31"/>
        <v>0</v>
      </c>
      <c r="I183" t="e">
        <f>VLOOKUP(G183,'Cards Fixture'!$A$1:$B$278,2,FALSE)</f>
        <v>#N/A</v>
      </c>
      <c r="J183">
        <f t="shared" si="32"/>
        <v>0</v>
      </c>
      <c r="K183" t="str">
        <f t="shared" si="38"/>
        <v>267</v>
      </c>
      <c r="L183">
        <f t="shared" si="33"/>
        <v>198</v>
      </c>
      <c r="M183">
        <f t="shared" si="34"/>
        <v>0</v>
      </c>
      <c r="N183" t="str">
        <f t="shared" si="35"/>
        <v>M12</v>
      </c>
    </row>
    <row r="184" spans="1:14">
      <c r="A184" t="s">
        <v>84</v>
      </c>
      <c r="B184" t="str">
        <f t="shared" si="27"/>
        <v>------ M12 ------</v>
      </c>
      <c r="C184" t="str">
        <f t="shared" si="28"/>
        <v>Pack 1 pick 6:</v>
      </c>
      <c r="D184" s="2" t="str">
        <f t="shared" si="37"/>
        <v xml:space="preserve"> 1</v>
      </c>
      <c r="E184" s="2" t="str">
        <f t="shared" si="36"/>
        <v xml:space="preserve"> 6</v>
      </c>
      <c r="F184" t="str">
        <f t="shared" si="29"/>
        <v>--&gt; Eternal Witness</v>
      </c>
      <c r="G184" t="str">
        <f t="shared" si="30"/>
        <v>Eternal Witness</v>
      </c>
      <c r="H184">
        <f t="shared" si="31"/>
        <v>1</v>
      </c>
      <c r="I184">
        <f>VLOOKUP(G184,'Cards Fixture'!$A$1:$B$278,2,FALSE)</f>
        <v>70</v>
      </c>
      <c r="J184">
        <f t="shared" si="32"/>
        <v>0</v>
      </c>
      <c r="K184" t="str">
        <f t="shared" si="38"/>
        <v>267,70</v>
      </c>
      <c r="L184">
        <f t="shared" si="33"/>
        <v>70</v>
      </c>
      <c r="M184">
        <f t="shared" si="34"/>
        <v>0</v>
      </c>
      <c r="N184" t="str">
        <f t="shared" si="35"/>
        <v>M12</v>
      </c>
    </row>
    <row r="185" spans="1:14">
      <c r="B185" t="str">
        <f t="shared" si="27"/>
        <v>------ M12 ------</v>
      </c>
      <c r="C185" t="str">
        <f t="shared" si="28"/>
        <v>Pack 1 pick 6:</v>
      </c>
      <c r="D185" s="2" t="str">
        <f t="shared" si="37"/>
        <v xml:space="preserve"> 1</v>
      </c>
      <c r="E185" s="2" t="str">
        <f t="shared" si="36"/>
        <v xml:space="preserve"> 6</v>
      </c>
      <c r="F185">
        <f t="shared" si="29"/>
        <v>0</v>
      </c>
      <c r="G185" t="str">
        <f t="shared" si="30"/>
        <v>0</v>
      </c>
      <c r="H185">
        <f t="shared" si="31"/>
        <v>0</v>
      </c>
      <c r="I185" t="e">
        <f>VLOOKUP(G185,'Cards Fixture'!$A$1:$B$278,2,FALSE)</f>
        <v>#N/A</v>
      </c>
      <c r="J185">
        <f t="shared" si="32"/>
        <v>0</v>
      </c>
      <c r="K185" t="str">
        <f t="shared" si="38"/>
        <v>267,70</v>
      </c>
      <c r="L185">
        <f t="shared" si="33"/>
        <v>70</v>
      </c>
      <c r="M185">
        <f t="shared" si="34"/>
        <v>0</v>
      </c>
      <c r="N185" t="str">
        <f t="shared" si="35"/>
        <v>M12</v>
      </c>
    </row>
    <row r="186" spans="1:14">
      <c r="A186" t="s">
        <v>85</v>
      </c>
      <c r="B186" t="str">
        <f t="shared" si="27"/>
        <v>------ M12 ------</v>
      </c>
      <c r="C186" t="str">
        <f t="shared" si="28"/>
        <v>Pack 1 pick 6:</v>
      </c>
      <c r="D186" s="2" t="str">
        <f t="shared" si="37"/>
        <v xml:space="preserve"> 1</v>
      </c>
      <c r="E186" s="2" t="str">
        <f t="shared" si="36"/>
        <v xml:space="preserve"> 6</v>
      </c>
      <c r="F186" t="str">
        <f t="shared" si="29"/>
        <v xml:space="preserve">    Sphinx of the Steel Wind</v>
      </c>
      <c r="G186" t="str">
        <f t="shared" si="30"/>
        <v>Sphinx of the Steel Wind</v>
      </c>
      <c r="H186">
        <f t="shared" si="31"/>
        <v>0</v>
      </c>
      <c r="I186">
        <f>VLOOKUP(G186,'Cards Fixture'!$A$1:$B$278,2,FALSE)</f>
        <v>203</v>
      </c>
      <c r="J186">
        <f t="shared" si="32"/>
        <v>0</v>
      </c>
      <c r="K186" t="str">
        <f t="shared" si="38"/>
        <v>267,70,203</v>
      </c>
      <c r="L186">
        <f t="shared" si="33"/>
        <v>70</v>
      </c>
      <c r="M186">
        <f t="shared" si="34"/>
        <v>0</v>
      </c>
      <c r="N186" t="str">
        <f t="shared" si="35"/>
        <v>M12</v>
      </c>
    </row>
    <row r="187" spans="1:14">
      <c r="B187" t="str">
        <f t="shared" si="27"/>
        <v>------ M12 ------</v>
      </c>
      <c r="C187" t="str">
        <f t="shared" si="28"/>
        <v>Pack 1 pick 6:</v>
      </c>
      <c r="D187" s="2" t="str">
        <f t="shared" si="37"/>
        <v xml:space="preserve"> 1</v>
      </c>
      <c r="E187" s="2" t="str">
        <f t="shared" si="36"/>
        <v xml:space="preserve"> 6</v>
      </c>
      <c r="F187">
        <f t="shared" si="29"/>
        <v>0</v>
      </c>
      <c r="G187" t="str">
        <f t="shared" si="30"/>
        <v>0</v>
      </c>
      <c r="H187">
        <f t="shared" si="31"/>
        <v>0</v>
      </c>
      <c r="I187" t="e">
        <f>VLOOKUP(G187,'Cards Fixture'!$A$1:$B$278,2,FALSE)</f>
        <v>#N/A</v>
      </c>
      <c r="J187">
        <f t="shared" si="32"/>
        <v>0</v>
      </c>
      <c r="K187" t="str">
        <f t="shared" si="38"/>
        <v>267,70,203</v>
      </c>
      <c r="L187">
        <f t="shared" si="33"/>
        <v>70</v>
      </c>
      <c r="M187">
        <f t="shared" si="34"/>
        <v>0</v>
      </c>
      <c r="N187" t="str">
        <f t="shared" si="35"/>
        <v>M12</v>
      </c>
    </row>
    <row r="188" spans="1:14">
      <c r="A188" t="s">
        <v>86</v>
      </c>
      <c r="B188" t="str">
        <f t="shared" si="27"/>
        <v>------ M12 ------</v>
      </c>
      <c r="C188" t="str">
        <f t="shared" si="28"/>
        <v>Pack 1 pick 6:</v>
      </c>
      <c r="D188" s="2" t="str">
        <f t="shared" si="37"/>
        <v xml:space="preserve"> 1</v>
      </c>
      <c r="E188" s="2" t="str">
        <f t="shared" si="36"/>
        <v xml:space="preserve"> 6</v>
      </c>
      <c r="F188" t="str">
        <f t="shared" si="29"/>
        <v xml:space="preserve">    Hex Parasite</v>
      </c>
      <c r="G188" t="str">
        <f t="shared" si="30"/>
        <v>Hex Parasite</v>
      </c>
      <c r="H188">
        <f t="shared" si="31"/>
        <v>0</v>
      </c>
      <c r="I188">
        <f>VLOOKUP(G188,'Cards Fixture'!$A$1:$B$278,2,FALSE)</f>
        <v>93</v>
      </c>
      <c r="J188">
        <f t="shared" si="32"/>
        <v>0</v>
      </c>
      <c r="K188" t="str">
        <f t="shared" si="38"/>
        <v>267,70,203,93</v>
      </c>
      <c r="L188">
        <f t="shared" si="33"/>
        <v>70</v>
      </c>
      <c r="M188">
        <f t="shared" si="34"/>
        <v>0</v>
      </c>
      <c r="N188" t="str">
        <f t="shared" si="35"/>
        <v>M12</v>
      </c>
    </row>
    <row r="189" spans="1:14">
      <c r="B189" t="str">
        <f t="shared" si="27"/>
        <v>------ M12 ------</v>
      </c>
      <c r="C189" t="str">
        <f t="shared" si="28"/>
        <v>Pack 1 pick 6:</v>
      </c>
      <c r="D189" s="2" t="str">
        <f t="shared" si="37"/>
        <v xml:space="preserve"> 1</v>
      </c>
      <c r="E189" s="2" t="str">
        <f t="shared" si="36"/>
        <v xml:space="preserve"> 6</v>
      </c>
      <c r="F189">
        <f t="shared" si="29"/>
        <v>0</v>
      </c>
      <c r="G189" t="str">
        <f t="shared" si="30"/>
        <v>0</v>
      </c>
      <c r="H189">
        <f t="shared" si="31"/>
        <v>0</v>
      </c>
      <c r="I189" t="e">
        <f>VLOOKUP(G189,'Cards Fixture'!$A$1:$B$278,2,FALSE)</f>
        <v>#N/A</v>
      </c>
      <c r="J189">
        <f t="shared" si="32"/>
        <v>0</v>
      </c>
      <c r="K189" t="str">
        <f t="shared" si="38"/>
        <v>267,70,203,93</v>
      </c>
      <c r="L189">
        <f t="shared" si="33"/>
        <v>70</v>
      </c>
      <c r="M189">
        <f t="shared" si="34"/>
        <v>0</v>
      </c>
      <c r="N189" t="str">
        <f t="shared" si="35"/>
        <v>M12</v>
      </c>
    </row>
    <row r="190" spans="1:14">
      <c r="A190" t="s">
        <v>87</v>
      </c>
      <c r="B190" t="str">
        <f t="shared" si="27"/>
        <v>------ M12 ------</v>
      </c>
      <c r="C190" t="str">
        <f t="shared" si="28"/>
        <v>Pack 1 pick 6:</v>
      </c>
      <c r="D190" s="2" t="str">
        <f t="shared" si="37"/>
        <v xml:space="preserve"> 1</v>
      </c>
      <c r="E190" s="2" t="str">
        <f t="shared" si="36"/>
        <v xml:space="preserve"> 6</v>
      </c>
      <c r="F190" t="str">
        <f t="shared" si="29"/>
        <v xml:space="preserve">    Sulfur Falls</v>
      </c>
      <c r="G190" t="str">
        <f t="shared" si="30"/>
        <v>Sulfur Falls</v>
      </c>
      <c r="H190">
        <f t="shared" si="31"/>
        <v>0</v>
      </c>
      <c r="I190">
        <f>VLOOKUP(G190,'Cards Fixture'!$A$1:$B$278,2,FALSE)</f>
        <v>214</v>
      </c>
      <c r="J190">
        <f t="shared" si="32"/>
        <v>0</v>
      </c>
      <c r="K190" t="str">
        <f t="shared" si="38"/>
        <v>267,70,203,93,214</v>
      </c>
      <c r="L190">
        <f t="shared" si="33"/>
        <v>70</v>
      </c>
      <c r="M190">
        <f t="shared" si="34"/>
        <v>0</v>
      </c>
      <c r="N190" t="str">
        <f t="shared" si="35"/>
        <v>M12</v>
      </c>
    </row>
    <row r="191" spans="1:14">
      <c r="B191" t="str">
        <f t="shared" si="27"/>
        <v>------ M12 ------</v>
      </c>
      <c r="C191" t="str">
        <f t="shared" si="28"/>
        <v>Pack 1 pick 6:</v>
      </c>
      <c r="D191" s="2" t="str">
        <f t="shared" si="37"/>
        <v xml:space="preserve"> 1</v>
      </c>
      <c r="E191" s="2" t="str">
        <f t="shared" si="36"/>
        <v xml:space="preserve"> 6</v>
      </c>
      <c r="F191">
        <f t="shared" si="29"/>
        <v>0</v>
      </c>
      <c r="G191" t="str">
        <f t="shared" si="30"/>
        <v>0</v>
      </c>
      <c r="H191">
        <f t="shared" si="31"/>
        <v>0</v>
      </c>
      <c r="I191" t="e">
        <f>VLOOKUP(G191,'Cards Fixture'!$A$1:$B$278,2,FALSE)</f>
        <v>#N/A</v>
      </c>
      <c r="J191">
        <f t="shared" si="32"/>
        <v>0</v>
      </c>
      <c r="K191" t="str">
        <f t="shared" si="38"/>
        <v>267,70,203,93,214</v>
      </c>
      <c r="L191">
        <f t="shared" si="33"/>
        <v>70</v>
      </c>
      <c r="M191">
        <f t="shared" si="34"/>
        <v>0</v>
      </c>
      <c r="N191" t="str">
        <f t="shared" si="35"/>
        <v>M12</v>
      </c>
    </row>
    <row r="192" spans="1:14">
      <c r="A192" t="s">
        <v>88</v>
      </c>
      <c r="B192" t="str">
        <f t="shared" si="27"/>
        <v>------ M12 ------</v>
      </c>
      <c r="C192" t="str">
        <f t="shared" si="28"/>
        <v>Pack 1 pick 6:</v>
      </c>
      <c r="D192" s="2" t="str">
        <f t="shared" si="37"/>
        <v xml:space="preserve"> 1</v>
      </c>
      <c r="E192" s="2" t="str">
        <f t="shared" si="36"/>
        <v xml:space="preserve"> 6</v>
      </c>
      <c r="F192" t="str">
        <f t="shared" si="29"/>
        <v xml:space="preserve">    Tattermunge Maniac</v>
      </c>
      <c r="G192" t="str">
        <f t="shared" si="30"/>
        <v>Tattermunge Maniac</v>
      </c>
      <c r="H192">
        <f t="shared" si="31"/>
        <v>0</v>
      </c>
      <c r="I192">
        <f>VLOOKUP(G192,'Cards Fixture'!$A$1:$B$278,2,FALSE)</f>
        <v>221</v>
      </c>
      <c r="J192">
        <f t="shared" si="32"/>
        <v>0</v>
      </c>
      <c r="K192" t="str">
        <f t="shared" si="38"/>
        <v>267,70,203,93,214,221</v>
      </c>
      <c r="L192">
        <f t="shared" si="33"/>
        <v>70</v>
      </c>
      <c r="M192">
        <f t="shared" si="34"/>
        <v>0</v>
      </c>
      <c r="N192" t="str">
        <f t="shared" si="35"/>
        <v>M12</v>
      </c>
    </row>
    <row r="193" spans="1:14">
      <c r="B193" t="str">
        <f t="shared" si="27"/>
        <v>------ M12 ------</v>
      </c>
      <c r="C193" t="str">
        <f t="shared" si="28"/>
        <v>Pack 1 pick 6:</v>
      </c>
      <c r="D193" s="2" t="str">
        <f t="shared" si="37"/>
        <v xml:space="preserve"> 1</v>
      </c>
      <c r="E193" s="2" t="str">
        <f t="shared" si="36"/>
        <v xml:space="preserve"> 6</v>
      </c>
      <c r="F193">
        <f t="shared" si="29"/>
        <v>0</v>
      </c>
      <c r="G193" t="str">
        <f t="shared" si="30"/>
        <v>0</v>
      </c>
      <c r="H193">
        <f t="shared" si="31"/>
        <v>0</v>
      </c>
      <c r="I193" t="e">
        <f>VLOOKUP(G193,'Cards Fixture'!$A$1:$B$278,2,FALSE)</f>
        <v>#N/A</v>
      </c>
      <c r="J193">
        <f t="shared" si="32"/>
        <v>0</v>
      </c>
      <c r="K193" t="str">
        <f t="shared" si="38"/>
        <v>267,70,203,93,214,221</v>
      </c>
      <c r="L193">
        <f t="shared" si="33"/>
        <v>70</v>
      </c>
      <c r="M193">
        <f t="shared" si="34"/>
        <v>0</v>
      </c>
      <c r="N193" t="str">
        <f t="shared" si="35"/>
        <v>M12</v>
      </c>
    </row>
    <row r="194" spans="1:14">
      <c r="A194" t="s">
        <v>89</v>
      </c>
      <c r="B194" t="str">
        <f t="shared" si="27"/>
        <v>------ M12 ------</v>
      </c>
      <c r="C194" t="str">
        <f t="shared" si="28"/>
        <v>Pack 1 pick 6:</v>
      </c>
      <c r="D194" s="2" t="str">
        <f t="shared" si="37"/>
        <v xml:space="preserve"> 1</v>
      </c>
      <c r="E194" s="2" t="str">
        <f t="shared" si="36"/>
        <v xml:space="preserve"> 6</v>
      </c>
      <c r="F194" t="str">
        <f t="shared" si="29"/>
        <v xml:space="preserve">    Daybreak Ranger</v>
      </c>
      <c r="G194" t="str">
        <f t="shared" si="30"/>
        <v>Daybreak Ranger</v>
      </c>
      <c r="H194">
        <f t="shared" si="31"/>
        <v>0</v>
      </c>
      <c r="I194">
        <f>VLOOKUP(G194,'Cards Fixture'!$A$1:$B$278,2,FALSE)</f>
        <v>48</v>
      </c>
      <c r="J194">
        <f t="shared" si="32"/>
        <v>0</v>
      </c>
      <c r="K194" t="str">
        <f t="shared" si="38"/>
        <v>267,70,203,93,214,221,48</v>
      </c>
      <c r="L194">
        <f t="shared" si="33"/>
        <v>70</v>
      </c>
      <c r="M194">
        <f t="shared" si="34"/>
        <v>0</v>
      </c>
      <c r="N194" t="str">
        <f t="shared" si="35"/>
        <v>M12</v>
      </c>
    </row>
    <row r="195" spans="1:14">
      <c r="B195" t="str">
        <f t="shared" si="27"/>
        <v>------ M12 ------</v>
      </c>
      <c r="C195" t="str">
        <f t="shared" si="28"/>
        <v>Pack 1 pick 6:</v>
      </c>
      <c r="D195" s="2" t="str">
        <f t="shared" si="37"/>
        <v xml:space="preserve"> 1</v>
      </c>
      <c r="E195" s="2" t="str">
        <f t="shared" si="36"/>
        <v xml:space="preserve"> 6</v>
      </c>
      <c r="F195">
        <f t="shared" si="29"/>
        <v>0</v>
      </c>
      <c r="G195" t="str">
        <f t="shared" si="30"/>
        <v>0</v>
      </c>
      <c r="H195">
        <f t="shared" si="31"/>
        <v>0</v>
      </c>
      <c r="I195" t="e">
        <f>VLOOKUP(G195,'Cards Fixture'!$A$1:$B$278,2,FALSE)</f>
        <v>#N/A</v>
      </c>
      <c r="J195">
        <f t="shared" si="32"/>
        <v>0</v>
      </c>
      <c r="K195" t="str">
        <f t="shared" si="38"/>
        <v>267,70,203,93,214,221,48</v>
      </c>
      <c r="L195">
        <f t="shared" si="33"/>
        <v>70</v>
      </c>
      <c r="M195">
        <f t="shared" si="34"/>
        <v>0</v>
      </c>
      <c r="N195" t="str">
        <f t="shared" si="35"/>
        <v>M12</v>
      </c>
    </row>
    <row r="196" spans="1:14">
      <c r="A196" t="s">
        <v>90</v>
      </c>
      <c r="B196" t="str">
        <f t="shared" si="27"/>
        <v>------ M12 ------</v>
      </c>
      <c r="C196" t="str">
        <f t="shared" si="28"/>
        <v>Pack 1 pick 6:</v>
      </c>
      <c r="D196" s="2" t="str">
        <f t="shared" si="37"/>
        <v xml:space="preserve"> 1</v>
      </c>
      <c r="E196" s="2" t="str">
        <f t="shared" si="36"/>
        <v xml:space="preserve"> 6</v>
      </c>
      <c r="F196" t="str">
        <f t="shared" si="29"/>
        <v xml:space="preserve">    Renewed Faith</v>
      </c>
      <c r="G196" t="str">
        <f t="shared" si="30"/>
        <v>Renewed Faith</v>
      </c>
      <c r="H196">
        <f t="shared" si="31"/>
        <v>0</v>
      </c>
      <c r="I196">
        <f>VLOOKUP(G196,'Cards Fixture'!$A$1:$B$278,2,FALSE)</f>
        <v>180</v>
      </c>
      <c r="J196">
        <f t="shared" si="32"/>
        <v>0</v>
      </c>
      <c r="K196" t="str">
        <f t="shared" si="38"/>
        <v>267,70,203,93,214,221,48,180</v>
      </c>
      <c r="L196">
        <f t="shared" si="33"/>
        <v>70</v>
      </c>
      <c r="M196">
        <f t="shared" si="34"/>
        <v>0</v>
      </c>
      <c r="N196" t="str">
        <f t="shared" si="35"/>
        <v>M12</v>
      </c>
    </row>
    <row r="197" spans="1:14">
      <c r="B197" t="str">
        <f t="shared" si="27"/>
        <v>------ M12 ------</v>
      </c>
      <c r="C197" t="str">
        <f t="shared" si="28"/>
        <v>Pack 1 pick 6:</v>
      </c>
      <c r="D197" s="2" t="str">
        <f t="shared" si="37"/>
        <v xml:space="preserve"> 1</v>
      </c>
      <c r="E197" s="2" t="str">
        <f t="shared" si="36"/>
        <v xml:space="preserve"> 6</v>
      </c>
      <c r="F197">
        <f t="shared" si="29"/>
        <v>0</v>
      </c>
      <c r="G197" t="str">
        <f t="shared" si="30"/>
        <v>0</v>
      </c>
      <c r="H197">
        <f t="shared" si="31"/>
        <v>0</v>
      </c>
      <c r="I197" t="e">
        <f>VLOOKUP(G197,'Cards Fixture'!$A$1:$B$278,2,FALSE)</f>
        <v>#N/A</v>
      </c>
      <c r="J197">
        <f t="shared" si="32"/>
        <v>0</v>
      </c>
      <c r="K197" t="str">
        <f t="shared" si="38"/>
        <v>267,70,203,93,214,221,48,180</v>
      </c>
      <c r="L197">
        <f t="shared" si="33"/>
        <v>70</v>
      </c>
      <c r="M197">
        <f t="shared" si="34"/>
        <v>0</v>
      </c>
      <c r="N197" t="str">
        <f t="shared" si="35"/>
        <v>M12</v>
      </c>
    </row>
    <row r="198" spans="1:14">
      <c r="A198" t="s">
        <v>91</v>
      </c>
      <c r="B198" t="str">
        <f t="shared" si="27"/>
        <v>------ M12 ------</v>
      </c>
      <c r="C198" t="str">
        <f t="shared" si="28"/>
        <v>Pack 1 pick 6:</v>
      </c>
      <c r="D198" s="2" t="str">
        <f t="shared" si="37"/>
        <v xml:space="preserve"> 1</v>
      </c>
      <c r="E198" s="2" t="str">
        <f t="shared" si="36"/>
        <v xml:space="preserve"> 6</v>
      </c>
      <c r="F198" t="str">
        <f t="shared" si="29"/>
        <v xml:space="preserve">    Goblin Welder</v>
      </c>
      <c r="G198" t="str">
        <f t="shared" si="30"/>
        <v>Goblin Welder</v>
      </c>
      <c r="H198">
        <f t="shared" si="31"/>
        <v>0</v>
      </c>
      <c r="I198">
        <f>VLOOKUP(G198,'Cards Fixture'!$A$1:$B$278,2,FALSE)</f>
        <v>87</v>
      </c>
      <c r="J198">
        <f t="shared" si="32"/>
        <v>0</v>
      </c>
      <c r="K198" t="str">
        <f t="shared" si="38"/>
        <v>267,70,203,93,214,221,48,180,87</v>
      </c>
      <c r="L198">
        <f t="shared" si="33"/>
        <v>70</v>
      </c>
      <c r="M198">
        <f t="shared" si="34"/>
        <v>0</v>
      </c>
      <c r="N198" t="str">
        <f t="shared" si="35"/>
        <v>M12</v>
      </c>
    </row>
    <row r="199" spans="1:14">
      <c r="B199" t="str">
        <f t="shared" si="27"/>
        <v>------ M12 ------</v>
      </c>
      <c r="C199" t="str">
        <f t="shared" si="28"/>
        <v>Pack 1 pick 6:</v>
      </c>
      <c r="D199" s="2" t="str">
        <f t="shared" si="37"/>
        <v xml:space="preserve"> 1</v>
      </c>
      <c r="E199" s="2" t="str">
        <f t="shared" si="36"/>
        <v xml:space="preserve"> 6</v>
      </c>
      <c r="F199">
        <f t="shared" si="29"/>
        <v>0</v>
      </c>
      <c r="G199" t="str">
        <f t="shared" si="30"/>
        <v>0</v>
      </c>
      <c r="H199">
        <f t="shared" si="31"/>
        <v>0</v>
      </c>
      <c r="I199" t="e">
        <f>VLOOKUP(G199,'Cards Fixture'!$A$1:$B$278,2,FALSE)</f>
        <v>#N/A</v>
      </c>
      <c r="J199">
        <f t="shared" si="32"/>
        <v>0</v>
      </c>
      <c r="K199" t="str">
        <f t="shared" si="38"/>
        <v>267,70,203,93,214,221,48,180,87</v>
      </c>
      <c r="L199">
        <f t="shared" si="33"/>
        <v>70</v>
      </c>
      <c r="M199">
        <f t="shared" si="34"/>
        <v>0</v>
      </c>
      <c r="N199" t="str">
        <f t="shared" si="35"/>
        <v>M12</v>
      </c>
    </row>
    <row r="200" spans="1:14">
      <c r="A200" t="s">
        <v>92</v>
      </c>
      <c r="B200" t="str">
        <f t="shared" si="27"/>
        <v>------ M12 ------</v>
      </c>
      <c r="C200" t="str">
        <f t="shared" si="28"/>
        <v>Pack 1 pick 6:</v>
      </c>
      <c r="D200" s="2" t="str">
        <f t="shared" si="37"/>
        <v xml:space="preserve"> 1</v>
      </c>
      <c r="E200" s="2" t="str">
        <f t="shared" si="36"/>
        <v xml:space="preserve"> 6</v>
      </c>
      <c r="F200" t="str">
        <f t="shared" si="29"/>
        <v xml:space="preserve">    Sarcomancy</v>
      </c>
      <c r="G200" t="str">
        <f t="shared" si="30"/>
        <v>Sarcomancy</v>
      </c>
      <c r="H200">
        <f t="shared" si="31"/>
        <v>0</v>
      </c>
      <c r="I200">
        <f>VLOOKUP(G200,'Cards Fixture'!$A$1:$B$278,2,FALSE)</f>
        <v>190</v>
      </c>
      <c r="J200">
        <f t="shared" si="32"/>
        <v>0</v>
      </c>
      <c r="K200" t="str">
        <f t="shared" si="38"/>
        <v>267,70,203,93,214,221,48,180,87,190</v>
      </c>
      <c r="L200">
        <f t="shared" si="33"/>
        <v>70</v>
      </c>
      <c r="M200">
        <f t="shared" si="34"/>
        <v>0</v>
      </c>
      <c r="N200" t="str">
        <f t="shared" si="35"/>
        <v>M12</v>
      </c>
    </row>
    <row r="201" spans="1:14">
      <c r="B201" t="str">
        <f t="shared" si="27"/>
        <v>------ M12 ------</v>
      </c>
      <c r="C201" t="str">
        <f t="shared" si="28"/>
        <v>Pack 1 pick 6:</v>
      </c>
      <c r="D201" s="2" t="str">
        <f t="shared" si="37"/>
        <v xml:space="preserve"> 1</v>
      </c>
      <c r="E201" s="2" t="str">
        <f t="shared" si="36"/>
        <v xml:space="preserve"> 6</v>
      </c>
      <c r="F201">
        <f t="shared" si="29"/>
        <v>0</v>
      </c>
      <c r="G201" t="str">
        <f t="shared" si="30"/>
        <v>0</v>
      </c>
      <c r="H201">
        <f t="shared" si="31"/>
        <v>0</v>
      </c>
      <c r="I201" t="e">
        <f>VLOOKUP(G201,'Cards Fixture'!$A$1:$B$278,2,FALSE)</f>
        <v>#N/A</v>
      </c>
      <c r="J201">
        <f t="shared" si="32"/>
        <v>0</v>
      </c>
      <c r="K201" t="str">
        <f t="shared" si="38"/>
        <v>267,70,203,93,214,221,48,180,87,190</v>
      </c>
      <c r="L201">
        <f t="shared" si="33"/>
        <v>70</v>
      </c>
      <c r="M201">
        <f t="shared" si="34"/>
        <v>0</v>
      </c>
      <c r="N201" t="str">
        <f t="shared" si="35"/>
        <v>M12</v>
      </c>
    </row>
    <row r="202" spans="1:14">
      <c r="B202" t="str">
        <f t="shared" si="27"/>
        <v>------ M12 ------</v>
      </c>
      <c r="C202" t="str">
        <f t="shared" si="28"/>
        <v>Pack 1 pick 6:</v>
      </c>
      <c r="D202" s="2" t="str">
        <f t="shared" si="37"/>
        <v xml:space="preserve"> 1</v>
      </c>
      <c r="E202" s="2" t="str">
        <f t="shared" si="36"/>
        <v xml:space="preserve"> 6</v>
      </c>
      <c r="F202">
        <f t="shared" si="29"/>
        <v>0</v>
      </c>
      <c r="G202" t="str">
        <f t="shared" si="30"/>
        <v>0</v>
      </c>
      <c r="H202">
        <f t="shared" si="31"/>
        <v>0</v>
      </c>
      <c r="I202" t="e">
        <f>VLOOKUP(G202,'Cards Fixture'!$A$1:$B$278,2,FALSE)</f>
        <v>#N/A</v>
      </c>
      <c r="J202">
        <f t="shared" si="32"/>
        <v>0</v>
      </c>
      <c r="K202" t="str">
        <f t="shared" si="38"/>
        <v>267,70,203,93,214,221,48,180,87,190</v>
      </c>
      <c r="L202">
        <f t="shared" si="33"/>
        <v>70</v>
      </c>
      <c r="M202">
        <f t="shared" si="34"/>
        <v>0</v>
      </c>
      <c r="N202" t="str">
        <f t="shared" si="35"/>
        <v>M12</v>
      </c>
    </row>
    <row r="203" spans="1:14">
      <c r="B203" t="str">
        <f t="shared" si="27"/>
        <v>------ M12 ------</v>
      </c>
      <c r="C203" t="str">
        <f t="shared" si="28"/>
        <v>Pack 1 pick 6:</v>
      </c>
      <c r="D203" s="2" t="str">
        <f t="shared" si="37"/>
        <v xml:space="preserve"> 1</v>
      </c>
      <c r="E203" s="2" t="str">
        <f t="shared" si="36"/>
        <v xml:space="preserve"> 6</v>
      </c>
      <c r="F203">
        <f t="shared" si="29"/>
        <v>0</v>
      </c>
      <c r="G203" t="str">
        <f t="shared" si="30"/>
        <v>0</v>
      </c>
      <c r="H203">
        <f t="shared" si="31"/>
        <v>0</v>
      </c>
      <c r="I203" t="e">
        <f>VLOOKUP(G203,'Cards Fixture'!$A$1:$B$278,2,FALSE)</f>
        <v>#N/A</v>
      </c>
      <c r="J203">
        <f t="shared" si="32"/>
        <v>0</v>
      </c>
      <c r="K203" t="str">
        <f t="shared" si="38"/>
        <v>267,70,203,93,214,221,48,180,87,190</v>
      </c>
      <c r="L203">
        <f t="shared" si="33"/>
        <v>70</v>
      </c>
      <c r="M203">
        <f t="shared" si="34"/>
        <v>1</v>
      </c>
      <c r="N203" t="str">
        <f t="shared" si="35"/>
        <v>M12</v>
      </c>
    </row>
    <row r="204" spans="1:14">
      <c r="A204" t="s">
        <v>93</v>
      </c>
      <c r="B204" t="str">
        <f t="shared" si="27"/>
        <v>------ M12 ------</v>
      </c>
      <c r="C204" t="str">
        <f t="shared" si="28"/>
        <v>Pack 1 pick 7:</v>
      </c>
      <c r="D204" s="2" t="str">
        <f t="shared" si="37"/>
        <v xml:space="preserve"> 1</v>
      </c>
      <c r="E204" s="2" t="str">
        <f t="shared" si="36"/>
        <v xml:space="preserve"> 7</v>
      </c>
      <c r="F204" t="str">
        <f t="shared" si="29"/>
        <v/>
      </c>
      <c r="G204" t="str">
        <f t="shared" si="30"/>
        <v/>
      </c>
      <c r="H204">
        <f t="shared" si="31"/>
        <v>0</v>
      </c>
      <c r="I204" t="e">
        <f>VLOOKUP(G204,'Cards Fixture'!$A$1:$B$278,2,FALSE)</f>
        <v>#N/A</v>
      </c>
      <c r="J204">
        <f t="shared" si="32"/>
        <v>1</v>
      </c>
      <c r="K204" t="str">
        <f t="shared" si="38"/>
        <v/>
      </c>
      <c r="L204">
        <f t="shared" si="33"/>
        <v>70</v>
      </c>
      <c r="M204">
        <f t="shared" si="34"/>
        <v>0</v>
      </c>
      <c r="N204" t="str">
        <f t="shared" si="35"/>
        <v>M12</v>
      </c>
    </row>
    <row r="205" spans="1:14">
      <c r="B205" t="str">
        <f t="shared" si="27"/>
        <v>------ M12 ------</v>
      </c>
      <c r="C205" t="str">
        <f t="shared" si="28"/>
        <v>Pack 1 pick 7:</v>
      </c>
      <c r="D205" s="2" t="str">
        <f t="shared" si="37"/>
        <v xml:space="preserve"> 1</v>
      </c>
      <c r="E205" s="2" t="str">
        <f t="shared" si="36"/>
        <v xml:space="preserve"> 7</v>
      </c>
      <c r="F205">
        <f t="shared" si="29"/>
        <v>0</v>
      </c>
      <c r="G205" t="str">
        <f t="shared" si="30"/>
        <v>0</v>
      </c>
      <c r="H205">
        <f t="shared" si="31"/>
        <v>0</v>
      </c>
      <c r="I205" t="e">
        <f>VLOOKUP(G205,'Cards Fixture'!$A$1:$B$278,2,FALSE)</f>
        <v>#N/A</v>
      </c>
      <c r="J205">
        <f t="shared" si="32"/>
        <v>0</v>
      </c>
      <c r="K205" t="str">
        <f t="shared" si="38"/>
        <v/>
      </c>
      <c r="L205">
        <f t="shared" si="33"/>
        <v>70</v>
      </c>
      <c r="M205">
        <f t="shared" si="34"/>
        <v>0</v>
      </c>
      <c r="N205" t="str">
        <f t="shared" si="35"/>
        <v>M12</v>
      </c>
    </row>
    <row r="206" spans="1:14">
      <c r="A206" t="s">
        <v>94</v>
      </c>
      <c r="B206" t="str">
        <f t="shared" si="27"/>
        <v>------ M12 ------</v>
      </c>
      <c r="C206" t="str">
        <f t="shared" si="28"/>
        <v>Pack 1 pick 7:</v>
      </c>
      <c r="D206" s="2" t="str">
        <f t="shared" si="37"/>
        <v xml:space="preserve"> 1</v>
      </c>
      <c r="E206" s="2" t="str">
        <f t="shared" si="36"/>
        <v xml:space="preserve"> 7</v>
      </c>
      <c r="F206" t="str">
        <f t="shared" si="29"/>
        <v xml:space="preserve">    Braids, Cabal Minion</v>
      </c>
      <c r="G206" t="str">
        <f t="shared" si="30"/>
        <v>Braids, Cabal Minion</v>
      </c>
      <c r="H206">
        <f t="shared" si="31"/>
        <v>0</v>
      </c>
      <c r="I206">
        <f>VLOOKUP(G206,'Cards Fixture'!$A$1:$B$278,2,FALSE)</f>
        <v>26</v>
      </c>
      <c r="J206">
        <f t="shared" si="32"/>
        <v>0</v>
      </c>
      <c r="K206" t="str">
        <f t="shared" si="38"/>
        <v>26</v>
      </c>
      <c r="L206">
        <f t="shared" si="33"/>
        <v>70</v>
      </c>
      <c r="M206">
        <f t="shared" si="34"/>
        <v>0</v>
      </c>
      <c r="N206" t="str">
        <f t="shared" si="35"/>
        <v>M12</v>
      </c>
    </row>
    <row r="207" spans="1:14">
      <c r="B207" t="str">
        <f t="shared" si="27"/>
        <v>------ M12 ------</v>
      </c>
      <c r="C207" t="str">
        <f t="shared" si="28"/>
        <v>Pack 1 pick 7:</v>
      </c>
      <c r="D207" s="2" t="str">
        <f t="shared" si="37"/>
        <v xml:space="preserve"> 1</v>
      </c>
      <c r="E207" s="2" t="str">
        <f t="shared" si="36"/>
        <v xml:space="preserve"> 7</v>
      </c>
      <c r="F207">
        <f t="shared" si="29"/>
        <v>0</v>
      </c>
      <c r="G207" t="str">
        <f t="shared" si="30"/>
        <v>0</v>
      </c>
      <c r="H207">
        <f t="shared" si="31"/>
        <v>0</v>
      </c>
      <c r="I207" t="e">
        <f>VLOOKUP(G207,'Cards Fixture'!$A$1:$B$278,2,FALSE)</f>
        <v>#N/A</v>
      </c>
      <c r="J207">
        <f t="shared" si="32"/>
        <v>0</v>
      </c>
      <c r="K207" t="str">
        <f t="shared" si="38"/>
        <v>26</v>
      </c>
      <c r="L207">
        <f t="shared" si="33"/>
        <v>70</v>
      </c>
      <c r="M207">
        <f t="shared" si="34"/>
        <v>0</v>
      </c>
      <c r="N207" t="str">
        <f t="shared" si="35"/>
        <v>M12</v>
      </c>
    </row>
    <row r="208" spans="1:14">
      <c r="A208" t="s">
        <v>95</v>
      </c>
      <c r="B208" t="str">
        <f t="shared" si="27"/>
        <v>------ M12 ------</v>
      </c>
      <c r="C208" t="str">
        <f t="shared" si="28"/>
        <v>Pack 1 pick 7:</v>
      </c>
      <c r="D208" s="2" t="str">
        <f t="shared" si="37"/>
        <v xml:space="preserve"> 1</v>
      </c>
      <c r="E208" s="2" t="str">
        <f t="shared" si="36"/>
        <v xml:space="preserve"> 7</v>
      </c>
      <c r="F208" t="str">
        <f t="shared" si="29"/>
        <v xml:space="preserve">    Blistering Firecat</v>
      </c>
      <c r="G208" t="str">
        <f t="shared" si="30"/>
        <v>Blistering Firecat</v>
      </c>
      <c r="H208">
        <f t="shared" si="31"/>
        <v>0</v>
      </c>
      <c r="I208">
        <f>VLOOKUP(G208,'Cards Fixture'!$A$1:$B$278,2,FALSE)</f>
        <v>21</v>
      </c>
      <c r="J208">
        <f t="shared" si="32"/>
        <v>0</v>
      </c>
      <c r="K208" t="str">
        <f t="shared" si="38"/>
        <v>26,21</v>
      </c>
      <c r="L208">
        <f t="shared" si="33"/>
        <v>70</v>
      </c>
      <c r="M208">
        <f t="shared" si="34"/>
        <v>0</v>
      </c>
      <c r="N208" t="str">
        <f t="shared" si="35"/>
        <v>M12</v>
      </c>
    </row>
    <row r="209" spans="1:14">
      <c r="B209" t="str">
        <f t="shared" si="27"/>
        <v>------ M12 ------</v>
      </c>
      <c r="C209" t="str">
        <f t="shared" si="28"/>
        <v>Pack 1 pick 7:</v>
      </c>
      <c r="D209" s="2" t="str">
        <f t="shared" si="37"/>
        <v xml:space="preserve"> 1</v>
      </c>
      <c r="E209" s="2" t="str">
        <f t="shared" si="36"/>
        <v xml:space="preserve"> 7</v>
      </c>
      <c r="F209">
        <f t="shared" si="29"/>
        <v>0</v>
      </c>
      <c r="G209" t="str">
        <f t="shared" si="30"/>
        <v>0</v>
      </c>
      <c r="H209">
        <f t="shared" si="31"/>
        <v>0</v>
      </c>
      <c r="I209" t="e">
        <f>VLOOKUP(G209,'Cards Fixture'!$A$1:$B$278,2,FALSE)</f>
        <v>#N/A</v>
      </c>
      <c r="J209">
        <f t="shared" si="32"/>
        <v>0</v>
      </c>
      <c r="K209" t="str">
        <f t="shared" si="38"/>
        <v>26,21</v>
      </c>
      <c r="L209">
        <f t="shared" si="33"/>
        <v>70</v>
      </c>
      <c r="M209">
        <f t="shared" si="34"/>
        <v>0</v>
      </c>
      <c r="N209" t="str">
        <f t="shared" si="35"/>
        <v>M12</v>
      </c>
    </row>
    <row r="210" spans="1:14">
      <c r="A210" t="s">
        <v>96</v>
      </c>
      <c r="B210" t="str">
        <f t="shared" si="27"/>
        <v>------ M12 ------</v>
      </c>
      <c r="C210" t="str">
        <f t="shared" si="28"/>
        <v>Pack 1 pick 7:</v>
      </c>
      <c r="D210" s="2" t="str">
        <f t="shared" si="37"/>
        <v xml:space="preserve"> 1</v>
      </c>
      <c r="E210" s="2" t="str">
        <f t="shared" si="36"/>
        <v xml:space="preserve"> 7</v>
      </c>
      <c r="F210" t="str">
        <f t="shared" si="29"/>
        <v xml:space="preserve">    Lotus Bloom</v>
      </c>
      <c r="G210" t="str">
        <f t="shared" si="30"/>
        <v>Lotus Bloom</v>
      </c>
      <c r="H210">
        <f t="shared" si="31"/>
        <v>0</v>
      </c>
      <c r="I210">
        <f>VLOOKUP(G210,'Cards Fixture'!$A$1:$B$278,2,FALSE)</f>
        <v>116</v>
      </c>
      <c r="J210">
        <f t="shared" si="32"/>
        <v>0</v>
      </c>
      <c r="K210" t="str">
        <f t="shared" si="38"/>
        <v>26,21,116</v>
      </c>
      <c r="L210">
        <f t="shared" si="33"/>
        <v>70</v>
      </c>
      <c r="M210">
        <f t="shared" si="34"/>
        <v>0</v>
      </c>
      <c r="N210" t="str">
        <f t="shared" si="35"/>
        <v>M12</v>
      </c>
    </row>
    <row r="211" spans="1:14">
      <c r="B211" t="str">
        <f t="shared" si="27"/>
        <v>------ M12 ------</v>
      </c>
      <c r="C211" t="str">
        <f t="shared" si="28"/>
        <v>Pack 1 pick 7:</v>
      </c>
      <c r="D211" s="2" t="str">
        <f t="shared" si="37"/>
        <v xml:space="preserve"> 1</v>
      </c>
      <c r="E211" s="2" t="str">
        <f t="shared" si="36"/>
        <v xml:space="preserve"> 7</v>
      </c>
      <c r="F211">
        <f t="shared" si="29"/>
        <v>0</v>
      </c>
      <c r="G211" t="str">
        <f t="shared" si="30"/>
        <v>0</v>
      </c>
      <c r="H211">
        <f t="shared" si="31"/>
        <v>0</v>
      </c>
      <c r="I211" t="e">
        <f>VLOOKUP(G211,'Cards Fixture'!$A$1:$B$278,2,FALSE)</f>
        <v>#N/A</v>
      </c>
      <c r="J211">
        <f t="shared" si="32"/>
        <v>0</v>
      </c>
      <c r="K211" t="str">
        <f t="shared" si="38"/>
        <v>26,21,116</v>
      </c>
      <c r="L211">
        <f t="shared" si="33"/>
        <v>70</v>
      </c>
      <c r="M211">
        <f t="shared" si="34"/>
        <v>0</v>
      </c>
      <c r="N211" t="str">
        <f t="shared" si="35"/>
        <v>M12</v>
      </c>
    </row>
    <row r="212" spans="1:14">
      <c r="A212" t="s">
        <v>97</v>
      </c>
      <c r="B212" t="str">
        <f t="shared" si="27"/>
        <v>------ M12 ------</v>
      </c>
      <c r="C212" t="str">
        <f t="shared" si="28"/>
        <v>Pack 1 pick 7:</v>
      </c>
      <c r="D212" s="2" t="str">
        <f t="shared" si="37"/>
        <v xml:space="preserve"> 1</v>
      </c>
      <c r="E212" s="2" t="str">
        <f t="shared" si="36"/>
        <v xml:space="preserve"> 7</v>
      </c>
      <c r="F212" t="str">
        <f t="shared" si="29"/>
        <v>--&gt; Mimic Vat</v>
      </c>
      <c r="G212" t="str">
        <f t="shared" si="30"/>
        <v>Mimic Vat</v>
      </c>
      <c r="H212">
        <f t="shared" si="31"/>
        <v>1</v>
      </c>
      <c r="I212">
        <f>VLOOKUP(G212,'Cards Fixture'!$A$1:$B$278,2,FALSE)</f>
        <v>125</v>
      </c>
      <c r="J212">
        <f t="shared" si="32"/>
        <v>0</v>
      </c>
      <c r="K212" t="str">
        <f t="shared" si="38"/>
        <v>26,21,116,125</v>
      </c>
      <c r="L212">
        <f t="shared" si="33"/>
        <v>125</v>
      </c>
      <c r="M212">
        <f t="shared" si="34"/>
        <v>0</v>
      </c>
      <c r="N212" t="str">
        <f t="shared" si="35"/>
        <v>M12</v>
      </c>
    </row>
    <row r="213" spans="1:14">
      <c r="B213" t="str">
        <f t="shared" si="27"/>
        <v>------ M12 ------</v>
      </c>
      <c r="C213" t="str">
        <f t="shared" si="28"/>
        <v>Pack 1 pick 7:</v>
      </c>
      <c r="D213" s="2" t="str">
        <f t="shared" si="37"/>
        <v xml:space="preserve"> 1</v>
      </c>
      <c r="E213" s="2" t="str">
        <f t="shared" si="36"/>
        <v xml:space="preserve"> 7</v>
      </c>
      <c r="F213">
        <f t="shared" si="29"/>
        <v>0</v>
      </c>
      <c r="G213" t="str">
        <f t="shared" si="30"/>
        <v>0</v>
      </c>
      <c r="H213">
        <f t="shared" si="31"/>
        <v>0</v>
      </c>
      <c r="I213" t="e">
        <f>VLOOKUP(G213,'Cards Fixture'!$A$1:$B$278,2,FALSE)</f>
        <v>#N/A</v>
      </c>
      <c r="J213">
        <f t="shared" si="32"/>
        <v>0</v>
      </c>
      <c r="K213" t="str">
        <f t="shared" si="38"/>
        <v>26,21,116,125</v>
      </c>
      <c r="L213">
        <f t="shared" si="33"/>
        <v>125</v>
      </c>
      <c r="M213">
        <f t="shared" si="34"/>
        <v>0</v>
      </c>
      <c r="N213" t="str">
        <f t="shared" si="35"/>
        <v>M12</v>
      </c>
    </row>
    <row r="214" spans="1:14">
      <c r="A214" t="s">
        <v>98</v>
      </c>
      <c r="B214" t="str">
        <f t="shared" si="27"/>
        <v>------ M12 ------</v>
      </c>
      <c r="C214" t="str">
        <f t="shared" si="28"/>
        <v>Pack 1 pick 7:</v>
      </c>
      <c r="D214" s="2" t="str">
        <f t="shared" si="37"/>
        <v xml:space="preserve"> 1</v>
      </c>
      <c r="E214" s="2" t="str">
        <f t="shared" si="36"/>
        <v xml:space="preserve"> 7</v>
      </c>
      <c r="F214" t="str">
        <f t="shared" si="29"/>
        <v xml:space="preserve">    Mishra's Factory</v>
      </c>
      <c r="G214" t="str">
        <f t="shared" si="30"/>
        <v>Mishra's Factory</v>
      </c>
      <c r="H214">
        <f t="shared" si="31"/>
        <v>0</v>
      </c>
      <c r="I214">
        <f>VLOOKUP(G214,'Cards Fixture'!$A$1:$B$278,2,FALSE)</f>
        <v>128</v>
      </c>
      <c r="J214">
        <f t="shared" si="32"/>
        <v>0</v>
      </c>
      <c r="K214" t="str">
        <f t="shared" si="38"/>
        <v>26,21,116,125,128</v>
      </c>
      <c r="L214">
        <f t="shared" si="33"/>
        <v>125</v>
      </c>
      <c r="M214">
        <f t="shared" si="34"/>
        <v>0</v>
      </c>
      <c r="N214" t="str">
        <f t="shared" si="35"/>
        <v>M12</v>
      </c>
    </row>
    <row r="215" spans="1:14">
      <c r="B215" t="str">
        <f t="shared" si="27"/>
        <v>------ M12 ------</v>
      </c>
      <c r="C215" t="str">
        <f t="shared" si="28"/>
        <v>Pack 1 pick 7:</v>
      </c>
      <c r="D215" s="2" t="str">
        <f t="shared" si="37"/>
        <v xml:space="preserve"> 1</v>
      </c>
      <c r="E215" s="2" t="str">
        <f t="shared" si="36"/>
        <v xml:space="preserve"> 7</v>
      </c>
      <c r="F215">
        <f t="shared" si="29"/>
        <v>0</v>
      </c>
      <c r="G215" t="str">
        <f t="shared" si="30"/>
        <v>0</v>
      </c>
      <c r="H215">
        <f t="shared" si="31"/>
        <v>0</v>
      </c>
      <c r="I215" t="e">
        <f>VLOOKUP(G215,'Cards Fixture'!$A$1:$B$278,2,FALSE)</f>
        <v>#N/A</v>
      </c>
      <c r="J215">
        <f t="shared" si="32"/>
        <v>0</v>
      </c>
      <c r="K215" t="str">
        <f t="shared" si="38"/>
        <v>26,21,116,125,128</v>
      </c>
      <c r="L215">
        <f t="shared" si="33"/>
        <v>125</v>
      </c>
      <c r="M215">
        <f t="shared" si="34"/>
        <v>0</v>
      </c>
      <c r="N215" t="str">
        <f t="shared" si="35"/>
        <v>M12</v>
      </c>
    </row>
    <row r="216" spans="1:14">
      <c r="A216" t="s">
        <v>99</v>
      </c>
      <c r="B216" t="str">
        <f t="shared" si="27"/>
        <v>------ M12 ------</v>
      </c>
      <c r="C216" t="str">
        <f t="shared" si="28"/>
        <v>Pack 1 pick 7:</v>
      </c>
      <c r="D216" s="2" t="str">
        <f t="shared" si="37"/>
        <v xml:space="preserve"> 1</v>
      </c>
      <c r="E216" s="2" t="str">
        <f t="shared" si="36"/>
        <v xml:space="preserve"> 7</v>
      </c>
      <c r="F216" t="str">
        <f t="shared" si="29"/>
        <v xml:space="preserve">    Ninja of the Deep Hours</v>
      </c>
      <c r="G216" t="str">
        <f t="shared" si="30"/>
        <v>Ninja of the Deep Hours</v>
      </c>
      <c r="H216">
        <f t="shared" si="31"/>
        <v>0</v>
      </c>
      <c r="I216">
        <f>VLOOKUP(G216,'Cards Fixture'!$A$1:$B$278,2,FALSE)</f>
        <v>143</v>
      </c>
      <c r="J216">
        <f t="shared" si="32"/>
        <v>0</v>
      </c>
      <c r="K216" t="str">
        <f t="shared" si="38"/>
        <v>26,21,116,125,128,143</v>
      </c>
      <c r="L216">
        <f t="shared" si="33"/>
        <v>125</v>
      </c>
      <c r="M216">
        <f t="shared" si="34"/>
        <v>0</v>
      </c>
      <c r="N216" t="str">
        <f t="shared" si="35"/>
        <v>M12</v>
      </c>
    </row>
    <row r="217" spans="1:14">
      <c r="B217" t="str">
        <f t="shared" si="27"/>
        <v>------ M12 ------</v>
      </c>
      <c r="C217" t="str">
        <f t="shared" si="28"/>
        <v>Pack 1 pick 7:</v>
      </c>
      <c r="D217" s="2" t="str">
        <f t="shared" si="37"/>
        <v xml:space="preserve"> 1</v>
      </c>
      <c r="E217" s="2" t="str">
        <f t="shared" si="36"/>
        <v xml:space="preserve"> 7</v>
      </c>
      <c r="F217">
        <f t="shared" si="29"/>
        <v>0</v>
      </c>
      <c r="G217" t="str">
        <f t="shared" si="30"/>
        <v>0</v>
      </c>
      <c r="H217">
        <f t="shared" si="31"/>
        <v>0</v>
      </c>
      <c r="I217" t="e">
        <f>VLOOKUP(G217,'Cards Fixture'!$A$1:$B$278,2,FALSE)</f>
        <v>#N/A</v>
      </c>
      <c r="J217">
        <f t="shared" si="32"/>
        <v>0</v>
      </c>
      <c r="K217" t="str">
        <f t="shared" si="38"/>
        <v>26,21,116,125,128,143</v>
      </c>
      <c r="L217">
        <f t="shared" si="33"/>
        <v>125</v>
      </c>
      <c r="M217">
        <f t="shared" si="34"/>
        <v>0</v>
      </c>
      <c r="N217" t="str">
        <f t="shared" si="35"/>
        <v>M12</v>
      </c>
    </row>
    <row r="218" spans="1:14">
      <c r="A218" t="s">
        <v>100</v>
      </c>
      <c r="B218" t="str">
        <f t="shared" si="27"/>
        <v>------ M12 ------</v>
      </c>
      <c r="C218" t="str">
        <f t="shared" si="28"/>
        <v>Pack 1 pick 7:</v>
      </c>
      <c r="D218" s="2" t="str">
        <f t="shared" si="37"/>
        <v xml:space="preserve"> 1</v>
      </c>
      <c r="E218" s="2" t="str">
        <f t="shared" si="36"/>
        <v xml:space="preserve"> 7</v>
      </c>
      <c r="F218" t="str">
        <f t="shared" si="29"/>
        <v xml:space="preserve">    Gloom Surgeon</v>
      </c>
      <c r="G218" t="str">
        <f t="shared" si="30"/>
        <v>Gloom Surgeon</v>
      </c>
      <c r="H218">
        <f t="shared" si="31"/>
        <v>0</v>
      </c>
      <c r="I218">
        <f>VLOOKUP(G218,'Cards Fixture'!$A$1:$B$278,2,FALSE)</f>
        <v>83</v>
      </c>
      <c r="J218">
        <f t="shared" si="32"/>
        <v>0</v>
      </c>
      <c r="K218" t="str">
        <f t="shared" si="38"/>
        <v>26,21,116,125,128,143,83</v>
      </c>
      <c r="L218">
        <f t="shared" si="33"/>
        <v>125</v>
      </c>
      <c r="M218">
        <f t="shared" si="34"/>
        <v>0</v>
      </c>
      <c r="N218" t="str">
        <f t="shared" si="35"/>
        <v>M12</v>
      </c>
    </row>
    <row r="219" spans="1:14">
      <c r="B219" t="str">
        <f t="shared" ref="B219:B282" si="39">IF(ISERROR(FIND("----",A219)),B218,A219)</f>
        <v>------ M12 ------</v>
      </c>
      <c r="C219" t="str">
        <f t="shared" ref="C219:C282" si="40">IF(ISERROR(FIND(":",A219)),C218,A219)</f>
        <v>Pack 1 pick 7:</v>
      </c>
      <c r="D219" s="2" t="str">
        <f t="shared" si="37"/>
        <v xml:space="preserve"> 1</v>
      </c>
      <c r="E219" s="2" t="str">
        <f t="shared" si="36"/>
        <v xml:space="preserve"> 7</v>
      </c>
      <c r="F219">
        <f t="shared" ref="F219:F282" si="41">IF(AND(ISERROR(FIND("----",A219)),ISERROR(FIND(":",A219))),A219,"")</f>
        <v>0</v>
      </c>
      <c r="G219" t="str">
        <f t="shared" ref="G219:G282" si="42">TRIM(SUBSTITUTE(F219,"--&gt; ",""))</f>
        <v>0</v>
      </c>
      <c r="H219">
        <f t="shared" ref="H219:H282" si="43">IF(NOT(ISERROR(FIND("--&gt; ",A219))),1,0)</f>
        <v>0</v>
      </c>
      <c r="I219" t="e">
        <f>VLOOKUP(G219,'Cards Fixture'!$A$1:$B$278,2,FALSE)</f>
        <v>#N/A</v>
      </c>
      <c r="J219">
        <f t="shared" ref="J219:J282" si="44">IF(C219&lt;&gt;C218,1,0)</f>
        <v>0</v>
      </c>
      <c r="K219" t="str">
        <f t="shared" si="38"/>
        <v>26,21,116,125,128,143,83</v>
      </c>
      <c r="L219">
        <f t="shared" ref="L219:L282" si="45">IF(ISBLANK(K219),"",IF(H219=1,I219,L218))</f>
        <v>125</v>
      </c>
      <c r="M219">
        <f t="shared" ref="M219:M282" si="46">IF(J220=1,1,0)</f>
        <v>0</v>
      </c>
      <c r="N219" t="str">
        <f t="shared" ref="N219:N282" si="47">TRIM(SUBSTITUTE(B219,"------",""))</f>
        <v>M12</v>
      </c>
    </row>
    <row r="220" spans="1:14">
      <c r="A220" t="s">
        <v>101</v>
      </c>
      <c r="B220" t="str">
        <f t="shared" si="39"/>
        <v>------ M12 ------</v>
      </c>
      <c r="C220" t="str">
        <f t="shared" si="40"/>
        <v>Pack 1 pick 7:</v>
      </c>
      <c r="D220" s="2" t="str">
        <f t="shared" si="37"/>
        <v xml:space="preserve"> 1</v>
      </c>
      <c r="E220" s="2" t="str">
        <f t="shared" si="36"/>
        <v xml:space="preserve"> 7</v>
      </c>
      <c r="F220" t="str">
        <f t="shared" si="41"/>
        <v xml:space="preserve">    Tibalt, the Fiend-Blooded</v>
      </c>
      <c r="G220" t="str">
        <f t="shared" si="42"/>
        <v>Tibalt, the Fiend-Blooded</v>
      </c>
      <c r="H220">
        <f t="shared" si="43"/>
        <v>0</v>
      </c>
      <c r="I220">
        <f>VLOOKUP(G220,'Cards Fixture'!$A$1:$B$278,2,FALSE)</f>
        <v>235</v>
      </c>
      <c r="J220">
        <f t="shared" si="44"/>
        <v>0</v>
      </c>
      <c r="K220" t="str">
        <f t="shared" si="38"/>
        <v>26,21,116,125,128,143,83,235</v>
      </c>
      <c r="L220">
        <f t="shared" si="45"/>
        <v>125</v>
      </c>
      <c r="M220">
        <f t="shared" si="46"/>
        <v>0</v>
      </c>
      <c r="N220" t="str">
        <f t="shared" si="47"/>
        <v>M12</v>
      </c>
    </row>
    <row r="221" spans="1:14">
      <c r="B221" t="str">
        <f t="shared" si="39"/>
        <v>------ M12 ------</v>
      </c>
      <c r="C221" t="str">
        <f t="shared" si="40"/>
        <v>Pack 1 pick 7:</v>
      </c>
      <c r="D221" s="2" t="str">
        <f t="shared" si="37"/>
        <v xml:space="preserve"> 1</v>
      </c>
      <c r="E221" s="2" t="str">
        <f t="shared" si="36"/>
        <v xml:space="preserve"> 7</v>
      </c>
      <c r="F221">
        <f t="shared" si="41"/>
        <v>0</v>
      </c>
      <c r="G221" t="str">
        <f t="shared" si="42"/>
        <v>0</v>
      </c>
      <c r="H221">
        <f t="shared" si="43"/>
        <v>0</v>
      </c>
      <c r="I221" t="e">
        <f>VLOOKUP(G221,'Cards Fixture'!$A$1:$B$278,2,FALSE)</f>
        <v>#N/A</v>
      </c>
      <c r="J221">
        <f t="shared" si="44"/>
        <v>0</v>
      </c>
      <c r="K221" t="str">
        <f t="shared" si="38"/>
        <v>26,21,116,125,128,143,83,235</v>
      </c>
      <c r="L221">
        <f t="shared" si="45"/>
        <v>125</v>
      </c>
      <c r="M221">
        <f t="shared" si="46"/>
        <v>0</v>
      </c>
      <c r="N221" t="str">
        <f t="shared" si="47"/>
        <v>M12</v>
      </c>
    </row>
    <row r="222" spans="1:14">
      <c r="A222" t="s">
        <v>102</v>
      </c>
      <c r="B222" t="str">
        <f t="shared" si="39"/>
        <v>------ M12 ------</v>
      </c>
      <c r="C222" t="str">
        <f t="shared" si="40"/>
        <v>Pack 1 pick 7:</v>
      </c>
      <c r="D222" s="2" t="str">
        <f t="shared" si="37"/>
        <v xml:space="preserve"> 1</v>
      </c>
      <c r="E222" s="2" t="str">
        <f t="shared" ref="E222:E285" si="48">RIGHT(LEFT(C222, FIND(":",C222)-1),2)</f>
        <v xml:space="preserve"> 7</v>
      </c>
      <c r="F222" t="str">
        <f t="shared" si="41"/>
        <v xml:space="preserve">    Voidmage Prodigy</v>
      </c>
      <c r="G222" t="str">
        <f t="shared" si="42"/>
        <v>Voidmage Prodigy</v>
      </c>
      <c r="H222">
        <f t="shared" si="43"/>
        <v>0</v>
      </c>
      <c r="I222">
        <f>VLOOKUP(G222,'Cards Fixture'!$A$1:$B$278,2,FALSE)</f>
        <v>257</v>
      </c>
      <c r="J222">
        <f t="shared" si="44"/>
        <v>0</v>
      </c>
      <c r="K222" t="str">
        <f t="shared" si="38"/>
        <v>26,21,116,125,128,143,83,235,257</v>
      </c>
      <c r="L222">
        <f t="shared" si="45"/>
        <v>125</v>
      </c>
      <c r="M222">
        <f t="shared" si="46"/>
        <v>0</v>
      </c>
      <c r="N222" t="str">
        <f t="shared" si="47"/>
        <v>M12</v>
      </c>
    </row>
    <row r="223" spans="1:14">
      <c r="B223" t="str">
        <f t="shared" si="39"/>
        <v>------ M12 ------</v>
      </c>
      <c r="C223" t="str">
        <f t="shared" si="40"/>
        <v>Pack 1 pick 7:</v>
      </c>
      <c r="D223" s="2" t="str">
        <f t="shared" ref="D223:D286" si="49">RIGHT(LEFT(C223,FIND(" pick",C223)-1),2)</f>
        <v xml:space="preserve"> 1</v>
      </c>
      <c r="E223" s="2" t="str">
        <f t="shared" si="48"/>
        <v xml:space="preserve"> 7</v>
      </c>
      <c r="F223">
        <f t="shared" si="41"/>
        <v>0</v>
      </c>
      <c r="G223" t="str">
        <f t="shared" si="42"/>
        <v>0</v>
      </c>
      <c r="H223">
        <f t="shared" si="43"/>
        <v>0</v>
      </c>
      <c r="I223" t="e">
        <f>VLOOKUP(G223,'Cards Fixture'!$A$1:$B$278,2,FALSE)</f>
        <v>#N/A</v>
      </c>
      <c r="J223">
        <f t="shared" si="44"/>
        <v>0</v>
      </c>
      <c r="K223" t="str">
        <f t="shared" si="38"/>
        <v>26,21,116,125,128,143,83,235,257</v>
      </c>
      <c r="L223">
        <f t="shared" si="45"/>
        <v>125</v>
      </c>
      <c r="M223">
        <f t="shared" si="46"/>
        <v>0</v>
      </c>
      <c r="N223" t="str">
        <f t="shared" si="47"/>
        <v>M12</v>
      </c>
    </row>
    <row r="224" spans="1:14">
      <c r="B224" t="str">
        <f t="shared" si="39"/>
        <v>------ M12 ------</v>
      </c>
      <c r="C224" t="str">
        <f t="shared" si="40"/>
        <v>Pack 1 pick 7:</v>
      </c>
      <c r="D224" s="2" t="str">
        <f t="shared" si="49"/>
        <v xml:space="preserve"> 1</v>
      </c>
      <c r="E224" s="2" t="str">
        <f t="shared" si="48"/>
        <v xml:space="preserve"> 7</v>
      </c>
      <c r="F224">
        <f t="shared" si="41"/>
        <v>0</v>
      </c>
      <c r="G224" t="str">
        <f t="shared" si="42"/>
        <v>0</v>
      </c>
      <c r="H224">
        <f t="shared" si="43"/>
        <v>0</v>
      </c>
      <c r="I224" t="e">
        <f>VLOOKUP(G224,'Cards Fixture'!$A$1:$B$278,2,FALSE)</f>
        <v>#N/A</v>
      </c>
      <c r="J224">
        <f t="shared" si="44"/>
        <v>0</v>
      </c>
      <c r="K224" t="str">
        <f t="shared" si="38"/>
        <v>26,21,116,125,128,143,83,235,257</v>
      </c>
      <c r="L224">
        <f t="shared" si="45"/>
        <v>125</v>
      </c>
      <c r="M224">
        <f t="shared" si="46"/>
        <v>0</v>
      </c>
      <c r="N224" t="str">
        <f t="shared" si="47"/>
        <v>M12</v>
      </c>
    </row>
    <row r="225" spans="1:14">
      <c r="B225" t="str">
        <f t="shared" si="39"/>
        <v>------ M12 ------</v>
      </c>
      <c r="C225" t="str">
        <f t="shared" si="40"/>
        <v>Pack 1 pick 7:</v>
      </c>
      <c r="D225" s="2" t="str">
        <f t="shared" si="49"/>
        <v xml:space="preserve"> 1</v>
      </c>
      <c r="E225" s="2" t="str">
        <f t="shared" si="48"/>
        <v xml:space="preserve"> 7</v>
      </c>
      <c r="F225">
        <f t="shared" si="41"/>
        <v>0</v>
      </c>
      <c r="G225" t="str">
        <f t="shared" si="42"/>
        <v>0</v>
      </c>
      <c r="H225">
        <f t="shared" si="43"/>
        <v>0</v>
      </c>
      <c r="I225" t="e">
        <f>VLOOKUP(G225,'Cards Fixture'!$A$1:$B$278,2,FALSE)</f>
        <v>#N/A</v>
      </c>
      <c r="J225">
        <f t="shared" si="44"/>
        <v>0</v>
      </c>
      <c r="K225" t="str">
        <f t="shared" ref="K225:K288" si="50">IF(J225=1,IF(ISNA(I225),"",I225),K224&amp;IF(ISNA(I225),"",IF(LEN(K224)=0,I225,","&amp;I225)))</f>
        <v>26,21,116,125,128,143,83,235,257</v>
      </c>
      <c r="L225">
        <f t="shared" si="45"/>
        <v>125</v>
      </c>
      <c r="M225">
        <f t="shared" si="46"/>
        <v>1</v>
      </c>
      <c r="N225" t="str">
        <f t="shared" si="47"/>
        <v>M12</v>
      </c>
    </row>
    <row r="226" spans="1:14">
      <c r="A226" t="s">
        <v>103</v>
      </c>
      <c r="B226" t="str">
        <f t="shared" si="39"/>
        <v>------ M12 ------</v>
      </c>
      <c r="C226" t="str">
        <f t="shared" si="40"/>
        <v>Pack 1 pick 8:</v>
      </c>
      <c r="D226" s="2" t="str">
        <f t="shared" si="49"/>
        <v xml:space="preserve"> 1</v>
      </c>
      <c r="E226" s="2" t="str">
        <f t="shared" si="48"/>
        <v xml:space="preserve"> 8</v>
      </c>
      <c r="F226" t="str">
        <f t="shared" si="41"/>
        <v/>
      </c>
      <c r="G226" t="str">
        <f t="shared" si="42"/>
        <v/>
      </c>
      <c r="H226">
        <f t="shared" si="43"/>
        <v>0</v>
      </c>
      <c r="I226" t="e">
        <f>VLOOKUP(G226,'Cards Fixture'!$A$1:$B$278,2,FALSE)</f>
        <v>#N/A</v>
      </c>
      <c r="J226">
        <f t="shared" si="44"/>
        <v>1</v>
      </c>
      <c r="K226" t="str">
        <f t="shared" si="50"/>
        <v/>
      </c>
      <c r="L226">
        <f t="shared" si="45"/>
        <v>125</v>
      </c>
      <c r="M226">
        <f t="shared" si="46"/>
        <v>0</v>
      </c>
      <c r="N226" t="str">
        <f t="shared" si="47"/>
        <v>M12</v>
      </c>
    </row>
    <row r="227" spans="1:14">
      <c r="B227" t="str">
        <f t="shared" si="39"/>
        <v>------ M12 ------</v>
      </c>
      <c r="C227" t="str">
        <f t="shared" si="40"/>
        <v>Pack 1 pick 8:</v>
      </c>
      <c r="D227" s="2" t="str">
        <f t="shared" si="49"/>
        <v xml:space="preserve"> 1</v>
      </c>
      <c r="E227" s="2" t="str">
        <f t="shared" si="48"/>
        <v xml:space="preserve"> 8</v>
      </c>
      <c r="F227">
        <f t="shared" si="41"/>
        <v>0</v>
      </c>
      <c r="G227" t="str">
        <f t="shared" si="42"/>
        <v>0</v>
      </c>
      <c r="H227">
        <f t="shared" si="43"/>
        <v>0</v>
      </c>
      <c r="I227" t="e">
        <f>VLOOKUP(G227,'Cards Fixture'!$A$1:$B$278,2,FALSE)</f>
        <v>#N/A</v>
      </c>
      <c r="J227">
        <f t="shared" si="44"/>
        <v>0</v>
      </c>
      <c r="K227" t="str">
        <f t="shared" si="50"/>
        <v/>
      </c>
      <c r="L227">
        <f t="shared" si="45"/>
        <v>125</v>
      </c>
      <c r="M227">
        <f t="shared" si="46"/>
        <v>0</v>
      </c>
      <c r="N227" t="str">
        <f t="shared" si="47"/>
        <v>M12</v>
      </c>
    </row>
    <row r="228" spans="1:14">
      <c r="A228" t="s">
        <v>104</v>
      </c>
      <c r="B228" t="str">
        <f t="shared" si="39"/>
        <v>------ M12 ------</v>
      </c>
      <c r="C228" t="str">
        <f t="shared" si="40"/>
        <v>Pack 1 pick 8:</v>
      </c>
      <c r="D228" s="2" t="str">
        <f t="shared" si="49"/>
        <v xml:space="preserve"> 1</v>
      </c>
      <c r="E228" s="2" t="str">
        <f t="shared" si="48"/>
        <v xml:space="preserve"> 8</v>
      </c>
      <c r="F228" t="str">
        <f t="shared" si="41"/>
        <v>--&gt; Thirst for Knowledge</v>
      </c>
      <c r="G228" t="str">
        <f t="shared" si="42"/>
        <v>Thirst for Knowledge</v>
      </c>
      <c r="H228">
        <f t="shared" si="43"/>
        <v>1</v>
      </c>
      <c r="I228">
        <f>VLOOKUP(G228,'Cards Fixture'!$A$1:$B$278,2,FALSE)</f>
        <v>230</v>
      </c>
      <c r="J228">
        <f t="shared" si="44"/>
        <v>0</v>
      </c>
      <c r="K228" t="str">
        <f t="shared" si="50"/>
        <v>230</v>
      </c>
      <c r="L228">
        <f t="shared" si="45"/>
        <v>230</v>
      </c>
      <c r="M228">
        <f t="shared" si="46"/>
        <v>0</v>
      </c>
      <c r="N228" t="str">
        <f t="shared" si="47"/>
        <v>M12</v>
      </c>
    </row>
    <row r="229" spans="1:14">
      <c r="B229" t="str">
        <f t="shared" si="39"/>
        <v>------ M12 ------</v>
      </c>
      <c r="C229" t="str">
        <f t="shared" si="40"/>
        <v>Pack 1 pick 8:</v>
      </c>
      <c r="D229" s="2" t="str">
        <f t="shared" si="49"/>
        <v xml:space="preserve"> 1</v>
      </c>
      <c r="E229" s="2" t="str">
        <f t="shared" si="48"/>
        <v xml:space="preserve"> 8</v>
      </c>
      <c r="F229">
        <f t="shared" si="41"/>
        <v>0</v>
      </c>
      <c r="G229" t="str">
        <f t="shared" si="42"/>
        <v>0</v>
      </c>
      <c r="H229">
        <f t="shared" si="43"/>
        <v>0</v>
      </c>
      <c r="I229" t="e">
        <f>VLOOKUP(G229,'Cards Fixture'!$A$1:$B$278,2,FALSE)</f>
        <v>#N/A</v>
      </c>
      <c r="J229">
        <f t="shared" si="44"/>
        <v>0</v>
      </c>
      <c r="K229" t="str">
        <f t="shared" si="50"/>
        <v>230</v>
      </c>
      <c r="L229">
        <f t="shared" si="45"/>
        <v>230</v>
      </c>
      <c r="M229">
        <f t="shared" si="46"/>
        <v>0</v>
      </c>
      <c r="N229" t="str">
        <f t="shared" si="47"/>
        <v>M12</v>
      </c>
    </row>
    <row r="230" spans="1:14">
      <c r="A230" t="s">
        <v>105</v>
      </c>
      <c r="B230" t="str">
        <f t="shared" si="39"/>
        <v>------ M12 ------</v>
      </c>
      <c r="C230" t="str">
        <f t="shared" si="40"/>
        <v>Pack 1 pick 8:</v>
      </c>
      <c r="D230" s="2" t="str">
        <f t="shared" si="49"/>
        <v xml:space="preserve"> 1</v>
      </c>
      <c r="E230" s="2" t="str">
        <f t="shared" si="48"/>
        <v xml:space="preserve"> 8</v>
      </c>
      <c r="F230" t="str">
        <f t="shared" si="41"/>
        <v xml:space="preserve">    Taiga</v>
      </c>
      <c r="G230" t="str">
        <f t="shared" si="42"/>
        <v>Taiga</v>
      </c>
      <c r="H230">
        <f t="shared" si="43"/>
        <v>0</v>
      </c>
      <c r="I230">
        <f>VLOOKUP(G230,'Cards Fixture'!$A$1:$B$278,2,FALSE)</f>
        <v>217</v>
      </c>
      <c r="J230">
        <f t="shared" si="44"/>
        <v>0</v>
      </c>
      <c r="K230" t="str">
        <f t="shared" si="50"/>
        <v>230,217</v>
      </c>
      <c r="L230">
        <f t="shared" si="45"/>
        <v>230</v>
      </c>
      <c r="M230">
        <f t="shared" si="46"/>
        <v>0</v>
      </c>
      <c r="N230" t="str">
        <f t="shared" si="47"/>
        <v>M12</v>
      </c>
    </row>
    <row r="231" spans="1:14">
      <c r="B231" t="str">
        <f t="shared" si="39"/>
        <v>------ M12 ------</v>
      </c>
      <c r="C231" t="str">
        <f t="shared" si="40"/>
        <v>Pack 1 pick 8:</v>
      </c>
      <c r="D231" s="2" t="str">
        <f t="shared" si="49"/>
        <v xml:space="preserve"> 1</v>
      </c>
      <c r="E231" s="2" t="str">
        <f t="shared" si="48"/>
        <v xml:space="preserve"> 8</v>
      </c>
      <c r="F231">
        <f t="shared" si="41"/>
        <v>0</v>
      </c>
      <c r="G231" t="str">
        <f t="shared" si="42"/>
        <v>0</v>
      </c>
      <c r="H231">
        <f t="shared" si="43"/>
        <v>0</v>
      </c>
      <c r="I231" t="e">
        <f>VLOOKUP(G231,'Cards Fixture'!$A$1:$B$278,2,FALSE)</f>
        <v>#N/A</v>
      </c>
      <c r="J231">
        <f t="shared" si="44"/>
        <v>0</v>
      </c>
      <c r="K231" t="str">
        <f t="shared" si="50"/>
        <v>230,217</v>
      </c>
      <c r="L231">
        <f t="shared" si="45"/>
        <v>230</v>
      </c>
      <c r="M231">
        <f t="shared" si="46"/>
        <v>0</v>
      </c>
      <c r="N231" t="str">
        <f t="shared" si="47"/>
        <v>M12</v>
      </c>
    </row>
    <row r="232" spans="1:14">
      <c r="A232" t="s">
        <v>106</v>
      </c>
      <c r="B232" t="str">
        <f t="shared" si="39"/>
        <v>------ M12 ------</v>
      </c>
      <c r="C232" t="str">
        <f t="shared" si="40"/>
        <v>Pack 1 pick 8:</v>
      </c>
      <c r="D232" s="2" t="str">
        <f t="shared" si="49"/>
        <v xml:space="preserve"> 1</v>
      </c>
      <c r="E232" s="2" t="str">
        <f t="shared" si="48"/>
        <v xml:space="preserve"> 8</v>
      </c>
      <c r="F232" t="str">
        <f t="shared" si="41"/>
        <v xml:space="preserve">    Adarkar Wastes</v>
      </c>
      <c r="G232" t="str">
        <f t="shared" si="42"/>
        <v>Adarkar Wastes</v>
      </c>
      <c r="H232">
        <f t="shared" si="43"/>
        <v>0</v>
      </c>
      <c r="I232">
        <f>VLOOKUP(G232,'Cards Fixture'!$A$1:$B$278,2,FALSE)</f>
        <v>4</v>
      </c>
      <c r="J232">
        <f t="shared" si="44"/>
        <v>0</v>
      </c>
      <c r="K232" t="str">
        <f t="shared" si="50"/>
        <v>230,217,4</v>
      </c>
      <c r="L232">
        <f t="shared" si="45"/>
        <v>230</v>
      </c>
      <c r="M232">
        <f t="shared" si="46"/>
        <v>0</v>
      </c>
      <c r="N232" t="str">
        <f t="shared" si="47"/>
        <v>M12</v>
      </c>
    </row>
    <row r="233" spans="1:14">
      <c r="B233" t="str">
        <f t="shared" si="39"/>
        <v>------ M12 ------</v>
      </c>
      <c r="C233" t="str">
        <f t="shared" si="40"/>
        <v>Pack 1 pick 8:</v>
      </c>
      <c r="D233" s="2" t="str">
        <f t="shared" si="49"/>
        <v xml:space="preserve"> 1</v>
      </c>
      <c r="E233" s="2" t="str">
        <f t="shared" si="48"/>
        <v xml:space="preserve"> 8</v>
      </c>
      <c r="F233">
        <f t="shared" si="41"/>
        <v>0</v>
      </c>
      <c r="G233" t="str">
        <f t="shared" si="42"/>
        <v>0</v>
      </c>
      <c r="H233">
        <f t="shared" si="43"/>
        <v>0</v>
      </c>
      <c r="I233" t="e">
        <f>VLOOKUP(G233,'Cards Fixture'!$A$1:$B$278,2,FALSE)</f>
        <v>#N/A</v>
      </c>
      <c r="J233">
        <f t="shared" si="44"/>
        <v>0</v>
      </c>
      <c r="K233" t="str">
        <f t="shared" si="50"/>
        <v>230,217,4</v>
      </c>
      <c r="L233">
        <f t="shared" si="45"/>
        <v>230</v>
      </c>
      <c r="M233">
        <f t="shared" si="46"/>
        <v>0</v>
      </c>
      <c r="N233" t="str">
        <f t="shared" si="47"/>
        <v>M12</v>
      </c>
    </row>
    <row r="234" spans="1:14">
      <c r="A234" t="s">
        <v>107</v>
      </c>
      <c r="B234" t="str">
        <f t="shared" si="39"/>
        <v>------ M12 ------</v>
      </c>
      <c r="C234" t="str">
        <f t="shared" si="40"/>
        <v>Pack 1 pick 8:</v>
      </c>
      <c r="D234" s="2" t="str">
        <f t="shared" si="49"/>
        <v xml:space="preserve"> 1</v>
      </c>
      <c r="E234" s="2" t="str">
        <f t="shared" si="48"/>
        <v xml:space="preserve"> 8</v>
      </c>
      <c r="F234" t="str">
        <f t="shared" si="41"/>
        <v xml:space="preserve">    Platinum Angel</v>
      </c>
      <c r="G234" t="str">
        <f t="shared" si="42"/>
        <v>Platinum Angel</v>
      </c>
      <c r="H234">
        <f t="shared" si="43"/>
        <v>0</v>
      </c>
      <c r="I234">
        <f>VLOOKUP(G234,'Cards Fixture'!$A$1:$B$278,2,FALSE)</f>
        <v>162</v>
      </c>
      <c r="J234">
        <f t="shared" si="44"/>
        <v>0</v>
      </c>
      <c r="K234" t="str">
        <f t="shared" si="50"/>
        <v>230,217,4,162</v>
      </c>
      <c r="L234">
        <f t="shared" si="45"/>
        <v>230</v>
      </c>
      <c r="M234">
        <f t="shared" si="46"/>
        <v>0</v>
      </c>
      <c r="N234" t="str">
        <f t="shared" si="47"/>
        <v>M12</v>
      </c>
    </row>
    <row r="235" spans="1:14">
      <c r="B235" t="str">
        <f t="shared" si="39"/>
        <v>------ M12 ------</v>
      </c>
      <c r="C235" t="str">
        <f t="shared" si="40"/>
        <v>Pack 1 pick 8:</v>
      </c>
      <c r="D235" s="2" t="str">
        <f t="shared" si="49"/>
        <v xml:space="preserve"> 1</v>
      </c>
      <c r="E235" s="2" t="str">
        <f t="shared" si="48"/>
        <v xml:space="preserve"> 8</v>
      </c>
      <c r="F235">
        <f t="shared" si="41"/>
        <v>0</v>
      </c>
      <c r="G235" t="str">
        <f t="shared" si="42"/>
        <v>0</v>
      </c>
      <c r="H235">
        <f t="shared" si="43"/>
        <v>0</v>
      </c>
      <c r="I235" t="e">
        <f>VLOOKUP(G235,'Cards Fixture'!$A$1:$B$278,2,FALSE)</f>
        <v>#N/A</v>
      </c>
      <c r="J235">
        <f t="shared" si="44"/>
        <v>0</v>
      </c>
      <c r="K235" t="str">
        <f t="shared" si="50"/>
        <v>230,217,4,162</v>
      </c>
      <c r="L235">
        <f t="shared" si="45"/>
        <v>230</v>
      </c>
      <c r="M235">
        <f t="shared" si="46"/>
        <v>0</v>
      </c>
      <c r="N235" t="str">
        <f t="shared" si="47"/>
        <v>M12</v>
      </c>
    </row>
    <row r="236" spans="1:14">
      <c r="A236" t="s">
        <v>108</v>
      </c>
      <c r="B236" t="str">
        <f t="shared" si="39"/>
        <v>------ M12 ------</v>
      </c>
      <c r="C236" t="str">
        <f t="shared" si="40"/>
        <v>Pack 1 pick 8:</v>
      </c>
      <c r="D236" s="2" t="str">
        <f t="shared" si="49"/>
        <v xml:space="preserve"> 1</v>
      </c>
      <c r="E236" s="2" t="str">
        <f t="shared" si="48"/>
        <v xml:space="preserve"> 8</v>
      </c>
      <c r="F236" t="str">
        <f t="shared" si="41"/>
        <v xml:space="preserve">    Rootbound Crag</v>
      </c>
      <c r="G236" t="str">
        <f t="shared" si="42"/>
        <v>Rootbound Crag</v>
      </c>
      <c r="H236">
        <f t="shared" si="43"/>
        <v>0</v>
      </c>
      <c r="I236">
        <f>VLOOKUP(G236,'Cards Fixture'!$A$1:$B$278,2,FALSE)</f>
        <v>185</v>
      </c>
      <c r="J236">
        <f t="shared" si="44"/>
        <v>0</v>
      </c>
      <c r="K236" t="str">
        <f t="shared" si="50"/>
        <v>230,217,4,162,185</v>
      </c>
      <c r="L236">
        <f t="shared" si="45"/>
        <v>230</v>
      </c>
      <c r="M236">
        <f t="shared" si="46"/>
        <v>0</v>
      </c>
      <c r="N236" t="str">
        <f t="shared" si="47"/>
        <v>M12</v>
      </c>
    </row>
    <row r="237" spans="1:14">
      <c r="B237" t="str">
        <f t="shared" si="39"/>
        <v>------ M12 ------</v>
      </c>
      <c r="C237" t="str">
        <f t="shared" si="40"/>
        <v>Pack 1 pick 8:</v>
      </c>
      <c r="D237" s="2" t="str">
        <f t="shared" si="49"/>
        <v xml:space="preserve"> 1</v>
      </c>
      <c r="E237" s="2" t="str">
        <f t="shared" si="48"/>
        <v xml:space="preserve"> 8</v>
      </c>
      <c r="F237">
        <f t="shared" si="41"/>
        <v>0</v>
      </c>
      <c r="G237" t="str">
        <f t="shared" si="42"/>
        <v>0</v>
      </c>
      <c r="H237">
        <f t="shared" si="43"/>
        <v>0</v>
      </c>
      <c r="I237" t="e">
        <f>VLOOKUP(G237,'Cards Fixture'!$A$1:$B$278,2,FALSE)</f>
        <v>#N/A</v>
      </c>
      <c r="J237">
        <f t="shared" si="44"/>
        <v>0</v>
      </c>
      <c r="K237" t="str">
        <f t="shared" si="50"/>
        <v>230,217,4,162,185</v>
      </c>
      <c r="L237">
        <f t="shared" si="45"/>
        <v>230</v>
      </c>
      <c r="M237">
        <f t="shared" si="46"/>
        <v>0</v>
      </c>
      <c r="N237" t="str">
        <f t="shared" si="47"/>
        <v>M12</v>
      </c>
    </row>
    <row r="238" spans="1:14">
      <c r="A238" t="s">
        <v>109</v>
      </c>
      <c r="B238" t="str">
        <f t="shared" si="39"/>
        <v>------ M12 ------</v>
      </c>
      <c r="C238" t="str">
        <f t="shared" si="40"/>
        <v>Pack 1 pick 8:</v>
      </c>
      <c r="D238" s="2" t="str">
        <f t="shared" si="49"/>
        <v xml:space="preserve"> 1</v>
      </c>
      <c r="E238" s="2" t="str">
        <f t="shared" si="48"/>
        <v xml:space="preserve"> 8</v>
      </c>
      <c r="F238" t="str">
        <f t="shared" si="41"/>
        <v xml:space="preserve">    Goblin Trenches</v>
      </c>
      <c r="G238" t="str">
        <f t="shared" si="42"/>
        <v>Goblin Trenches</v>
      </c>
      <c r="H238">
        <f t="shared" si="43"/>
        <v>0</v>
      </c>
      <c r="I238">
        <f>VLOOKUP(G238,'Cards Fixture'!$A$1:$B$278,2,FALSE)</f>
        <v>86</v>
      </c>
      <c r="J238">
        <f t="shared" si="44"/>
        <v>0</v>
      </c>
      <c r="K238" t="str">
        <f t="shared" si="50"/>
        <v>230,217,4,162,185,86</v>
      </c>
      <c r="L238">
        <f t="shared" si="45"/>
        <v>230</v>
      </c>
      <c r="M238">
        <f t="shared" si="46"/>
        <v>0</v>
      </c>
      <c r="N238" t="str">
        <f t="shared" si="47"/>
        <v>M12</v>
      </c>
    </row>
    <row r="239" spans="1:14">
      <c r="B239" t="str">
        <f t="shared" si="39"/>
        <v>------ M12 ------</v>
      </c>
      <c r="C239" t="str">
        <f t="shared" si="40"/>
        <v>Pack 1 pick 8:</v>
      </c>
      <c r="D239" s="2" t="str">
        <f t="shared" si="49"/>
        <v xml:space="preserve"> 1</v>
      </c>
      <c r="E239" s="2" t="str">
        <f t="shared" si="48"/>
        <v xml:space="preserve"> 8</v>
      </c>
      <c r="F239">
        <f t="shared" si="41"/>
        <v>0</v>
      </c>
      <c r="G239" t="str">
        <f t="shared" si="42"/>
        <v>0</v>
      </c>
      <c r="H239">
        <f t="shared" si="43"/>
        <v>0</v>
      </c>
      <c r="I239" t="e">
        <f>VLOOKUP(G239,'Cards Fixture'!$A$1:$B$278,2,FALSE)</f>
        <v>#N/A</v>
      </c>
      <c r="J239">
        <f t="shared" si="44"/>
        <v>0</v>
      </c>
      <c r="K239" t="str">
        <f t="shared" si="50"/>
        <v>230,217,4,162,185,86</v>
      </c>
      <c r="L239">
        <f t="shared" si="45"/>
        <v>230</v>
      </c>
      <c r="M239">
        <f t="shared" si="46"/>
        <v>0</v>
      </c>
      <c r="N239" t="str">
        <f t="shared" si="47"/>
        <v>M12</v>
      </c>
    </row>
    <row r="240" spans="1:14">
      <c r="A240" t="s">
        <v>110</v>
      </c>
      <c r="B240" t="str">
        <f t="shared" si="39"/>
        <v>------ M12 ------</v>
      </c>
      <c r="C240" t="str">
        <f t="shared" si="40"/>
        <v>Pack 1 pick 8:</v>
      </c>
      <c r="D240" s="2" t="str">
        <f t="shared" si="49"/>
        <v xml:space="preserve"> 1</v>
      </c>
      <c r="E240" s="2" t="str">
        <f t="shared" si="48"/>
        <v xml:space="preserve"> 8</v>
      </c>
      <c r="F240" t="str">
        <f t="shared" si="41"/>
        <v xml:space="preserve">    Delver of Secrets</v>
      </c>
      <c r="G240" t="str">
        <f t="shared" si="42"/>
        <v>Delver of Secrets</v>
      </c>
      <c r="H240">
        <f t="shared" si="43"/>
        <v>0</v>
      </c>
      <c r="I240">
        <f>VLOOKUP(G240,'Cards Fixture'!$A$1:$B$278,2,FALSE)</f>
        <v>51</v>
      </c>
      <c r="J240">
        <f t="shared" si="44"/>
        <v>0</v>
      </c>
      <c r="K240" t="str">
        <f t="shared" si="50"/>
        <v>230,217,4,162,185,86,51</v>
      </c>
      <c r="L240">
        <f t="shared" si="45"/>
        <v>230</v>
      </c>
      <c r="M240">
        <f t="shared" si="46"/>
        <v>0</v>
      </c>
      <c r="N240" t="str">
        <f t="shared" si="47"/>
        <v>M12</v>
      </c>
    </row>
    <row r="241" spans="1:14">
      <c r="B241" t="str">
        <f t="shared" si="39"/>
        <v>------ M12 ------</v>
      </c>
      <c r="C241" t="str">
        <f t="shared" si="40"/>
        <v>Pack 1 pick 8:</v>
      </c>
      <c r="D241" s="2" t="str">
        <f t="shared" si="49"/>
        <v xml:space="preserve"> 1</v>
      </c>
      <c r="E241" s="2" t="str">
        <f t="shared" si="48"/>
        <v xml:space="preserve"> 8</v>
      </c>
      <c r="F241">
        <f t="shared" si="41"/>
        <v>0</v>
      </c>
      <c r="G241" t="str">
        <f t="shared" si="42"/>
        <v>0</v>
      </c>
      <c r="H241">
        <f t="shared" si="43"/>
        <v>0</v>
      </c>
      <c r="I241" t="e">
        <f>VLOOKUP(G241,'Cards Fixture'!$A$1:$B$278,2,FALSE)</f>
        <v>#N/A</v>
      </c>
      <c r="J241">
        <f t="shared" si="44"/>
        <v>0</v>
      </c>
      <c r="K241" t="str">
        <f t="shared" si="50"/>
        <v>230,217,4,162,185,86,51</v>
      </c>
      <c r="L241">
        <f t="shared" si="45"/>
        <v>230</v>
      </c>
      <c r="M241">
        <f t="shared" si="46"/>
        <v>0</v>
      </c>
      <c r="N241" t="str">
        <f t="shared" si="47"/>
        <v>M12</v>
      </c>
    </row>
    <row r="242" spans="1:14">
      <c r="A242" t="s">
        <v>111</v>
      </c>
      <c r="B242" t="str">
        <f t="shared" si="39"/>
        <v>------ M12 ------</v>
      </c>
      <c r="C242" t="str">
        <f t="shared" si="40"/>
        <v>Pack 1 pick 8:</v>
      </c>
      <c r="D242" s="2" t="str">
        <f t="shared" si="49"/>
        <v xml:space="preserve"> 1</v>
      </c>
      <c r="E242" s="2" t="str">
        <f t="shared" si="48"/>
        <v xml:space="preserve"> 8</v>
      </c>
      <c r="F242" t="str">
        <f t="shared" si="41"/>
        <v xml:space="preserve">    Ethersworn Canonist</v>
      </c>
      <c r="G242" t="str">
        <f t="shared" si="42"/>
        <v>Ethersworn Canonist</v>
      </c>
      <c r="H242">
        <f t="shared" si="43"/>
        <v>0</v>
      </c>
      <c r="I242">
        <f>VLOOKUP(G242,'Cards Fixture'!$A$1:$B$278,2,FALSE)</f>
        <v>71</v>
      </c>
      <c r="J242">
        <f t="shared" si="44"/>
        <v>0</v>
      </c>
      <c r="K242" t="str">
        <f t="shared" si="50"/>
        <v>230,217,4,162,185,86,51,71</v>
      </c>
      <c r="L242">
        <f t="shared" si="45"/>
        <v>230</v>
      </c>
      <c r="M242">
        <f t="shared" si="46"/>
        <v>0</v>
      </c>
      <c r="N242" t="str">
        <f t="shared" si="47"/>
        <v>M12</v>
      </c>
    </row>
    <row r="243" spans="1:14">
      <c r="B243" t="str">
        <f t="shared" si="39"/>
        <v>------ M12 ------</v>
      </c>
      <c r="C243" t="str">
        <f t="shared" si="40"/>
        <v>Pack 1 pick 8:</v>
      </c>
      <c r="D243" s="2" t="str">
        <f t="shared" si="49"/>
        <v xml:space="preserve"> 1</v>
      </c>
      <c r="E243" s="2" t="str">
        <f t="shared" si="48"/>
        <v xml:space="preserve"> 8</v>
      </c>
      <c r="F243">
        <f t="shared" si="41"/>
        <v>0</v>
      </c>
      <c r="G243" t="str">
        <f t="shared" si="42"/>
        <v>0</v>
      </c>
      <c r="H243">
        <f t="shared" si="43"/>
        <v>0</v>
      </c>
      <c r="I243" t="e">
        <f>VLOOKUP(G243,'Cards Fixture'!$A$1:$B$278,2,FALSE)</f>
        <v>#N/A</v>
      </c>
      <c r="J243">
        <f t="shared" si="44"/>
        <v>0</v>
      </c>
      <c r="K243" t="str">
        <f t="shared" si="50"/>
        <v>230,217,4,162,185,86,51,71</v>
      </c>
      <c r="L243">
        <f t="shared" si="45"/>
        <v>230</v>
      </c>
      <c r="M243">
        <f t="shared" si="46"/>
        <v>0</v>
      </c>
      <c r="N243" t="str">
        <f t="shared" si="47"/>
        <v>M12</v>
      </c>
    </row>
    <row r="244" spans="1:14">
      <c r="B244" t="str">
        <f t="shared" si="39"/>
        <v>------ M12 ------</v>
      </c>
      <c r="C244" t="str">
        <f t="shared" si="40"/>
        <v>Pack 1 pick 8:</v>
      </c>
      <c r="D244" s="2" t="str">
        <f t="shared" si="49"/>
        <v xml:space="preserve"> 1</v>
      </c>
      <c r="E244" s="2" t="str">
        <f t="shared" si="48"/>
        <v xml:space="preserve"> 8</v>
      </c>
      <c r="F244">
        <f t="shared" si="41"/>
        <v>0</v>
      </c>
      <c r="G244" t="str">
        <f t="shared" si="42"/>
        <v>0</v>
      </c>
      <c r="H244">
        <f t="shared" si="43"/>
        <v>0</v>
      </c>
      <c r="I244" t="e">
        <f>VLOOKUP(G244,'Cards Fixture'!$A$1:$B$278,2,FALSE)</f>
        <v>#N/A</v>
      </c>
      <c r="J244">
        <f t="shared" si="44"/>
        <v>0</v>
      </c>
      <c r="K244" t="str">
        <f t="shared" si="50"/>
        <v>230,217,4,162,185,86,51,71</v>
      </c>
      <c r="L244">
        <f t="shared" si="45"/>
        <v>230</v>
      </c>
      <c r="M244">
        <f t="shared" si="46"/>
        <v>0</v>
      </c>
      <c r="N244" t="str">
        <f t="shared" si="47"/>
        <v>M12</v>
      </c>
    </row>
    <row r="245" spans="1:14">
      <c r="B245" t="str">
        <f t="shared" si="39"/>
        <v>------ M12 ------</v>
      </c>
      <c r="C245" t="str">
        <f t="shared" si="40"/>
        <v>Pack 1 pick 8:</v>
      </c>
      <c r="D245" s="2" t="str">
        <f t="shared" si="49"/>
        <v xml:space="preserve"> 1</v>
      </c>
      <c r="E245" s="2" t="str">
        <f t="shared" si="48"/>
        <v xml:space="preserve"> 8</v>
      </c>
      <c r="F245">
        <f t="shared" si="41"/>
        <v>0</v>
      </c>
      <c r="G245" t="str">
        <f t="shared" si="42"/>
        <v>0</v>
      </c>
      <c r="H245">
        <f t="shared" si="43"/>
        <v>0</v>
      </c>
      <c r="I245" t="e">
        <f>VLOOKUP(G245,'Cards Fixture'!$A$1:$B$278,2,FALSE)</f>
        <v>#N/A</v>
      </c>
      <c r="J245">
        <f t="shared" si="44"/>
        <v>0</v>
      </c>
      <c r="K245" t="str">
        <f t="shared" si="50"/>
        <v>230,217,4,162,185,86,51,71</v>
      </c>
      <c r="L245">
        <f t="shared" si="45"/>
        <v>230</v>
      </c>
      <c r="M245">
        <f t="shared" si="46"/>
        <v>1</v>
      </c>
      <c r="N245" t="str">
        <f t="shared" si="47"/>
        <v>M12</v>
      </c>
    </row>
    <row r="246" spans="1:14">
      <c r="A246" t="s">
        <v>112</v>
      </c>
      <c r="B246" t="str">
        <f t="shared" si="39"/>
        <v>------ M12 ------</v>
      </c>
      <c r="C246" t="str">
        <f t="shared" si="40"/>
        <v>Pack 1 pick 9:</v>
      </c>
      <c r="D246" s="2" t="str">
        <f t="shared" si="49"/>
        <v xml:space="preserve"> 1</v>
      </c>
      <c r="E246" s="2" t="str">
        <f t="shared" si="48"/>
        <v xml:space="preserve"> 9</v>
      </c>
      <c r="F246" t="str">
        <f t="shared" si="41"/>
        <v/>
      </c>
      <c r="G246" t="str">
        <f t="shared" si="42"/>
        <v/>
      </c>
      <c r="H246">
        <f t="shared" si="43"/>
        <v>0</v>
      </c>
      <c r="I246" t="e">
        <f>VLOOKUP(G246,'Cards Fixture'!$A$1:$B$278,2,FALSE)</f>
        <v>#N/A</v>
      </c>
      <c r="J246">
        <f t="shared" si="44"/>
        <v>1</v>
      </c>
      <c r="K246" t="str">
        <f t="shared" si="50"/>
        <v/>
      </c>
      <c r="L246">
        <f t="shared" si="45"/>
        <v>230</v>
      </c>
      <c r="M246">
        <f t="shared" si="46"/>
        <v>0</v>
      </c>
      <c r="N246" t="str">
        <f t="shared" si="47"/>
        <v>M12</v>
      </c>
    </row>
    <row r="247" spans="1:14">
      <c r="B247" t="str">
        <f t="shared" si="39"/>
        <v>------ M12 ------</v>
      </c>
      <c r="C247" t="str">
        <f t="shared" si="40"/>
        <v>Pack 1 pick 9:</v>
      </c>
      <c r="D247" s="2" t="str">
        <f t="shared" si="49"/>
        <v xml:space="preserve"> 1</v>
      </c>
      <c r="E247" s="2" t="str">
        <f t="shared" si="48"/>
        <v xml:space="preserve"> 9</v>
      </c>
      <c r="F247">
        <f t="shared" si="41"/>
        <v>0</v>
      </c>
      <c r="G247" t="str">
        <f t="shared" si="42"/>
        <v>0</v>
      </c>
      <c r="H247">
        <f t="shared" si="43"/>
        <v>0</v>
      </c>
      <c r="I247" t="e">
        <f>VLOOKUP(G247,'Cards Fixture'!$A$1:$B$278,2,FALSE)</f>
        <v>#N/A</v>
      </c>
      <c r="J247">
        <f t="shared" si="44"/>
        <v>0</v>
      </c>
      <c r="K247" t="str">
        <f t="shared" si="50"/>
        <v/>
      </c>
      <c r="L247">
        <f t="shared" si="45"/>
        <v>230</v>
      </c>
      <c r="M247">
        <f t="shared" si="46"/>
        <v>0</v>
      </c>
      <c r="N247" t="str">
        <f t="shared" si="47"/>
        <v>M12</v>
      </c>
    </row>
    <row r="248" spans="1:14">
      <c r="A248" t="s">
        <v>17</v>
      </c>
      <c r="B248" t="str">
        <f t="shared" si="39"/>
        <v>------ M12 ------</v>
      </c>
      <c r="C248" t="str">
        <f t="shared" si="40"/>
        <v>Pack 1 pick 9:</v>
      </c>
      <c r="D248" s="2" t="str">
        <f t="shared" si="49"/>
        <v xml:space="preserve"> 1</v>
      </c>
      <c r="E248" s="2" t="str">
        <f t="shared" si="48"/>
        <v xml:space="preserve"> 9</v>
      </c>
      <c r="F248" t="str">
        <f t="shared" si="41"/>
        <v xml:space="preserve">    Nostalgic Dreams</v>
      </c>
      <c r="G248" t="str">
        <f t="shared" si="42"/>
        <v>Nostalgic Dreams</v>
      </c>
      <c r="H248">
        <f t="shared" si="43"/>
        <v>0</v>
      </c>
      <c r="I248">
        <f>VLOOKUP(G248,'Cards Fixture'!$A$1:$B$278,2,FALSE)</f>
        <v>144</v>
      </c>
      <c r="J248">
        <f t="shared" si="44"/>
        <v>0</v>
      </c>
      <c r="K248" t="str">
        <f t="shared" si="50"/>
        <v>144</v>
      </c>
      <c r="L248">
        <f t="shared" si="45"/>
        <v>230</v>
      </c>
      <c r="M248">
        <f t="shared" si="46"/>
        <v>0</v>
      </c>
      <c r="N248" t="str">
        <f t="shared" si="47"/>
        <v>M12</v>
      </c>
    </row>
    <row r="249" spans="1:14">
      <c r="B249" t="str">
        <f t="shared" si="39"/>
        <v>------ M12 ------</v>
      </c>
      <c r="C249" t="str">
        <f t="shared" si="40"/>
        <v>Pack 1 pick 9:</v>
      </c>
      <c r="D249" s="2" t="str">
        <f t="shared" si="49"/>
        <v xml:space="preserve"> 1</v>
      </c>
      <c r="E249" s="2" t="str">
        <f t="shared" si="48"/>
        <v xml:space="preserve"> 9</v>
      </c>
      <c r="F249">
        <f t="shared" si="41"/>
        <v>0</v>
      </c>
      <c r="G249" t="str">
        <f t="shared" si="42"/>
        <v>0</v>
      </c>
      <c r="H249">
        <f t="shared" si="43"/>
        <v>0</v>
      </c>
      <c r="I249" t="e">
        <f>VLOOKUP(G249,'Cards Fixture'!$A$1:$B$278,2,FALSE)</f>
        <v>#N/A</v>
      </c>
      <c r="J249">
        <f t="shared" si="44"/>
        <v>0</v>
      </c>
      <c r="K249" t="str">
        <f t="shared" si="50"/>
        <v>144</v>
      </c>
      <c r="L249">
        <f t="shared" si="45"/>
        <v>230</v>
      </c>
      <c r="M249">
        <f t="shared" si="46"/>
        <v>0</v>
      </c>
      <c r="N249" t="str">
        <f t="shared" si="47"/>
        <v>M12</v>
      </c>
    </row>
    <row r="250" spans="1:14">
      <c r="A250" t="s">
        <v>18</v>
      </c>
      <c r="B250" t="str">
        <f t="shared" si="39"/>
        <v>------ M12 ------</v>
      </c>
      <c r="C250" t="str">
        <f t="shared" si="40"/>
        <v>Pack 1 pick 9:</v>
      </c>
      <c r="D250" s="2" t="str">
        <f t="shared" si="49"/>
        <v xml:space="preserve"> 1</v>
      </c>
      <c r="E250" s="2" t="str">
        <f t="shared" si="48"/>
        <v xml:space="preserve"> 9</v>
      </c>
      <c r="F250" t="str">
        <f t="shared" si="41"/>
        <v xml:space="preserve">    Sensei's Divining Top</v>
      </c>
      <c r="G250" t="str">
        <f t="shared" si="42"/>
        <v>Sensei's Divining Top</v>
      </c>
      <c r="H250">
        <f t="shared" si="43"/>
        <v>0</v>
      </c>
      <c r="I250">
        <f>VLOOKUP(G250,'Cards Fixture'!$A$1:$B$278,2,FALSE)</f>
        <v>193</v>
      </c>
      <c r="J250">
        <f t="shared" si="44"/>
        <v>0</v>
      </c>
      <c r="K250" t="str">
        <f t="shared" si="50"/>
        <v>144,193</v>
      </c>
      <c r="L250">
        <f t="shared" si="45"/>
        <v>230</v>
      </c>
      <c r="M250">
        <f t="shared" si="46"/>
        <v>0</v>
      </c>
      <c r="N250" t="str">
        <f t="shared" si="47"/>
        <v>M12</v>
      </c>
    </row>
    <row r="251" spans="1:14">
      <c r="B251" t="str">
        <f t="shared" si="39"/>
        <v>------ M12 ------</v>
      </c>
      <c r="C251" t="str">
        <f t="shared" si="40"/>
        <v>Pack 1 pick 9:</v>
      </c>
      <c r="D251" s="2" t="str">
        <f t="shared" si="49"/>
        <v xml:space="preserve"> 1</v>
      </c>
      <c r="E251" s="2" t="str">
        <f t="shared" si="48"/>
        <v xml:space="preserve"> 9</v>
      </c>
      <c r="F251">
        <f t="shared" si="41"/>
        <v>0</v>
      </c>
      <c r="G251" t="str">
        <f t="shared" si="42"/>
        <v>0</v>
      </c>
      <c r="H251">
        <f t="shared" si="43"/>
        <v>0</v>
      </c>
      <c r="I251" t="e">
        <f>VLOOKUP(G251,'Cards Fixture'!$A$1:$B$278,2,FALSE)</f>
        <v>#N/A</v>
      </c>
      <c r="J251">
        <f t="shared" si="44"/>
        <v>0</v>
      </c>
      <c r="K251" t="str">
        <f t="shared" si="50"/>
        <v>144,193</v>
      </c>
      <c r="L251">
        <f t="shared" si="45"/>
        <v>230</v>
      </c>
      <c r="M251">
        <f t="shared" si="46"/>
        <v>0</v>
      </c>
      <c r="N251" t="str">
        <f t="shared" si="47"/>
        <v>M12</v>
      </c>
    </row>
    <row r="252" spans="1:14">
      <c r="A252" t="s">
        <v>113</v>
      </c>
      <c r="B252" t="str">
        <f t="shared" si="39"/>
        <v>------ M12 ------</v>
      </c>
      <c r="C252" t="str">
        <f t="shared" si="40"/>
        <v>Pack 1 pick 9:</v>
      </c>
      <c r="D252" s="2" t="str">
        <f t="shared" si="49"/>
        <v xml:space="preserve"> 1</v>
      </c>
      <c r="E252" s="2" t="str">
        <f t="shared" si="48"/>
        <v xml:space="preserve"> 9</v>
      </c>
      <c r="F252" t="str">
        <f t="shared" si="41"/>
        <v>--&gt; Trygon Predator</v>
      </c>
      <c r="G252" t="str">
        <f t="shared" si="42"/>
        <v>Trygon Predator</v>
      </c>
      <c r="H252">
        <f t="shared" si="43"/>
        <v>1</v>
      </c>
      <c r="I252">
        <f>VLOOKUP(G252,'Cards Fixture'!$A$1:$B$278,2,FALSE)</f>
        <v>246</v>
      </c>
      <c r="J252">
        <f t="shared" si="44"/>
        <v>0</v>
      </c>
      <c r="K252" t="str">
        <f t="shared" si="50"/>
        <v>144,193,246</v>
      </c>
      <c r="L252">
        <f t="shared" si="45"/>
        <v>246</v>
      </c>
      <c r="M252">
        <f t="shared" si="46"/>
        <v>0</v>
      </c>
      <c r="N252" t="str">
        <f t="shared" si="47"/>
        <v>M12</v>
      </c>
    </row>
    <row r="253" spans="1:14">
      <c r="B253" t="str">
        <f t="shared" si="39"/>
        <v>------ M12 ------</v>
      </c>
      <c r="C253" t="str">
        <f t="shared" si="40"/>
        <v>Pack 1 pick 9:</v>
      </c>
      <c r="D253" s="2" t="str">
        <f t="shared" si="49"/>
        <v xml:space="preserve"> 1</v>
      </c>
      <c r="E253" s="2" t="str">
        <f t="shared" si="48"/>
        <v xml:space="preserve"> 9</v>
      </c>
      <c r="F253">
        <f t="shared" si="41"/>
        <v>0</v>
      </c>
      <c r="G253" t="str">
        <f t="shared" si="42"/>
        <v>0</v>
      </c>
      <c r="H253">
        <f t="shared" si="43"/>
        <v>0</v>
      </c>
      <c r="I253" t="e">
        <f>VLOOKUP(G253,'Cards Fixture'!$A$1:$B$278,2,FALSE)</f>
        <v>#N/A</v>
      </c>
      <c r="J253">
        <f t="shared" si="44"/>
        <v>0</v>
      </c>
      <c r="K253" t="str">
        <f t="shared" si="50"/>
        <v>144,193,246</v>
      </c>
      <c r="L253">
        <f t="shared" si="45"/>
        <v>246</v>
      </c>
      <c r="M253">
        <f t="shared" si="46"/>
        <v>0</v>
      </c>
      <c r="N253" t="str">
        <f t="shared" si="47"/>
        <v>M12</v>
      </c>
    </row>
    <row r="254" spans="1:14">
      <c r="A254" t="s">
        <v>21</v>
      </c>
      <c r="B254" t="str">
        <f t="shared" si="39"/>
        <v>------ M12 ------</v>
      </c>
      <c r="C254" t="str">
        <f t="shared" si="40"/>
        <v>Pack 1 pick 9:</v>
      </c>
      <c r="D254" s="2" t="str">
        <f t="shared" si="49"/>
        <v xml:space="preserve"> 1</v>
      </c>
      <c r="E254" s="2" t="str">
        <f t="shared" si="48"/>
        <v xml:space="preserve"> 9</v>
      </c>
      <c r="F254" t="str">
        <f t="shared" si="41"/>
        <v xml:space="preserve">    Ratchet Bomb</v>
      </c>
      <c r="G254" t="str">
        <f t="shared" si="42"/>
        <v>Ratchet Bomb</v>
      </c>
      <c r="H254">
        <f t="shared" si="43"/>
        <v>0</v>
      </c>
      <c r="I254">
        <f>VLOOKUP(G254,'Cards Fixture'!$A$1:$B$278,2,FALSE)</f>
        <v>175</v>
      </c>
      <c r="J254">
        <f t="shared" si="44"/>
        <v>0</v>
      </c>
      <c r="K254" t="str">
        <f t="shared" si="50"/>
        <v>144,193,246,175</v>
      </c>
      <c r="L254">
        <f t="shared" si="45"/>
        <v>246</v>
      </c>
      <c r="M254">
        <f t="shared" si="46"/>
        <v>0</v>
      </c>
      <c r="N254" t="str">
        <f t="shared" si="47"/>
        <v>M12</v>
      </c>
    </row>
    <row r="255" spans="1:14">
      <c r="B255" t="str">
        <f t="shared" si="39"/>
        <v>------ M12 ------</v>
      </c>
      <c r="C255" t="str">
        <f t="shared" si="40"/>
        <v>Pack 1 pick 9:</v>
      </c>
      <c r="D255" s="2" t="str">
        <f t="shared" si="49"/>
        <v xml:space="preserve"> 1</v>
      </c>
      <c r="E255" s="2" t="str">
        <f t="shared" si="48"/>
        <v xml:space="preserve"> 9</v>
      </c>
      <c r="F255">
        <f t="shared" si="41"/>
        <v>0</v>
      </c>
      <c r="G255" t="str">
        <f t="shared" si="42"/>
        <v>0</v>
      </c>
      <c r="H255">
        <f t="shared" si="43"/>
        <v>0</v>
      </c>
      <c r="I255" t="e">
        <f>VLOOKUP(G255,'Cards Fixture'!$A$1:$B$278,2,FALSE)</f>
        <v>#N/A</v>
      </c>
      <c r="J255">
        <f t="shared" si="44"/>
        <v>0</v>
      </c>
      <c r="K255" t="str">
        <f t="shared" si="50"/>
        <v>144,193,246,175</v>
      </c>
      <c r="L255">
        <f t="shared" si="45"/>
        <v>246</v>
      </c>
      <c r="M255">
        <f t="shared" si="46"/>
        <v>0</v>
      </c>
      <c r="N255" t="str">
        <f t="shared" si="47"/>
        <v>M12</v>
      </c>
    </row>
    <row r="256" spans="1:14">
      <c r="A256" t="s">
        <v>24</v>
      </c>
      <c r="B256" t="str">
        <f t="shared" si="39"/>
        <v>------ M12 ------</v>
      </c>
      <c r="C256" t="str">
        <f t="shared" si="40"/>
        <v>Pack 1 pick 9:</v>
      </c>
      <c r="D256" s="2" t="str">
        <f t="shared" si="49"/>
        <v xml:space="preserve"> 1</v>
      </c>
      <c r="E256" s="2" t="str">
        <f t="shared" si="48"/>
        <v xml:space="preserve"> 9</v>
      </c>
      <c r="F256" t="str">
        <f t="shared" si="41"/>
        <v xml:space="preserve">    Brain Freeze</v>
      </c>
      <c r="G256" t="str">
        <f t="shared" si="42"/>
        <v>Brain Freeze</v>
      </c>
      <c r="H256">
        <f t="shared" si="43"/>
        <v>0</v>
      </c>
      <c r="I256">
        <f>VLOOKUP(G256,'Cards Fixture'!$A$1:$B$278,2,FALSE)</f>
        <v>27</v>
      </c>
      <c r="J256">
        <f t="shared" si="44"/>
        <v>0</v>
      </c>
      <c r="K256" t="str">
        <f t="shared" si="50"/>
        <v>144,193,246,175,27</v>
      </c>
      <c r="L256">
        <f t="shared" si="45"/>
        <v>246</v>
      </c>
      <c r="M256">
        <f t="shared" si="46"/>
        <v>0</v>
      </c>
      <c r="N256" t="str">
        <f t="shared" si="47"/>
        <v>M12</v>
      </c>
    </row>
    <row r="257" spans="1:14">
      <c r="B257" t="str">
        <f t="shared" si="39"/>
        <v>------ M12 ------</v>
      </c>
      <c r="C257" t="str">
        <f t="shared" si="40"/>
        <v>Pack 1 pick 9:</v>
      </c>
      <c r="D257" s="2" t="str">
        <f t="shared" si="49"/>
        <v xml:space="preserve"> 1</v>
      </c>
      <c r="E257" s="2" t="str">
        <f t="shared" si="48"/>
        <v xml:space="preserve"> 9</v>
      </c>
      <c r="F257">
        <f t="shared" si="41"/>
        <v>0</v>
      </c>
      <c r="G257" t="str">
        <f t="shared" si="42"/>
        <v>0</v>
      </c>
      <c r="H257">
        <f t="shared" si="43"/>
        <v>0</v>
      </c>
      <c r="I257" t="e">
        <f>VLOOKUP(G257,'Cards Fixture'!$A$1:$B$278,2,FALSE)</f>
        <v>#N/A</v>
      </c>
      <c r="J257">
        <f t="shared" si="44"/>
        <v>0</v>
      </c>
      <c r="K257" t="str">
        <f t="shared" si="50"/>
        <v>144,193,246,175,27</v>
      </c>
      <c r="L257">
        <f t="shared" si="45"/>
        <v>246</v>
      </c>
      <c r="M257">
        <f t="shared" si="46"/>
        <v>0</v>
      </c>
      <c r="N257" t="str">
        <f t="shared" si="47"/>
        <v>M12</v>
      </c>
    </row>
    <row r="258" spans="1:14">
      <c r="A258" t="s">
        <v>26</v>
      </c>
      <c r="B258" t="str">
        <f t="shared" si="39"/>
        <v>------ M12 ------</v>
      </c>
      <c r="C258" t="str">
        <f t="shared" si="40"/>
        <v>Pack 1 pick 9:</v>
      </c>
      <c r="D258" s="2" t="str">
        <f t="shared" si="49"/>
        <v xml:space="preserve"> 1</v>
      </c>
      <c r="E258" s="2" t="str">
        <f t="shared" si="48"/>
        <v xml:space="preserve"> 9</v>
      </c>
      <c r="F258" t="str">
        <f t="shared" si="41"/>
        <v xml:space="preserve">    Thunderscape Battlemage</v>
      </c>
      <c r="G258" t="str">
        <f t="shared" si="42"/>
        <v>Thunderscape Battlemage</v>
      </c>
      <c r="H258">
        <f t="shared" si="43"/>
        <v>0</v>
      </c>
      <c r="I258">
        <f>VLOOKUP(G258,'Cards Fixture'!$A$1:$B$278,2,FALSE)</f>
        <v>234</v>
      </c>
      <c r="J258">
        <f t="shared" si="44"/>
        <v>0</v>
      </c>
      <c r="K258" t="str">
        <f t="shared" si="50"/>
        <v>144,193,246,175,27,234</v>
      </c>
      <c r="L258">
        <f t="shared" si="45"/>
        <v>246</v>
      </c>
      <c r="M258">
        <f t="shared" si="46"/>
        <v>0</v>
      </c>
      <c r="N258" t="str">
        <f t="shared" si="47"/>
        <v>M12</v>
      </c>
    </row>
    <row r="259" spans="1:14">
      <c r="B259" t="str">
        <f t="shared" si="39"/>
        <v>------ M12 ------</v>
      </c>
      <c r="C259" t="str">
        <f t="shared" si="40"/>
        <v>Pack 1 pick 9:</v>
      </c>
      <c r="D259" s="2" t="str">
        <f t="shared" si="49"/>
        <v xml:space="preserve"> 1</v>
      </c>
      <c r="E259" s="2" t="str">
        <f t="shared" si="48"/>
        <v xml:space="preserve"> 9</v>
      </c>
      <c r="F259">
        <f t="shared" si="41"/>
        <v>0</v>
      </c>
      <c r="G259" t="str">
        <f t="shared" si="42"/>
        <v>0</v>
      </c>
      <c r="H259">
        <f t="shared" si="43"/>
        <v>0</v>
      </c>
      <c r="I259" t="e">
        <f>VLOOKUP(G259,'Cards Fixture'!$A$1:$B$278,2,FALSE)</f>
        <v>#N/A</v>
      </c>
      <c r="J259">
        <f t="shared" si="44"/>
        <v>0</v>
      </c>
      <c r="K259" t="str">
        <f t="shared" si="50"/>
        <v>144,193,246,175,27,234</v>
      </c>
      <c r="L259">
        <f t="shared" si="45"/>
        <v>246</v>
      </c>
      <c r="M259">
        <f t="shared" si="46"/>
        <v>0</v>
      </c>
      <c r="N259" t="str">
        <f t="shared" si="47"/>
        <v>M12</v>
      </c>
    </row>
    <row r="260" spans="1:14">
      <c r="A260" t="s">
        <v>27</v>
      </c>
      <c r="B260" t="str">
        <f t="shared" si="39"/>
        <v>------ M12 ------</v>
      </c>
      <c r="C260" t="str">
        <f t="shared" si="40"/>
        <v>Pack 1 pick 9:</v>
      </c>
      <c r="D260" s="2" t="str">
        <f t="shared" si="49"/>
        <v xml:space="preserve"> 1</v>
      </c>
      <c r="E260" s="2" t="str">
        <f t="shared" si="48"/>
        <v xml:space="preserve"> 9</v>
      </c>
      <c r="F260" t="str">
        <f t="shared" si="41"/>
        <v xml:space="preserve">    Wake Thrasher</v>
      </c>
      <c r="G260" t="str">
        <f t="shared" si="42"/>
        <v>Wake Thrasher</v>
      </c>
      <c r="H260">
        <f t="shared" si="43"/>
        <v>0</v>
      </c>
      <c r="I260">
        <f>VLOOKUP(G260,'Cards Fixture'!$A$1:$B$278,2,FALSE)</f>
        <v>261</v>
      </c>
      <c r="J260">
        <f t="shared" si="44"/>
        <v>0</v>
      </c>
      <c r="K260" t="str">
        <f t="shared" si="50"/>
        <v>144,193,246,175,27,234,261</v>
      </c>
      <c r="L260">
        <f t="shared" si="45"/>
        <v>246</v>
      </c>
      <c r="M260">
        <f t="shared" si="46"/>
        <v>0</v>
      </c>
      <c r="N260" t="str">
        <f t="shared" si="47"/>
        <v>M12</v>
      </c>
    </row>
    <row r="261" spans="1:14">
      <c r="B261" t="str">
        <f t="shared" si="39"/>
        <v>------ M12 ------</v>
      </c>
      <c r="C261" t="str">
        <f t="shared" si="40"/>
        <v>Pack 1 pick 9:</v>
      </c>
      <c r="D261" s="2" t="str">
        <f t="shared" si="49"/>
        <v xml:space="preserve"> 1</v>
      </c>
      <c r="E261" s="2" t="str">
        <f t="shared" si="48"/>
        <v xml:space="preserve"> 9</v>
      </c>
      <c r="F261">
        <f t="shared" si="41"/>
        <v>0</v>
      </c>
      <c r="G261" t="str">
        <f t="shared" si="42"/>
        <v>0</v>
      </c>
      <c r="H261">
        <f t="shared" si="43"/>
        <v>0</v>
      </c>
      <c r="I261" t="e">
        <f>VLOOKUP(G261,'Cards Fixture'!$A$1:$B$278,2,FALSE)</f>
        <v>#N/A</v>
      </c>
      <c r="J261">
        <f t="shared" si="44"/>
        <v>0</v>
      </c>
      <c r="K261" t="str">
        <f t="shared" si="50"/>
        <v>144,193,246,175,27,234,261</v>
      </c>
      <c r="L261">
        <f t="shared" si="45"/>
        <v>246</v>
      </c>
      <c r="M261">
        <f t="shared" si="46"/>
        <v>0</v>
      </c>
      <c r="N261" t="str">
        <f t="shared" si="47"/>
        <v>M12</v>
      </c>
    </row>
    <row r="262" spans="1:14">
      <c r="B262" t="str">
        <f t="shared" si="39"/>
        <v>------ M12 ------</v>
      </c>
      <c r="C262" t="str">
        <f t="shared" si="40"/>
        <v>Pack 1 pick 9:</v>
      </c>
      <c r="D262" s="2" t="str">
        <f t="shared" si="49"/>
        <v xml:space="preserve"> 1</v>
      </c>
      <c r="E262" s="2" t="str">
        <f t="shared" si="48"/>
        <v xml:space="preserve"> 9</v>
      </c>
      <c r="F262">
        <f t="shared" si="41"/>
        <v>0</v>
      </c>
      <c r="G262" t="str">
        <f t="shared" si="42"/>
        <v>0</v>
      </c>
      <c r="H262">
        <f t="shared" si="43"/>
        <v>0</v>
      </c>
      <c r="I262" t="e">
        <f>VLOOKUP(G262,'Cards Fixture'!$A$1:$B$278,2,FALSE)</f>
        <v>#N/A</v>
      </c>
      <c r="J262">
        <f t="shared" si="44"/>
        <v>0</v>
      </c>
      <c r="K262" t="str">
        <f t="shared" si="50"/>
        <v>144,193,246,175,27,234,261</v>
      </c>
      <c r="L262">
        <f t="shared" si="45"/>
        <v>246</v>
      </c>
      <c r="M262">
        <f t="shared" si="46"/>
        <v>0</v>
      </c>
      <c r="N262" t="str">
        <f t="shared" si="47"/>
        <v>M12</v>
      </c>
    </row>
    <row r="263" spans="1:14">
      <c r="B263" t="str">
        <f t="shared" si="39"/>
        <v>------ M12 ------</v>
      </c>
      <c r="C263" t="str">
        <f t="shared" si="40"/>
        <v>Pack 1 pick 9:</v>
      </c>
      <c r="D263" s="2" t="str">
        <f t="shared" si="49"/>
        <v xml:space="preserve"> 1</v>
      </c>
      <c r="E263" s="2" t="str">
        <f t="shared" si="48"/>
        <v xml:space="preserve"> 9</v>
      </c>
      <c r="F263">
        <f t="shared" si="41"/>
        <v>0</v>
      </c>
      <c r="G263" t="str">
        <f t="shared" si="42"/>
        <v>0</v>
      </c>
      <c r="H263">
        <f t="shared" si="43"/>
        <v>0</v>
      </c>
      <c r="I263" t="e">
        <f>VLOOKUP(G263,'Cards Fixture'!$A$1:$B$278,2,FALSE)</f>
        <v>#N/A</v>
      </c>
      <c r="J263">
        <f t="shared" si="44"/>
        <v>0</v>
      </c>
      <c r="K263" t="str">
        <f t="shared" si="50"/>
        <v>144,193,246,175,27,234,261</v>
      </c>
      <c r="L263">
        <f t="shared" si="45"/>
        <v>246</v>
      </c>
      <c r="M263">
        <f t="shared" si="46"/>
        <v>1</v>
      </c>
      <c r="N263" t="str">
        <f t="shared" si="47"/>
        <v>M12</v>
      </c>
    </row>
    <row r="264" spans="1:14">
      <c r="A264" t="s">
        <v>114</v>
      </c>
      <c r="B264" t="str">
        <f t="shared" si="39"/>
        <v>------ M12 ------</v>
      </c>
      <c r="C264" t="str">
        <f t="shared" si="40"/>
        <v>Pack 1 pick 10:</v>
      </c>
      <c r="D264" s="2" t="str">
        <f t="shared" si="49"/>
        <v xml:space="preserve"> 1</v>
      </c>
      <c r="E264" s="2" t="str">
        <f t="shared" si="48"/>
        <v>10</v>
      </c>
      <c r="F264" t="str">
        <f t="shared" si="41"/>
        <v/>
      </c>
      <c r="G264" t="str">
        <f t="shared" si="42"/>
        <v/>
      </c>
      <c r="H264">
        <f t="shared" si="43"/>
        <v>0</v>
      </c>
      <c r="I264" t="e">
        <f>VLOOKUP(G264,'Cards Fixture'!$A$1:$B$278,2,FALSE)</f>
        <v>#N/A</v>
      </c>
      <c r="J264">
        <f t="shared" si="44"/>
        <v>1</v>
      </c>
      <c r="K264" t="str">
        <f t="shared" si="50"/>
        <v/>
      </c>
      <c r="L264">
        <f t="shared" si="45"/>
        <v>246</v>
      </c>
      <c r="M264">
        <f t="shared" si="46"/>
        <v>0</v>
      </c>
      <c r="N264" t="str">
        <f t="shared" si="47"/>
        <v>M12</v>
      </c>
    </row>
    <row r="265" spans="1:14">
      <c r="B265" t="str">
        <f t="shared" si="39"/>
        <v>------ M12 ------</v>
      </c>
      <c r="C265" t="str">
        <f t="shared" si="40"/>
        <v>Pack 1 pick 10:</v>
      </c>
      <c r="D265" s="2" t="str">
        <f t="shared" si="49"/>
        <v xml:space="preserve"> 1</v>
      </c>
      <c r="E265" s="2" t="str">
        <f t="shared" si="48"/>
        <v>10</v>
      </c>
      <c r="F265">
        <f t="shared" si="41"/>
        <v>0</v>
      </c>
      <c r="G265" t="str">
        <f t="shared" si="42"/>
        <v>0</v>
      </c>
      <c r="H265">
        <f t="shared" si="43"/>
        <v>0</v>
      </c>
      <c r="I265" t="e">
        <f>VLOOKUP(G265,'Cards Fixture'!$A$1:$B$278,2,FALSE)</f>
        <v>#N/A</v>
      </c>
      <c r="J265">
        <f t="shared" si="44"/>
        <v>0</v>
      </c>
      <c r="K265" t="str">
        <f t="shared" si="50"/>
        <v/>
      </c>
      <c r="L265">
        <f t="shared" si="45"/>
        <v>246</v>
      </c>
      <c r="M265">
        <f t="shared" si="46"/>
        <v>0</v>
      </c>
      <c r="N265" t="str">
        <f t="shared" si="47"/>
        <v>M12</v>
      </c>
    </row>
    <row r="266" spans="1:14">
      <c r="A266" t="s">
        <v>29</v>
      </c>
      <c r="B266" t="str">
        <f t="shared" si="39"/>
        <v>------ M12 ------</v>
      </c>
      <c r="C266" t="str">
        <f t="shared" si="40"/>
        <v>Pack 1 pick 10:</v>
      </c>
      <c r="D266" s="2" t="str">
        <f t="shared" si="49"/>
        <v xml:space="preserve"> 1</v>
      </c>
      <c r="E266" s="2" t="str">
        <f t="shared" si="48"/>
        <v>10</v>
      </c>
      <c r="F266" t="str">
        <f t="shared" si="41"/>
        <v xml:space="preserve">    Ranger of Eos</v>
      </c>
      <c r="G266" t="str">
        <f t="shared" si="42"/>
        <v>Ranger of Eos</v>
      </c>
      <c r="H266">
        <f t="shared" si="43"/>
        <v>0</v>
      </c>
      <c r="I266">
        <f>VLOOKUP(G266,'Cards Fixture'!$A$1:$B$278,2,FALSE)</f>
        <v>174</v>
      </c>
      <c r="J266">
        <f t="shared" si="44"/>
        <v>0</v>
      </c>
      <c r="K266" t="str">
        <f t="shared" si="50"/>
        <v>174</v>
      </c>
      <c r="L266">
        <f t="shared" si="45"/>
        <v>246</v>
      </c>
      <c r="M266">
        <f t="shared" si="46"/>
        <v>0</v>
      </c>
      <c r="N266" t="str">
        <f t="shared" si="47"/>
        <v>M12</v>
      </c>
    </row>
    <row r="267" spans="1:14">
      <c r="B267" t="str">
        <f t="shared" si="39"/>
        <v>------ M12 ------</v>
      </c>
      <c r="C267" t="str">
        <f t="shared" si="40"/>
        <v>Pack 1 pick 10:</v>
      </c>
      <c r="D267" s="2" t="str">
        <f t="shared" si="49"/>
        <v xml:space="preserve"> 1</v>
      </c>
      <c r="E267" s="2" t="str">
        <f t="shared" si="48"/>
        <v>10</v>
      </c>
      <c r="F267">
        <f t="shared" si="41"/>
        <v>0</v>
      </c>
      <c r="G267" t="str">
        <f t="shared" si="42"/>
        <v>0</v>
      </c>
      <c r="H267">
        <f t="shared" si="43"/>
        <v>0</v>
      </c>
      <c r="I267" t="e">
        <f>VLOOKUP(G267,'Cards Fixture'!$A$1:$B$278,2,FALSE)</f>
        <v>#N/A</v>
      </c>
      <c r="J267">
        <f t="shared" si="44"/>
        <v>0</v>
      </c>
      <c r="K267" t="str">
        <f t="shared" si="50"/>
        <v>174</v>
      </c>
      <c r="L267">
        <f t="shared" si="45"/>
        <v>246</v>
      </c>
      <c r="M267">
        <f t="shared" si="46"/>
        <v>0</v>
      </c>
      <c r="N267" t="str">
        <f t="shared" si="47"/>
        <v>M12</v>
      </c>
    </row>
    <row r="268" spans="1:14">
      <c r="A268" t="s">
        <v>115</v>
      </c>
      <c r="B268" t="str">
        <f t="shared" si="39"/>
        <v>------ M12 ------</v>
      </c>
      <c r="C268" t="str">
        <f t="shared" si="40"/>
        <v>Pack 1 pick 10:</v>
      </c>
      <c r="D268" s="2" t="str">
        <f t="shared" si="49"/>
        <v xml:space="preserve"> 1</v>
      </c>
      <c r="E268" s="2" t="str">
        <f t="shared" si="48"/>
        <v>10</v>
      </c>
      <c r="F268" t="str">
        <f t="shared" si="41"/>
        <v>--&gt; Nevinyrral's Disk</v>
      </c>
      <c r="G268" t="str">
        <f t="shared" si="42"/>
        <v>Nevinyrral's Disk</v>
      </c>
      <c r="H268">
        <f t="shared" si="43"/>
        <v>1</v>
      </c>
      <c r="I268">
        <f>VLOOKUP(G268,'Cards Fixture'!$A$1:$B$278,2,FALSE)</f>
        <v>139</v>
      </c>
      <c r="J268">
        <f t="shared" si="44"/>
        <v>0</v>
      </c>
      <c r="K268" t="str">
        <f t="shared" si="50"/>
        <v>174,139</v>
      </c>
      <c r="L268">
        <f t="shared" si="45"/>
        <v>139</v>
      </c>
      <c r="M268">
        <f t="shared" si="46"/>
        <v>0</v>
      </c>
      <c r="N268" t="str">
        <f t="shared" si="47"/>
        <v>M12</v>
      </c>
    </row>
    <row r="269" spans="1:14">
      <c r="B269" t="str">
        <f t="shared" si="39"/>
        <v>------ M12 ------</v>
      </c>
      <c r="C269" t="str">
        <f t="shared" si="40"/>
        <v>Pack 1 pick 10:</v>
      </c>
      <c r="D269" s="2" t="str">
        <f t="shared" si="49"/>
        <v xml:space="preserve"> 1</v>
      </c>
      <c r="E269" s="2" t="str">
        <f t="shared" si="48"/>
        <v>10</v>
      </c>
      <c r="F269">
        <f t="shared" si="41"/>
        <v>0</v>
      </c>
      <c r="G269" t="str">
        <f t="shared" si="42"/>
        <v>0</v>
      </c>
      <c r="H269">
        <f t="shared" si="43"/>
        <v>0</v>
      </c>
      <c r="I269" t="e">
        <f>VLOOKUP(G269,'Cards Fixture'!$A$1:$B$278,2,FALSE)</f>
        <v>#N/A</v>
      </c>
      <c r="J269">
        <f t="shared" si="44"/>
        <v>0</v>
      </c>
      <c r="K269" t="str">
        <f t="shared" si="50"/>
        <v>174,139</v>
      </c>
      <c r="L269">
        <f t="shared" si="45"/>
        <v>139</v>
      </c>
      <c r="M269">
        <f t="shared" si="46"/>
        <v>0</v>
      </c>
      <c r="N269" t="str">
        <f t="shared" si="47"/>
        <v>M12</v>
      </c>
    </row>
    <row r="270" spans="1:14">
      <c r="A270" t="s">
        <v>35</v>
      </c>
      <c r="B270" t="str">
        <f t="shared" si="39"/>
        <v>------ M12 ------</v>
      </c>
      <c r="C270" t="str">
        <f t="shared" si="40"/>
        <v>Pack 1 pick 10:</v>
      </c>
      <c r="D270" s="2" t="str">
        <f t="shared" si="49"/>
        <v xml:space="preserve"> 1</v>
      </c>
      <c r="E270" s="2" t="str">
        <f t="shared" si="48"/>
        <v>10</v>
      </c>
      <c r="F270" t="str">
        <f t="shared" si="41"/>
        <v xml:space="preserve">    Mortify</v>
      </c>
      <c r="G270" t="str">
        <f t="shared" si="42"/>
        <v>Mortify</v>
      </c>
      <c r="H270">
        <f t="shared" si="43"/>
        <v>0</v>
      </c>
      <c r="I270">
        <f>VLOOKUP(G270,'Cards Fixture'!$A$1:$B$278,2,FALSE)</f>
        <v>132</v>
      </c>
      <c r="J270">
        <f t="shared" si="44"/>
        <v>0</v>
      </c>
      <c r="K270" t="str">
        <f t="shared" si="50"/>
        <v>174,139,132</v>
      </c>
      <c r="L270">
        <f t="shared" si="45"/>
        <v>139</v>
      </c>
      <c r="M270">
        <f t="shared" si="46"/>
        <v>0</v>
      </c>
      <c r="N270" t="str">
        <f t="shared" si="47"/>
        <v>M12</v>
      </c>
    </row>
    <row r="271" spans="1:14">
      <c r="B271" t="str">
        <f t="shared" si="39"/>
        <v>------ M12 ------</v>
      </c>
      <c r="C271" t="str">
        <f t="shared" si="40"/>
        <v>Pack 1 pick 10:</v>
      </c>
      <c r="D271" s="2" t="str">
        <f t="shared" si="49"/>
        <v xml:space="preserve"> 1</v>
      </c>
      <c r="E271" s="2" t="str">
        <f t="shared" si="48"/>
        <v>10</v>
      </c>
      <c r="F271">
        <f t="shared" si="41"/>
        <v>0</v>
      </c>
      <c r="G271" t="str">
        <f t="shared" si="42"/>
        <v>0</v>
      </c>
      <c r="H271">
        <f t="shared" si="43"/>
        <v>0</v>
      </c>
      <c r="I271" t="e">
        <f>VLOOKUP(G271,'Cards Fixture'!$A$1:$B$278,2,FALSE)</f>
        <v>#N/A</v>
      </c>
      <c r="J271">
        <f t="shared" si="44"/>
        <v>0</v>
      </c>
      <c r="K271" t="str">
        <f t="shared" si="50"/>
        <v>174,139,132</v>
      </c>
      <c r="L271">
        <f t="shared" si="45"/>
        <v>139</v>
      </c>
      <c r="M271">
        <f t="shared" si="46"/>
        <v>0</v>
      </c>
      <c r="N271" t="str">
        <f t="shared" si="47"/>
        <v>M12</v>
      </c>
    </row>
    <row r="272" spans="1:14">
      <c r="A272" t="s">
        <v>36</v>
      </c>
      <c r="B272" t="str">
        <f t="shared" si="39"/>
        <v>------ M12 ------</v>
      </c>
      <c r="C272" t="str">
        <f t="shared" si="40"/>
        <v>Pack 1 pick 10:</v>
      </c>
      <c r="D272" s="2" t="str">
        <f t="shared" si="49"/>
        <v xml:space="preserve"> 1</v>
      </c>
      <c r="E272" s="2" t="str">
        <f t="shared" si="48"/>
        <v>10</v>
      </c>
      <c r="F272" t="str">
        <f t="shared" si="41"/>
        <v xml:space="preserve">    Manriki-Gusari</v>
      </c>
      <c r="G272" t="str">
        <f t="shared" si="42"/>
        <v>Manriki-Gusari</v>
      </c>
      <c r="H272">
        <f t="shared" si="43"/>
        <v>0</v>
      </c>
      <c r="I272">
        <f>VLOOKUP(G272,'Cards Fixture'!$A$1:$B$278,2,FALSE)</f>
        <v>120</v>
      </c>
      <c r="J272">
        <f t="shared" si="44"/>
        <v>0</v>
      </c>
      <c r="K272" t="str">
        <f t="shared" si="50"/>
        <v>174,139,132,120</v>
      </c>
      <c r="L272">
        <f t="shared" si="45"/>
        <v>139</v>
      </c>
      <c r="M272">
        <f t="shared" si="46"/>
        <v>0</v>
      </c>
      <c r="N272" t="str">
        <f t="shared" si="47"/>
        <v>M12</v>
      </c>
    </row>
    <row r="273" spans="1:14">
      <c r="B273" t="str">
        <f t="shared" si="39"/>
        <v>------ M12 ------</v>
      </c>
      <c r="C273" t="str">
        <f t="shared" si="40"/>
        <v>Pack 1 pick 10:</v>
      </c>
      <c r="D273" s="2" t="str">
        <f t="shared" si="49"/>
        <v xml:space="preserve"> 1</v>
      </c>
      <c r="E273" s="2" t="str">
        <f t="shared" si="48"/>
        <v>10</v>
      </c>
      <c r="F273">
        <f t="shared" si="41"/>
        <v>0</v>
      </c>
      <c r="G273" t="str">
        <f t="shared" si="42"/>
        <v>0</v>
      </c>
      <c r="H273">
        <f t="shared" si="43"/>
        <v>0</v>
      </c>
      <c r="I273" t="e">
        <f>VLOOKUP(G273,'Cards Fixture'!$A$1:$B$278,2,FALSE)</f>
        <v>#N/A</v>
      </c>
      <c r="J273">
        <f t="shared" si="44"/>
        <v>0</v>
      </c>
      <c r="K273" t="str">
        <f t="shared" si="50"/>
        <v>174,139,132,120</v>
      </c>
      <c r="L273">
        <f t="shared" si="45"/>
        <v>139</v>
      </c>
      <c r="M273">
        <f t="shared" si="46"/>
        <v>0</v>
      </c>
      <c r="N273" t="str">
        <f t="shared" si="47"/>
        <v>M12</v>
      </c>
    </row>
    <row r="274" spans="1:14">
      <c r="A274" t="s">
        <v>41</v>
      </c>
      <c r="B274" t="str">
        <f t="shared" si="39"/>
        <v>------ M12 ------</v>
      </c>
      <c r="C274" t="str">
        <f t="shared" si="40"/>
        <v>Pack 1 pick 10:</v>
      </c>
      <c r="D274" s="2" t="str">
        <f t="shared" si="49"/>
        <v xml:space="preserve"> 1</v>
      </c>
      <c r="E274" s="2" t="str">
        <f t="shared" si="48"/>
        <v>10</v>
      </c>
      <c r="F274" t="str">
        <f t="shared" si="41"/>
        <v xml:space="preserve">    Pact of Negation</v>
      </c>
      <c r="G274" t="str">
        <f t="shared" si="42"/>
        <v>Pact of Negation</v>
      </c>
      <c r="H274">
        <f t="shared" si="43"/>
        <v>0</v>
      </c>
      <c r="I274">
        <f>VLOOKUP(G274,'Cards Fixture'!$A$1:$B$278,2,FALSE)</f>
        <v>151</v>
      </c>
      <c r="J274">
        <f t="shared" si="44"/>
        <v>0</v>
      </c>
      <c r="K274" t="str">
        <f t="shared" si="50"/>
        <v>174,139,132,120,151</v>
      </c>
      <c r="L274">
        <f t="shared" si="45"/>
        <v>139</v>
      </c>
      <c r="M274">
        <f t="shared" si="46"/>
        <v>0</v>
      </c>
      <c r="N274" t="str">
        <f t="shared" si="47"/>
        <v>M12</v>
      </c>
    </row>
    <row r="275" spans="1:14">
      <c r="B275" t="str">
        <f t="shared" si="39"/>
        <v>------ M12 ------</v>
      </c>
      <c r="C275" t="str">
        <f t="shared" si="40"/>
        <v>Pack 1 pick 10:</v>
      </c>
      <c r="D275" s="2" t="str">
        <f t="shared" si="49"/>
        <v xml:space="preserve"> 1</v>
      </c>
      <c r="E275" s="2" t="str">
        <f t="shared" si="48"/>
        <v>10</v>
      </c>
      <c r="F275">
        <f t="shared" si="41"/>
        <v>0</v>
      </c>
      <c r="G275" t="str">
        <f t="shared" si="42"/>
        <v>0</v>
      </c>
      <c r="H275">
        <f t="shared" si="43"/>
        <v>0</v>
      </c>
      <c r="I275" t="e">
        <f>VLOOKUP(G275,'Cards Fixture'!$A$1:$B$278,2,FALSE)</f>
        <v>#N/A</v>
      </c>
      <c r="J275">
        <f t="shared" si="44"/>
        <v>0</v>
      </c>
      <c r="K275" t="str">
        <f t="shared" si="50"/>
        <v>174,139,132,120,151</v>
      </c>
      <c r="L275">
        <f t="shared" si="45"/>
        <v>139</v>
      </c>
      <c r="M275">
        <f t="shared" si="46"/>
        <v>0</v>
      </c>
      <c r="N275" t="str">
        <f t="shared" si="47"/>
        <v>M12</v>
      </c>
    </row>
    <row r="276" spans="1:14">
      <c r="A276" t="s">
        <v>42</v>
      </c>
      <c r="B276" t="str">
        <f t="shared" si="39"/>
        <v>------ M12 ------</v>
      </c>
      <c r="C276" t="str">
        <f t="shared" si="40"/>
        <v>Pack 1 pick 10:</v>
      </c>
      <c r="D276" s="2" t="str">
        <f t="shared" si="49"/>
        <v xml:space="preserve"> 1</v>
      </c>
      <c r="E276" s="2" t="str">
        <f t="shared" si="48"/>
        <v>10</v>
      </c>
      <c r="F276" t="str">
        <f t="shared" si="41"/>
        <v xml:space="preserve">    White Knight</v>
      </c>
      <c r="G276" t="str">
        <f t="shared" si="42"/>
        <v>White Knight</v>
      </c>
      <c r="H276">
        <f t="shared" si="43"/>
        <v>0</v>
      </c>
      <c r="I276">
        <f>VLOOKUP(G276,'Cards Fixture'!$A$1:$B$278,2,FALSE)</f>
        <v>270</v>
      </c>
      <c r="J276">
        <f t="shared" si="44"/>
        <v>0</v>
      </c>
      <c r="K276" t="str">
        <f t="shared" si="50"/>
        <v>174,139,132,120,151,270</v>
      </c>
      <c r="L276">
        <f t="shared" si="45"/>
        <v>139</v>
      </c>
      <c r="M276">
        <f t="shared" si="46"/>
        <v>0</v>
      </c>
      <c r="N276" t="str">
        <f t="shared" si="47"/>
        <v>M12</v>
      </c>
    </row>
    <row r="277" spans="1:14">
      <c r="B277" t="str">
        <f t="shared" si="39"/>
        <v>------ M12 ------</v>
      </c>
      <c r="C277" t="str">
        <f t="shared" si="40"/>
        <v>Pack 1 pick 10:</v>
      </c>
      <c r="D277" s="2" t="str">
        <f t="shared" si="49"/>
        <v xml:space="preserve"> 1</v>
      </c>
      <c r="E277" s="2" t="str">
        <f t="shared" si="48"/>
        <v>10</v>
      </c>
      <c r="F277">
        <f t="shared" si="41"/>
        <v>0</v>
      </c>
      <c r="G277" t="str">
        <f t="shared" si="42"/>
        <v>0</v>
      </c>
      <c r="H277">
        <f t="shared" si="43"/>
        <v>0</v>
      </c>
      <c r="I277" t="e">
        <f>VLOOKUP(G277,'Cards Fixture'!$A$1:$B$278,2,FALSE)</f>
        <v>#N/A</v>
      </c>
      <c r="J277">
        <f t="shared" si="44"/>
        <v>0</v>
      </c>
      <c r="K277" t="str">
        <f t="shared" si="50"/>
        <v>174,139,132,120,151,270</v>
      </c>
      <c r="L277">
        <f t="shared" si="45"/>
        <v>139</v>
      </c>
      <c r="M277">
        <f t="shared" si="46"/>
        <v>0</v>
      </c>
      <c r="N277" t="str">
        <f t="shared" si="47"/>
        <v>M12</v>
      </c>
    </row>
    <row r="278" spans="1:14">
      <c r="B278" t="str">
        <f t="shared" si="39"/>
        <v>------ M12 ------</v>
      </c>
      <c r="C278" t="str">
        <f t="shared" si="40"/>
        <v>Pack 1 pick 10:</v>
      </c>
      <c r="D278" s="2" t="str">
        <f t="shared" si="49"/>
        <v xml:space="preserve"> 1</v>
      </c>
      <c r="E278" s="2" t="str">
        <f t="shared" si="48"/>
        <v>10</v>
      </c>
      <c r="F278">
        <f t="shared" si="41"/>
        <v>0</v>
      </c>
      <c r="G278" t="str">
        <f t="shared" si="42"/>
        <v>0</v>
      </c>
      <c r="H278">
        <f t="shared" si="43"/>
        <v>0</v>
      </c>
      <c r="I278" t="e">
        <f>VLOOKUP(G278,'Cards Fixture'!$A$1:$B$278,2,FALSE)</f>
        <v>#N/A</v>
      </c>
      <c r="J278">
        <f t="shared" si="44"/>
        <v>0</v>
      </c>
      <c r="K278" t="str">
        <f t="shared" si="50"/>
        <v>174,139,132,120,151,270</v>
      </c>
      <c r="L278">
        <f t="shared" si="45"/>
        <v>139</v>
      </c>
      <c r="M278">
        <f t="shared" si="46"/>
        <v>0</v>
      </c>
      <c r="N278" t="str">
        <f t="shared" si="47"/>
        <v>M12</v>
      </c>
    </row>
    <row r="279" spans="1:14">
      <c r="B279" t="str">
        <f t="shared" si="39"/>
        <v>------ M12 ------</v>
      </c>
      <c r="C279" t="str">
        <f t="shared" si="40"/>
        <v>Pack 1 pick 10:</v>
      </c>
      <c r="D279" s="2" t="str">
        <f t="shared" si="49"/>
        <v xml:space="preserve"> 1</v>
      </c>
      <c r="E279" s="2" t="str">
        <f t="shared" si="48"/>
        <v>10</v>
      </c>
      <c r="F279">
        <f t="shared" si="41"/>
        <v>0</v>
      </c>
      <c r="G279" t="str">
        <f t="shared" si="42"/>
        <v>0</v>
      </c>
      <c r="H279">
        <f t="shared" si="43"/>
        <v>0</v>
      </c>
      <c r="I279" t="e">
        <f>VLOOKUP(G279,'Cards Fixture'!$A$1:$B$278,2,FALSE)</f>
        <v>#N/A</v>
      </c>
      <c r="J279">
        <f t="shared" si="44"/>
        <v>0</v>
      </c>
      <c r="K279" t="str">
        <f t="shared" si="50"/>
        <v>174,139,132,120,151,270</v>
      </c>
      <c r="L279">
        <f t="shared" si="45"/>
        <v>139</v>
      </c>
      <c r="M279">
        <f t="shared" si="46"/>
        <v>1</v>
      </c>
      <c r="N279" t="str">
        <f t="shared" si="47"/>
        <v>M12</v>
      </c>
    </row>
    <row r="280" spans="1:14">
      <c r="A280" t="s">
        <v>116</v>
      </c>
      <c r="B280" t="str">
        <f t="shared" si="39"/>
        <v>------ M12 ------</v>
      </c>
      <c r="C280" t="str">
        <f t="shared" si="40"/>
        <v>Pack 1 pick 11:</v>
      </c>
      <c r="D280" s="2" t="str">
        <f t="shared" si="49"/>
        <v xml:space="preserve"> 1</v>
      </c>
      <c r="E280" s="2" t="str">
        <f t="shared" si="48"/>
        <v>11</v>
      </c>
      <c r="F280" t="str">
        <f t="shared" si="41"/>
        <v/>
      </c>
      <c r="G280" t="str">
        <f t="shared" si="42"/>
        <v/>
      </c>
      <c r="H280">
        <f t="shared" si="43"/>
        <v>0</v>
      </c>
      <c r="I280" t="e">
        <f>VLOOKUP(G280,'Cards Fixture'!$A$1:$B$278,2,FALSE)</f>
        <v>#N/A</v>
      </c>
      <c r="J280">
        <f t="shared" si="44"/>
        <v>1</v>
      </c>
      <c r="K280" t="str">
        <f t="shared" si="50"/>
        <v/>
      </c>
      <c r="L280">
        <f t="shared" si="45"/>
        <v>139</v>
      </c>
      <c r="M280">
        <f t="shared" si="46"/>
        <v>0</v>
      </c>
      <c r="N280" t="str">
        <f t="shared" si="47"/>
        <v>M12</v>
      </c>
    </row>
    <row r="281" spans="1:14">
      <c r="B281" t="str">
        <f t="shared" si="39"/>
        <v>------ M12 ------</v>
      </c>
      <c r="C281" t="str">
        <f t="shared" si="40"/>
        <v>Pack 1 pick 11:</v>
      </c>
      <c r="D281" s="2" t="str">
        <f t="shared" si="49"/>
        <v xml:space="preserve"> 1</v>
      </c>
      <c r="E281" s="2" t="str">
        <f t="shared" si="48"/>
        <v>11</v>
      </c>
      <c r="F281">
        <f t="shared" si="41"/>
        <v>0</v>
      </c>
      <c r="G281" t="str">
        <f t="shared" si="42"/>
        <v>0</v>
      </c>
      <c r="H281">
        <f t="shared" si="43"/>
        <v>0</v>
      </c>
      <c r="I281" t="e">
        <f>VLOOKUP(G281,'Cards Fixture'!$A$1:$B$278,2,FALSE)</f>
        <v>#N/A</v>
      </c>
      <c r="J281">
        <f t="shared" si="44"/>
        <v>0</v>
      </c>
      <c r="K281" t="str">
        <f t="shared" si="50"/>
        <v/>
      </c>
      <c r="L281">
        <f t="shared" si="45"/>
        <v>139</v>
      </c>
      <c r="M281">
        <f t="shared" si="46"/>
        <v>0</v>
      </c>
      <c r="N281" t="str">
        <f t="shared" si="47"/>
        <v>M12</v>
      </c>
    </row>
    <row r="282" spans="1:14">
      <c r="A282" t="s">
        <v>44</v>
      </c>
      <c r="B282" t="str">
        <f t="shared" si="39"/>
        <v>------ M12 ------</v>
      </c>
      <c r="C282" t="str">
        <f t="shared" si="40"/>
        <v>Pack 1 pick 11:</v>
      </c>
      <c r="D282" s="2" t="str">
        <f t="shared" si="49"/>
        <v xml:space="preserve"> 1</v>
      </c>
      <c r="E282" s="2" t="str">
        <f t="shared" si="48"/>
        <v>11</v>
      </c>
      <c r="F282" t="str">
        <f t="shared" si="41"/>
        <v xml:space="preserve">    Honor of the Pure</v>
      </c>
      <c r="G282" t="str">
        <f t="shared" si="42"/>
        <v>Honor of the Pure</v>
      </c>
      <c r="H282">
        <f t="shared" si="43"/>
        <v>0</v>
      </c>
      <c r="I282">
        <f>VLOOKUP(G282,'Cards Fixture'!$A$1:$B$278,2,FALSE)</f>
        <v>95</v>
      </c>
      <c r="J282">
        <f t="shared" si="44"/>
        <v>0</v>
      </c>
      <c r="K282" t="str">
        <f t="shared" si="50"/>
        <v>95</v>
      </c>
      <c r="L282">
        <f t="shared" si="45"/>
        <v>139</v>
      </c>
      <c r="M282">
        <f t="shared" si="46"/>
        <v>0</v>
      </c>
      <c r="N282" t="str">
        <f t="shared" si="47"/>
        <v>M12</v>
      </c>
    </row>
    <row r="283" spans="1:14">
      <c r="B283" t="str">
        <f t="shared" ref="B283:B346" si="51">IF(ISERROR(FIND("----",A283)),B282,A283)</f>
        <v>------ M12 ------</v>
      </c>
      <c r="C283" t="str">
        <f t="shared" ref="C283:C346" si="52">IF(ISERROR(FIND(":",A283)),C282,A283)</f>
        <v>Pack 1 pick 11:</v>
      </c>
      <c r="D283" s="2" t="str">
        <f t="shared" si="49"/>
        <v xml:space="preserve"> 1</v>
      </c>
      <c r="E283" s="2" t="str">
        <f t="shared" si="48"/>
        <v>11</v>
      </c>
      <c r="F283">
        <f t="shared" ref="F283:F346" si="53">IF(AND(ISERROR(FIND("----",A283)),ISERROR(FIND(":",A283))),A283,"")</f>
        <v>0</v>
      </c>
      <c r="G283" t="str">
        <f t="shared" ref="G283:G346" si="54">TRIM(SUBSTITUTE(F283,"--&gt; ",""))</f>
        <v>0</v>
      </c>
      <c r="H283">
        <f t="shared" ref="H283:H346" si="55">IF(NOT(ISERROR(FIND("--&gt; ",A283))),1,0)</f>
        <v>0</v>
      </c>
      <c r="I283" t="e">
        <f>VLOOKUP(G283,'Cards Fixture'!$A$1:$B$278,2,FALSE)</f>
        <v>#N/A</v>
      </c>
      <c r="J283">
        <f t="shared" ref="J283:J346" si="56">IF(C283&lt;&gt;C282,1,0)</f>
        <v>0</v>
      </c>
      <c r="K283" t="str">
        <f t="shared" si="50"/>
        <v>95</v>
      </c>
      <c r="L283">
        <f t="shared" ref="L283:L346" si="57">IF(ISBLANK(K283),"",IF(H283=1,I283,L282))</f>
        <v>139</v>
      </c>
      <c r="M283">
        <f t="shared" ref="M283:M346" si="58">IF(J284=1,1,0)</f>
        <v>0</v>
      </c>
      <c r="N283" t="str">
        <f t="shared" ref="N283:N346" si="59">TRIM(SUBSTITUTE(B283,"------",""))</f>
        <v>M12</v>
      </c>
    </row>
    <row r="284" spans="1:14">
      <c r="A284" t="s">
        <v>117</v>
      </c>
      <c r="B284" t="str">
        <f t="shared" si="51"/>
        <v>------ M12 ------</v>
      </c>
      <c r="C284" t="str">
        <f t="shared" si="52"/>
        <v>Pack 1 pick 11:</v>
      </c>
      <c r="D284" s="2" t="str">
        <f t="shared" si="49"/>
        <v xml:space="preserve"> 1</v>
      </c>
      <c r="E284" s="2" t="str">
        <f t="shared" si="48"/>
        <v>11</v>
      </c>
      <c r="F284" t="str">
        <f t="shared" si="53"/>
        <v>--&gt; Pulse of the Forge</v>
      </c>
      <c r="G284" t="str">
        <f t="shared" si="54"/>
        <v>Pulse of the Forge</v>
      </c>
      <c r="H284">
        <f t="shared" si="55"/>
        <v>1</v>
      </c>
      <c r="I284">
        <f>VLOOKUP(G284,'Cards Fixture'!$A$1:$B$278,2,FALSE)</f>
        <v>169</v>
      </c>
      <c r="J284">
        <f t="shared" si="56"/>
        <v>0</v>
      </c>
      <c r="K284" t="str">
        <f t="shared" si="50"/>
        <v>95,169</v>
      </c>
      <c r="L284">
        <f t="shared" si="57"/>
        <v>169</v>
      </c>
      <c r="M284">
        <f t="shared" si="58"/>
        <v>0</v>
      </c>
      <c r="N284" t="str">
        <f t="shared" si="59"/>
        <v>M12</v>
      </c>
    </row>
    <row r="285" spans="1:14">
      <c r="B285" t="str">
        <f t="shared" si="51"/>
        <v>------ M12 ------</v>
      </c>
      <c r="C285" t="str">
        <f t="shared" si="52"/>
        <v>Pack 1 pick 11:</v>
      </c>
      <c r="D285" s="2" t="str">
        <f t="shared" si="49"/>
        <v xml:space="preserve"> 1</v>
      </c>
      <c r="E285" s="2" t="str">
        <f t="shared" si="48"/>
        <v>11</v>
      </c>
      <c r="F285">
        <f t="shared" si="53"/>
        <v>0</v>
      </c>
      <c r="G285" t="str">
        <f t="shared" si="54"/>
        <v>0</v>
      </c>
      <c r="H285">
        <f t="shared" si="55"/>
        <v>0</v>
      </c>
      <c r="I285" t="e">
        <f>VLOOKUP(G285,'Cards Fixture'!$A$1:$B$278,2,FALSE)</f>
        <v>#N/A</v>
      </c>
      <c r="J285">
        <f t="shared" si="56"/>
        <v>0</v>
      </c>
      <c r="K285" t="str">
        <f t="shared" si="50"/>
        <v>95,169</v>
      </c>
      <c r="L285">
        <f t="shared" si="57"/>
        <v>169</v>
      </c>
      <c r="M285">
        <f t="shared" si="58"/>
        <v>0</v>
      </c>
      <c r="N285" t="str">
        <f t="shared" si="59"/>
        <v>M12</v>
      </c>
    </row>
    <row r="286" spans="1:14">
      <c r="A286" t="s">
        <v>49</v>
      </c>
      <c r="B286" t="str">
        <f t="shared" si="51"/>
        <v>------ M12 ------</v>
      </c>
      <c r="C286" t="str">
        <f t="shared" si="52"/>
        <v>Pack 1 pick 11:</v>
      </c>
      <c r="D286" s="2" t="str">
        <f t="shared" si="49"/>
        <v xml:space="preserve"> 1</v>
      </c>
      <c r="E286" s="2" t="str">
        <f t="shared" ref="E286:E349" si="60">RIGHT(LEFT(C286, FIND(":",C286)-1),2)</f>
        <v>11</v>
      </c>
      <c r="F286" t="str">
        <f t="shared" si="53"/>
        <v xml:space="preserve">    Dryad Militant</v>
      </c>
      <c r="G286" t="str">
        <f t="shared" si="54"/>
        <v>Dryad Militant</v>
      </c>
      <c r="H286">
        <f t="shared" si="55"/>
        <v>0</v>
      </c>
      <c r="I286">
        <f>VLOOKUP(G286,'Cards Fixture'!$A$1:$B$278,2,FALSE)</f>
        <v>59</v>
      </c>
      <c r="J286">
        <f t="shared" si="56"/>
        <v>0</v>
      </c>
      <c r="K286" t="str">
        <f t="shared" si="50"/>
        <v>95,169,59</v>
      </c>
      <c r="L286">
        <f t="shared" si="57"/>
        <v>169</v>
      </c>
      <c r="M286">
        <f t="shared" si="58"/>
        <v>0</v>
      </c>
      <c r="N286" t="str">
        <f t="shared" si="59"/>
        <v>M12</v>
      </c>
    </row>
    <row r="287" spans="1:14">
      <c r="B287" t="str">
        <f t="shared" si="51"/>
        <v>------ M12 ------</v>
      </c>
      <c r="C287" t="str">
        <f t="shared" si="52"/>
        <v>Pack 1 pick 11:</v>
      </c>
      <c r="D287" s="2" t="str">
        <f t="shared" ref="D287:D350" si="61">RIGHT(LEFT(C287,FIND(" pick",C287)-1),2)</f>
        <v xml:space="preserve"> 1</v>
      </c>
      <c r="E287" s="2" t="str">
        <f t="shared" si="60"/>
        <v>11</v>
      </c>
      <c r="F287">
        <f t="shared" si="53"/>
        <v>0</v>
      </c>
      <c r="G287" t="str">
        <f t="shared" si="54"/>
        <v>0</v>
      </c>
      <c r="H287">
        <f t="shared" si="55"/>
        <v>0</v>
      </c>
      <c r="I287" t="e">
        <f>VLOOKUP(G287,'Cards Fixture'!$A$1:$B$278,2,FALSE)</f>
        <v>#N/A</v>
      </c>
      <c r="J287">
        <f t="shared" si="56"/>
        <v>0</v>
      </c>
      <c r="K287" t="str">
        <f t="shared" si="50"/>
        <v>95,169,59</v>
      </c>
      <c r="L287">
        <f t="shared" si="57"/>
        <v>169</v>
      </c>
      <c r="M287">
        <f t="shared" si="58"/>
        <v>0</v>
      </c>
      <c r="N287" t="str">
        <f t="shared" si="59"/>
        <v>M12</v>
      </c>
    </row>
    <row r="288" spans="1:14">
      <c r="A288" t="s">
        <v>53</v>
      </c>
      <c r="B288" t="str">
        <f t="shared" si="51"/>
        <v>------ M12 ------</v>
      </c>
      <c r="C288" t="str">
        <f t="shared" si="52"/>
        <v>Pack 1 pick 11:</v>
      </c>
      <c r="D288" s="2" t="str">
        <f t="shared" si="61"/>
        <v xml:space="preserve"> 1</v>
      </c>
      <c r="E288" s="2" t="str">
        <f t="shared" si="60"/>
        <v>11</v>
      </c>
      <c r="F288" t="str">
        <f t="shared" si="53"/>
        <v xml:space="preserve">    Thornling</v>
      </c>
      <c r="G288" t="str">
        <f t="shared" si="54"/>
        <v>Thornling</v>
      </c>
      <c r="H288">
        <f t="shared" si="55"/>
        <v>0</v>
      </c>
      <c r="I288">
        <f>VLOOKUP(G288,'Cards Fixture'!$A$1:$B$278,2,FALSE)</f>
        <v>231</v>
      </c>
      <c r="J288">
        <f t="shared" si="56"/>
        <v>0</v>
      </c>
      <c r="K288" t="str">
        <f t="shared" si="50"/>
        <v>95,169,59,231</v>
      </c>
      <c r="L288">
        <f t="shared" si="57"/>
        <v>169</v>
      </c>
      <c r="M288">
        <f t="shared" si="58"/>
        <v>0</v>
      </c>
      <c r="N288" t="str">
        <f t="shared" si="59"/>
        <v>M12</v>
      </c>
    </row>
    <row r="289" spans="1:14">
      <c r="B289" t="str">
        <f t="shared" si="51"/>
        <v>------ M12 ------</v>
      </c>
      <c r="C289" t="str">
        <f t="shared" si="52"/>
        <v>Pack 1 pick 11:</v>
      </c>
      <c r="D289" s="2" t="str">
        <f t="shared" si="61"/>
        <v xml:space="preserve"> 1</v>
      </c>
      <c r="E289" s="2" t="str">
        <f t="shared" si="60"/>
        <v>11</v>
      </c>
      <c r="F289">
        <f t="shared" si="53"/>
        <v>0</v>
      </c>
      <c r="G289" t="str">
        <f t="shared" si="54"/>
        <v>0</v>
      </c>
      <c r="H289">
        <f t="shared" si="55"/>
        <v>0</v>
      </c>
      <c r="I289" t="e">
        <f>VLOOKUP(G289,'Cards Fixture'!$A$1:$B$278,2,FALSE)</f>
        <v>#N/A</v>
      </c>
      <c r="J289">
        <f t="shared" si="56"/>
        <v>0</v>
      </c>
      <c r="K289" t="str">
        <f t="shared" ref="K289:K352" si="62">IF(J289=1,IF(ISNA(I289),"",I289),K288&amp;IF(ISNA(I289),"",IF(LEN(K288)=0,I289,","&amp;I289)))</f>
        <v>95,169,59,231</v>
      </c>
      <c r="L289">
        <f t="shared" si="57"/>
        <v>169</v>
      </c>
      <c r="M289">
        <f t="shared" si="58"/>
        <v>0</v>
      </c>
      <c r="N289" t="str">
        <f t="shared" si="59"/>
        <v>M12</v>
      </c>
    </row>
    <row r="290" spans="1:14">
      <c r="A290" t="s">
        <v>54</v>
      </c>
      <c r="B290" t="str">
        <f t="shared" si="51"/>
        <v>------ M12 ------</v>
      </c>
      <c r="C290" t="str">
        <f t="shared" si="52"/>
        <v>Pack 1 pick 11:</v>
      </c>
      <c r="D290" s="2" t="str">
        <f t="shared" si="61"/>
        <v xml:space="preserve"> 1</v>
      </c>
      <c r="E290" s="2" t="str">
        <f t="shared" si="60"/>
        <v>11</v>
      </c>
      <c r="F290" t="str">
        <f t="shared" si="53"/>
        <v xml:space="preserve">    Moldervine Cloak</v>
      </c>
      <c r="G290" t="str">
        <f t="shared" si="54"/>
        <v>Moldervine Cloak</v>
      </c>
      <c r="H290">
        <f t="shared" si="55"/>
        <v>0</v>
      </c>
      <c r="I290">
        <f>VLOOKUP(G290,'Cards Fixture'!$A$1:$B$278,2,FALSE)</f>
        <v>129</v>
      </c>
      <c r="J290">
        <f t="shared" si="56"/>
        <v>0</v>
      </c>
      <c r="K290" t="str">
        <f t="shared" si="62"/>
        <v>95,169,59,231,129</v>
      </c>
      <c r="L290">
        <f t="shared" si="57"/>
        <v>169</v>
      </c>
      <c r="M290">
        <f t="shared" si="58"/>
        <v>0</v>
      </c>
      <c r="N290" t="str">
        <f t="shared" si="59"/>
        <v>M12</v>
      </c>
    </row>
    <row r="291" spans="1:14">
      <c r="B291" t="str">
        <f t="shared" si="51"/>
        <v>------ M12 ------</v>
      </c>
      <c r="C291" t="str">
        <f t="shared" si="52"/>
        <v>Pack 1 pick 11:</v>
      </c>
      <c r="D291" s="2" t="str">
        <f t="shared" si="61"/>
        <v xml:space="preserve"> 1</v>
      </c>
      <c r="E291" s="2" t="str">
        <f t="shared" si="60"/>
        <v>11</v>
      </c>
      <c r="F291">
        <f t="shared" si="53"/>
        <v>0</v>
      </c>
      <c r="G291" t="str">
        <f t="shared" si="54"/>
        <v>0</v>
      </c>
      <c r="H291">
        <f t="shared" si="55"/>
        <v>0</v>
      </c>
      <c r="I291" t="e">
        <f>VLOOKUP(G291,'Cards Fixture'!$A$1:$B$278,2,FALSE)</f>
        <v>#N/A</v>
      </c>
      <c r="J291">
        <f t="shared" si="56"/>
        <v>0</v>
      </c>
      <c r="K291" t="str">
        <f t="shared" si="62"/>
        <v>95,169,59,231,129</v>
      </c>
      <c r="L291">
        <f t="shared" si="57"/>
        <v>169</v>
      </c>
      <c r="M291">
        <f t="shared" si="58"/>
        <v>0</v>
      </c>
      <c r="N291" t="str">
        <f t="shared" si="59"/>
        <v>M12</v>
      </c>
    </row>
    <row r="292" spans="1:14">
      <c r="B292" t="str">
        <f t="shared" si="51"/>
        <v>------ M12 ------</v>
      </c>
      <c r="C292" t="str">
        <f t="shared" si="52"/>
        <v>Pack 1 pick 11:</v>
      </c>
      <c r="D292" s="2" t="str">
        <f t="shared" si="61"/>
        <v xml:space="preserve"> 1</v>
      </c>
      <c r="E292" s="2" t="str">
        <f t="shared" si="60"/>
        <v>11</v>
      </c>
      <c r="F292">
        <f t="shared" si="53"/>
        <v>0</v>
      </c>
      <c r="G292" t="str">
        <f t="shared" si="54"/>
        <v>0</v>
      </c>
      <c r="H292">
        <f t="shared" si="55"/>
        <v>0</v>
      </c>
      <c r="I292" t="e">
        <f>VLOOKUP(G292,'Cards Fixture'!$A$1:$B$278,2,FALSE)</f>
        <v>#N/A</v>
      </c>
      <c r="J292">
        <f t="shared" si="56"/>
        <v>0</v>
      </c>
      <c r="K292" t="str">
        <f t="shared" si="62"/>
        <v>95,169,59,231,129</v>
      </c>
      <c r="L292">
        <f t="shared" si="57"/>
        <v>169</v>
      </c>
      <c r="M292">
        <f t="shared" si="58"/>
        <v>0</v>
      </c>
      <c r="N292" t="str">
        <f t="shared" si="59"/>
        <v>M12</v>
      </c>
    </row>
    <row r="293" spans="1:14">
      <c r="B293" t="str">
        <f t="shared" si="51"/>
        <v>------ M12 ------</v>
      </c>
      <c r="C293" t="str">
        <f t="shared" si="52"/>
        <v>Pack 1 pick 11:</v>
      </c>
      <c r="D293" s="2" t="str">
        <f t="shared" si="61"/>
        <v xml:space="preserve"> 1</v>
      </c>
      <c r="E293" s="2" t="str">
        <f t="shared" si="60"/>
        <v>11</v>
      </c>
      <c r="F293">
        <f t="shared" si="53"/>
        <v>0</v>
      </c>
      <c r="G293" t="str">
        <f t="shared" si="54"/>
        <v>0</v>
      </c>
      <c r="H293">
        <f t="shared" si="55"/>
        <v>0</v>
      </c>
      <c r="I293" t="e">
        <f>VLOOKUP(G293,'Cards Fixture'!$A$1:$B$278,2,FALSE)</f>
        <v>#N/A</v>
      </c>
      <c r="J293">
        <f t="shared" si="56"/>
        <v>0</v>
      </c>
      <c r="K293" t="str">
        <f t="shared" si="62"/>
        <v>95,169,59,231,129</v>
      </c>
      <c r="L293">
        <f t="shared" si="57"/>
        <v>169</v>
      </c>
      <c r="M293">
        <f t="shared" si="58"/>
        <v>1</v>
      </c>
      <c r="N293" t="str">
        <f t="shared" si="59"/>
        <v>M12</v>
      </c>
    </row>
    <row r="294" spans="1:14">
      <c r="A294" t="s">
        <v>118</v>
      </c>
      <c r="B294" t="str">
        <f t="shared" si="51"/>
        <v>------ M12 ------</v>
      </c>
      <c r="C294" t="str">
        <f t="shared" si="52"/>
        <v>Pack 1 pick 12:</v>
      </c>
      <c r="D294" s="2" t="str">
        <f t="shared" si="61"/>
        <v xml:space="preserve"> 1</v>
      </c>
      <c r="E294" s="2" t="str">
        <f t="shared" si="60"/>
        <v>12</v>
      </c>
      <c r="F294" t="str">
        <f t="shared" si="53"/>
        <v/>
      </c>
      <c r="G294" t="str">
        <f t="shared" si="54"/>
        <v/>
      </c>
      <c r="H294">
        <f t="shared" si="55"/>
        <v>0</v>
      </c>
      <c r="I294" t="e">
        <f>VLOOKUP(G294,'Cards Fixture'!$A$1:$B$278,2,FALSE)</f>
        <v>#N/A</v>
      </c>
      <c r="J294">
        <f t="shared" si="56"/>
        <v>1</v>
      </c>
      <c r="K294" t="str">
        <f t="shared" si="62"/>
        <v/>
      </c>
      <c r="L294">
        <f t="shared" si="57"/>
        <v>169</v>
      </c>
      <c r="M294">
        <f t="shared" si="58"/>
        <v>0</v>
      </c>
      <c r="N294" t="str">
        <f t="shared" si="59"/>
        <v>M12</v>
      </c>
    </row>
    <row r="295" spans="1:14">
      <c r="B295" t="str">
        <f t="shared" si="51"/>
        <v>------ M12 ------</v>
      </c>
      <c r="C295" t="str">
        <f t="shared" si="52"/>
        <v>Pack 1 pick 12:</v>
      </c>
      <c r="D295" s="2" t="str">
        <f t="shared" si="61"/>
        <v xml:space="preserve"> 1</v>
      </c>
      <c r="E295" s="2" t="str">
        <f t="shared" si="60"/>
        <v>12</v>
      </c>
      <c r="F295">
        <f t="shared" si="53"/>
        <v>0</v>
      </c>
      <c r="G295" t="str">
        <f t="shared" si="54"/>
        <v>0</v>
      </c>
      <c r="H295">
        <f t="shared" si="55"/>
        <v>0</v>
      </c>
      <c r="I295" t="e">
        <f>VLOOKUP(G295,'Cards Fixture'!$A$1:$B$278,2,FALSE)</f>
        <v>#N/A</v>
      </c>
      <c r="J295">
        <f t="shared" si="56"/>
        <v>0</v>
      </c>
      <c r="K295" t="str">
        <f t="shared" si="62"/>
        <v/>
      </c>
      <c r="L295">
        <f t="shared" si="57"/>
        <v>169</v>
      </c>
      <c r="M295">
        <f t="shared" si="58"/>
        <v>0</v>
      </c>
      <c r="N295" t="str">
        <f t="shared" si="59"/>
        <v>M12</v>
      </c>
    </row>
    <row r="296" spans="1:14">
      <c r="A296" t="s">
        <v>58</v>
      </c>
      <c r="B296" t="str">
        <f t="shared" si="51"/>
        <v>------ M12 ------</v>
      </c>
      <c r="C296" t="str">
        <f t="shared" si="52"/>
        <v>Pack 1 pick 12:</v>
      </c>
      <c r="D296" s="2" t="str">
        <f t="shared" si="61"/>
        <v xml:space="preserve"> 1</v>
      </c>
      <c r="E296" s="2" t="str">
        <f t="shared" si="60"/>
        <v>12</v>
      </c>
      <c r="F296" t="str">
        <f t="shared" si="53"/>
        <v xml:space="preserve">    Brine Elemental</v>
      </c>
      <c r="G296" t="str">
        <f t="shared" si="54"/>
        <v>Brine Elemental</v>
      </c>
      <c r="H296">
        <f t="shared" si="55"/>
        <v>0</v>
      </c>
      <c r="I296">
        <f>VLOOKUP(G296,'Cards Fixture'!$A$1:$B$278,2,FALSE)</f>
        <v>30</v>
      </c>
      <c r="J296">
        <f t="shared" si="56"/>
        <v>0</v>
      </c>
      <c r="K296" t="str">
        <f t="shared" si="62"/>
        <v>30</v>
      </c>
      <c r="L296">
        <f t="shared" si="57"/>
        <v>169</v>
      </c>
      <c r="M296">
        <f t="shared" si="58"/>
        <v>0</v>
      </c>
      <c r="N296" t="str">
        <f t="shared" si="59"/>
        <v>M12</v>
      </c>
    </row>
    <row r="297" spans="1:14">
      <c r="B297" t="str">
        <f t="shared" si="51"/>
        <v>------ M12 ------</v>
      </c>
      <c r="C297" t="str">
        <f t="shared" si="52"/>
        <v>Pack 1 pick 12:</v>
      </c>
      <c r="D297" s="2" t="str">
        <f t="shared" si="61"/>
        <v xml:space="preserve"> 1</v>
      </c>
      <c r="E297" s="2" t="str">
        <f t="shared" si="60"/>
        <v>12</v>
      </c>
      <c r="F297">
        <f t="shared" si="53"/>
        <v>0</v>
      </c>
      <c r="G297" t="str">
        <f t="shared" si="54"/>
        <v>0</v>
      </c>
      <c r="H297">
        <f t="shared" si="55"/>
        <v>0</v>
      </c>
      <c r="I297" t="e">
        <f>VLOOKUP(G297,'Cards Fixture'!$A$1:$B$278,2,FALSE)</f>
        <v>#N/A</v>
      </c>
      <c r="J297">
        <f t="shared" si="56"/>
        <v>0</v>
      </c>
      <c r="K297" t="str">
        <f t="shared" si="62"/>
        <v>30</v>
      </c>
      <c r="L297">
        <f t="shared" si="57"/>
        <v>169</v>
      </c>
      <c r="M297">
        <f t="shared" si="58"/>
        <v>0</v>
      </c>
      <c r="N297" t="str">
        <f t="shared" si="59"/>
        <v>M12</v>
      </c>
    </row>
    <row r="298" spans="1:14">
      <c r="A298" t="s">
        <v>61</v>
      </c>
      <c r="B298" t="str">
        <f t="shared" si="51"/>
        <v>------ M12 ------</v>
      </c>
      <c r="C298" t="str">
        <f t="shared" si="52"/>
        <v>Pack 1 pick 12:</v>
      </c>
      <c r="D298" s="2" t="str">
        <f t="shared" si="61"/>
        <v xml:space="preserve"> 1</v>
      </c>
      <c r="E298" s="2" t="str">
        <f t="shared" si="60"/>
        <v>12</v>
      </c>
      <c r="F298" t="str">
        <f t="shared" si="53"/>
        <v xml:space="preserve">    Epochrasite</v>
      </c>
      <c r="G298" t="str">
        <f t="shared" si="54"/>
        <v>Epochrasite</v>
      </c>
      <c r="H298">
        <f t="shared" si="55"/>
        <v>0</v>
      </c>
      <c r="I298">
        <f>VLOOKUP(G298,'Cards Fixture'!$A$1:$B$278,2,FALSE)</f>
        <v>68</v>
      </c>
      <c r="J298">
        <f t="shared" si="56"/>
        <v>0</v>
      </c>
      <c r="K298" t="str">
        <f t="shared" si="62"/>
        <v>30,68</v>
      </c>
      <c r="L298">
        <f t="shared" si="57"/>
        <v>169</v>
      </c>
      <c r="M298">
        <f t="shared" si="58"/>
        <v>0</v>
      </c>
      <c r="N298" t="str">
        <f t="shared" si="59"/>
        <v>M12</v>
      </c>
    </row>
    <row r="299" spans="1:14">
      <c r="B299" t="str">
        <f t="shared" si="51"/>
        <v>------ M12 ------</v>
      </c>
      <c r="C299" t="str">
        <f t="shared" si="52"/>
        <v>Pack 1 pick 12:</v>
      </c>
      <c r="D299" s="2" t="str">
        <f t="shared" si="61"/>
        <v xml:space="preserve"> 1</v>
      </c>
      <c r="E299" s="2" t="str">
        <f t="shared" si="60"/>
        <v>12</v>
      </c>
      <c r="F299">
        <f t="shared" si="53"/>
        <v>0</v>
      </c>
      <c r="G299" t="str">
        <f t="shared" si="54"/>
        <v>0</v>
      </c>
      <c r="H299">
        <f t="shared" si="55"/>
        <v>0</v>
      </c>
      <c r="I299" t="e">
        <f>VLOOKUP(G299,'Cards Fixture'!$A$1:$B$278,2,FALSE)</f>
        <v>#N/A</v>
      </c>
      <c r="J299">
        <f t="shared" si="56"/>
        <v>0</v>
      </c>
      <c r="K299" t="str">
        <f t="shared" si="62"/>
        <v>30,68</v>
      </c>
      <c r="L299">
        <f t="shared" si="57"/>
        <v>169</v>
      </c>
      <c r="M299">
        <f t="shared" si="58"/>
        <v>0</v>
      </c>
      <c r="N299" t="str">
        <f t="shared" si="59"/>
        <v>M12</v>
      </c>
    </row>
    <row r="300" spans="1:14">
      <c r="A300" t="s">
        <v>119</v>
      </c>
      <c r="B300" t="str">
        <f t="shared" si="51"/>
        <v>------ M12 ------</v>
      </c>
      <c r="C300" t="str">
        <f t="shared" si="52"/>
        <v>Pack 1 pick 12:</v>
      </c>
      <c r="D300" s="2" t="str">
        <f t="shared" si="61"/>
        <v xml:space="preserve"> 1</v>
      </c>
      <c r="E300" s="2" t="str">
        <f t="shared" si="60"/>
        <v>12</v>
      </c>
      <c r="F300" t="str">
        <f t="shared" si="53"/>
        <v>--&gt; Academy Ruins</v>
      </c>
      <c r="G300" t="str">
        <f t="shared" si="54"/>
        <v>Academy Ruins</v>
      </c>
      <c r="H300">
        <f t="shared" si="55"/>
        <v>1</v>
      </c>
      <c r="I300">
        <f>VLOOKUP(G300,'Cards Fixture'!$A$1:$B$278,2,FALSE)</f>
        <v>2</v>
      </c>
      <c r="J300">
        <f t="shared" si="56"/>
        <v>0</v>
      </c>
      <c r="K300" t="str">
        <f t="shared" si="62"/>
        <v>30,68,2</v>
      </c>
      <c r="L300">
        <f t="shared" si="57"/>
        <v>2</v>
      </c>
      <c r="M300">
        <f t="shared" si="58"/>
        <v>0</v>
      </c>
      <c r="N300" t="str">
        <f t="shared" si="59"/>
        <v>M12</v>
      </c>
    </row>
    <row r="301" spans="1:14">
      <c r="B301" t="str">
        <f t="shared" si="51"/>
        <v>------ M12 ------</v>
      </c>
      <c r="C301" t="str">
        <f t="shared" si="52"/>
        <v>Pack 1 pick 12:</v>
      </c>
      <c r="D301" s="2" t="str">
        <f t="shared" si="61"/>
        <v xml:space="preserve"> 1</v>
      </c>
      <c r="E301" s="2" t="str">
        <f t="shared" si="60"/>
        <v>12</v>
      </c>
      <c r="F301">
        <f t="shared" si="53"/>
        <v>0</v>
      </c>
      <c r="G301" t="str">
        <f t="shared" si="54"/>
        <v>0</v>
      </c>
      <c r="H301">
        <f t="shared" si="55"/>
        <v>0</v>
      </c>
      <c r="I301" t="e">
        <f>VLOOKUP(G301,'Cards Fixture'!$A$1:$B$278,2,FALSE)</f>
        <v>#N/A</v>
      </c>
      <c r="J301">
        <f t="shared" si="56"/>
        <v>0</v>
      </c>
      <c r="K301" t="str">
        <f t="shared" si="62"/>
        <v>30,68,2</v>
      </c>
      <c r="L301">
        <f t="shared" si="57"/>
        <v>2</v>
      </c>
      <c r="M301">
        <f t="shared" si="58"/>
        <v>0</v>
      </c>
      <c r="N301" t="str">
        <f t="shared" si="59"/>
        <v>M12</v>
      </c>
    </row>
    <row r="302" spans="1:14">
      <c r="A302" t="s">
        <v>69</v>
      </c>
      <c r="B302" t="str">
        <f t="shared" si="51"/>
        <v>------ M12 ------</v>
      </c>
      <c r="C302" t="str">
        <f t="shared" si="52"/>
        <v>Pack 1 pick 12:</v>
      </c>
      <c r="D302" s="2" t="str">
        <f t="shared" si="61"/>
        <v xml:space="preserve"> 1</v>
      </c>
      <c r="E302" s="2" t="str">
        <f t="shared" si="60"/>
        <v>12</v>
      </c>
      <c r="F302" t="str">
        <f t="shared" si="53"/>
        <v xml:space="preserve">    Rude Awakening</v>
      </c>
      <c r="G302" t="str">
        <f t="shared" si="54"/>
        <v>Rude Awakening</v>
      </c>
      <c r="H302">
        <f t="shared" si="55"/>
        <v>0</v>
      </c>
      <c r="I302">
        <f>VLOOKUP(G302,'Cards Fixture'!$A$1:$B$278,2,FALSE)</f>
        <v>187</v>
      </c>
      <c r="J302">
        <f t="shared" si="56"/>
        <v>0</v>
      </c>
      <c r="K302" t="str">
        <f t="shared" si="62"/>
        <v>30,68,2,187</v>
      </c>
      <c r="L302">
        <f t="shared" si="57"/>
        <v>2</v>
      </c>
      <c r="M302">
        <f t="shared" si="58"/>
        <v>0</v>
      </c>
      <c r="N302" t="str">
        <f t="shared" si="59"/>
        <v>M12</v>
      </c>
    </row>
    <row r="303" spans="1:14">
      <c r="B303" t="str">
        <f t="shared" si="51"/>
        <v>------ M12 ------</v>
      </c>
      <c r="C303" t="str">
        <f t="shared" si="52"/>
        <v>Pack 1 pick 12:</v>
      </c>
      <c r="D303" s="2" t="str">
        <f t="shared" si="61"/>
        <v xml:space="preserve"> 1</v>
      </c>
      <c r="E303" s="2" t="str">
        <f t="shared" si="60"/>
        <v>12</v>
      </c>
      <c r="F303">
        <f t="shared" si="53"/>
        <v>0</v>
      </c>
      <c r="G303" t="str">
        <f t="shared" si="54"/>
        <v>0</v>
      </c>
      <c r="H303">
        <f t="shared" si="55"/>
        <v>0</v>
      </c>
      <c r="I303" t="e">
        <f>VLOOKUP(G303,'Cards Fixture'!$A$1:$B$278,2,FALSE)</f>
        <v>#N/A</v>
      </c>
      <c r="J303">
        <f t="shared" si="56"/>
        <v>0</v>
      </c>
      <c r="K303" t="str">
        <f t="shared" si="62"/>
        <v>30,68,2,187</v>
      </c>
      <c r="L303">
        <f t="shared" si="57"/>
        <v>2</v>
      </c>
      <c r="M303">
        <f t="shared" si="58"/>
        <v>0</v>
      </c>
      <c r="N303" t="str">
        <f t="shared" si="59"/>
        <v>M12</v>
      </c>
    </row>
    <row r="304" spans="1:14">
      <c r="B304" t="str">
        <f t="shared" si="51"/>
        <v>------ M12 ------</v>
      </c>
      <c r="C304" t="str">
        <f t="shared" si="52"/>
        <v>Pack 1 pick 12:</v>
      </c>
      <c r="D304" s="2" t="str">
        <f t="shared" si="61"/>
        <v xml:space="preserve"> 1</v>
      </c>
      <c r="E304" s="2" t="str">
        <f t="shared" si="60"/>
        <v>12</v>
      </c>
      <c r="F304">
        <f t="shared" si="53"/>
        <v>0</v>
      </c>
      <c r="G304" t="str">
        <f t="shared" si="54"/>
        <v>0</v>
      </c>
      <c r="H304">
        <f t="shared" si="55"/>
        <v>0</v>
      </c>
      <c r="I304" t="e">
        <f>VLOOKUP(G304,'Cards Fixture'!$A$1:$B$278,2,FALSE)</f>
        <v>#N/A</v>
      </c>
      <c r="J304">
        <f t="shared" si="56"/>
        <v>0</v>
      </c>
      <c r="K304" t="str">
        <f t="shared" si="62"/>
        <v>30,68,2,187</v>
      </c>
      <c r="L304">
        <f t="shared" si="57"/>
        <v>2</v>
      </c>
      <c r="M304">
        <f t="shared" si="58"/>
        <v>0</v>
      </c>
      <c r="N304" t="str">
        <f t="shared" si="59"/>
        <v>M12</v>
      </c>
    </row>
    <row r="305" spans="1:14">
      <c r="B305" t="str">
        <f t="shared" si="51"/>
        <v>------ M12 ------</v>
      </c>
      <c r="C305" t="str">
        <f t="shared" si="52"/>
        <v>Pack 1 pick 12:</v>
      </c>
      <c r="D305" s="2" t="str">
        <f t="shared" si="61"/>
        <v xml:space="preserve"> 1</v>
      </c>
      <c r="E305" s="2" t="str">
        <f t="shared" si="60"/>
        <v>12</v>
      </c>
      <c r="F305">
        <f t="shared" si="53"/>
        <v>0</v>
      </c>
      <c r="G305" t="str">
        <f t="shared" si="54"/>
        <v>0</v>
      </c>
      <c r="H305">
        <f t="shared" si="55"/>
        <v>0</v>
      </c>
      <c r="I305" t="e">
        <f>VLOOKUP(G305,'Cards Fixture'!$A$1:$B$278,2,FALSE)</f>
        <v>#N/A</v>
      </c>
      <c r="J305">
        <f t="shared" si="56"/>
        <v>0</v>
      </c>
      <c r="K305" t="str">
        <f t="shared" si="62"/>
        <v>30,68,2,187</v>
      </c>
      <c r="L305">
        <f t="shared" si="57"/>
        <v>2</v>
      </c>
      <c r="M305">
        <f t="shared" si="58"/>
        <v>1</v>
      </c>
      <c r="N305" t="str">
        <f t="shared" si="59"/>
        <v>M12</v>
      </c>
    </row>
    <row r="306" spans="1:14">
      <c r="A306" t="s">
        <v>120</v>
      </c>
      <c r="B306" t="str">
        <f t="shared" si="51"/>
        <v>------ M12 ------</v>
      </c>
      <c r="C306" t="str">
        <f t="shared" si="52"/>
        <v>Pack 1 pick 13:</v>
      </c>
      <c r="D306" s="2" t="str">
        <f t="shared" si="61"/>
        <v xml:space="preserve"> 1</v>
      </c>
      <c r="E306" s="2" t="str">
        <f t="shared" si="60"/>
        <v>13</v>
      </c>
      <c r="F306" t="str">
        <f t="shared" si="53"/>
        <v/>
      </c>
      <c r="G306" t="str">
        <f t="shared" si="54"/>
        <v/>
      </c>
      <c r="H306">
        <f t="shared" si="55"/>
        <v>0</v>
      </c>
      <c r="I306" t="e">
        <f>VLOOKUP(G306,'Cards Fixture'!$A$1:$B$278,2,FALSE)</f>
        <v>#N/A</v>
      </c>
      <c r="J306">
        <f t="shared" si="56"/>
        <v>1</v>
      </c>
      <c r="K306" t="str">
        <f t="shared" si="62"/>
        <v/>
      </c>
      <c r="L306">
        <f t="shared" si="57"/>
        <v>2</v>
      </c>
      <c r="M306">
        <f t="shared" si="58"/>
        <v>0</v>
      </c>
      <c r="N306" t="str">
        <f t="shared" si="59"/>
        <v>M12</v>
      </c>
    </row>
    <row r="307" spans="1:14">
      <c r="B307" t="str">
        <f t="shared" si="51"/>
        <v>------ M12 ------</v>
      </c>
      <c r="C307" t="str">
        <f t="shared" si="52"/>
        <v>Pack 1 pick 13:</v>
      </c>
      <c r="D307" s="2" t="str">
        <f t="shared" si="61"/>
        <v xml:space="preserve"> 1</v>
      </c>
      <c r="E307" s="2" t="str">
        <f t="shared" si="60"/>
        <v>13</v>
      </c>
      <c r="F307">
        <f t="shared" si="53"/>
        <v>0</v>
      </c>
      <c r="G307" t="str">
        <f t="shared" si="54"/>
        <v>0</v>
      </c>
      <c r="H307">
        <f t="shared" si="55"/>
        <v>0</v>
      </c>
      <c r="I307" t="e">
        <f>VLOOKUP(G307,'Cards Fixture'!$A$1:$B$278,2,FALSE)</f>
        <v>#N/A</v>
      </c>
      <c r="J307">
        <f t="shared" si="56"/>
        <v>0</v>
      </c>
      <c r="K307" t="str">
        <f t="shared" si="62"/>
        <v/>
      </c>
      <c r="L307">
        <f t="shared" si="57"/>
        <v>2</v>
      </c>
      <c r="M307">
        <f t="shared" si="58"/>
        <v>0</v>
      </c>
      <c r="N307" t="str">
        <f t="shared" si="59"/>
        <v>M12</v>
      </c>
    </row>
    <row r="308" spans="1:14">
      <c r="A308" t="s">
        <v>121</v>
      </c>
      <c r="B308" t="str">
        <f t="shared" si="51"/>
        <v>------ M12 ------</v>
      </c>
      <c r="C308" t="str">
        <f t="shared" si="52"/>
        <v>Pack 1 pick 13:</v>
      </c>
      <c r="D308" s="2" t="str">
        <f t="shared" si="61"/>
        <v xml:space="preserve"> 1</v>
      </c>
      <c r="E308" s="2" t="str">
        <f t="shared" si="60"/>
        <v>13</v>
      </c>
      <c r="F308" t="str">
        <f t="shared" si="53"/>
        <v>--&gt; Tangle Wire</v>
      </c>
      <c r="G308" t="str">
        <f t="shared" si="54"/>
        <v>Tangle Wire</v>
      </c>
      <c r="H308">
        <f t="shared" si="55"/>
        <v>1</v>
      </c>
      <c r="I308">
        <f>VLOOKUP(G308,'Cards Fixture'!$A$1:$B$278,2,FALSE)</f>
        <v>220</v>
      </c>
      <c r="J308">
        <f t="shared" si="56"/>
        <v>0</v>
      </c>
      <c r="K308" t="str">
        <f t="shared" si="62"/>
        <v>220</v>
      </c>
      <c r="L308">
        <f t="shared" si="57"/>
        <v>220</v>
      </c>
      <c r="M308">
        <f t="shared" si="58"/>
        <v>0</v>
      </c>
      <c r="N308" t="str">
        <f t="shared" si="59"/>
        <v>M12</v>
      </c>
    </row>
    <row r="309" spans="1:14">
      <c r="B309" t="str">
        <f t="shared" si="51"/>
        <v>------ M12 ------</v>
      </c>
      <c r="C309" t="str">
        <f t="shared" si="52"/>
        <v>Pack 1 pick 13:</v>
      </c>
      <c r="D309" s="2" t="str">
        <f t="shared" si="61"/>
        <v xml:space="preserve"> 1</v>
      </c>
      <c r="E309" s="2" t="str">
        <f t="shared" si="60"/>
        <v>13</v>
      </c>
      <c r="F309">
        <f t="shared" si="53"/>
        <v>0</v>
      </c>
      <c r="G309" t="str">
        <f t="shared" si="54"/>
        <v>0</v>
      </c>
      <c r="H309">
        <f t="shared" si="55"/>
        <v>0</v>
      </c>
      <c r="I309" t="e">
        <f>VLOOKUP(G309,'Cards Fixture'!$A$1:$B$278,2,FALSE)</f>
        <v>#N/A</v>
      </c>
      <c r="J309">
        <f t="shared" si="56"/>
        <v>0</v>
      </c>
      <c r="K309" t="str">
        <f t="shared" si="62"/>
        <v>220</v>
      </c>
      <c r="L309">
        <f t="shared" si="57"/>
        <v>220</v>
      </c>
      <c r="M309">
        <f t="shared" si="58"/>
        <v>0</v>
      </c>
      <c r="N309" t="str">
        <f t="shared" si="59"/>
        <v>M12</v>
      </c>
    </row>
    <row r="310" spans="1:14">
      <c r="A310" t="s">
        <v>78</v>
      </c>
      <c r="B310" t="str">
        <f t="shared" si="51"/>
        <v>------ M12 ------</v>
      </c>
      <c r="C310" t="str">
        <f t="shared" si="52"/>
        <v>Pack 1 pick 13:</v>
      </c>
      <c r="D310" s="2" t="str">
        <f t="shared" si="61"/>
        <v xml:space="preserve"> 1</v>
      </c>
      <c r="E310" s="2" t="str">
        <f t="shared" si="60"/>
        <v>13</v>
      </c>
      <c r="F310" t="str">
        <f t="shared" si="53"/>
        <v xml:space="preserve">    Persecute</v>
      </c>
      <c r="G310" t="str">
        <f t="shared" si="54"/>
        <v>Persecute</v>
      </c>
      <c r="H310">
        <f t="shared" si="55"/>
        <v>0</v>
      </c>
      <c r="I310">
        <f>VLOOKUP(G310,'Cards Fixture'!$A$1:$B$278,2,FALSE)</f>
        <v>154</v>
      </c>
      <c r="J310">
        <f t="shared" si="56"/>
        <v>0</v>
      </c>
      <c r="K310" t="str">
        <f t="shared" si="62"/>
        <v>220,154</v>
      </c>
      <c r="L310">
        <f t="shared" si="57"/>
        <v>220</v>
      </c>
      <c r="M310">
        <f t="shared" si="58"/>
        <v>0</v>
      </c>
      <c r="N310" t="str">
        <f t="shared" si="59"/>
        <v>M12</v>
      </c>
    </row>
    <row r="311" spans="1:14">
      <c r="B311" t="str">
        <f t="shared" si="51"/>
        <v>------ M12 ------</v>
      </c>
      <c r="C311" t="str">
        <f t="shared" si="52"/>
        <v>Pack 1 pick 13:</v>
      </c>
      <c r="D311" s="2" t="str">
        <f t="shared" si="61"/>
        <v xml:space="preserve"> 1</v>
      </c>
      <c r="E311" s="2" t="str">
        <f t="shared" si="60"/>
        <v>13</v>
      </c>
      <c r="F311">
        <f t="shared" si="53"/>
        <v>0</v>
      </c>
      <c r="G311" t="str">
        <f t="shared" si="54"/>
        <v>0</v>
      </c>
      <c r="H311">
        <f t="shared" si="55"/>
        <v>0</v>
      </c>
      <c r="I311" t="e">
        <f>VLOOKUP(G311,'Cards Fixture'!$A$1:$B$278,2,FALSE)</f>
        <v>#N/A</v>
      </c>
      <c r="J311">
        <f t="shared" si="56"/>
        <v>0</v>
      </c>
      <c r="K311" t="str">
        <f t="shared" si="62"/>
        <v>220,154</v>
      </c>
      <c r="L311">
        <f t="shared" si="57"/>
        <v>220</v>
      </c>
      <c r="M311">
        <f t="shared" si="58"/>
        <v>0</v>
      </c>
      <c r="N311" t="str">
        <f t="shared" si="59"/>
        <v>M12</v>
      </c>
    </row>
    <row r="312" spans="1:14">
      <c r="A312" t="s">
        <v>79</v>
      </c>
      <c r="B312" t="str">
        <f t="shared" si="51"/>
        <v>------ M12 ------</v>
      </c>
      <c r="C312" t="str">
        <f t="shared" si="52"/>
        <v>Pack 1 pick 13:</v>
      </c>
      <c r="D312" s="2" t="str">
        <f t="shared" si="61"/>
        <v xml:space="preserve"> 1</v>
      </c>
      <c r="E312" s="2" t="str">
        <f t="shared" si="60"/>
        <v>13</v>
      </c>
      <c r="F312" t="str">
        <f t="shared" si="53"/>
        <v xml:space="preserve">    Carnophage</v>
      </c>
      <c r="G312" t="str">
        <f t="shared" si="54"/>
        <v>Carnophage</v>
      </c>
      <c r="H312">
        <f t="shared" si="55"/>
        <v>0</v>
      </c>
      <c r="I312">
        <f>VLOOKUP(G312,'Cards Fixture'!$A$1:$B$278,2,FALSE)</f>
        <v>36</v>
      </c>
      <c r="J312">
        <f t="shared" si="56"/>
        <v>0</v>
      </c>
      <c r="K312" t="str">
        <f t="shared" si="62"/>
        <v>220,154,36</v>
      </c>
      <c r="L312">
        <f t="shared" si="57"/>
        <v>220</v>
      </c>
      <c r="M312">
        <f t="shared" si="58"/>
        <v>0</v>
      </c>
      <c r="N312" t="str">
        <f t="shared" si="59"/>
        <v>M12</v>
      </c>
    </row>
    <row r="313" spans="1:14">
      <c r="B313" t="str">
        <f t="shared" si="51"/>
        <v>------ M12 ------</v>
      </c>
      <c r="C313" t="str">
        <f t="shared" si="52"/>
        <v>Pack 1 pick 13:</v>
      </c>
      <c r="D313" s="2" t="str">
        <f t="shared" si="61"/>
        <v xml:space="preserve"> 1</v>
      </c>
      <c r="E313" s="2" t="str">
        <f t="shared" si="60"/>
        <v>13</v>
      </c>
      <c r="F313">
        <f t="shared" si="53"/>
        <v>0</v>
      </c>
      <c r="G313" t="str">
        <f t="shared" si="54"/>
        <v>0</v>
      </c>
      <c r="H313">
        <f t="shared" si="55"/>
        <v>0</v>
      </c>
      <c r="I313" t="e">
        <f>VLOOKUP(G313,'Cards Fixture'!$A$1:$B$278,2,FALSE)</f>
        <v>#N/A</v>
      </c>
      <c r="J313">
        <f t="shared" si="56"/>
        <v>0</v>
      </c>
      <c r="K313" t="str">
        <f t="shared" si="62"/>
        <v>220,154,36</v>
      </c>
      <c r="L313">
        <f t="shared" si="57"/>
        <v>220</v>
      </c>
      <c r="M313">
        <f t="shared" si="58"/>
        <v>0</v>
      </c>
      <c r="N313" t="str">
        <f t="shared" si="59"/>
        <v>M12</v>
      </c>
    </row>
    <row r="314" spans="1:14">
      <c r="B314" t="str">
        <f t="shared" si="51"/>
        <v>------ M12 ------</v>
      </c>
      <c r="C314" t="str">
        <f t="shared" si="52"/>
        <v>Pack 1 pick 13:</v>
      </c>
      <c r="D314" s="2" t="str">
        <f t="shared" si="61"/>
        <v xml:space="preserve"> 1</v>
      </c>
      <c r="E314" s="2" t="str">
        <f t="shared" si="60"/>
        <v>13</v>
      </c>
      <c r="F314">
        <f t="shared" si="53"/>
        <v>0</v>
      </c>
      <c r="G314" t="str">
        <f t="shared" si="54"/>
        <v>0</v>
      </c>
      <c r="H314">
        <f t="shared" si="55"/>
        <v>0</v>
      </c>
      <c r="I314" t="e">
        <f>VLOOKUP(G314,'Cards Fixture'!$A$1:$B$278,2,FALSE)</f>
        <v>#N/A</v>
      </c>
      <c r="J314">
        <f t="shared" si="56"/>
        <v>0</v>
      </c>
      <c r="K314" t="str">
        <f t="shared" si="62"/>
        <v>220,154,36</v>
      </c>
      <c r="L314">
        <f t="shared" si="57"/>
        <v>220</v>
      </c>
      <c r="M314">
        <f t="shared" si="58"/>
        <v>0</v>
      </c>
      <c r="N314" t="str">
        <f t="shared" si="59"/>
        <v>M12</v>
      </c>
    </row>
    <row r="315" spans="1:14">
      <c r="B315" t="str">
        <f t="shared" si="51"/>
        <v>------ M12 ------</v>
      </c>
      <c r="C315" t="str">
        <f t="shared" si="52"/>
        <v>Pack 1 pick 13:</v>
      </c>
      <c r="D315" s="2" t="str">
        <f t="shared" si="61"/>
        <v xml:space="preserve"> 1</v>
      </c>
      <c r="E315" s="2" t="str">
        <f t="shared" si="60"/>
        <v>13</v>
      </c>
      <c r="F315">
        <f t="shared" si="53"/>
        <v>0</v>
      </c>
      <c r="G315" t="str">
        <f t="shared" si="54"/>
        <v>0</v>
      </c>
      <c r="H315">
        <f t="shared" si="55"/>
        <v>0</v>
      </c>
      <c r="I315" t="e">
        <f>VLOOKUP(G315,'Cards Fixture'!$A$1:$B$278,2,FALSE)</f>
        <v>#N/A</v>
      </c>
      <c r="J315">
        <f t="shared" si="56"/>
        <v>0</v>
      </c>
      <c r="K315" t="str">
        <f t="shared" si="62"/>
        <v>220,154,36</v>
      </c>
      <c r="L315">
        <f t="shared" si="57"/>
        <v>220</v>
      </c>
      <c r="M315">
        <f t="shared" si="58"/>
        <v>1</v>
      </c>
      <c r="N315" t="str">
        <f t="shared" si="59"/>
        <v>M12</v>
      </c>
    </row>
    <row r="316" spans="1:14">
      <c r="A316" t="s">
        <v>122</v>
      </c>
      <c r="B316" t="str">
        <f t="shared" si="51"/>
        <v>------ M12 ------</v>
      </c>
      <c r="C316" t="str">
        <f t="shared" si="52"/>
        <v>Pack 1 pick 14:</v>
      </c>
      <c r="D316" s="2" t="str">
        <f t="shared" si="61"/>
        <v xml:space="preserve"> 1</v>
      </c>
      <c r="E316" s="2" t="str">
        <f t="shared" si="60"/>
        <v>14</v>
      </c>
      <c r="F316" t="str">
        <f t="shared" si="53"/>
        <v/>
      </c>
      <c r="G316" t="str">
        <f t="shared" si="54"/>
        <v/>
      </c>
      <c r="H316">
        <f t="shared" si="55"/>
        <v>0</v>
      </c>
      <c r="I316" t="e">
        <f>VLOOKUP(G316,'Cards Fixture'!$A$1:$B$278,2,FALSE)</f>
        <v>#N/A</v>
      </c>
      <c r="J316">
        <f t="shared" si="56"/>
        <v>1</v>
      </c>
      <c r="K316" t="str">
        <f t="shared" si="62"/>
        <v/>
      </c>
      <c r="L316">
        <f t="shared" si="57"/>
        <v>220</v>
      </c>
      <c r="M316">
        <f t="shared" si="58"/>
        <v>0</v>
      </c>
      <c r="N316" t="str">
        <f t="shared" si="59"/>
        <v>M12</v>
      </c>
    </row>
    <row r="317" spans="1:14">
      <c r="B317" t="str">
        <f t="shared" si="51"/>
        <v>------ M12 ------</v>
      </c>
      <c r="C317" t="str">
        <f t="shared" si="52"/>
        <v>Pack 1 pick 14:</v>
      </c>
      <c r="D317" s="2" t="str">
        <f t="shared" si="61"/>
        <v xml:space="preserve"> 1</v>
      </c>
      <c r="E317" s="2" t="str">
        <f t="shared" si="60"/>
        <v>14</v>
      </c>
      <c r="F317">
        <f t="shared" si="53"/>
        <v>0</v>
      </c>
      <c r="G317" t="str">
        <f t="shared" si="54"/>
        <v>0</v>
      </c>
      <c r="H317">
        <f t="shared" si="55"/>
        <v>0</v>
      </c>
      <c r="I317" t="e">
        <f>VLOOKUP(G317,'Cards Fixture'!$A$1:$B$278,2,FALSE)</f>
        <v>#N/A</v>
      </c>
      <c r="J317">
        <f t="shared" si="56"/>
        <v>0</v>
      </c>
      <c r="K317" t="str">
        <f t="shared" si="62"/>
        <v/>
      </c>
      <c r="L317">
        <f t="shared" si="57"/>
        <v>220</v>
      </c>
      <c r="M317">
        <f t="shared" si="58"/>
        <v>0</v>
      </c>
      <c r="N317" t="str">
        <f t="shared" si="59"/>
        <v>M12</v>
      </c>
    </row>
    <row r="318" spans="1:14">
      <c r="A318" t="s">
        <v>123</v>
      </c>
      <c r="B318" t="str">
        <f t="shared" si="51"/>
        <v>------ M12 ------</v>
      </c>
      <c r="C318" t="str">
        <f t="shared" si="52"/>
        <v>Pack 1 pick 14:</v>
      </c>
      <c r="D318" s="2" t="str">
        <f t="shared" si="61"/>
        <v xml:space="preserve"> 1</v>
      </c>
      <c r="E318" s="2" t="str">
        <f t="shared" si="60"/>
        <v>14</v>
      </c>
      <c r="F318" t="str">
        <f t="shared" si="53"/>
        <v>--&gt; Goblin Welder</v>
      </c>
      <c r="G318" t="str">
        <f t="shared" si="54"/>
        <v>Goblin Welder</v>
      </c>
      <c r="H318">
        <f t="shared" si="55"/>
        <v>1</v>
      </c>
      <c r="I318">
        <f>VLOOKUP(G318,'Cards Fixture'!$A$1:$B$278,2,FALSE)</f>
        <v>87</v>
      </c>
      <c r="J318">
        <f t="shared" si="56"/>
        <v>0</v>
      </c>
      <c r="K318" t="str">
        <f t="shared" si="62"/>
        <v>87</v>
      </c>
      <c r="L318">
        <f t="shared" si="57"/>
        <v>87</v>
      </c>
      <c r="M318">
        <f t="shared" si="58"/>
        <v>0</v>
      </c>
      <c r="N318" t="str">
        <f t="shared" si="59"/>
        <v>M12</v>
      </c>
    </row>
    <row r="319" spans="1:14">
      <c r="B319" t="str">
        <f t="shared" si="51"/>
        <v>------ M12 ------</v>
      </c>
      <c r="C319" t="str">
        <f t="shared" si="52"/>
        <v>Pack 1 pick 14:</v>
      </c>
      <c r="D319" s="2" t="str">
        <f t="shared" si="61"/>
        <v xml:space="preserve"> 1</v>
      </c>
      <c r="E319" s="2" t="str">
        <f t="shared" si="60"/>
        <v>14</v>
      </c>
      <c r="F319">
        <f t="shared" si="53"/>
        <v>0</v>
      </c>
      <c r="G319" t="str">
        <f t="shared" si="54"/>
        <v>0</v>
      </c>
      <c r="H319">
        <f t="shared" si="55"/>
        <v>0</v>
      </c>
      <c r="I319" t="e">
        <f>VLOOKUP(G319,'Cards Fixture'!$A$1:$B$278,2,FALSE)</f>
        <v>#N/A</v>
      </c>
      <c r="J319">
        <f t="shared" si="56"/>
        <v>0</v>
      </c>
      <c r="K319" t="str">
        <f t="shared" si="62"/>
        <v>87</v>
      </c>
      <c r="L319">
        <f t="shared" si="57"/>
        <v>87</v>
      </c>
      <c r="M319">
        <f t="shared" si="58"/>
        <v>0</v>
      </c>
      <c r="N319" t="str">
        <f t="shared" si="59"/>
        <v>M12</v>
      </c>
    </row>
    <row r="320" spans="1:14">
      <c r="A320" t="s">
        <v>92</v>
      </c>
      <c r="B320" t="str">
        <f t="shared" si="51"/>
        <v>------ M12 ------</v>
      </c>
      <c r="C320" t="str">
        <f t="shared" si="52"/>
        <v>Pack 1 pick 14:</v>
      </c>
      <c r="D320" s="2" t="str">
        <f t="shared" si="61"/>
        <v xml:space="preserve"> 1</v>
      </c>
      <c r="E320" s="2" t="str">
        <f t="shared" si="60"/>
        <v>14</v>
      </c>
      <c r="F320" t="str">
        <f t="shared" si="53"/>
        <v xml:space="preserve">    Sarcomancy</v>
      </c>
      <c r="G320" t="str">
        <f t="shared" si="54"/>
        <v>Sarcomancy</v>
      </c>
      <c r="H320">
        <f t="shared" si="55"/>
        <v>0</v>
      </c>
      <c r="I320">
        <f>VLOOKUP(G320,'Cards Fixture'!$A$1:$B$278,2,FALSE)</f>
        <v>190</v>
      </c>
      <c r="J320">
        <f t="shared" si="56"/>
        <v>0</v>
      </c>
      <c r="K320" t="str">
        <f t="shared" si="62"/>
        <v>87,190</v>
      </c>
      <c r="L320">
        <f t="shared" si="57"/>
        <v>87</v>
      </c>
      <c r="M320">
        <f t="shared" si="58"/>
        <v>0</v>
      </c>
      <c r="N320" t="str">
        <f t="shared" si="59"/>
        <v>M12</v>
      </c>
    </row>
    <row r="321" spans="1:14">
      <c r="B321" t="str">
        <f t="shared" si="51"/>
        <v>------ M12 ------</v>
      </c>
      <c r="C321" t="str">
        <f t="shared" si="52"/>
        <v>Pack 1 pick 14:</v>
      </c>
      <c r="D321" s="2" t="str">
        <f t="shared" si="61"/>
        <v xml:space="preserve"> 1</v>
      </c>
      <c r="E321" s="2" t="str">
        <f t="shared" si="60"/>
        <v>14</v>
      </c>
      <c r="F321">
        <f t="shared" si="53"/>
        <v>0</v>
      </c>
      <c r="G321" t="str">
        <f t="shared" si="54"/>
        <v>0</v>
      </c>
      <c r="H321">
        <f t="shared" si="55"/>
        <v>0</v>
      </c>
      <c r="I321" t="e">
        <f>VLOOKUP(G321,'Cards Fixture'!$A$1:$B$278,2,FALSE)</f>
        <v>#N/A</v>
      </c>
      <c r="J321">
        <f t="shared" si="56"/>
        <v>0</v>
      </c>
      <c r="K321" t="str">
        <f t="shared" si="62"/>
        <v>87,190</v>
      </c>
      <c r="L321">
        <f t="shared" si="57"/>
        <v>87</v>
      </c>
      <c r="M321">
        <f t="shared" si="58"/>
        <v>0</v>
      </c>
      <c r="N321" t="str">
        <f t="shared" si="59"/>
        <v>M12</v>
      </c>
    </row>
    <row r="322" spans="1:14">
      <c r="B322" t="str">
        <f t="shared" si="51"/>
        <v>------ M12 ------</v>
      </c>
      <c r="C322" t="str">
        <f t="shared" si="52"/>
        <v>Pack 1 pick 14:</v>
      </c>
      <c r="D322" s="2" t="str">
        <f t="shared" si="61"/>
        <v xml:space="preserve"> 1</v>
      </c>
      <c r="E322" s="2" t="str">
        <f t="shared" si="60"/>
        <v>14</v>
      </c>
      <c r="F322">
        <f t="shared" si="53"/>
        <v>0</v>
      </c>
      <c r="G322" t="str">
        <f t="shared" si="54"/>
        <v>0</v>
      </c>
      <c r="H322">
        <f t="shared" si="55"/>
        <v>0</v>
      </c>
      <c r="I322" t="e">
        <f>VLOOKUP(G322,'Cards Fixture'!$A$1:$B$278,2,FALSE)</f>
        <v>#N/A</v>
      </c>
      <c r="J322">
        <f t="shared" si="56"/>
        <v>0</v>
      </c>
      <c r="K322" t="str">
        <f t="shared" si="62"/>
        <v>87,190</v>
      </c>
      <c r="L322">
        <f t="shared" si="57"/>
        <v>87</v>
      </c>
      <c r="M322">
        <f t="shared" si="58"/>
        <v>0</v>
      </c>
      <c r="N322" t="str">
        <f t="shared" si="59"/>
        <v>M12</v>
      </c>
    </row>
    <row r="323" spans="1:14">
      <c r="B323" t="str">
        <f t="shared" si="51"/>
        <v>------ M12 ------</v>
      </c>
      <c r="C323" t="str">
        <f t="shared" si="52"/>
        <v>Pack 1 pick 14:</v>
      </c>
      <c r="D323" s="2" t="str">
        <f t="shared" si="61"/>
        <v xml:space="preserve"> 1</v>
      </c>
      <c r="E323" s="2" t="str">
        <f t="shared" si="60"/>
        <v>14</v>
      </c>
      <c r="F323">
        <f t="shared" si="53"/>
        <v>0</v>
      </c>
      <c r="G323" t="str">
        <f t="shared" si="54"/>
        <v>0</v>
      </c>
      <c r="H323">
        <f t="shared" si="55"/>
        <v>0</v>
      </c>
      <c r="I323" t="e">
        <f>VLOOKUP(G323,'Cards Fixture'!$A$1:$B$278,2,FALSE)</f>
        <v>#N/A</v>
      </c>
      <c r="J323">
        <f t="shared" si="56"/>
        <v>0</v>
      </c>
      <c r="K323" t="str">
        <f t="shared" si="62"/>
        <v>87,190</v>
      </c>
      <c r="L323">
        <f t="shared" si="57"/>
        <v>87</v>
      </c>
      <c r="M323">
        <f t="shared" si="58"/>
        <v>1</v>
      </c>
      <c r="N323" t="str">
        <f t="shared" si="59"/>
        <v>M12</v>
      </c>
    </row>
    <row r="324" spans="1:14">
      <c r="A324" t="s">
        <v>124</v>
      </c>
      <c r="B324" t="str">
        <f t="shared" si="51"/>
        <v>------ M12 ------</v>
      </c>
      <c r="C324" t="str">
        <f t="shared" si="52"/>
        <v>Pack 1 pick 15:</v>
      </c>
      <c r="D324" s="2" t="str">
        <f t="shared" si="61"/>
        <v xml:space="preserve"> 1</v>
      </c>
      <c r="E324" s="2" t="str">
        <f t="shared" si="60"/>
        <v>15</v>
      </c>
      <c r="F324" t="str">
        <f t="shared" si="53"/>
        <v/>
      </c>
      <c r="G324" t="str">
        <f t="shared" si="54"/>
        <v/>
      </c>
      <c r="H324">
        <f t="shared" si="55"/>
        <v>0</v>
      </c>
      <c r="I324" t="e">
        <f>VLOOKUP(G324,'Cards Fixture'!$A$1:$B$278,2,FALSE)</f>
        <v>#N/A</v>
      </c>
      <c r="J324">
        <f t="shared" si="56"/>
        <v>1</v>
      </c>
      <c r="K324" t="str">
        <f t="shared" si="62"/>
        <v/>
      </c>
      <c r="L324">
        <f t="shared" si="57"/>
        <v>87</v>
      </c>
      <c r="M324">
        <f t="shared" si="58"/>
        <v>0</v>
      </c>
      <c r="N324" t="str">
        <f t="shared" si="59"/>
        <v>M12</v>
      </c>
    </row>
    <row r="325" spans="1:14">
      <c r="B325" t="str">
        <f t="shared" si="51"/>
        <v>------ M12 ------</v>
      </c>
      <c r="C325" t="str">
        <f t="shared" si="52"/>
        <v>Pack 1 pick 15:</v>
      </c>
      <c r="D325" s="2" t="str">
        <f t="shared" si="61"/>
        <v xml:space="preserve"> 1</v>
      </c>
      <c r="E325" s="2" t="str">
        <f t="shared" si="60"/>
        <v>15</v>
      </c>
      <c r="F325">
        <f t="shared" si="53"/>
        <v>0</v>
      </c>
      <c r="G325" t="str">
        <f t="shared" si="54"/>
        <v>0</v>
      </c>
      <c r="H325">
        <f t="shared" si="55"/>
        <v>0</v>
      </c>
      <c r="I325" t="e">
        <f>VLOOKUP(G325,'Cards Fixture'!$A$1:$B$278,2,FALSE)</f>
        <v>#N/A</v>
      </c>
      <c r="J325">
        <f t="shared" si="56"/>
        <v>0</v>
      </c>
      <c r="K325" t="str">
        <f t="shared" si="62"/>
        <v/>
      </c>
      <c r="L325">
        <f t="shared" si="57"/>
        <v>87</v>
      </c>
      <c r="M325">
        <f t="shared" si="58"/>
        <v>0</v>
      </c>
      <c r="N325" t="str">
        <f t="shared" si="59"/>
        <v>M12</v>
      </c>
    </row>
    <row r="326" spans="1:14">
      <c r="A326" t="s">
        <v>125</v>
      </c>
      <c r="B326" t="str">
        <f t="shared" si="51"/>
        <v>------ M12 ------</v>
      </c>
      <c r="C326" t="str">
        <f t="shared" si="52"/>
        <v>Pack 1 pick 15:</v>
      </c>
      <c r="D326" s="2" t="str">
        <f t="shared" si="61"/>
        <v xml:space="preserve"> 1</v>
      </c>
      <c r="E326" s="2" t="str">
        <f t="shared" si="60"/>
        <v>15</v>
      </c>
      <c r="F326" t="str">
        <f t="shared" si="53"/>
        <v>--&gt; Tibalt, the Fiend-Blooded</v>
      </c>
      <c r="G326" t="str">
        <f t="shared" si="54"/>
        <v>Tibalt, the Fiend-Blooded</v>
      </c>
      <c r="H326">
        <f t="shared" si="55"/>
        <v>1</v>
      </c>
      <c r="I326">
        <f>VLOOKUP(G326,'Cards Fixture'!$A$1:$B$278,2,FALSE)</f>
        <v>235</v>
      </c>
      <c r="J326">
        <f t="shared" si="56"/>
        <v>0</v>
      </c>
      <c r="K326" t="str">
        <f t="shared" si="62"/>
        <v>235</v>
      </c>
      <c r="L326">
        <f t="shared" si="57"/>
        <v>235</v>
      </c>
      <c r="M326">
        <f t="shared" si="58"/>
        <v>0</v>
      </c>
      <c r="N326" t="str">
        <f t="shared" si="59"/>
        <v>M12</v>
      </c>
    </row>
    <row r="327" spans="1:14">
      <c r="B327" t="str">
        <f t="shared" si="51"/>
        <v>------ M12 ------</v>
      </c>
      <c r="C327" t="str">
        <f t="shared" si="52"/>
        <v>Pack 1 pick 15:</v>
      </c>
      <c r="D327" s="2" t="str">
        <f t="shared" si="61"/>
        <v xml:space="preserve"> 1</v>
      </c>
      <c r="E327" s="2" t="str">
        <f t="shared" si="60"/>
        <v>15</v>
      </c>
      <c r="F327">
        <f t="shared" si="53"/>
        <v>0</v>
      </c>
      <c r="G327" t="str">
        <f t="shared" si="54"/>
        <v>0</v>
      </c>
      <c r="H327">
        <f t="shared" si="55"/>
        <v>0</v>
      </c>
      <c r="I327" t="e">
        <f>VLOOKUP(G327,'Cards Fixture'!$A$1:$B$278,2,FALSE)</f>
        <v>#N/A</v>
      </c>
      <c r="J327">
        <f t="shared" si="56"/>
        <v>0</v>
      </c>
      <c r="K327" t="str">
        <f t="shared" si="62"/>
        <v>235</v>
      </c>
      <c r="L327">
        <f t="shared" si="57"/>
        <v>235</v>
      </c>
      <c r="M327">
        <f t="shared" si="58"/>
        <v>0</v>
      </c>
      <c r="N327" t="str">
        <f t="shared" si="59"/>
        <v>M12</v>
      </c>
    </row>
    <row r="328" spans="1:14">
      <c r="B328" t="str">
        <f t="shared" si="51"/>
        <v>------ M12 ------</v>
      </c>
      <c r="C328" t="str">
        <f t="shared" si="52"/>
        <v>Pack 1 pick 15:</v>
      </c>
      <c r="D328" s="2" t="str">
        <f t="shared" si="61"/>
        <v xml:space="preserve"> 1</v>
      </c>
      <c r="E328" s="2" t="str">
        <f t="shared" si="60"/>
        <v>15</v>
      </c>
      <c r="F328">
        <f t="shared" si="53"/>
        <v>0</v>
      </c>
      <c r="G328" t="str">
        <f t="shared" si="54"/>
        <v>0</v>
      </c>
      <c r="H328">
        <f t="shared" si="55"/>
        <v>0</v>
      </c>
      <c r="I328" t="e">
        <f>VLOOKUP(G328,'Cards Fixture'!$A$1:$B$278,2,FALSE)</f>
        <v>#N/A</v>
      </c>
      <c r="J328">
        <f t="shared" si="56"/>
        <v>0</v>
      </c>
      <c r="K328" t="str">
        <f t="shared" si="62"/>
        <v>235</v>
      </c>
      <c r="L328">
        <f t="shared" si="57"/>
        <v>235</v>
      </c>
      <c r="M328">
        <f t="shared" si="58"/>
        <v>0</v>
      </c>
      <c r="N328" t="str">
        <f t="shared" si="59"/>
        <v>M12</v>
      </c>
    </row>
    <row r="329" spans="1:14">
      <c r="B329" t="str">
        <f t="shared" si="51"/>
        <v>------ M12 ------</v>
      </c>
      <c r="C329" t="str">
        <f t="shared" si="52"/>
        <v>Pack 1 pick 15:</v>
      </c>
      <c r="D329" s="2" t="str">
        <f t="shared" si="61"/>
        <v xml:space="preserve"> 1</v>
      </c>
      <c r="E329" s="2" t="str">
        <f t="shared" si="60"/>
        <v>15</v>
      </c>
      <c r="F329">
        <f t="shared" si="53"/>
        <v>0</v>
      </c>
      <c r="G329" t="str">
        <f t="shared" si="54"/>
        <v>0</v>
      </c>
      <c r="H329">
        <f t="shared" si="55"/>
        <v>0</v>
      </c>
      <c r="I329" t="e">
        <f>VLOOKUP(G329,'Cards Fixture'!$A$1:$B$278,2,FALSE)</f>
        <v>#N/A</v>
      </c>
      <c r="J329">
        <f t="shared" si="56"/>
        <v>0</v>
      </c>
      <c r="K329" t="str">
        <f t="shared" si="62"/>
        <v>235</v>
      </c>
      <c r="L329">
        <f t="shared" si="57"/>
        <v>235</v>
      </c>
      <c r="M329">
        <f t="shared" si="58"/>
        <v>0</v>
      </c>
      <c r="N329" t="str">
        <f t="shared" si="59"/>
        <v>M12</v>
      </c>
    </row>
    <row r="330" spans="1:14">
      <c r="A330" t="s">
        <v>126</v>
      </c>
      <c r="B330" t="str">
        <f t="shared" si="51"/>
        <v>------ UZ ------</v>
      </c>
      <c r="C330" t="str">
        <f t="shared" si="52"/>
        <v>Pack 1 pick 15:</v>
      </c>
      <c r="D330" s="2" t="str">
        <f t="shared" si="61"/>
        <v xml:space="preserve"> 1</v>
      </c>
      <c r="E330" s="2" t="str">
        <f t="shared" si="60"/>
        <v>15</v>
      </c>
      <c r="F330" t="str">
        <f t="shared" si="53"/>
        <v/>
      </c>
      <c r="G330" t="str">
        <f t="shared" si="54"/>
        <v/>
      </c>
      <c r="H330">
        <f t="shared" si="55"/>
        <v>0</v>
      </c>
      <c r="I330" t="e">
        <f>VLOOKUP(G330,'Cards Fixture'!$A$1:$B$278,2,FALSE)</f>
        <v>#N/A</v>
      </c>
      <c r="J330">
        <f t="shared" si="56"/>
        <v>0</v>
      </c>
      <c r="K330" t="str">
        <f t="shared" si="62"/>
        <v>235</v>
      </c>
      <c r="L330">
        <f t="shared" si="57"/>
        <v>235</v>
      </c>
      <c r="M330">
        <f t="shared" si="58"/>
        <v>0</v>
      </c>
      <c r="N330" t="str">
        <f t="shared" si="59"/>
        <v>UZ</v>
      </c>
    </row>
    <row r="331" spans="1:14">
      <c r="B331" t="str">
        <f t="shared" si="51"/>
        <v>------ UZ ------</v>
      </c>
      <c r="C331" t="str">
        <f t="shared" si="52"/>
        <v>Pack 1 pick 15:</v>
      </c>
      <c r="D331" s="2" t="str">
        <f t="shared" si="61"/>
        <v xml:space="preserve"> 1</v>
      </c>
      <c r="E331" s="2" t="str">
        <f t="shared" si="60"/>
        <v>15</v>
      </c>
      <c r="F331">
        <f t="shared" si="53"/>
        <v>0</v>
      </c>
      <c r="G331" t="str">
        <f t="shared" si="54"/>
        <v>0</v>
      </c>
      <c r="H331">
        <f t="shared" si="55"/>
        <v>0</v>
      </c>
      <c r="I331" t="e">
        <f>VLOOKUP(G331,'Cards Fixture'!$A$1:$B$278,2,FALSE)</f>
        <v>#N/A</v>
      </c>
      <c r="J331">
        <f t="shared" si="56"/>
        <v>0</v>
      </c>
      <c r="K331" t="str">
        <f t="shared" si="62"/>
        <v>235</v>
      </c>
      <c r="L331">
        <f t="shared" si="57"/>
        <v>235</v>
      </c>
      <c r="M331">
        <f t="shared" si="58"/>
        <v>0</v>
      </c>
      <c r="N331" t="str">
        <f t="shared" si="59"/>
        <v>UZ</v>
      </c>
    </row>
    <row r="332" spans="1:14">
      <c r="B332" t="str">
        <f t="shared" si="51"/>
        <v>------ UZ ------</v>
      </c>
      <c r="C332" t="str">
        <f t="shared" si="52"/>
        <v>Pack 1 pick 15:</v>
      </c>
      <c r="D332" s="2" t="str">
        <f t="shared" si="61"/>
        <v xml:space="preserve"> 1</v>
      </c>
      <c r="E332" s="2" t="str">
        <f t="shared" si="60"/>
        <v>15</v>
      </c>
      <c r="F332">
        <f t="shared" si="53"/>
        <v>0</v>
      </c>
      <c r="G332" t="str">
        <f t="shared" si="54"/>
        <v>0</v>
      </c>
      <c r="H332">
        <f t="shared" si="55"/>
        <v>0</v>
      </c>
      <c r="I332" t="e">
        <f>VLOOKUP(G332,'Cards Fixture'!$A$1:$B$278,2,FALSE)</f>
        <v>#N/A</v>
      </c>
      <c r="J332">
        <f t="shared" si="56"/>
        <v>0</v>
      </c>
      <c r="K332" t="str">
        <f t="shared" si="62"/>
        <v>235</v>
      </c>
      <c r="L332">
        <f t="shared" si="57"/>
        <v>235</v>
      </c>
      <c r="M332">
        <f t="shared" si="58"/>
        <v>0</v>
      </c>
      <c r="N332" t="str">
        <f t="shared" si="59"/>
        <v>UZ</v>
      </c>
    </row>
    <row r="333" spans="1:14">
      <c r="B333" t="str">
        <f t="shared" si="51"/>
        <v>------ UZ ------</v>
      </c>
      <c r="C333" t="str">
        <f t="shared" si="52"/>
        <v>Pack 1 pick 15:</v>
      </c>
      <c r="D333" s="2" t="str">
        <f t="shared" si="61"/>
        <v xml:space="preserve"> 1</v>
      </c>
      <c r="E333" s="2" t="str">
        <f t="shared" si="60"/>
        <v>15</v>
      </c>
      <c r="F333">
        <f t="shared" si="53"/>
        <v>0</v>
      </c>
      <c r="G333" t="str">
        <f t="shared" si="54"/>
        <v>0</v>
      </c>
      <c r="H333">
        <f t="shared" si="55"/>
        <v>0</v>
      </c>
      <c r="I333" t="e">
        <f>VLOOKUP(G333,'Cards Fixture'!$A$1:$B$278,2,FALSE)</f>
        <v>#N/A</v>
      </c>
      <c r="J333">
        <f t="shared" si="56"/>
        <v>0</v>
      </c>
      <c r="K333" t="str">
        <f t="shared" si="62"/>
        <v>235</v>
      </c>
      <c r="L333">
        <f t="shared" si="57"/>
        <v>235</v>
      </c>
      <c r="M333">
        <f t="shared" si="58"/>
        <v>1</v>
      </c>
      <c r="N333" t="str">
        <f t="shared" si="59"/>
        <v>UZ</v>
      </c>
    </row>
    <row r="334" spans="1:14">
      <c r="A334" t="s">
        <v>127</v>
      </c>
      <c r="B334" t="str">
        <f t="shared" si="51"/>
        <v>------ UZ ------</v>
      </c>
      <c r="C334" t="str">
        <f t="shared" si="52"/>
        <v>Pack 2 pick 1:</v>
      </c>
      <c r="D334" s="2" t="str">
        <f t="shared" si="61"/>
        <v xml:space="preserve"> 2</v>
      </c>
      <c r="E334" s="2" t="str">
        <f t="shared" si="60"/>
        <v xml:space="preserve"> 1</v>
      </c>
      <c r="F334" t="str">
        <f t="shared" si="53"/>
        <v/>
      </c>
      <c r="G334" t="str">
        <f t="shared" si="54"/>
        <v/>
      </c>
      <c r="H334">
        <f t="shared" si="55"/>
        <v>0</v>
      </c>
      <c r="I334" t="e">
        <f>VLOOKUP(G334,'Cards Fixture'!$A$1:$B$278,2,FALSE)</f>
        <v>#N/A</v>
      </c>
      <c r="J334">
        <f t="shared" si="56"/>
        <v>1</v>
      </c>
      <c r="K334" t="str">
        <f t="shared" si="62"/>
        <v/>
      </c>
      <c r="L334">
        <f t="shared" si="57"/>
        <v>235</v>
      </c>
      <c r="M334">
        <f t="shared" si="58"/>
        <v>0</v>
      </c>
      <c r="N334" t="str">
        <f t="shared" si="59"/>
        <v>UZ</v>
      </c>
    </row>
    <row r="335" spans="1:14">
      <c r="B335" t="str">
        <f t="shared" si="51"/>
        <v>------ UZ ------</v>
      </c>
      <c r="C335" t="str">
        <f t="shared" si="52"/>
        <v>Pack 2 pick 1:</v>
      </c>
      <c r="D335" s="2" t="str">
        <f t="shared" si="61"/>
        <v xml:space="preserve"> 2</v>
      </c>
      <c r="E335" s="2" t="str">
        <f t="shared" si="60"/>
        <v xml:space="preserve"> 1</v>
      </c>
      <c r="F335">
        <f t="shared" si="53"/>
        <v>0</v>
      </c>
      <c r="G335" t="str">
        <f t="shared" si="54"/>
        <v>0</v>
      </c>
      <c r="H335">
        <f t="shared" si="55"/>
        <v>0</v>
      </c>
      <c r="I335" t="e">
        <f>VLOOKUP(G335,'Cards Fixture'!$A$1:$B$278,2,FALSE)</f>
        <v>#N/A</v>
      </c>
      <c r="J335">
        <f t="shared" si="56"/>
        <v>0</v>
      </c>
      <c r="K335" t="str">
        <f t="shared" si="62"/>
        <v/>
      </c>
      <c r="L335">
        <f t="shared" si="57"/>
        <v>235</v>
      </c>
      <c r="M335">
        <f t="shared" si="58"/>
        <v>0</v>
      </c>
      <c r="N335" t="str">
        <f t="shared" si="59"/>
        <v>UZ</v>
      </c>
    </row>
    <row r="336" spans="1:14">
      <c r="A336" t="s">
        <v>128</v>
      </c>
      <c r="B336" t="str">
        <f t="shared" si="51"/>
        <v>------ UZ ------</v>
      </c>
      <c r="C336" t="str">
        <f t="shared" si="52"/>
        <v>Pack 2 pick 1:</v>
      </c>
      <c r="D336" s="2" t="str">
        <f t="shared" si="61"/>
        <v xml:space="preserve"> 2</v>
      </c>
      <c r="E336" s="2" t="str">
        <f t="shared" si="60"/>
        <v xml:space="preserve"> 1</v>
      </c>
      <c r="F336" t="str">
        <f t="shared" si="53"/>
        <v xml:space="preserve">    Restoration Angel</v>
      </c>
      <c r="G336" t="str">
        <f t="shared" si="54"/>
        <v>Restoration Angel</v>
      </c>
      <c r="H336">
        <f t="shared" si="55"/>
        <v>0</v>
      </c>
      <c r="I336">
        <f>VLOOKUP(G336,'Cards Fixture'!$A$1:$B$278,2,FALSE)</f>
        <v>183</v>
      </c>
      <c r="J336">
        <f t="shared" si="56"/>
        <v>0</v>
      </c>
      <c r="K336" t="str">
        <f t="shared" si="62"/>
        <v>183</v>
      </c>
      <c r="L336">
        <f t="shared" si="57"/>
        <v>235</v>
      </c>
      <c r="M336">
        <f t="shared" si="58"/>
        <v>0</v>
      </c>
      <c r="N336" t="str">
        <f t="shared" si="59"/>
        <v>UZ</v>
      </c>
    </row>
    <row r="337" spans="1:14">
      <c r="B337" t="str">
        <f t="shared" si="51"/>
        <v>------ UZ ------</v>
      </c>
      <c r="C337" t="str">
        <f t="shared" si="52"/>
        <v>Pack 2 pick 1:</v>
      </c>
      <c r="D337" s="2" t="str">
        <f t="shared" si="61"/>
        <v xml:space="preserve"> 2</v>
      </c>
      <c r="E337" s="2" t="str">
        <f t="shared" si="60"/>
        <v xml:space="preserve"> 1</v>
      </c>
      <c r="F337">
        <f t="shared" si="53"/>
        <v>0</v>
      </c>
      <c r="G337" t="str">
        <f t="shared" si="54"/>
        <v>0</v>
      </c>
      <c r="H337">
        <f t="shared" si="55"/>
        <v>0</v>
      </c>
      <c r="I337" t="e">
        <f>VLOOKUP(G337,'Cards Fixture'!$A$1:$B$278,2,FALSE)</f>
        <v>#N/A</v>
      </c>
      <c r="J337">
        <f t="shared" si="56"/>
        <v>0</v>
      </c>
      <c r="K337" t="str">
        <f t="shared" si="62"/>
        <v>183</v>
      </c>
      <c r="L337">
        <f t="shared" si="57"/>
        <v>235</v>
      </c>
      <c r="M337">
        <f t="shared" si="58"/>
        <v>0</v>
      </c>
      <c r="N337" t="str">
        <f t="shared" si="59"/>
        <v>UZ</v>
      </c>
    </row>
    <row r="338" spans="1:14">
      <c r="A338" t="s">
        <v>129</v>
      </c>
      <c r="B338" t="str">
        <f t="shared" si="51"/>
        <v>------ UZ ------</v>
      </c>
      <c r="C338" t="str">
        <f t="shared" si="52"/>
        <v>Pack 2 pick 1:</v>
      </c>
      <c r="D338" s="2" t="str">
        <f t="shared" si="61"/>
        <v xml:space="preserve"> 2</v>
      </c>
      <c r="E338" s="2" t="str">
        <f t="shared" si="60"/>
        <v xml:space="preserve"> 1</v>
      </c>
      <c r="F338" t="str">
        <f t="shared" si="53"/>
        <v xml:space="preserve">    Mystical Tutor</v>
      </c>
      <c r="G338" t="str">
        <f t="shared" si="54"/>
        <v>Mystical Tutor</v>
      </c>
      <c r="H338">
        <f t="shared" si="55"/>
        <v>0</v>
      </c>
      <c r="I338">
        <f>VLOOKUP(G338,'Cards Fixture'!$A$1:$B$278,2,FALSE)</f>
        <v>135</v>
      </c>
      <c r="J338">
        <f t="shared" si="56"/>
        <v>0</v>
      </c>
      <c r="K338" t="str">
        <f t="shared" si="62"/>
        <v>183,135</v>
      </c>
      <c r="L338">
        <f t="shared" si="57"/>
        <v>235</v>
      </c>
      <c r="M338">
        <f t="shared" si="58"/>
        <v>0</v>
      </c>
      <c r="N338" t="str">
        <f t="shared" si="59"/>
        <v>UZ</v>
      </c>
    </row>
    <row r="339" spans="1:14">
      <c r="B339" t="str">
        <f t="shared" si="51"/>
        <v>------ UZ ------</v>
      </c>
      <c r="C339" t="str">
        <f t="shared" si="52"/>
        <v>Pack 2 pick 1:</v>
      </c>
      <c r="D339" s="2" t="str">
        <f t="shared" si="61"/>
        <v xml:space="preserve"> 2</v>
      </c>
      <c r="E339" s="2" t="str">
        <f t="shared" si="60"/>
        <v xml:space="preserve"> 1</v>
      </c>
      <c r="F339">
        <f t="shared" si="53"/>
        <v>0</v>
      </c>
      <c r="G339" t="str">
        <f t="shared" si="54"/>
        <v>0</v>
      </c>
      <c r="H339">
        <f t="shared" si="55"/>
        <v>0</v>
      </c>
      <c r="I339" t="e">
        <f>VLOOKUP(G339,'Cards Fixture'!$A$1:$B$278,2,FALSE)</f>
        <v>#N/A</v>
      </c>
      <c r="J339">
        <f t="shared" si="56"/>
        <v>0</v>
      </c>
      <c r="K339" t="str">
        <f t="shared" si="62"/>
        <v>183,135</v>
      </c>
      <c r="L339">
        <f t="shared" si="57"/>
        <v>235</v>
      </c>
      <c r="M339">
        <f t="shared" si="58"/>
        <v>0</v>
      </c>
      <c r="N339" t="str">
        <f t="shared" si="59"/>
        <v>UZ</v>
      </c>
    </row>
    <row r="340" spans="1:14">
      <c r="A340" t="s">
        <v>130</v>
      </c>
      <c r="B340" t="str">
        <f t="shared" si="51"/>
        <v>------ UZ ------</v>
      </c>
      <c r="C340" t="str">
        <f t="shared" si="52"/>
        <v>Pack 2 pick 1:</v>
      </c>
      <c r="D340" s="2" t="str">
        <f t="shared" si="61"/>
        <v xml:space="preserve"> 2</v>
      </c>
      <c r="E340" s="2" t="str">
        <f t="shared" si="60"/>
        <v xml:space="preserve"> 1</v>
      </c>
      <c r="F340" t="str">
        <f t="shared" si="53"/>
        <v xml:space="preserve">    Hymn to Tourach</v>
      </c>
      <c r="G340" t="str">
        <f t="shared" si="54"/>
        <v>Hymn to Tourach</v>
      </c>
      <c r="H340">
        <f t="shared" si="55"/>
        <v>0</v>
      </c>
      <c r="I340">
        <f>VLOOKUP(G340,'Cards Fixture'!$A$1:$B$278,2,FALSE)</f>
        <v>97</v>
      </c>
      <c r="J340">
        <f t="shared" si="56"/>
        <v>0</v>
      </c>
      <c r="K340" t="str">
        <f t="shared" si="62"/>
        <v>183,135,97</v>
      </c>
      <c r="L340">
        <f t="shared" si="57"/>
        <v>235</v>
      </c>
      <c r="M340">
        <f t="shared" si="58"/>
        <v>0</v>
      </c>
      <c r="N340" t="str">
        <f t="shared" si="59"/>
        <v>UZ</v>
      </c>
    </row>
    <row r="341" spans="1:14">
      <c r="B341" t="str">
        <f t="shared" si="51"/>
        <v>------ UZ ------</v>
      </c>
      <c r="C341" t="str">
        <f t="shared" si="52"/>
        <v>Pack 2 pick 1:</v>
      </c>
      <c r="D341" s="2" t="str">
        <f t="shared" si="61"/>
        <v xml:space="preserve"> 2</v>
      </c>
      <c r="E341" s="2" t="str">
        <f t="shared" si="60"/>
        <v xml:space="preserve"> 1</v>
      </c>
      <c r="F341">
        <f t="shared" si="53"/>
        <v>0</v>
      </c>
      <c r="G341" t="str">
        <f t="shared" si="54"/>
        <v>0</v>
      </c>
      <c r="H341">
        <f t="shared" si="55"/>
        <v>0</v>
      </c>
      <c r="I341" t="e">
        <f>VLOOKUP(G341,'Cards Fixture'!$A$1:$B$278,2,FALSE)</f>
        <v>#N/A</v>
      </c>
      <c r="J341">
        <f t="shared" si="56"/>
        <v>0</v>
      </c>
      <c r="K341" t="str">
        <f t="shared" si="62"/>
        <v>183,135,97</v>
      </c>
      <c r="L341">
        <f t="shared" si="57"/>
        <v>235</v>
      </c>
      <c r="M341">
        <f t="shared" si="58"/>
        <v>0</v>
      </c>
      <c r="N341" t="str">
        <f t="shared" si="59"/>
        <v>UZ</v>
      </c>
    </row>
    <row r="342" spans="1:14">
      <c r="A342" t="s">
        <v>131</v>
      </c>
      <c r="B342" t="str">
        <f t="shared" si="51"/>
        <v>------ UZ ------</v>
      </c>
      <c r="C342" t="str">
        <f t="shared" si="52"/>
        <v>Pack 2 pick 1:</v>
      </c>
      <c r="D342" s="2" t="str">
        <f t="shared" si="61"/>
        <v xml:space="preserve"> 2</v>
      </c>
      <c r="E342" s="2" t="str">
        <f t="shared" si="60"/>
        <v xml:space="preserve"> 1</v>
      </c>
      <c r="F342" t="str">
        <f t="shared" si="53"/>
        <v xml:space="preserve">    Wheel of Fortune</v>
      </c>
      <c r="G342" t="str">
        <f t="shared" si="54"/>
        <v>Wheel of Fortune</v>
      </c>
      <c r="H342">
        <f t="shared" si="55"/>
        <v>0</v>
      </c>
      <c r="I342">
        <f>VLOOKUP(G342,'Cards Fixture'!$A$1:$B$278,2,FALSE)</f>
        <v>268</v>
      </c>
      <c r="J342">
        <f t="shared" si="56"/>
        <v>0</v>
      </c>
      <c r="K342" t="str">
        <f t="shared" si="62"/>
        <v>183,135,97,268</v>
      </c>
      <c r="L342">
        <f t="shared" si="57"/>
        <v>235</v>
      </c>
      <c r="M342">
        <f t="shared" si="58"/>
        <v>0</v>
      </c>
      <c r="N342" t="str">
        <f t="shared" si="59"/>
        <v>UZ</v>
      </c>
    </row>
    <row r="343" spans="1:14">
      <c r="B343" t="str">
        <f t="shared" si="51"/>
        <v>------ UZ ------</v>
      </c>
      <c r="C343" t="str">
        <f t="shared" si="52"/>
        <v>Pack 2 pick 1:</v>
      </c>
      <c r="D343" s="2" t="str">
        <f t="shared" si="61"/>
        <v xml:space="preserve"> 2</v>
      </c>
      <c r="E343" s="2" t="str">
        <f t="shared" si="60"/>
        <v xml:space="preserve"> 1</v>
      </c>
      <c r="F343">
        <f t="shared" si="53"/>
        <v>0</v>
      </c>
      <c r="G343" t="str">
        <f t="shared" si="54"/>
        <v>0</v>
      </c>
      <c r="H343">
        <f t="shared" si="55"/>
        <v>0</v>
      </c>
      <c r="I343" t="e">
        <f>VLOOKUP(G343,'Cards Fixture'!$A$1:$B$278,2,FALSE)</f>
        <v>#N/A</v>
      </c>
      <c r="J343">
        <f t="shared" si="56"/>
        <v>0</v>
      </c>
      <c r="K343" t="str">
        <f t="shared" si="62"/>
        <v>183,135,97,268</v>
      </c>
      <c r="L343">
        <f t="shared" si="57"/>
        <v>235</v>
      </c>
      <c r="M343">
        <f t="shared" si="58"/>
        <v>0</v>
      </c>
      <c r="N343" t="str">
        <f t="shared" si="59"/>
        <v>UZ</v>
      </c>
    </row>
    <row r="344" spans="1:14">
      <c r="A344" t="s">
        <v>132</v>
      </c>
      <c r="B344" t="str">
        <f t="shared" si="51"/>
        <v>------ UZ ------</v>
      </c>
      <c r="C344" t="str">
        <f t="shared" si="52"/>
        <v>Pack 2 pick 1:</v>
      </c>
      <c r="D344" s="2" t="str">
        <f t="shared" si="61"/>
        <v xml:space="preserve"> 2</v>
      </c>
      <c r="E344" s="2" t="str">
        <f t="shared" si="60"/>
        <v xml:space="preserve"> 1</v>
      </c>
      <c r="F344" t="str">
        <f t="shared" si="53"/>
        <v xml:space="preserve">    Ohran Viper</v>
      </c>
      <c r="G344" t="str">
        <f t="shared" si="54"/>
        <v>Ohran Viper</v>
      </c>
      <c r="H344">
        <f t="shared" si="55"/>
        <v>0</v>
      </c>
      <c r="I344">
        <f>VLOOKUP(G344,'Cards Fixture'!$A$1:$B$278,2,FALSE)</f>
        <v>147</v>
      </c>
      <c r="J344">
        <f t="shared" si="56"/>
        <v>0</v>
      </c>
      <c r="K344" t="str">
        <f t="shared" si="62"/>
        <v>183,135,97,268,147</v>
      </c>
      <c r="L344">
        <f t="shared" si="57"/>
        <v>235</v>
      </c>
      <c r="M344">
        <f t="shared" si="58"/>
        <v>0</v>
      </c>
      <c r="N344" t="str">
        <f t="shared" si="59"/>
        <v>UZ</v>
      </c>
    </row>
    <row r="345" spans="1:14">
      <c r="B345" t="str">
        <f t="shared" si="51"/>
        <v>------ UZ ------</v>
      </c>
      <c r="C345" t="str">
        <f t="shared" si="52"/>
        <v>Pack 2 pick 1:</v>
      </c>
      <c r="D345" s="2" t="str">
        <f t="shared" si="61"/>
        <v xml:space="preserve"> 2</v>
      </c>
      <c r="E345" s="2" t="str">
        <f t="shared" si="60"/>
        <v xml:space="preserve"> 1</v>
      </c>
      <c r="F345">
        <f t="shared" si="53"/>
        <v>0</v>
      </c>
      <c r="G345" t="str">
        <f t="shared" si="54"/>
        <v>0</v>
      </c>
      <c r="H345">
        <f t="shared" si="55"/>
        <v>0</v>
      </c>
      <c r="I345" t="e">
        <f>VLOOKUP(G345,'Cards Fixture'!$A$1:$B$278,2,FALSE)</f>
        <v>#N/A</v>
      </c>
      <c r="J345">
        <f t="shared" si="56"/>
        <v>0</v>
      </c>
      <c r="K345" t="str">
        <f t="shared" si="62"/>
        <v>183,135,97,268,147</v>
      </c>
      <c r="L345">
        <f t="shared" si="57"/>
        <v>235</v>
      </c>
      <c r="M345">
        <f t="shared" si="58"/>
        <v>0</v>
      </c>
      <c r="N345" t="str">
        <f t="shared" si="59"/>
        <v>UZ</v>
      </c>
    </row>
    <row r="346" spans="1:14">
      <c r="A346" t="s">
        <v>133</v>
      </c>
      <c r="B346" t="str">
        <f t="shared" si="51"/>
        <v>------ UZ ------</v>
      </c>
      <c r="C346" t="str">
        <f t="shared" si="52"/>
        <v>Pack 2 pick 1:</v>
      </c>
      <c r="D346" s="2" t="str">
        <f t="shared" si="61"/>
        <v xml:space="preserve"> 2</v>
      </c>
      <c r="E346" s="2" t="str">
        <f t="shared" si="60"/>
        <v xml:space="preserve"> 1</v>
      </c>
      <c r="F346" t="str">
        <f t="shared" si="53"/>
        <v>--&gt; Worn Powerstone</v>
      </c>
      <c r="G346" t="str">
        <f t="shared" si="54"/>
        <v>Worn Powerstone</v>
      </c>
      <c r="H346">
        <f t="shared" si="55"/>
        <v>1</v>
      </c>
      <c r="I346">
        <f>VLOOKUP(G346,'Cards Fixture'!$A$1:$B$278,2,FALSE)</f>
        <v>273</v>
      </c>
      <c r="J346">
        <f t="shared" si="56"/>
        <v>0</v>
      </c>
      <c r="K346" t="str">
        <f t="shared" si="62"/>
        <v>183,135,97,268,147,273</v>
      </c>
      <c r="L346">
        <f t="shared" si="57"/>
        <v>273</v>
      </c>
      <c r="M346">
        <f t="shared" si="58"/>
        <v>0</v>
      </c>
      <c r="N346" t="str">
        <f t="shared" si="59"/>
        <v>UZ</v>
      </c>
    </row>
    <row r="347" spans="1:14">
      <c r="B347" t="str">
        <f t="shared" ref="B347:B410" si="63">IF(ISERROR(FIND("----",A347)),B346,A347)</f>
        <v>------ UZ ------</v>
      </c>
      <c r="C347" t="str">
        <f t="shared" ref="C347:C410" si="64">IF(ISERROR(FIND(":",A347)),C346,A347)</f>
        <v>Pack 2 pick 1:</v>
      </c>
      <c r="D347" s="2" t="str">
        <f t="shared" si="61"/>
        <v xml:space="preserve"> 2</v>
      </c>
      <c r="E347" s="2" t="str">
        <f t="shared" si="60"/>
        <v xml:space="preserve"> 1</v>
      </c>
      <c r="F347">
        <f t="shared" ref="F347:F410" si="65">IF(AND(ISERROR(FIND("----",A347)),ISERROR(FIND(":",A347))),A347,"")</f>
        <v>0</v>
      </c>
      <c r="G347" t="str">
        <f t="shared" ref="G347:G410" si="66">TRIM(SUBSTITUTE(F347,"--&gt; ",""))</f>
        <v>0</v>
      </c>
      <c r="H347">
        <f t="shared" ref="H347:H410" si="67">IF(NOT(ISERROR(FIND("--&gt; ",A347))),1,0)</f>
        <v>0</v>
      </c>
      <c r="I347" t="e">
        <f>VLOOKUP(G347,'Cards Fixture'!$A$1:$B$278,2,FALSE)</f>
        <v>#N/A</v>
      </c>
      <c r="J347">
        <f t="shared" ref="J347:J410" si="68">IF(C347&lt;&gt;C346,1,0)</f>
        <v>0</v>
      </c>
      <c r="K347" t="str">
        <f t="shared" si="62"/>
        <v>183,135,97,268,147,273</v>
      </c>
      <c r="L347">
        <f t="shared" ref="L347:L410" si="69">IF(ISBLANK(K347),"",IF(H347=1,I347,L346))</f>
        <v>273</v>
      </c>
      <c r="M347">
        <f t="shared" ref="M347:M410" si="70">IF(J348=1,1,0)</f>
        <v>0</v>
      </c>
      <c r="N347" t="str">
        <f t="shared" ref="N347:N410" si="71">TRIM(SUBSTITUTE(B347,"------",""))</f>
        <v>UZ</v>
      </c>
    </row>
    <row r="348" spans="1:14">
      <c r="A348" t="s">
        <v>134</v>
      </c>
      <c r="B348" t="str">
        <f t="shared" si="63"/>
        <v>------ UZ ------</v>
      </c>
      <c r="C348" t="str">
        <f t="shared" si="64"/>
        <v>Pack 2 pick 1:</v>
      </c>
      <c r="D348" s="2" t="str">
        <f t="shared" si="61"/>
        <v xml:space="preserve"> 2</v>
      </c>
      <c r="E348" s="2" t="str">
        <f t="shared" si="60"/>
        <v xml:space="preserve"> 1</v>
      </c>
      <c r="F348" t="str">
        <f t="shared" si="65"/>
        <v xml:space="preserve">    Polluted Delta</v>
      </c>
      <c r="G348" t="str">
        <f t="shared" si="66"/>
        <v>Polluted Delta</v>
      </c>
      <c r="H348">
        <f t="shared" si="67"/>
        <v>0</v>
      </c>
      <c r="I348">
        <f>VLOOKUP(G348,'Cards Fixture'!$A$1:$B$278,2,FALSE)</f>
        <v>164</v>
      </c>
      <c r="J348">
        <f t="shared" si="68"/>
        <v>0</v>
      </c>
      <c r="K348" t="str">
        <f t="shared" si="62"/>
        <v>183,135,97,268,147,273,164</v>
      </c>
      <c r="L348">
        <f t="shared" si="69"/>
        <v>273</v>
      </c>
      <c r="M348">
        <f t="shared" si="70"/>
        <v>0</v>
      </c>
      <c r="N348" t="str">
        <f t="shared" si="71"/>
        <v>UZ</v>
      </c>
    </row>
    <row r="349" spans="1:14">
      <c r="B349" t="str">
        <f t="shared" si="63"/>
        <v>------ UZ ------</v>
      </c>
      <c r="C349" t="str">
        <f t="shared" si="64"/>
        <v>Pack 2 pick 1:</v>
      </c>
      <c r="D349" s="2" t="str">
        <f t="shared" si="61"/>
        <v xml:space="preserve"> 2</v>
      </c>
      <c r="E349" s="2" t="str">
        <f t="shared" si="60"/>
        <v xml:space="preserve"> 1</v>
      </c>
      <c r="F349">
        <f t="shared" si="65"/>
        <v>0</v>
      </c>
      <c r="G349" t="str">
        <f t="shared" si="66"/>
        <v>0</v>
      </c>
      <c r="H349">
        <f t="shared" si="67"/>
        <v>0</v>
      </c>
      <c r="I349" t="e">
        <f>VLOOKUP(G349,'Cards Fixture'!$A$1:$B$278,2,FALSE)</f>
        <v>#N/A</v>
      </c>
      <c r="J349">
        <f t="shared" si="68"/>
        <v>0</v>
      </c>
      <c r="K349" t="str">
        <f t="shared" si="62"/>
        <v>183,135,97,268,147,273,164</v>
      </c>
      <c r="L349">
        <f t="shared" si="69"/>
        <v>273</v>
      </c>
      <c r="M349">
        <f t="shared" si="70"/>
        <v>0</v>
      </c>
      <c r="N349" t="str">
        <f t="shared" si="71"/>
        <v>UZ</v>
      </c>
    </row>
    <row r="350" spans="1:14">
      <c r="A350" t="s">
        <v>135</v>
      </c>
      <c r="B350" t="str">
        <f t="shared" si="63"/>
        <v>------ UZ ------</v>
      </c>
      <c r="C350" t="str">
        <f t="shared" si="64"/>
        <v>Pack 2 pick 1:</v>
      </c>
      <c r="D350" s="2" t="str">
        <f t="shared" si="61"/>
        <v xml:space="preserve"> 2</v>
      </c>
      <c r="E350" s="2" t="str">
        <f t="shared" ref="E350:E413" si="72">RIGHT(LEFT(C350, FIND(":",C350)-1),2)</f>
        <v xml:space="preserve"> 1</v>
      </c>
      <c r="F350" t="str">
        <f t="shared" si="65"/>
        <v xml:space="preserve">    Lightning Helix</v>
      </c>
      <c r="G350" t="str">
        <f t="shared" si="66"/>
        <v>Lightning Helix</v>
      </c>
      <c r="H350">
        <f t="shared" si="67"/>
        <v>0</v>
      </c>
      <c r="I350">
        <f>VLOOKUP(G350,'Cards Fixture'!$A$1:$B$278,2,FALSE)</f>
        <v>113</v>
      </c>
      <c r="J350">
        <f t="shared" si="68"/>
        <v>0</v>
      </c>
      <c r="K350" t="str">
        <f t="shared" si="62"/>
        <v>183,135,97,268,147,273,164,113</v>
      </c>
      <c r="L350">
        <f t="shared" si="69"/>
        <v>273</v>
      </c>
      <c r="M350">
        <f t="shared" si="70"/>
        <v>0</v>
      </c>
      <c r="N350" t="str">
        <f t="shared" si="71"/>
        <v>UZ</v>
      </c>
    </row>
    <row r="351" spans="1:14">
      <c r="B351" t="str">
        <f t="shared" si="63"/>
        <v>------ UZ ------</v>
      </c>
      <c r="C351" t="str">
        <f t="shared" si="64"/>
        <v>Pack 2 pick 1:</v>
      </c>
      <c r="D351" s="2" t="str">
        <f t="shared" ref="D351:D414" si="73">RIGHT(LEFT(C351,FIND(" pick",C351)-1),2)</f>
        <v xml:space="preserve"> 2</v>
      </c>
      <c r="E351" s="2" t="str">
        <f t="shared" si="72"/>
        <v xml:space="preserve"> 1</v>
      </c>
      <c r="F351">
        <f t="shared" si="65"/>
        <v>0</v>
      </c>
      <c r="G351" t="str">
        <f t="shared" si="66"/>
        <v>0</v>
      </c>
      <c r="H351">
        <f t="shared" si="67"/>
        <v>0</v>
      </c>
      <c r="I351" t="e">
        <f>VLOOKUP(G351,'Cards Fixture'!$A$1:$B$278,2,FALSE)</f>
        <v>#N/A</v>
      </c>
      <c r="J351">
        <f t="shared" si="68"/>
        <v>0</v>
      </c>
      <c r="K351" t="str">
        <f t="shared" si="62"/>
        <v>183,135,97,268,147,273,164,113</v>
      </c>
      <c r="L351">
        <f t="shared" si="69"/>
        <v>273</v>
      </c>
      <c r="M351">
        <f t="shared" si="70"/>
        <v>0</v>
      </c>
      <c r="N351" t="str">
        <f t="shared" si="71"/>
        <v>UZ</v>
      </c>
    </row>
    <row r="352" spans="1:14">
      <c r="A352" t="s">
        <v>136</v>
      </c>
      <c r="B352" t="str">
        <f t="shared" si="63"/>
        <v>------ UZ ------</v>
      </c>
      <c r="C352" t="str">
        <f t="shared" si="64"/>
        <v>Pack 2 pick 1:</v>
      </c>
      <c r="D352" s="2" t="str">
        <f t="shared" si="73"/>
        <v xml:space="preserve"> 2</v>
      </c>
      <c r="E352" s="2" t="str">
        <f t="shared" si="72"/>
        <v xml:space="preserve"> 1</v>
      </c>
      <c r="F352" t="str">
        <f t="shared" si="65"/>
        <v xml:space="preserve">    Krosan Grip</v>
      </c>
      <c r="G352" t="str">
        <f t="shared" si="66"/>
        <v>Krosan Grip</v>
      </c>
      <c r="H352">
        <f t="shared" si="67"/>
        <v>0</v>
      </c>
      <c r="I352">
        <f>VLOOKUP(G352,'Cards Fixture'!$A$1:$B$278,2,FALSE)</f>
        <v>110</v>
      </c>
      <c r="J352">
        <f t="shared" si="68"/>
        <v>0</v>
      </c>
      <c r="K352" t="str">
        <f t="shared" si="62"/>
        <v>183,135,97,268,147,273,164,113,110</v>
      </c>
      <c r="L352">
        <f t="shared" si="69"/>
        <v>273</v>
      </c>
      <c r="M352">
        <f t="shared" si="70"/>
        <v>0</v>
      </c>
      <c r="N352" t="str">
        <f t="shared" si="71"/>
        <v>UZ</v>
      </c>
    </row>
    <row r="353" spans="1:14">
      <c r="B353" t="str">
        <f t="shared" si="63"/>
        <v>------ UZ ------</v>
      </c>
      <c r="C353" t="str">
        <f t="shared" si="64"/>
        <v>Pack 2 pick 1:</v>
      </c>
      <c r="D353" s="2" t="str">
        <f t="shared" si="73"/>
        <v xml:space="preserve"> 2</v>
      </c>
      <c r="E353" s="2" t="str">
        <f t="shared" si="72"/>
        <v xml:space="preserve"> 1</v>
      </c>
      <c r="F353">
        <f t="shared" si="65"/>
        <v>0</v>
      </c>
      <c r="G353" t="str">
        <f t="shared" si="66"/>
        <v>0</v>
      </c>
      <c r="H353">
        <f t="shared" si="67"/>
        <v>0</v>
      </c>
      <c r="I353" t="e">
        <f>VLOOKUP(G353,'Cards Fixture'!$A$1:$B$278,2,FALSE)</f>
        <v>#N/A</v>
      </c>
      <c r="J353">
        <f t="shared" si="68"/>
        <v>0</v>
      </c>
      <c r="K353" t="str">
        <f t="shared" ref="K353:K416" si="74">IF(J353=1,IF(ISNA(I353),"",I353),K352&amp;IF(ISNA(I353),"",IF(LEN(K352)=0,I353,","&amp;I353)))</f>
        <v>183,135,97,268,147,273,164,113,110</v>
      </c>
      <c r="L353">
        <f t="shared" si="69"/>
        <v>273</v>
      </c>
      <c r="M353">
        <f t="shared" si="70"/>
        <v>0</v>
      </c>
      <c r="N353" t="str">
        <f t="shared" si="71"/>
        <v>UZ</v>
      </c>
    </row>
    <row r="354" spans="1:14">
      <c r="A354" t="s">
        <v>137</v>
      </c>
      <c r="B354" t="str">
        <f t="shared" si="63"/>
        <v>------ UZ ------</v>
      </c>
      <c r="C354" t="str">
        <f t="shared" si="64"/>
        <v>Pack 2 pick 1:</v>
      </c>
      <c r="D354" s="2" t="str">
        <f t="shared" si="73"/>
        <v xml:space="preserve"> 2</v>
      </c>
      <c r="E354" s="2" t="str">
        <f t="shared" si="72"/>
        <v xml:space="preserve"> 1</v>
      </c>
      <c r="F354" t="str">
        <f t="shared" si="65"/>
        <v xml:space="preserve">    Zombie Cutthroat</v>
      </c>
      <c r="G354" t="str">
        <f t="shared" si="66"/>
        <v>Zombie Cutthroat</v>
      </c>
      <c r="H354">
        <f t="shared" si="67"/>
        <v>0</v>
      </c>
      <c r="I354">
        <f>VLOOKUP(G354,'Cards Fixture'!$A$1:$B$278,2,FALSE)</f>
        <v>277</v>
      </c>
      <c r="J354">
        <f t="shared" si="68"/>
        <v>0</v>
      </c>
      <c r="K354" t="str">
        <f t="shared" si="74"/>
        <v>183,135,97,268,147,273,164,113,110,277</v>
      </c>
      <c r="L354">
        <f t="shared" si="69"/>
        <v>273</v>
      </c>
      <c r="M354">
        <f t="shared" si="70"/>
        <v>0</v>
      </c>
      <c r="N354" t="str">
        <f t="shared" si="71"/>
        <v>UZ</v>
      </c>
    </row>
    <row r="355" spans="1:14">
      <c r="B355" t="str">
        <f t="shared" si="63"/>
        <v>------ UZ ------</v>
      </c>
      <c r="C355" t="str">
        <f t="shared" si="64"/>
        <v>Pack 2 pick 1:</v>
      </c>
      <c r="D355" s="2" t="str">
        <f t="shared" si="73"/>
        <v xml:space="preserve"> 2</v>
      </c>
      <c r="E355" s="2" t="str">
        <f t="shared" si="72"/>
        <v xml:space="preserve"> 1</v>
      </c>
      <c r="F355">
        <f t="shared" si="65"/>
        <v>0</v>
      </c>
      <c r="G355" t="str">
        <f t="shared" si="66"/>
        <v>0</v>
      </c>
      <c r="H355">
        <f t="shared" si="67"/>
        <v>0</v>
      </c>
      <c r="I355" t="e">
        <f>VLOOKUP(G355,'Cards Fixture'!$A$1:$B$278,2,FALSE)</f>
        <v>#N/A</v>
      </c>
      <c r="J355">
        <f t="shared" si="68"/>
        <v>0</v>
      </c>
      <c r="K355" t="str">
        <f t="shared" si="74"/>
        <v>183,135,97,268,147,273,164,113,110,277</v>
      </c>
      <c r="L355">
        <f t="shared" si="69"/>
        <v>273</v>
      </c>
      <c r="M355">
        <f t="shared" si="70"/>
        <v>0</v>
      </c>
      <c r="N355" t="str">
        <f t="shared" si="71"/>
        <v>UZ</v>
      </c>
    </row>
    <row r="356" spans="1:14">
      <c r="A356" t="s">
        <v>138</v>
      </c>
      <c r="B356" t="str">
        <f t="shared" si="63"/>
        <v>------ UZ ------</v>
      </c>
      <c r="C356" t="str">
        <f t="shared" si="64"/>
        <v>Pack 2 pick 1:</v>
      </c>
      <c r="D356" s="2" t="str">
        <f t="shared" si="73"/>
        <v xml:space="preserve"> 2</v>
      </c>
      <c r="E356" s="2" t="str">
        <f t="shared" si="72"/>
        <v xml:space="preserve"> 1</v>
      </c>
      <c r="F356" t="str">
        <f t="shared" si="65"/>
        <v xml:space="preserve">    Putrid Leech</v>
      </c>
      <c r="G356" t="str">
        <f t="shared" si="66"/>
        <v>Putrid Leech</v>
      </c>
      <c r="H356">
        <f t="shared" si="67"/>
        <v>0</v>
      </c>
      <c r="I356">
        <f>VLOOKUP(G356,'Cards Fixture'!$A$1:$B$278,2,FALSE)</f>
        <v>171</v>
      </c>
      <c r="J356">
        <f t="shared" si="68"/>
        <v>0</v>
      </c>
      <c r="K356" t="str">
        <f t="shared" si="74"/>
        <v>183,135,97,268,147,273,164,113,110,277,171</v>
      </c>
      <c r="L356">
        <f t="shared" si="69"/>
        <v>273</v>
      </c>
      <c r="M356">
        <f t="shared" si="70"/>
        <v>0</v>
      </c>
      <c r="N356" t="str">
        <f t="shared" si="71"/>
        <v>UZ</v>
      </c>
    </row>
    <row r="357" spans="1:14">
      <c r="B357" t="str">
        <f t="shared" si="63"/>
        <v>------ UZ ------</v>
      </c>
      <c r="C357" t="str">
        <f t="shared" si="64"/>
        <v>Pack 2 pick 1:</v>
      </c>
      <c r="D357" s="2" t="str">
        <f t="shared" si="73"/>
        <v xml:space="preserve"> 2</v>
      </c>
      <c r="E357" s="2" t="str">
        <f t="shared" si="72"/>
        <v xml:space="preserve"> 1</v>
      </c>
      <c r="F357">
        <f t="shared" si="65"/>
        <v>0</v>
      </c>
      <c r="G357" t="str">
        <f t="shared" si="66"/>
        <v>0</v>
      </c>
      <c r="H357">
        <f t="shared" si="67"/>
        <v>0</v>
      </c>
      <c r="I357" t="e">
        <f>VLOOKUP(G357,'Cards Fixture'!$A$1:$B$278,2,FALSE)</f>
        <v>#N/A</v>
      </c>
      <c r="J357">
        <f t="shared" si="68"/>
        <v>0</v>
      </c>
      <c r="K357" t="str">
        <f t="shared" si="74"/>
        <v>183,135,97,268,147,273,164,113,110,277,171</v>
      </c>
      <c r="L357">
        <f t="shared" si="69"/>
        <v>273</v>
      </c>
      <c r="M357">
        <f t="shared" si="70"/>
        <v>0</v>
      </c>
      <c r="N357" t="str">
        <f t="shared" si="71"/>
        <v>UZ</v>
      </c>
    </row>
    <row r="358" spans="1:14">
      <c r="A358" t="s">
        <v>139</v>
      </c>
      <c r="B358" t="str">
        <f t="shared" si="63"/>
        <v>------ UZ ------</v>
      </c>
      <c r="C358" t="str">
        <f t="shared" si="64"/>
        <v>Pack 2 pick 1:</v>
      </c>
      <c r="D358" s="2" t="str">
        <f t="shared" si="73"/>
        <v xml:space="preserve"> 2</v>
      </c>
      <c r="E358" s="2" t="str">
        <f t="shared" si="72"/>
        <v xml:space="preserve"> 1</v>
      </c>
      <c r="F358" t="str">
        <f t="shared" si="65"/>
        <v xml:space="preserve">    Ember Hauler</v>
      </c>
      <c r="G358" t="str">
        <f t="shared" si="66"/>
        <v>Ember Hauler</v>
      </c>
      <c r="H358">
        <f t="shared" si="67"/>
        <v>0</v>
      </c>
      <c r="I358">
        <f>VLOOKUP(G358,'Cards Fixture'!$A$1:$B$278,2,FALSE)</f>
        <v>63</v>
      </c>
      <c r="J358">
        <f t="shared" si="68"/>
        <v>0</v>
      </c>
      <c r="K358" t="str">
        <f t="shared" si="74"/>
        <v>183,135,97,268,147,273,164,113,110,277,171,63</v>
      </c>
      <c r="L358">
        <f t="shared" si="69"/>
        <v>273</v>
      </c>
      <c r="M358">
        <f t="shared" si="70"/>
        <v>0</v>
      </c>
      <c r="N358" t="str">
        <f t="shared" si="71"/>
        <v>UZ</v>
      </c>
    </row>
    <row r="359" spans="1:14">
      <c r="B359" t="str">
        <f t="shared" si="63"/>
        <v>------ UZ ------</v>
      </c>
      <c r="C359" t="str">
        <f t="shared" si="64"/>
        <v>Pack 2 pick 1:</v>
      </c>
      <c r="D359" s="2" t="str">
        <f t="shared" si="73"/>
        <v xml:space="preserve"> 2</v>
      </c>
      <c r="E359" s="2" t="str">
        <f t="shared" si="72"/>
        <v xml:space="preserve"> 1</v>
      </c>
      <c r="F359">
        <f t="shared" si="65"/>
        <v>0</v>
      </c>
      <c r="G359" t="str">
        <f t="shared" si="66"/>
        <v>0</v>
      </c>
      <c r="H359">
        <f t="shared" si="67"/>
        <v>0</v>
      </c>
      <c r="I359" t="e">
        <f>VLOOKUP(G359,'Cards Fixture'!$A$1:$B$278,2,FALSE)</f>
        <v>#N/A</v>
      </c>
      <c r="J359">
        <f t="shared" si="68"/>
        <v>0</v>
      </c>
      <c r="K359" t="str">
        <f t="shared" si="74"/>
        <v>183,135,97,268,147,273,164,113,110,277,171,63</v>
      </c>
      <c r="L359">
        <f t="shared" si="69"/>
        <v>273</v>
      </c>
      <c r="M359">
        <f t="shared" si="70"/>
        <v>0</v>
      </c>
      <c r="N359" t="str">
        <f t="shared" si="71"/>
        <v>UZ</v>
      </c>
    </row>
    <row r="360" spans="1:14">
      <c r="A360" t="s">
        <v>140</v>
      </c>
      <c r="B360" t="str">
        <f t="shared" si="63"/>
        <v>------ UZ ------</v>
      </c>
      <c r="C360" t="str">
        <f t="shared" si="64"/>
        <v>Pack 2 pick 1:</v>
      </c>
      <c r="D360" s="2" t="str">
        <f t="shared" si="73"/>
        <v xml:space="preserve"> 2</v>
      </c>
      <c r="E360" s="2" t="str">
        <f t="shared" si="72"/>
        <v xml:space="preserve"> 1</v>
      </c>
      <c r="F360" t="str">
        <f t="shared" si="65"/>
        <v xml:space="preserve">    Restock</v>
      </c>
      <c r="G360" t="str">
        <f t="shared" si="66"/>
        <v>Restock</v>
      </c>
      <c r="H360">
        <f t="shared" si="67"/>
        <v>0</v>
      </c>
      <c r="I360">
        <f>VLOOKUP(G360,'Cards Fixture'!$A$1:$B$278,2,FALSE)</f>
        <v>182</v>
      </c>
      <c r="J360">
        <f t="shared" si="68"/>
        <v>0</v>
      </c>
      <c r="K360" t="str">
        <f t="shared" si="74"/>
        <v>183,135,97,268,147,273,164,113,110,277,171,63,182</v>
      </c>
      <c r="L360">
        <f t="shared" si="69"/>
        <v>273</v>
      </c>
      <c r="M360">
        <f t="shared" si="70"/>
        <v>0</v>
      </c>
      <c r="N360" t="str">
        <f t="shared" si="71"/>
        <v>UZ</v>
      </c>
    </row>
    <row r="361" spans="1:14">
      <c r="B361" t="str">
        <f t="shared" si="63"/>
        <v>------ UZ ------</v>
      </c>
      <c r="C361" t="str">
        <f t="shared" si="64"/>
        <v>Pack 2 pick 1:</v>
      </c>
      <c r="D361" s="2" t="str">
        <f t="shared" si="73"/>
        <v xml:space="preserve"> 2</v>
      </c>
      <c r="E361" s="2" t="str">
        <f t="shared" si="72"/>
        <v xml:space="preserve"> 1</v>
      </c>
      <c r="F361">
        <f t="shared" si="65"/>
        <v>0</v>
      </c>
      <c r="G361" t="str">
        <f t="shared" si="66"/>
        <v>0</v>
      </c>
      <c r="H361">
        <f t="shared" si="67"/>
        <v>0</v>
      </c>
      <c r="I361" t="e">
        <f>VLOOKUP(G361,'Cards Fixture'!$A$1:$B$278,2,FALSE)</f>
        <v>#N/A</v>
      </c>
      <c r="J361">
        <f t="shared" si="68"/>
        <v>0</v>
      </c>
      <c r="K361" t="str">
        <f t="shared" si="74"/>
        <v>183,135,97,268,147,273,164,113,110,277,171,63,182</v>
      </c>
      <c r="L361">
        <f t="shared" si="69"/>
        <v>273</v>
      </c>
      <c r="M361">
        <f t="shared" si="70"/>
        <v>0</v>
      </c>
      <c r="N361" t="str">
        <f t="shared" si="71"/>
        <v>UZ</v>
      </c>
    </row>
    <row r="362" spans="1:14">
      <c r="A362" t="s">
        <v>141</v>
      </c>
      <c r="B362" t="str">
        <f t="shared" si="63"/>
        <v>------ UZ ------</v>
      </c>
      <c r="C362" t="str">
        <f t="shared" si="64"/>
        <v>Pack 2 pick 1:</v>
      </c>
      <c r="D362" s="2" t="str">
        <f t="shared" si="73"/>
        <v xml:space="preserve"> 2</v>
      </c>
      <c r="E362" s="2" t="str">
        <f t="shared" si="72"/>
        <v xml:space="preserve"> 1</v>
      </c>
      <c r="F362" t="str">
        <f t="shared" si="65"/>
        <v xml:space="preserve">    Spikeshot Elder</v>
      </c>
      <c r="G362" t="str">
        <f t="shared" si="66"/>
        <v>Spikeshot Elder</v>
      </c>
      <c r="H362">
        <f t="shared" si="67"/>
        <v>0</v>
      </c>
      <c r="I362">
        <f>VLOOKUP(G362,'Cards Fixture'!$A$1:$B$278,2,FALSE)</f>
        <v>204</v>
      </c>
      <c r="J362">
        <f t="shared" si="68"/>
        <v>0</v>
      </c>
      <c r="K362" t="str">
        <f t="shared" si="74"/>
        <v>183,135,97,268,147,273,164,113,110,277,171,63,182,204</v>
      </c>
      <c r="L362">
        <f t="shared" si="69"/>
        <v>273</v>
      </c>
      <c r="M362">
        <f t="shared" si="70"/>
        <v>0</v>
      </c>
      <c r="N362" t="str">
        <f t="shared" si="71"/>
        <v>UZ</v>
      </c>
    </row>
    <row r="363" spans="1:14">
      <c r="B363" t="str">
        <f t="shared" si="63"/>
        <v>------ UZ ------</v>
      </c>
      <c r="C363" t="str">
        <f t="shared" si="64"/>
        <v>Pack 2 pick 1:</v>
      </c>
      <c r="D363" s="2" t="str">
        <f t="shared" si="73"/>
        <v xml:space="preserve"> 2</v>
      </c>
      <c r="E363" s="2" t="str">
        <f t="shared" si="72"/>
        <v xml:space="preserve"> 1</v>
      </c>
      <c r="F363">
        <f t="shared" si="65"/>
        <v>0</v>
      </c>
      <c r="G363" t="str">
        <f t="shared" si="66"/>
        <v>0</v>
      </c>
      <c r="H363">
        <f t="shared" si="67"/>
        <v>0</v>
      </c>
      <c r="I363" t="e">
        <f>VLOOKUP(G363,'Cards Fixture'!$A$1:$B$278,2,FALSE)</f>
        <v>#N/A</v>
      </c>
      <c r="J363">
        <f t="shared" si="68"/>
        <v>0</v>
      </c>
      <c r="K363" t="str">
        <f t="shared" si="74"/>
        <v>183,135,97,268,147,273,164,113,110,277,171,63,182,204</v>
      </c>
      <c r="L363">
        <f t="shared" si="69"/>
        <v>273</v>
      </c>
      <c r="M363">
        <f t="shared" si="70"/>
        <v>0</v>
      </c>
      <c r="N363" t="str">
        <f t="shared" si="71"/>
        <v>UZ</v>
      </c>
    </row>
    <row r="364" spans="1:14">
      <c r="A364" t="s">
        <v>142</v>
      </c>
      <c r="B364" t="str">
        <f t="shared" si="63"/>
        <v>------ UZ ------</v>
      </c>
      <c r="C364" t="str">
        <f t="shared" si="64"/>
        <v>Pack 2 pick 1:</v>
      </c>
      <c r="D364" s="2" t="str">
        <f t="shared" si="73"/>
        <v xml:space="preserve"> 2</v>
      </c>
      <c r="E364" s="2" t="str">
        <f t="shared" si="72"/>
        <v xml:space="preserve"> 1</v>
      </c>
      <c r="F364" t="str">
        <f t="shared" si="65"/>
        <v xml:space="preserve">    Repeal</v>
      </c>
      <c r="G364" t="str">
        <f t="shared" si="66"/>
        <v>Repeal</v>
      </c>
      <c r="H364">
        <f t="shared" si="67"/>
        <v>0</v>
      </c>
      <c r="I364">
        <f>VLOOKUP(G364,'Cards Fixture'!$A$1:$B$278,2,FALSE)</f>
        <v>181</v>
      </c>
      <c r="J364">
        <f t="shared" si="68"/>
        <v>0</v>
      </c>
      <c r="K364" t="str">
        <f t="shared" si="74"/>
        <v>183,135,97,268,147,273,164,113,110,277,171,63,182,204,181</v>
      </c>
      <c r="L364">
        <f t="shared" si="69"/>
        <v>273</v>
      </c>
      <c r="M364">
        <f t="shared" si="70"/>
        <v>0</v>
      </c>
      <c r="N364" t="str">
        <f t="shared" si="71"/>
        <v>UZ</v>
      </c>
    </row>
    <row r="365" spans="1:14">
      <c r="B365" t="str">
        <f t="shared" si="63"/>
        <v>------ UZ ------</v>
      </c>
      <c r="C365" t="str">
        <f t="shared" si="64"/>
        <v>Pack 2 pick 1:</v>
      </c>
      <c r="D365" s="2" t="str">
        <f t="shared" si="73"/>
        <v xml:space="preserve"> 2</v>
      </c>
      <c r="E365" s="2" t="str">
        <f t="shared" si="72"/>
        <v xml:space="preserve"> 1</v>
      </c>
      <c r="F365">
        <f t="shared" si="65"/>
        <v>0</v>
      </c>
      <c r="G365" t="str">
        <f t="shared" si="66"/>
        <v>0</v>
      </c>
      <c r="H365">
        <f t="shared" si="67"/>
        <v>0</v>
      </c>
      <c r="I365" t="e">
        <f>VLOOKUP(G365,'Cards Fixture'!$A$1:$B$278,2,FALSE)</f>
        <v>#N/A</v>
      </c>
      <c r="J365">
        <f t="shared" si="68"/>
        <v>0</v>
      </c>
      <c r="K365" t="str">
        <f t="shared" si="74"/>
        <v>183,135,97,268,147,273,164,113,110,277,171,63,182,204,181</v>
      </c>
      <c r="L365">
        <f t="shared" si="69"/>
        <v>273</v>
      </c>
      <c r="M365">
        <f t="shared" si="70"/>
        <v>0</v>
      </c>
      <c r="N365" t="str">
        <f t="shared" si="71"/>
        <v>UZ</v>
      </c>
    </row>
    <row r="366" spans="1:14">
      <c r="B366" t="str">
        <f t="shared" si="63"/>
        <v>------ UZ ------</v>
      </c>
      <c r="C366" t="str">
        <f t="shared" si="64"/>
        <v>Pack 2 pick 1:</v>
      </c>
      <c r="D366" s="2" t="str">
        <f t="shared" si="73"/>
        <v xml:space="preserve"> 2</v>
      </c>
      <c r="E366" s="2" t="str">
        <f t="shared" si="72"/>
        <v xml:space="preserve"> 1</v>
      </c>
      <c r="F366">
        <f t="shared" si="65"/>
        <v>0</v>
      </c>
      <c r="G366" t="str">
        <f t="shared" si="66"/>
        <v>0</v>
      </c>
      <c r="H366">
        <f t="shared" si="67"/>
        <v>0</v>
      </c>
      <c r="I366" t="e">
        <f>VLOOKUP(G366,'Cards Fixture'!$A$1:$B$278,2,FALSE)</f>
        <v>#N/A</v>
      </c>
      <c r="J366">
        <f t="shared" si="68"/>
        <v>0</v>
      </c>
      <c r="K366" t="str">
        <f t="shared" si="74"/>
        <v>183,135,97,268,147,273,164,113,110,277,171,63,182,204,181</v>
      </c>
      <c r="L366">
        <f t="shared" si="69"/>
        <v>273</v>
      </c>
      <c r="M366">
        <f t="shared" si="70"/>
        <v>0</v>
      </c>
      <c r="N366" t="str">
        <f t="shared" si="71"/>
        <v>UZ</v>
      </c>
    </row>
    <row r="367" spans="1:14">
      <c r="B367" t="str">
        <f t="shared" si="63"/>
        <v>------ UZ ------</v>
      </c>
      <c r="C367" t="str">
        <f t="shared" si="64"/>
        <v>Pack 2 pick 1:</v>
      </c>
      <c r="D367" s="2" t="str">
        <f t="shared" si="73"/>
        <v xml:space="preserve"> 2</v>
      </c>
      <c r="E367" s="2" t="str">
        <f t="shared" si="72"/>
        <v xml:space="preserve"> 1</v>
      </c>
      <c r="F367">
        <f t="shared" si="65"/>
        <v>0</v>
      </c>
      <c r="G367" t="str">
        <f t="shared" si="66"/>
        <v>0</v>
      </c>
      <c r="H367">
        <f t="shared" si="67"/>
        <v>0</v>
      </c>
      <c r="I367" t="e">
        <f>VLOOKUP(G367,'Cards Fixture'!$A$1:$B$278,2,FALSE)</f>
        <v>#N/A</v>
      </c>
      <c r="J367">
        <f t="shared" si="68"/>
        <v>0</v>
      </c>
      <c r="K367" t="str">
        <f t="shared" si="74"/>
        <v>183,135,97,268,147,273,164,113,110,277,171,63,182,204,181</v>
      </c>
      <c r="L367">
        <f t="shared" si="69"/>
        <v>273</v>
      </c>
      <c r="M367">
        <f t="shared" si="70"/>
        <v>1</v>
      </c>
      <c r="N367" t="str">
        <f t="shared" si="71"/>
        <v>UZ</v>
      </c>
    </row>
    <row r="368" spans="1:14">
      <c r="A368" t="s">
        <v>143</v>
      </c>
      <c r="B368" t="str">
        <f t="shared" si="63"/>
        <v>------ UZ ------</v>
      </c>
      <c r="C368" t="str">
        <f t="shared" si="64"/>
        <v>Pack 2 pick 2:</v>
      </c>
      <c r="D368" s="2" t="str">
        <f t="shared" si="73"/>
        <v xml:space="preserve"> 2</v>
      </c>
      <c r="E368" s="2" t="str">
        <f t="shared" si="72"/>
        <v xml:space="preserve"> 2</v>
      </c>
      <c r="F368" t="str">
        <f t="shared" si="65"/>
        <v/>
      </c>
      <c r="G368" t="str">
        <f t="shared" si="66"/>
        <v/>
      </c>
      <c r="H368">
        <f t="shared" si="67"/>
        <v>0</v>
      </c>
      <c r="I368" t="e">
        <f>VLOOKUP(G368,'Cards Fixture'!$A$1:$B$278,2,FALSE)</f>
        <v>#N/A</v>
      </c>
      <c r="J368">
        <f t="shared" si="68"/>
        <v>1</v>
      </c>
      <c r="K368" t="str">
        <f t="shared" si="74"/>
        <v/>
      </c>
      <c r="L368">
        <f t="shared" si="69"/>
        <v>273</v>
      </c>
      <c r="M368">
        <f t="shared" si="70"/>
        <v>0</v>
      </c>
      <c r="N368" t="str">
        <f t="shared" si="71"/>
        <v>UZ</v>
      </c>
    </row>
    <row r="369" spans="1:14">
      <c r="B369" t="str">
        <f t="shared" si="63"/>
        <v>------ UZ ------</v>
      </c>
      <c r="C369" t="str">
        <f t="shared" si="64"/>
        <v>Pack 2 pick 2:</v>
      </c>
      <c r="D369" s="2" t="str">
        <f t="shared" si="73"/>
        <v xml:space="preserve"> 2</v>
      </c>
      <c r="E369" s="2" t="str">
        <f t="shared" si="72"/>
        <v xml:space="preserve"> 2</v>
      </c>
      <c r="F369">
        <f t="shared" si="65"/>
        <v>0</v>
      </c>
      <c r="G369" t="str">
        <f t="shared" si="66"/>
        <v>0</v>
      </c>
      <c r="H369">
        <f t="shared" si="67"/>
        <v>0</v>
      </c>
      <c r="I369" t="e">
        <f>VLOOKUP(G369,'Cards Fixture'!$A$1:$B$278,2,FALSE)</f>
        <v>#N/A</v>
      </c>
      <c r="J369">
        <f t="shared" si="68"/>
        <v>0</v>
      </c>
      <c r="K369" t="str">
        <f t="shared" si="74"/>
        <v/>
      </c>
      <c r="L369">
        <f t="shared" si="69"/>
        <v>273</v>
      </c>
      <c r="M369">
        <f t="shared" si="70"/>
        <v>0</v>
      </c>
      <c r="N369" t="str">
        <f t="shared" si="71"/>
        <v>UZ</v>
      </c>
    </row>
    <row r="370" spans="1:14">
      <c r="A370" t="s">
        <v>144</v>
      </c>
      <c r="B370" t="str">
        <f t="shared" si="63"/>
        <v>------ UZ ------</v>
      </c>
      <c r="C370" t="str">
        <f t="shared" si="64"/>
        <v>Pack 2 pick 2:</v>
      </c>
      <c r="D370" s="2" t="str">
        <f t="shared" si="73"/>
        <v xml:space="preserve"> 2</v>
      </c>
      <c r="E370" s="2" t="str">
        <f t="shared" si="72"/>
        <v xml:space="preserve"> 2</v>
      </c>
      <c r="F370" t="str">
        <f t="shared" si="65"/>
        <v xml:space="preserve">    Cataclysm</v>
      </c>
      <c r="G370" t="str">
        <f t="shared" si="66"/>
        <v>Cataclysm</v>
      </c>
      <c r="H370">
        <f t="shared" si="67"/>
        <v>0</v>
      </c>
      <c r="I370">
        <f>VLOOKUP(G370,'Cards Fixture'!$A$1:$B$278,2,FALSE)</f>
        <v>37</v>
      </c>
      <c r="J370">
        <f t="shared" si="68"/>
        <v>0</v>
      </c>
      <c r="K370" t="str">
        <f t="shared" si="74"/>
        <v>37</v>
      </c>
      <c r="L370">
        <f t="shared" si="69"/>
        <v>273</v>
      </c>
      <c r="M370">
        <f t="shared" si="70"/>
        <v>0</v>
      </c>
      <c r="N370" t="str">
        <f t="shared" si="71"/>
        <v>UZ</v>
      </c>
    </row>
    <row r="371" spans="1:14">
      <c r="B371" t="str">
        <f t="shared" si="63"/>
        <v>------ UZ ------</v>
      </c>
      <c r="C371" t="str">
        <f t="shared" si="64"/>
        <v>Pack 2 pick 2:</v>
      </c>
      <c r="D371" s="2" t="str">
        <f t="shared" si="73"/>
        <v xml:space="preserve"> 2</v>
      </c>
      <c r="E371" s="2" t="str">
        <f t="shared" si="72"/>
        <v xml:space="preserve"> 2</v>
      </c>
      <c r="F371">
        <f t="shared" si="65"/>
        <v>0</v>
      </c>
      <c r="G371" t="str">
        <f t="shared" si="66"/>
        <v>0</v>
      </c>
      <c r="H371">
        <f t="shared" si="67"/>
        <v>0</v>
      </c>
      <c r="I371" t="e">
        <f>VLOOKUP(G371,'Cards Fixture'!$A$1:$B$278,2,FALSE)</f>
        <v>#N/A</v>
      </c>
      <c r="J371">
        <f t="shared" si="68"/>
        <v>0</v>
      </c>
      <c r="K371" t="str">
        <f t="shared" si="74"/>
        <v>37</v>
      </c>
      <c r="L371">
        <f t="shared" si="69"/>
        <v>273</v>
      </c>
      <c r="M371">
        <f t="shared" si="70"/>
        <v>0</v>
      </c>
      <c r="N371" t="str">
        <f t="shared" si="71"/>
        <v>UZ</v>
      </c>
    </row>
    <row r="372" spans="1:14">
      <c r="A372" t="s">
        <v>145</v>
      </c>
      <c r="B372" t="str">
        <f t="shared" si="63"/>
        <v>------ UZ ------</v>
      </c>
      <c r="C372" t="str">
        <f t="shared" si="64"/>
        <v>Pack 2 pick 2:</v>
      </c>
      <c r="D372" s="2" t="str">
        <f t="shared" si="73"/>
        <v xml:space="preserve"> 2</v>
      </c>
      <c r="E372" s="2" t="str">
        <f t="shared" si="72"/>
        <v xml:space="preserve"> 2</v>
      </c>
      <c r="F372" t="str">
        <f t="shared" si="65"/>
        <v>--&gt; Upheaval</v>
      </c>
      <c r="G372" t="str">
        <f t="shared" si="66"/>
        <v>Upheaval</v>
      </c>
      <c r="H372">
        <f t="shared" si="67"/>
        <v>1</v>
      </c>
      <c r="I372">
        <f>VLOOKUP(G372,'Cards Fixture'!$A$1:$B$278,2,FALSE)</f>
        <v>249</v>
      </c>
      <c r="J372">
        <f t="shared" si="68"/>
        <v>0</v>
      </c>
      <c r="K372" t="str">
        <f t="shared" si="74"/>
        <v>37,249</v>
      </c>
      <c r="L372">
        <f t="shared" si="69"/>
        <v>249</v>
      </c>
      <c r="M372">
        <f t="shared" si="70"/>
        <v>0</v>
      </c>
      <c r="N372" t="str">
        <f t="shared" si="71"/>
        <v>UZ</v>
      </c>
    </row>
    <row r="373" spans="1:14">
      <c r="B373" t="str">
        <f t="shared" si="63"/>
        <v>------ UZ ------</v>
      </c>
      <c r="C373" t="str">
        <f t="shared" si="64"/>
        <v>Pack 2 pick 2:</v>
      </c>
      <c r="D373" s="2" t="str">
        <f t="shared" si="73"/>
        <v xml:space="preserve"> 2</v>
      </c>
      <c r="E373" s="2" t="str">
        <f t="shared" si="72"/>
        <v xml:space="preserve"> 2</v>
      </c>
      <c r="F373">
        <f t="shared" si="65"/>
        <v>0</v>
      </c>
      <c r="G373" t="str">
        <f t="shared" si="66"/>
        <v>0</v>
      </c>
      <c r="H373">
        <f t="shared" si="67"/>
        <v>0</v>
      </c>
      <c r="I373" t="e">
        <f>VLOOKUP(G373,'Cards Fixture'!$A$1:$B$278,2,FALSE)</f>
        <v>#N/A</v>
      </c>
      <c r="J373">
        <f t="shared" si="68"/>
        <v>0</v>
      </c>
      <c r="K373" t="str">
        <f t="shared" si="74"/>
        <v>37,249</v>
      </c>
      <c r="L373">
        <f t="shared" si="69"/>
        <v>249</v>
      </c>
      <c r="M373">
        <f t="shared" si="70"/>
        <v>0</v>
      </c>
      <c r="N373" t="str">
        <f t="shared" si="71"/>
        <v>UZ</v>
      </c>
    </row>
    <row r="374" spans="1:14">
      <c r="A374" t="s">
        <v>146</v>
      </c>
      <c r="B374" t="str">
        <f t="shared" si="63"/>
        <v>------ UZ ------</v>
      </c>
      <c r="C374" t="str">
        <f t="shared" si="64"/>
        <v>Pack 2 pick 2:</v>
      </c>
      <c r="D374" s="2" t="str">
        <f t="shared" si="73"/>
        <v xml:space="preserve"> 2</v>
      </c>
      <c r="E374" s="2" t="str">
        <f t="shared" si="72"/>
        <v xml:space="preserve"> 2</v>
      </c>
      <c r="F374" t="str">
        <f t="shared" si="65"/>
        <v xml:space="preserve">    Duress</v>
      </c>
      <c r="G374" t="str">
        <f t="shared" si="66"/>
        <v>Duress</v>
      </c>
      <c r="H374">
        <f t="shared" si="67"/>
        <v>0</v>
      </c>
      <c r="I374">
        <f>VLOOKUP(G374,'Cards Fixture'!$A$1:$B$278,2,FALSE)</f>
        <v>60</v>
      </c>
      <c r="J374">
        <f t="shared" si="68"/>
        <v>0</v>
      </c>
      <c r="K374" t="str">
        <f t="shared" si="74"/>
        <v>37,249,60</v>
      </c>
      <c r="L374">
        <f t="shared" si="69"/>
        <v>249</v>
      </c>
      <c r="M374">
        <f t="shared" si="70"/>
        <v>0</v>
      </c>
      <c r="N374" t="str">
        <f t="shared" si="71"/>
        <v>UZ</v>
      </c>
    </row>
    <row r="375" spans="1:14">
      <c r="B375" t="str">
        <f t="shared" si="63"/>
        <v>------ UZ ------</v>
      </c>
      <c r="C375" t="str">
        <f t="shared" si="64"/>
        <v>Pack 2 pick 2:</v>
      </c>
      <c r="D375" s="2" t="str">
        <f t="shared" si="73"/>
        <v xml:space="preserve"> 2</v>
      </c>
      <c r="E375" s="2" t="str">
        <f t="shared" si="72"/>
        <v xml:space="preserve"> 2</v>
      </c>
      <c r="F375">
        <f t="shared" si="65"/>
        <v>0</v>
      </c>
      <c r="G375" t="str">
        <f t="shared" si="66"/>
        <v>0</v>
      </c>
      <c r="H375">
        <f t="shared" si="67"/>
        <v>0</v>
      </c>
      <c r="I375" t="e">
        <f>VLOOKUP(G375,'Cards Fixture'!$A$1:$B$278,2,FALSE)</f>
        <v>#N/A</v>
      </c>
      <c r="J375">
        <f t="shared" si="68"/>
        <v>0</v>
      </c>
      <c r="K375" t="str">
        <f t="shared" si="74"/>
        <v>37,249,60</v>
      </c>
      <c r="L375">
        <f t="shared" si="69"/>
        <v>249</v>
      </c>
      <c r="M375">
        <f t="shared" si="70"/>
        <v>0</v>
      </c>
      <c r="N375" t="str">
        <f t="shared" si="71"/>
        <v>UZ</v>
      </c>
    </row>
    <row r="376" spans="1:14">
      <c r="A376" t="s">
        <v>147</v>
      </c>
      <c r="B376" t="str">
        <f t="shared" si="63"/>
        <v>------ UZ ------</v>
      </c>
      <c r="C376" t="str">
        <f t="shared" si="64"/>
        <v>Pack 2 pick 2:</v>
      </c>
      <c r="D376" s="2" t="str">
        <f t="shared" si="73"/>
        <v xml:space="preserve"> 2</v>
      </c>
      <c r="E376" s="2" t="str">
        <f t="shared" si="72"/>
        <v xml:space="preserve"> 2</v>
      </c>
      <c r="F376" t="str">
        <f t="shared" si="65"/>
        <v xml:space="preserve">    Jackal Pup</v>
      </c>
      <c r="G376" t="str">
        <f t="shared" si="66"/>
        <v>Jackal Pup</v>
      </c>
      <c r="H376">
        <f t="shared" si="67"/>
        <v>0</v>
      </c>
      <c r="I376">
        <f>VLOOKUP(G376,'Cards Fixture'!$A$1:$B$278,2,FALSE)</f>
        <v>105</v>
      </c>
      <c r="J376">
        <f t="shared" si="68"/>
        <v>0</v>
      </c>
      <c r="K376" t="str">
        <f t="shared" si="74"/>
        <v>37,249,60,105</v>
      </c>
      <c r="L376">
        <f t="shared" si="69"/>
        <v>249</v>
      </c>
      <c r="M376">
        <f t="shared" si="70"/>
        <v>0</v>
      </c>
      <c r="N376" t="str">
        <f t="shared" si="71"/>
        <v>UZ</v>
      </c>
    </row>
    <row r="377" spans="1:14">
      <c r="B377" t="str">
        <f t="shared" si="63"/>
        <v>------ UZ ------</v>
      </c>
      <c r="C377" t="str">
        <f t="shared" si="64"/>
        <v>Pack 2 pick 2:</v>
      </c>
      <c r="D377" s="2" t="str">
        <f t="shared" si="73"/>
        <v xml:space="preserve"> 2</v>
      </c>
      <c r="E377" s="2" t="str">
        <f t="shared" si="72"/>
        <v xml:space="preserve"> 2</v>
      </c>
      <c r="F377">
        <f t="shared" si="65"/>
        <v>0</v>
      </c>
      <c r="G377" t="str">
        <f t="shared" si="66"/>
        <v>0</v>
      </c>
      <c r="H377">
        <f t="shared" si="67"/>
        <v>0</v>
      </c>
      <c r="I377" t="e">
        <f>VLOOKUP(G377,'Cards Fixture'!$A$1:$B$278,2,FALSE)</f>
        <v>#N/A</v>
      </c>
      <c r="J377">
        <f t="shared" si="68"/>
        <v>0</v>
      </c>
      <c r="K377" t="str">
        <f t="shared" si="74"/>
        <v>37,249,60,105</v>
      </c>
      <c r="L377">
        <f t="shared" si="69"/>
        <v>249</v>
      </c>
      <c r="M377">
        <f t="shared" si="70"/>
        <v>0</v>
      </c>
      <c r="N377" t="str">
        <f t="shared" si="71"/>
        <v>UZ</v>
      </c>
    </row>
    <row r="378" spans="1:14">
      <c r="A378" t="s">
        <v>148</v>
      </c>
      <c r="B378" t="str">
        <f t="shared" si="63"/>
        <v>------ UZ ------</v>
      </c>
      <c r="C378" t="str">
        <f t="shared" si="64"/>
        <v>Pack 2 pick 2:</v>
      </c>
      <c r="D378" s="2" t="str">
        <f t="shared" si="73"/>
        <v xml:space="preserve"> 2</v>
      </c>
      <c r="E378" s="2" t="str">
        <f t="shared" si="72"/>
        <v xml:space="preserve"> 2</v>
      </c>
      <c r="F378" t="str">
        <f t="shared" si="65"/>
        <v xml:space="preserve">    Fauna Shaman</v>
      </c>
      <c r="G378" t="str">
        <f t="shared" si="66"/>
        <v>Fauna Shaman</v>
      </c>
      <c r="H378">
        <f t="shared" si="67"/>
        <v>0</v>
      </c>
      <c r="I378">
        <f>VLOOKUP(G378,'Cards Fixture'!$A$1:$B$278,2,FALSE)</f>
        <v>75</v>
      </c>
      <c r="J378">
        <f t="shared" si="68"/>
        <v>0</v>
      </c>
      <c r="K378" t="str">
        <f t="shared" si="74"/>
        <v>37,249,60,105,75</v>
      </c>
      <c r="L378">
        <f t="shared" si="69"/>
        <v>249</v>
      </c>
      <c r="M378">
        <f t="shared" si="70"/>
        <v>0</v>
      </c>
      <c r="N378" t="str">
        <f t="shared" si="71"/>
        <v>UZ</v>
      </c>
    </row>
    <row r="379" spans="1:14">
      <c r="B379" t="str">
        <f t="shared" si="63"/>
        <v>------ UZ ------</v>
      </c>
      <c r="C379" t="str">
        <f t="shared" si="64"/>
        <v>Pack 2 pick 2:</v>
      </c>
      <c r="D379" s="2" t="str">
        <f t="shared" si="73"/>
        <v xml:space="preserve"> 2</v>
      </c>
      <c r="E379" s="2" t="str">
        <f t="shared" si="72"/>
        <v xml:space="preserve"> 2</v>
      </c>
      <c r="F379">
        <f t="shared" si="65"/>
        <v>0</v>
      </c>
      <c r="G379" t="str">
        <f t="shared" si="66"/>
        <v>0</v>
      </c>
      <c r="H379">
        <f t="shared" si="67"/>
        <v>0</v>
      </c>
      <c r="I379" t="e">
        <f>VLOOKUP(G379,'Cards Fixture'!$A$1:$B$278,2,FALSE)</f>
        <v>#N/A</v>
      </c>
      <c r="J379">
        <f t="shared" si="68"/>
        <v>0</v>
      </c>
      <c r="K379" t="str">
        <f t="shared" si="74"/>
        <v>37,249,60,105,75</v>
      </c>
      <c r="L379">
        <f t="shared" si="69"/>
        <v>249</v>
      </c>
      <c r="M379">
        <f t="shared" si="70"/>
        <v>0</v>
      </c>
      <c r="N379" t="str">
        <f t="shared" si="71"/>
        <v>UZ</v>
      </c>
    </row>
    <row r="380" spans="1:14">
      <c r="A380" t="s">
        <v>149</v>
      </c>
      <c r="B380" t="str">
        <f t="shared" si="63"/>
        <v>------ UZ ------</v>
      </c>
      <c r="C380" t="str">
        <f t="shared" si="64"/>
        <v>Pack 2 pick 2:</v>
      </c>
      <c r="D380" s="2" t="str">
        <f t="shared" si="73"/>
        <v xml:space="preserve"> 2</v>
      </c>
      <c r="E380" s="2" t="str">
        <f t="shared" si="72"/>
        <v xml:space="preserve"> 2</v>
      </c>
      <c r="F380" t="str">
        <f t="shared" si="65"/>
        <v xml:space="preserve">    Volcanic Island</v>
      </c>
      <c r="G380" t="str">
        <f t="shared" si="66"/>
        <v>Volcanic Island</v>
      </c>
      <c r="H380">
        <f t="shared" si="67"/>
        <v>0</v>
      </c>
      <c r="I380">
        <f>VLOOKUP(G380,'Cards Fixture'!$A$1:$B$278,2,FALSE)</f>
        <v>259</v>
      </c>
      <c r="J380">
        <f t="shared" si="68"/>
        <v>0</v>
      </c>
      <c r="K380" t="str">
        <f t="shared" si="74"/>
        <v>37,249,60,105,75,259</v>
      </c>
      <c r="L380">
        <f t="shared" si="69"/>
        <v>249</v>
      </c>
      <c r="M380">
        <f t="shared" si="70"/>
        <v>0</v>
      </c>
      <c r="N380" t="str">
        <f t="shared" si="71"/>
        <v>UZ</v>
      </c>
    </row>
    <row r="381" spans="1:14">
      <c r="B381" t="str">
        <f t="shared" si="63"/>
        <v>------ UZ ------</v>
      </c>
      <c r="C381" t="str">
        <f t="shared" si="64"/>
        <v>Pack 2 pick 2:</v>
      </c>
      <c r="D381" s="2" t="str">
        <f t="shared" si="73"/>
        <v xml:space="preserve"> 2</v>
      </c>
      <c r="E381" s="2" t="str">
        <f t="shared" si="72"/>
        <v xml:space="preserve"> 2</v>
      </c>
      <c r="F381">
        <f t="shared" si="65"/>
        <v>0</v>
      </c>
      <c r="G381" t="str">
        <f t="shared" si="66"/>
        <v>0</v>
      </c>
      <c r="H381">
        <f t="shared" si="67"/>
        <v>0</v>
      </c>
      <c r="I381" t="e">
        <f>VLOOKUP(G381,'Cards Fixture'!$A$1:$B$278,2,FALSE)</f>
        <v>#N/A</v>
      </c>
      <c r="J381">
        <f t="shared" si="68"/>
        <v>0</v>
      </c>
      <c r="K381" t="str">
        <f t="shared" si="74"/>
        <v>37,249,60,105,75,259</v>
      </c>
      <c r="L381">
        <f t="shared" si="69"/>
        <v>249</v>
      </c>
      <c r="M381">
        <f t="shared" si="70"/>
        <v>0</v>
      </c>
      <c r="N381" t="str">
        <f t="shared" si="71"/>
        <v>UZ</v>
      </c>
    </row>
    <row r="382" spans="1:14">
      <c r="A382" t="s">
        <v>150</v>
      </c>
      <c r="B382" t="str">
        <f t="shared" si="63"/>
        <v>------ UZ ------</v>
      </c>
      <c r="C382" t="str">
        <f t="shared" si="64"/>
        <v>Pack 2 pick 2:</v>
      </c>
      <c r="D382" s="2" t="str">
        <f t="shared" si="73"/>
        <v xml:space="preserve"> 2</v>
      </c>
      <c r="E382" s="2" t="str">
        <f t="shared" si="72"/>
        <v xml:space="preserve"> 2</v>
      </c>
      <c r="F382" t="str">
        <f t="shared" si="65"/>
        <v xml:space="preserve">    Kitchen Finks</v>
      </c>
      <c r="G382" t="str">
        <f t="shared" si="66"/>
        <v>Kitchen Finks</v>
      </c>
      <c r="H382">
        <f t="shared" si="67"/>
        <v>0</v>
      </c>
      <c r="I382">
        <f>VLOOKUP(G382,'Cards Fixture'!$A$1:$B$278,2,FALSE)</f>
        <v>109</v>
      </c>
      <c r="J382">
        <f t="shared" si="68"/>
        <v>0</v>
      </c>
      <c r="K382" t="str">
        <f t="shared" si="74"/>
        <v>37,249,60,105,75,259,109</v>
      </c>
      <c r="L382">
        <f t="shared" si="69"/>
        <v>249</v>
      </c>
      <c r="M382">
        <f t="shared" si="70"/>
        <v>0</v>
      </c>
      <c r="N382" t="str">
        <f t="shared" si="71"/>
        <v>UZ</v>
      </c>
    </row>
    <row r="383" spans="1:14">
      <c r="B383" t="str">
        <f t="shared" si="63"/>
        <v>------ UZ ------</v>
      </c>
      <c r="C383" t="str">
        <f t="shared" si="64"/>
        <v>Pack 2 pick 2:</v>
      </c>
      <c r="D383" s="2" t="str">
        <f t="shared" si="73"/>
        <v xml:space="preserve"> 2</v>
      </c>
      <c r="E383" s="2" t="str">
        <f t="shared" si="72"/>
        <v xml:space="preserve"> 2</v>
      </c>
      <c r="F383">
        <f t="shared" si="65"/>
        <v>0</v>
      </c>
      <c r="G383" t="str">
        <f t="shared" si="66"/>
        <v>0</v>
      </c>
      <c r="H383">
        <f t="shared" si="67"/>
        <v>0</v>
      </c>
      <c r="I383" t="e">
        <f>VLOOKUP(G383,'Cards Fixture'!$A$1:$B$278,2,FALSE)</f>
        <v>#N/A</v>
      </c>
      <c r="J383">
        <f t="shared" si="68"/>
        <v>0</v>
      </c>
      <c r="K383" t="str">
        <f t="shared" si="74"/>
        <v>37,249,60,105,75,259,109</v>
      </c>
      <c r="L383">
        <f t="shared" si="69"/>
        <v>249</v>
      </c>
      <c r="M383">
        <f t="shared" si="70"/>
        <v>0</v>
      </c>
      <c r="N383" t="str">
        <f t="shared" si="71"/>
        <v>UZ</v>
      </c>
    </row>
    <row r="384" spans="1:14">
      <c r="A384" t="s">
        <v>151</v>
      </c>
      <c r="B384" t="str">
        <f t="shared" si="63"/>
        <v>------ UZ ------</v>
      </c>
      <c r="C384" t="str">
        <f t="shared" si="64"/>
        <v>Pack 2 pick 2:</v>
      </c>
      <c r="D384" s="2" t="str">
        <f t="shared" si="73"/>
        <v xml:space="preserve"> 2</v>
      </c>
      <c r="E384" s="2" t="str">
        <f t="shared" si="72"/>
        <v xml:space="preserve"> 2</v>
      </c>
      <c r="F384" t="str">
        <f t="shared" si="65"/>
        <v xml:space="preserve">    Empty the Warrens</v>
      </c>
      <c r="G384" t="str">
        <f t="shared" si="66"/>
        <v>Empty the Warrens</v>
      </c>
      <c r="H384">
        <f t="shared" si="67"/>
        <v>0</v>
      </c>
      <c r="I384">
        <f>VLOOKUP(G384,'Cards Fixture'!$A$1:$B$278,2,FALSE)</f>
        <v>65</v>
      </c>
      <c r="J384">
        <f t="shared" si="68"/>
        <v>0</v>
      </c>
      <c r="K384" t="str">
        <f t="shared" si="74"/>
        <v>37,249,60,105,75,259,109,65</v>
      </c>
      <c r="L384">
        <f t="shared" si="69"/>
        <v>249</v>
      </c>
      <c r="M384">
        <f t="shared" si="70"/>
        <v>0</v>
      </c>
      <c r="N384" t="str">
        <f t="shared" si="71"/>
        <v>UZ</v>
      </c>
    </row>
    <row r="385" spans="1:14">
      <c r="B385" t="str">
        <f t="shared" si="63"/>
        <v>------ UZ ------</v>
      </c>
      <c r="C385" t="str">
        <f t="shared" si="64"/>
        <v>Pack 2 pick 2:</v>
      </c>
      <c r="D385" s="2" t="str">
        <f t="shared" si="73"/>
        <v xml:space="preserve"> 2</v>
      </c>
      <c r="E385" s="2" t="str">
        <f t="shared" si="72"/>
        <v xml:space="preserve"> 2</v>
      </c>
      <c r="F385">
        <f t="shared" si="65"/>
        <v>0</v>
      </c>
      <c r="G385" t="str">
        <f t="shared" si="66"/>
        <v>0</v>
      </c>
      <c r="H385">
        <f t="shared" si="67"/>
        <v>0</v>
      </c>
      <c r="I385" t="e">
        <f>VLOOKUP(G385,'Cards Fixture'!$A$1:$B$278,2,FALSE)</f>
        <v>#N/A</v>
      </c>
      <c r="J385">
        <f t="shared" si="68"/>
        <v>0</v>
      </c>
      <c r="K385" t="str">
        <f t="shared" si="74"/>
        <v>37,249,60,105,75,259,109,65</v>
      </c>
      <c r="L385">
        <f t="shared" si="69"/>
        <v>249</v>
      </c>
      <c r="M385">
        <f t="shared" si="70"/>
        <v>0</v>
      </c>
      <c r="N385" t="str">
        <f t="shared" si="71"/>
        <v>UZ</v>
      </c>
    </row>
    <row r="386" spans="1:14">
      <c r="A386" t="s">
        <v>152</v>
      </c>
      <c r="B386" t="str">
        <f t="shared" si="63"/>
        <v>------ UZ ------</v>
      </c>
      <c r="C386" t="str">
        <f t="shared" si="64"/>
        <v>Pack 2 pick 2:</v>
      </c>
      <c r="D386" s="2" t="str">
        <f t="shared" si="73"/>
        <v xml:space="preserve"> 2</v>
      </c>
      <c r="E386" s="2" t="str">
        <f t="shared" si="72"/>
        <v xml:space="preserve"> 2</v>
      </c>
      <c r="F386" t="str">
        <f t="shared" si="65"/>
        <v xml:space="preserve">    Hinterland Harbor</v>
      </c>
      <c r="G386" t="str">
        <f t="shared" si="66"/>
        <v>Hinterland Harbor</v>
      </c>
      <c r="H386">
        <f t="shared" si="67"/>
        <v>0</v>
      </c>
      <c r="I386">
        <f>VLOOKUP(G386,'Cards Fixture'!$A$1:$B$278,2,FALSE)</f>
        <v>94</v>
      </c>
      <c r="J386">
        <f t="shared" si="68"/>
        <v>0</v>
      </c>
      <c r="K386" t="str">
        <f t="shared" si="74"/>
        <v>37,249,60,105,75,259,109,65,94</v>
      </c>
      <c r="L386">
        <f t="shared" si="69"/>
        <v>249</v>
      </c>
      <c r="M386">
        <f t="shared" si="70"/>
        <v>0</v>
      </c>
      <c r="N386" t="str">
        <f t="shared" si="71"/>
        <v>UZ</v>
      </c>
    </row>
    <row r="387" spans="1:14">
      <c r="B387" t="str">
        <f t="shared" si="63"/>
        <v>------ UZ ------</v>
      </c>
      <c r="C387" t="str">
        <f t="shared" si="64"/>
        <v>Pack 2 pick 2:</v>
      </c>
      <c r="D387" s="2" t="str">
        <f t="shared" si="73"/>
        <v xml:space="preserve"> 2</v>
      </c>
      <c r="E387" s="2" t="str">
        <f t="shared" si="72"/>
        <v xml:space="preserve"> 2</v>
      </c>
      <c r="F387">
        <f t="shared" si="65"/>
        <v>0</v>
      </c>
      <c r="G387" t="str">
        <f t="shared" si="66"/>
        <v>0</v>
      </c>
      <c r="H387">
        <f t="shared" si="67"/>
        <v>0</v>
      </c>
      <c r="I387" t="e">
        <f>VLOOKUP(G387,'Cards Fixture'!$A$1:$B$278,2,FALSE)</f>
        <v>#N/A</v>
      </c>
      <c r="J387">
        <f t="shared" si="68"/>
        <v>0</v>
      </c>
      <c r="K387" t="str">
        <f t="shared" si="74"/>
        <v>37,249,60,105,75,259,109,65,94</v>
      </c>
      <c r="L387">
        <f t="shared" si="69"/>
        <v>249</v>
      </c>
      <c r="M387">
        <f t="shared" si="70"/>
        <v>0</v>
      </c>
      <c r="N387" t="str">
        <f t="shared" si="71"/>
        <v>UZ</v>
      </c>
    </row>
    <row r="388" spans="1:14">
      <c r="A388" t="s">
        <v>153</v>
      </c>
      <c r="B388" t="str">
        <f t="shared" si="63"/>
        <v>------ UZ ------</v>
      </c>
      <c r="C388" t="str">
        <f t="shared" si="64"/>
        <v>Pack 2 pick 2:</v>
      </c>
      <c r="D388" s="2" t="str">
        <f t="shared" si="73"/>
        <v xml:space="preserve"> 2</v>
      </c>
      <c r="E388" s="2" t="str">
        <f t="shared" si="72"/>
        <v xml:space="preserve"> 2</v>
      </c>
      <c r="F388" t="str">
        <f t="shared" si="65"/>
        <v xml:space="preserve">    Brainstorm</v>
      </c>
      <c r="G388" t="str">
        <f t="shared" si="66"/>
        <v>Brainstorm</v>
      </c>
      <c r="H388">
        <f t="shared" si="67"/>
        <v>0</v>
      </c>
      <c r="I388">
        <f>VLOOKUP(G388,'Cards Fixture'!$A$1:$B$278,2,FALSE)</f>
        <v>28</v>
      </c>
      <c r="J388">
        <f t="shared" si="68"/>
        <v>0</v>
      </c>
      <c r="K388" t="str">
        <f t="shared" si="74"/>
        <v>37,249,60,105,75,259,109,65,94,28</v>
      </c>
      <c r="L388">
        <f t="shared" si="69"/>
        <v>249</v>
      </c>
      <c r="M388">
        <f t="shared" si="70"/>
        <v>0</v>
      </c>
      <c r="N388" t="str">
        <f t="shared" si="71"/>
        <v>UZ</v>
      </c>
    </row>
    <row r="389" spans="1:14">
      <c r="B389" t="str">
        <f t="shared" si="63"/>
        <v>------ UZ ------</v>
      </c>
      <c r="C389" t="str">
        <f t="shared" si="64"/>
        <v>Pack 2 pick 2:</v>
      </c>
      <c r="D389" s="2" t="str">
        <f t="shared" si="73"/>
        <v xml:space="preserve"> 2</v>
      </c>
      <c r="E389" s="2" t="str">
        <f t="shared" si="72"/>
        <v xml:space="preserve"> 2</v>
      </c>
      <c r="F389">
        <f t="shared" si="65"/>
        <v>0</v>
      </c>
      <c r="G389" t="str">
        <f t="shared" si="66"/>
        <v>0</v>
      </c>
      <c r="H389">
        <f t="shared" si="67"/>
        <v>0</v>
      </c>
      <c r="I389" t="e">
        <f>VLOOKUP(G389,'Cards Fixture'!$A$1:$B$278,2,FALSE)</f>
        <v>#N/A</v>
      </c>
      <c r="J389">
        <f t="shared" si="68"/>
        <v>0</v>
      </c>
      <c r="K389" t="str">
        <f t="shared" si="74"/>
        <v>37,249,60,105,75,259,109,65,94,28</v>
      </c>
      <c r="L389">
        <f t="shared" si="69"/>
        <v>249</v>
      </c>
      <c r="M389">
        <f t="shared" si="70"/>
        <v>0</v>
      </c>
      <c r="N389" t="str">
        <f t="shared" si="71"/>
        <v>UZ</v>
      </c>
    </row>
    <row r="390" spans="1:14">
      <c r="A390" t="s">
        <v>154</v>
      </c>
      <c r="B390" t="str">
        <f t="shared" si="63"/>
        <v>------ UZ ------</v>
      </c>
      <c r="C390" t="str">
        <f t="shared" si="64"/>
        <v>Pack 2 pick 2:</v>
      </c>
      <c r="D390" s="2" t="str">
        <f t="shared" si="73"/>
        <v xml:space="preserve"> 2</v>
      </c>
      <c r="E390" s="2" t="str">
        <f t="shared" si="72"/>
        <v xml:space="preserve"> 2</v>
      </c>
      <c r="F390" t="str">
        <f t="shared" si="65"/>
        <v xml:space="preserve">    Vampire Lacerator</v>
      </c>
      <c r="G390" t="str">
        <f t="shared" si="66"/>
        <v>Vampire Lacerator</v>
      </c>
      <c r="H390">
        <f t="shared" si="67"/>
        <v>0</v>
      </c>
      <c r="I390">
        <f>VLOOKUP(G390,'Cards Fixture'!$A$1:$B$278,2,FALSE)</f>
        <v>252</v>
      </c>
      <c r="J390">
        <f t="shared" si="68"/>
        <v>0</v>
      </c>
      <c r="K390" t="str">
        <f t="shared" si="74"/>
        <v>37,249,60,105,75,259,109,65,94,28,252</v>
      </c>
      <c r="L390">
        <f t="shared" si="69"/>
        <v>249</v>
      </c>
      <c r="M390">
        <f t="shared" si="70"/>
        <v>0</v>
      </c>
      <c r="N390" t="str">
        <f t="shared" si="71"/>
        <v>UZ</v>
      </c>
    </row>
    <row r="391" spans="1:14">
      <c r="B391" t="str">
        <f t="shared" si="63"/>
        <v>------ UZ ------</v>
      </c>
      <c r="C391" t="str">
        <f t="shared" si="64"/>
        <v>Pack 2 pick 2:</v>
      </c>
      <c r="D391" s="2" t="str">
        <f t="shared" si="73"/>
        <v xml:space="preserve"> 2</v>
      </c>
      <c r="E391" s="2" t="str">
        <f t="shared" si="72"/>
        <v xml:space="preserve"> 2</v>
      </c>
      <c r="F391">
        <f t="shared" si="65"/>
        <v>0</v>
      </c>
      <c r="G391" t="str">
        <f t="shared" si="66"/>
        <v>0</v>
      </c>
      <c r="H391">
        <f t="shared" si="67"/>
        <v>0</v>
      </c>
      <c r="I391" t="e">
        <f>VLOOKUP(G391,'Cards Fixture'!$A$1:$B$278,2,FALSE)</f>
        <v>#N/A</v>
      </c>
      <c r="J391">
        <f t="shared" si="68"/>
        <v>0</v>
      </c>
      <c r="K391" t="str">
        <f t="shared" si="74"/>
        <v>37,249,60,105,75,259,109,65,94,28,252</v>
      </c>
      <c r="L391">
        <f t="shared" si="69"/>
        <v>249</v>
      </c>
      <c r="M391">
        <f t="shared" si="70"/>
        <v>0</v>
      </c>
      <c r="N391" t="str">
        <f t="shared" si="71"/>
        <v>UZ</v>
      </c>
    </row>
    <row r="392" spans="1:14">
      <c r="A392" t="s">
        <v>155</v>
      </c>
      <c r="B392" t="str">
        <f t="shared" si="63"/>
        <v>------ UZ ------</v>
      </c>
      <c r="C392" t="str">
        <f t="shared" si="64"/>
        <v>Pack 2 pick 2:</v>
      </c>
      <c r="D392" s="2" t="str">
        <f t="shared" si="73"/>
        <v xml:space="preserve"> 2</v>
      </c>
      <c r="E392" s="2" t="str">
        <f t="shared" si="72"/>
        <v xml:space="preserve"> 2</v>
      </c>
      <c r="F392" t="str">
        <f t="shared" si="65"/>
        <v xml:space="preserve">    Mirror Entity</v>
      </c>
      <c r="G392" t="str">
        <f t="shared" si="66"/>
        <v>Mirror Entity</v>
      </c>
      <c r="H392">
        <f t="shared" si="67"/>
        <v>0</v>
      </c>
      <c r="I392">
        <f>VLOOKUP(G392,'Cards Fixture'!$A$1:$B$278,2,FALSE)</f>
        <v>127</v>
      </c>
      <c r="J392">
        <f t="shared" si="68"/>
        <v>0</v>
      </c>
      <c r="K392" t="str">
        <f t="shared" si="74"/>
        <v>37,249,60,105,75,259,109,65,94,28,252,127</v>
      </c>
      <c r="L392">
        <f t="shared" si="69"/>
        <v>249</v>
      </c>
      <c r="M392">
        <f t="shared" si="70"/>
        <v>0</v>
      </c>
      <c r="N392" t="str">
        <f t="shared" si="71"/>
        <v>UZ</v>
      </c>
    </row>
    <row r="393" spans="1:14">
      <c r="B393" t="str">
        <f t="shared" si="63"/>
        <v>------ UZ ------</v>
      </c>
      <c r="C393" t="str">
        <f t="shared" si="64"/>
        <v>Pack 2 pick 2:</v>
      </c>
      <c r="D393" s="2" t="str">
        <f t="shared" si="73"/>
        <v xml:space="preserve"> 2</v>
      </c>
      <c r="E393" s="2" t="str">
        <f t="shared" si="72"/>
        <v xml:space="preserve"> 2</v>
      </c>
      <c r="F393">
        <f t="shared" si="65"/>
        <v>0</v>
      </c>
      <c r="G393" t="str">
        <f t="shared" si="66"/>
        <v>0</v>
      </c>
      <c r="H393">
        <f t="shared" si="67"/>
        <v>0</v>
      </c>
      <c r="I393" t="e">
        <f>VLOOKUP(G393,'Cards Fixture'!$A$1:$B$278,2,FALSE)</f>
        <v>#N/A</v>
      </c>
      <c r="J393">
        <f t="shared" si="68"/>
        <v>0</v>
      </c>
      <c r="K393" t="str">
        <f t="shared" si="74"/>
        <v>37,249,60,105,75,259,109,65,94,28,252,127</v>
      </c>
      <c r="L393">
        <f t="shared" si="69"/>
        <v>249</v>
      </c>
      <c r="M393">
        <f t="shared" si="70"/>
        <v>0</v>
      </c>
      <c r="N393" t="str">
        <f t="shared" si="71"/>
        <v>UZ</v>
      </c>
    </row>
    <row r="394" spans="1:14">
      <c r="A394" t="s">
        <v>156</v>
      </c>
      <c r="B394" t="str">
        <f t="shared" si="63"/>
        <v>------ UZ ------</v>
      </c>
      <c r="C394" t="str">
        <f t="shared" si="64"/>
        <v>Pack 2 pick 2:</v>
      </c>
      <c r="D394" s="2" t="str">
        <f t="shared" si="73"/>
        <v xml:space="preserve"> 2</v>
      </c>
      <c r="E394" s="2" t="str">
        <f t="shared" si="72"/>
        <v xml:space="preserve"> 2</v>
      </c>
      <c r="F394" t="str">
        <f t="shared" si="65"/>
        <v xml:space="preserve">    Emeria Angel</v>
      </c>
      <c r="G394" t="str">
        <f t="shared" si="66"/>
        <v>Emeria Angel</v>
      </c>
      <c r="H394">
        <f t="shared" si="67"/>
        <v>0</v>
      </c>
      <c r="I394">
        <f>VLOOKUP(G394,'Cards Fixture'!$A$1:$B$278,2,FALSE)</f>
        <v>64</v>
      </c>
      <c r="J394">
        <f t="shared" si="68"/>
        <v>0</v>
      </c>
      <c r="K394" t="str">
        <f t="shared" si="74"/>
        <v>37,249,60,105,75,259,109,65,94,28,252,127,64</v>
      </c>
      <c r="L394">
        <f t="shared" si="69"/>
        <v>249</v>
      </c>
      <c r="M394">
        <f t="shared" si="70"/>
        <v>0</v>
      </c>
      <c r="N394" t="str">
        <f t="shared" si="71"/>
        <v>UZ</v>
      </c>
    </row>
    <row r="395" spans="1:14">
      <c r="B395" t="str">
        <f t="shared" si="63"/>
        <v>------ UZ ------</v>
      </c>
      <c r="C395" t="str">
        <f t="shared" si="64"/>
        <v>Pack 2 pick 2:</v>
      </c>
      <c r="D395" s="2" t="str">
        <f t="shared" si="73"/>
        <v xml:space="preserve"> 2</v>
      </c>
      <c r="E395" s="2" t="str">
        <f t="shared" si="72"/>
        <v xml:space="preserve"> 2</v>
      </c>
      <c r="F395">
        <f t="shared" si="65"/>
        <v>0</v>
      </c>
      <c r="G395" t="str">
        <f t="shared" si="66"/>
        <v>0</v>
      </c>
      <c r="H395">
        <f t="shared" si="67"/>
        <v>0</v>
      </c>
      <c r="I395" t="e">
        <f>VLOOKUP(G395,'Cards Fixture'!$A$1:$B$278,2,FALSE)</f>
        <v>#N/A</v>
      </c>
      <c r="J395">
        <f t="shared" si="68"/>
        <v>0</v>
      </c>
      <c r="K395" t="str">
        <f t="shared" si="74"/>
        <v>37,249,60,105,75,259,109,65,94,28,252,127,64</v>
      </c>
      <c r="L395">
        <f t="shared" si="69"/>
        <v>249</v>
      </c>
      <c r="M395">
        <f t="shared" si="70"/>
        <v>0</v>
      </c>
      <c r="N395" t="str">
        <f t="shared" si="71"/>
        <v>UZ</v>
      </c>
    </row>
    <row r="396" spans="1:14">
      <c r="A396" t="s">
        <v>157</v>
      </c>
      <c r="B396" t="str">
        <f t="shared" si="63"/>
        <v>------ UZ ------</v>
      </c>
      <c r="C396" t="str">
        <f t="shared" si="64"/>
        <v>Pack 2 pick 2:</v>
      </c>
      <c r="D396" s="2" t="str">
        <f t="shared" si="73"/>
        <v xml:space="preserve"> 2</v>
      </c>
      <c r="E396" s="2" t="str">
        <f t="shared" si="72"/>
        <v xml:space="preserve"> 2</v>
      </c>
      <c r="F396" t="str">
        <f t="shared" si="65"/>
        <v xml:space="preserve">    Enclave Cryptologist</v>
      </c>
      <c r="G396" t="str">
        <f t="shared" si="66"/>
        <v>Enclave Cryptologist</v>
      </c>
      <c r="H396">
        <f t="shared" si="67"/>
        <v>0</v>
      </c>
      <c r="I396">
        <f>VLOOKUP(G396,'Cards Fixture'!$A$1:$B$278,2,FALSE)</f>
        <v>66</v>
      </c>
      <c r="J396">
        <f t="shared" si="68"/>
        <v>0</v>
      </c>
      <c r="K396" t="str">
        <f t="shared" si="74"/>
        <v>37,249,60,105,75,259,109,65,94,28,252,127,64,66</v>
      </c>
      <c r="L396">
        <f t="shared" si="69"/>
        <v>249</v>
      </c>
      <c r="M396">
        <f t="shared" si="70"/>
        <v>0</v>
      </c>
      <c r="N396" t="str">
        <f t="shared" si="71"/>
        <v>UZ</v>
      </c>
    </row>
    <row r="397" spans="1:14">
      <c r="B397" t="str">
        <f t="shared" si="63"/>
        <v>------ UZ ------</v>
      </c>
      <c r="C397" t="str">
        <f t="shared" si="64"/>
        <v>Pack 2 pick 2:</v>
      </c>
      <c r="D397" s="2" t="str">
        <f t="shared" si="73"/>
        <v xml:space="preserve"> 2</v>
      </c>
      <c r="E397" s="2" t="str">
        <f t="shared" si="72"/>
        <v xml:space="preserve"> 2</v>
      </c>
      <c r="F397">
        <f t="shared" si="65"/>
        <v>0</v>
      </c>
      <c r="G397" t="str">
        <f t="shared" si="66"/>
        <v>0</v>
      </c>
      <c r="H397">
        <f t="shared" si="67"/>
        <v>0</v>
      </c>
      <c r="I397" t="e">
        <f>VLOOKUP(G397,'Cards Fixture'!$A$1:$B$278,2,FALSE)</f>
        <v>#N/A</v>
      </c>
      <c r="J397">
        <f t="shared" si="68"/>
        <v>0</v>
      </c>
      <c r="K397" t="str">
        <f t="shared" si="74"/>
        <v>37,249,60,105,75,259,109,65,94,28,252,127,64,66</v>
      </c>
      <c r="L397">
        <f t="shared" si="69"/>
        <v>249</v>
      </c>
      <c r="M397">
        <f t="shared" si="70"/>
        <v>0</v>
      </c>
      <c r="N397" t="str">
        <f t="shared" si="71"/>
        <v>UZ</v>
      </c>
    </row>
    <row r="398" spans="1:14">
      <c r="B398" t="str">
        <f t="shared" si="63"/>
        <v>------ UZ ------</v>
      </c>
      <c r="C398" t="str">
        <f t="shared" si="64"/>
        <v>Pack 2 pick 2:</v>
      </c>
      <c r="D398" s="2" t="str">
        <f t="shared" si="73"/>
        <v xml:space="preserve"> 2</v>
      </c>
      <c r="E398" s="2" t="str">
        <f t="shared" si="72"/>
        <v xml:space="preserve"> 2</v>
      </c>
      <c r="F398">
        <f t="shared" si="65"/>
        <v>0</v>
      </c>
      <c r="G398" t="str">
        <f t="shared" si="66"/>
        <v>0</v>
      </c>
      <c r="H398">
        <f t="shared" si="67"/>
        <v>0</v>
      </c>
      <c r="I398" t="e">
        <f>VLOOKUP(G398,'Cards Fixture'!$A$1:$B$278,2,FALSE)</f>
        <v>#N/A</v>
      </c>
      <c r="J398">
        <f t="shared" si="68"/>
        <v>0</v>
      </c>
      <c r="K398" t="str">
        <f t="shared" si="74"/>
        <v>37,249,60,105,75,259,109,65,94,28,252,127,64,66</v>
      </c>
      <c r="L398">
        <f t="shared" si="69"/>
        <v>249</v>
      </c>
      <c r="M398">
        <f t="shared" si="70"/>
        <v>0</v>
      </c>
      <c r="N398" t="str">
        <f t="shared" si="71"/>
        <v>UZ</v>
      </c>
    </row>
    <row r="399" spans="1:14">
      <c r="B399" t="str">
        <f t="shared" si="63"/>
        <v>------ UZ ------</v>
      </c>
      <c r="C399" t="str">
        <f t="shared" si="64"/>
        <v>Pack 2 pick 2:</v>
      </c>
      <c r="D399" s="2" t="str">
        <f t="shared" si="73"/>
        <v xml:space="preserve"> 2</v>
      </c>
      <c r="E399" s="2" t="str">
        <f t="shared" si="72"/>
        <v xml:space="preserve"> 2</v>
      </c>
      <c r="F399">
        <f t="shared" si="65"/>
        <v>0</v>
      </c>
      <c r="G399" t="str">
        <f t="shared" si="66"/>
        <v>0</v>
      </c>
      <c r="H399">
        <f t="shared" si="67"/>
        <v>0</v>
      </c>
      <c r="I399" t="e">
        <f>VLOOKUP(G399,'Cards Fixture'!$A$1:$B$278,2,FALSE)</f>
        <v>#N/A</v>
      </c>
      <c r="J399">
        <f t="shared" si="68"/>
        <v>0</v>
      </c>
      <c r="K399" t="str">
        <f t="shared" si="74"/>
        <v>37,249,60,105,75,259,109,65,94,28,252,127,64,66</v>
      </c>
      <c r="L399">
        <f t="shared" si="69"/>
        <v>249</v>
      </c>
      <c r="M399">
        <f t="shared" si="70"/>
        <v>1</v>
      </c>
      <c r="N399" t="str">
        <f t="shared" si="71"/>
        <v>UZ</v>
      </c>
    </row>
    <row r="400" spans="1:14">
      <c r="A400" t="s">
        <v>158</v>
      </c>
      <c r="B400" t="str">
        <f t="shared" si="63"/>
        <v>------ UZ ------</v>
      </c>
      <c r="C400" t="str">
        <f t="shared" si="64"/>
        <v>Pack 2 pick 3:</v>
      </c>
      <c r="D400" s="2" t="str">
        <f t="shared" si="73"/>
        <v xml:space="preserve"> 2</v>
      </c>
      <c r="E400" s="2" t="str">
        <f t="shared" si="72"/>
        <v xml:space="preserve"> 3</v>
      </c>
      <c r="F400" t="str">
        <f t="shared" si="65"/>
        <v/>
      </c>
      <c r="G400" t="str">
        <f t="shared" si="66"/>
        <v/>
      </c>
      <c r="H400">
        <f t="shared" si="67"/>
        <v>0</v>
      </c>
      <c r="I400" t="e">
        <f>VLOOKUP(G400,'Cards Fixture'!$A$1:$B$278,2,FALSE)</f>
        <v>#N/A</v>
      </c>
      <c r="J400">
        <f t="shared" si="68"/>
        <v>1</v>
      </c>
      <c r="K400" t="str">
        <f t="shared" si="74"/>
        <v/>
      </c>
      <c r="L400">
        <f t="shared" si="69"/>
        <v>249</v>
      </c>
      <c r="M400">
        <f t="shared" si="70"/>
        <v>0</v>
      </c>
      <c r="N400" t="str">
        <f t="shared" si="71"/>
        <v>UZ</v>
      </c>
    </row>
    <row r="401" spans="1:14">
      <c r="B401" t="str">
        <f t="shared" si="63"/>
        <v>------ UZ ------</v>
      </c>
      <c r="C401" t="str">
        <f t="shared" si="64"/>
        <v>Pack 2 pick 3:</v>
      </c>
      <c r="D401" s="2" t="str">
        <f t="shared" si="73"/>
        <v xml:space="preserve"> 2</v>
      </c>
      <c r="E401" s="2" t="str">
        <f t="shared" si="72"/>
        <v xml:space="preserve"> 3</v>
      </c>
      <c r="F401">
        <f t="shared" si="65"/>
        <v>0</v>
      </c>
      <c r="G401" t="str">
        <f t="shared" si="66"/>
        <v>0</v>
      </c>
      <c r="H401">
        <f t="shared" si="67"/>
        <v>0</v>
      </c>
      <c r="I401" t="e">
        <f>VLOOKUP(G401,'Cards Fixture'!$A$1:$B$278,2,FALSE)</f>
        <v>#N/A</v>
      </c>
      <c r="J401">
        <f t="shared" si="68"/>
        <v>0</v>
      </c>
      <c r="K401" t="str">
        <f t="shared" si="74"/>
        <v/>
      </c>
      <c r="L401">
        <f t="shared" si="69"/>
        <v>249</v>
      </c>
      <c r="M401">
        <f t="shared" si="70"/>
        <v>0</v>
      </c>
      <c r="N401" t="str">
        <f t="shared" si="71"/>
        <v>UZ</v>
      </c>
    </row>
    <row r="402" spans="1:14">
      <c r="A402" t="s">
        <v>159</v>
      </c>
      <c r="B402" t="str">
        <f t="shared" si="63"/>
        <v>------ UZ ------</v>
      </c>
      <c r="C402" t="str">
        <f t="shared" si="64"/>
        <v>Pack 2 pick 3:</v>
      </c>
      <c r="D402" s="2" t="str">
        <f t="shared" si="73"/>
        <v xml:space="preserve"> 2</v>
      </c>
      <c r="E402" s="2" t="str">
        <f t="shared" si="72"/>
        <v xml:space="preserve"> 3</v>
      </c>
      <c r="F402" t="str">
        <f t="shared" si="65"/>
        <v xml:space="preserve">    Wall of Omens</v>
      </c>
      <c r="G402" t="str">
        <f t="shared" si="66"/>
        <v>Wall of Omens</v>
      </c>
      <c r="H402">
        <f t="shared" si="67"/>
        <v>0</v>
      </c>
      <c r="I402">
        <f>VLOOKUP(G402,'Cards Fixture'!$A$1:$B$278,2,FALSE)</f>
        <v>263</v>
      </c>
      <c r="J402">
        <f t="shared" si="68"/>
        <v>0</v>
      </c>
      <c r="K402" t="str">
        <f t="shared" si="74"/>
        <v>263</v>
      </c>
      <c r="L402">
        <f t="shared" si="69"/>
        <v>249</v>
      </c>
      <c r="M402">
        <f t="shared" si="70"/>
        <v>0</v>
      </c>
      <c r="N402" t="str">
        <f t="shared" si="71"/>
        <v>UZ</v>
      </c>
    </row>
    <row r="403" spans="1:14">
      <c r="B403" t="str">
        <f t="shared" si="63"/>
        <v>------ UZ ------</v>
      </c>
      <c r="C403" t="str">
        <f t="shared" si="64"/>
        <v>Pack 2 pick 3:</v>
      </c>
      <c r="D403" s="2" t="str">
        <f t="shared" si="73"/>
        <v xml:space="preserve"> 2</v>
      </c>
      <c r="E403" s="2" t="str">
        <f t="shared" si="72"/>
        <v xml:space="preserve"> 3</v>
      </c>
      <c r="F403">
        <f t="shared" si="65"/>
        <v>0</v>
      </c>
      <c r="G403" t="str">
        <f t="shared" si="66"/>
        <v>0</v>
      </c>
      <c r="H403">
        <f t="shared" si="67"/>
        <v>0</v>
      </c>
      <c r="I403" t="e">
        <f>VLOOKUP(G403,'Cards Fixture'!$A$1:$B$278,2,FALSE)</f>
        <v>#N/A</v>
      </c>
      <c r="J403">
        <f t="shared" si="68"/>
        <v>0</v>
      </c>
      <c r="K403" t="str">
        <f t="shared" si="74"/>
        <v>263</v>
      </c>
      <c r="L403">
        <f t="shared" si="69"/>
        <v>249</v>
      </c>
      <c r="M403">
        <f t="shared" si="70"/>
        <v>0</v>
      </c>
      <c r="N403" t="str">
        <f t="shared" si="71"/>
        <v>UZ</v>
      </c>
    </row>
    <row r="404" spans="1:14">
      <c r="A404" t="s">
        <v>160</v>
      </c>
      <c r="B404" t="str">
        <f t="shared" si="63"/>
        <v>------ UZ ------</v>
      </c>
      <c r="C404" t="str">
        <f t="shared" si="64"/>
        <v>Pack 2 pick 3:</v>
      </c>
      <c r="D404" s="2" t="str">
        <f t="shared" si="73"/>
        <v xml:space="preserve"> 2</v>
      </c>
      <c r="E404" s="2" t="str">
        <f t="shared" si="72"/>
        <v xml:space="preserve"> 3</v>
      </c>
      <c r="F404" t="str">
        <f t="shared" si="65"/>
        <v>--&gt; Opposition</v>
      </c>
      <c r="G404" t="str">
        <f t="shared" si="66"/>
        <v>Opposition</v>
      </c>
      <c r="H404">
        <f t="shared" si="67"/>
        <v>1</v>
      </c>
      <c r="I404">
        <f>VLOOKUP(G404,'Cards Fixture'!$A$1:$B$278,2,FALSE)</f>
        <v>149</v>
      </c>
      <c r="J404">
        <f t="shared" si="68"/>
        <v>0</v>
      </c>
      <c r="K404" t="str">
        <f t="shared" si="74"/>
        <v>263,149</v>
      </c>
      <c r="L404">
        <f t="shared" si="69"/>
        <v>149</v>
      </c>
      <c r="M404">
        <f t="shared" si="70"/>
        <v>0</v>
      </c>
      <c r="N404" t="str">
        <f t="shared" si="71"/>
        <v>UZ</v>
      </c>
    </row>
    <row r="405" spans="1:14">
      <c r="B405" t="str">
        <f t="shared" si="63"/>
        <v>------ UZ ------</v>
      </c>
      <c r="C405" t="str">
        <f t="shared" si="64"/>
        <v>Pack 2 pick 3:</v>
      </c>
      <c r="D405" s="2" t="str">
        <f t="shared" si="73"/>
        <v xml:space="preserve"> 2</v>
      </c>
      <c r="E405" s="2" t="str">
        <f t="shared" si="72"/>
        <v xml:space="preserve"> 3</v>
      </c>
      <c r="F405">
        <f t="shared" si="65"/>
        <v>0</v>
      </c>
      <c r="G405" t="str">
        <f t="shared" si="66"/>
        <v>0</v>
      </c>
      <c r="H405">
        <f t="shared" si="67"/>
        <v>0</v>
      </c>
      <c r="I405" t="e">
        <f>VLOOKUP(G405,'Cards Fixture'!$A$1:$B$278,2,FALSE)</f>
        <v>#N/A</v>
      </c>
      <c r="J405">
        <f t="shared" si="68"/>
        <v>0</v>
      </c>
      <c r="K405" t="str">
        <f t="shared" si="74"/>
        <v>263,149</v>
      </c>
      <c r="L405">
        <f t="shared" si="69"/>
        <v>149</v>
      </c>
      <c r="M405">
        <f t="shared" si="70"/>
        <v>0</v>
      </c>
      <c r="N405" t="str">
        <f t="shared" si="71"/>
        <v>UZ</v>
      </c>
    </row>
    <row r="406" spans="1:14">
      <c r="A406" t="s">
        <v>161</v>
      </c>
      <c r="B406" t="str">
        <f t="shared" si="63"/>
        <v>------ UZ ------</v>
      </c>
      <c r="C406" t="str">
        <f t="shared" si="64"/>
        <v>Pack 2 pick 3:</v>
      </c>
      <c r="D406" s="2" t="str">
        <f t="shared" si="73"/>
        <v xml:space="preserve"> 2</v>
      </c>
      <c r="E406" s="2" t="str">
        <f t="shared" si="72"/>
        <v xml:space="preserve"> 3</v>
      </c>
      <c r="F406" t="str">
        <f t="shared" si="65"/>
        <v xml:space="preserve">    Bitterblossom</v>
      </c>
      <c r="G406" t="str">
        <f t="shared" si="66"/>
        <v>Bitterblossom</v>
      </c>
      <c r="H406">
        <f t="shared" si="67"/>
        <v>0</v>
      </c>
      <c r="I406">
        <f>VLOOKUP(G406,'Cards Fixture'!$A$1:$B$278,2,FALSE)</f>
        <v>19</v>
      </c>
      <c r="J406">
        <f t="shared" si="68"/>
        <v>0</v>
      </c>
      <c r="K406" t="str">
        <f t="shared" si="74"/>
        <v>263,149,19</v>
      </c>
      <c r="L406">
        <f t="shared" si="69"/>
        <v>149</v>
      </c>
      <c r="M406">
        <f t="shared" si="70"/>
        <v>0</v>
      </c>
      <c r="N406" t="str">
        <f t="shared" si="71"/>
        <v>UZ</v>
      </c>
    </row>
    <row r="407" spans="1:14">
      <c r="B407" t="str">
        <f t="shared" si="63"/>
        <v>------ UZ ------</v>
      </c>
      <c r="C407" t="str">
        <f t="shared" si="64"/>
        <v>Pack 2 pick 3:</v>
      </c>
      <c r="D407" s="2" t="str">
        <f t="shared" si="73"/>
        <v xml:space="preserve"> 2</v>
      </c>
      <c r="E407" s="2" t="str">
        <f t="shared" si="72"/>
        <v xml:space="preserve"> 3</v>
      </c>
      <c r="F407">
        <f t="shared" si="65"/>
        <v>0</v>
      </c>
      <c r="G407" t="str">
        <f t="shared" si="66"/>
        <v>0</v>
      </c>
      <c r="H407">
        <f t="shared" si="67"/>
        <v>0</v>
      </c>
      <c r="I407" t="e">
        <f>VLOOKUP(G407,'Cards Fixture'!$A$1:$B$278,2,FALSE)</f>
        <v>#N/A</v>
      </c>
      <c r="J407">
        <f t="shared" si="68"/>
        <v>0</v>
      </c>
      <c r="K407" t="str">
        <f t="shared" si="74"/>
        <v>263,149,19</v>
      </c>
      <c r="L407">
        <f t="shared" si="69"/>
        <v>149</v>
      </c>
      <c r="M407">
        <f t="shared" si="70"/>
        <v>0</v>
      </c>
      <c r="N407" t="str">
        <f t="shared" si="71"/>
        <v>UZ</v>
      </c>
    </row>
    <row r="408" spans="1:14">
      <c r="A408" t="s">
        <v>162</v>
      </c>
      <c r="B408" t="str">
        <f t="shared" si="63"/>
        <v>------ UZ ------</v>
      </c>
      <c r="C408" t="str">
        <f t="shared" si="64"/>
        <v>Pack 2 pick 3:</v>
      </c>
      <c r="D408" s="2" t="str">
        <f t="shared" si="73"/>
        <v xml:space="preserve"> 2</v>
      </c>
      <c r="E408" s="2" t="str">
        <f t="shared" si="72"/>
        <v xml:space="preserve"> 3</v>
      </c>
      <c r="F408" t="str">
        <f t="shared" si="65"/>
        <v xml:space="preserve">    Chaos Warp</v>
      </c>
      <c r="G408" t="str">
        <f t="shared" si="66"/>
        <v>Chaos Warp</v>
      </c>
      <c r="H408">
        <f t="shared" si="67"/>
        <v>0</v>
      </c>
      <c r="I408">
        <f>VLOOKUP(G408,'Cards Fixture'!$A$1:$B$278,2,FALSE)</f>
        <v>40</v>
      </c>
      <c r="J408">
        <f t="shared" si="68"/>
        <v>0</v>
      </c>
      <c r="K408" t="str">
        <f t="shared" si="74"/>
        <v>263,149,19,40</v>
      </c>
      <c r="L408">
        <f t="shared" si="69"/>
        <v>149</v>
      </c>
      <c r="M408">
        <f t="shared" si="70"/>
        <v>0</v>
      </c>
      <c r="N408" t="str">
        <f t="shared" si="71"/>
        <v>UZ</v>
      </c>
    </row>
    <row r="409" spans="1:14">
      <c r="B409" t="str">
        <f t="shared" si="63"/>
        <v>------ UZ ------</v>
      </c>
      <c r="C409" t="str">
        <f t="shared" si="64"/>
        <v>Pack 2 pick 3:</v>
      </c>
      <c r="D409" s="2" t="str">
        <f t="shared" si="73"/>
        <v xml:space="preserve"> 2</v>
      </c>
      <c r="E409" s="2" t="str">
        <f t="shared" si="72"/>
        <v xml:space="preserve"> 3</v>
      </c>
      <c r="F409">
        <f t="shared" si="65"/>
        <v>0</v>
      </c>
      <c r="G409" t="str">
        <f t="shared" si="66"/>
        <v>0</v>
      </c>
      <c r="H409">
        <f t="shared" si="67"/>
        <v>0</v>
      </c>
      <c r="I409" t="e">
        <f>VLOOKUP(G409,'Cards Fixture'!$A$1:$B$278,2,FALSE)</f>
        <v>#N/A</v>
      </c>
      <c r="J409">
        <f t="shared" si="68"/>
        <v>0</v>
      </c>
      <c r="K409" t="str">
        <f t="shared" si="74"/>
        <v>263,149,19,40</v>
      </c>
      <c r="L409">
        <f t="shared" si="69"/>
        <v>149</v>
      </c>
      <c r="M409">
        <f t="shared" si="70"/>
        <v>0</v>
      </c>
      <c r="N409" t="str">
        <f t="shared" si="71"/>
        <v>UZ</v>
      </c>
    </row>
    <row r="410" spans="1:14">
      <c r="A410" t="s">
        <v>163</v>
      </c>
      <c r="B410" t="str">
        <f t="shared" si="63"/>
        <v>------ UZ ------</v>
      </c>
      <c r="C410" t="str">
        <f t="shared" si="64"/>
        <v>Pack 2 pick 3:</v>
      </c>
      <c r="D410" s="2" t="str">
        <f t="shared" si="73"/>
        <v xml:space="preserve"> 2</v>
      </c>
      <c r="E410" s="2" t="str">
        <f t="shared" si="72"/>
        <v xml:space="preserve"> 3</v>
      </c>
      <c r="F410" t="str">
        <f t="shared" si="65"/>
        <v xml:space="preserve">    Wolfir Silverheart</v>
      </c>
      <c r="G410" t="str">
        <f t="shared" si="66"/>
        <v>Wolfir Silverheart</v>
      </c>
      <c r="H410">
        <f t="shared" si="67"/>
        <v>0</v>
      </c>
      <c r="I410">
        <f>VLOOKUP(G410,'Cards Fixture'!$A$1:$B$278,2,FALSE)</f>
        <v>272</v>
      </c>
      <c r="J410">
        <f t="shared" si="68"/>
        <v>0</v>
      </c>
      <c r="K410" t="str">
        <f t="shared" si="74"/>
        <v>263,149,19,40,272</v>
      </c>
      <c r="L410">
        <f t="shared" si="69"/>
        <v>149</v>
      </c>
      <c r="M410">
        <f t="shared" si="70"/>
        <v>0</v>
      </c>
      <c r="N410" t="str">
        <f t="shared" si="71"/>
        <v>UZ</v>
      </c>
    </row>
    <row r="411" spans="1:14">
      <c r="B411" t="str">
        <f t="shared" ref="B411:B474" si="75">IF(ISERROR(FIND("----",A411)),B410,A411)</f>
        <v>------ UZ ------</v>
      </c>
      <c r="C411" t="str">
        <f t="shared" ref="C411:C474" si="76">IF(ISERROR(FIND(":",A411)),C410,A411)</f>
        <v>Pack 2 pick 3:</v>
      </c>
      <c r="D411" s="2" t="str">
        <f t="shared" si="73"/>
        <v xml:space="preserve"> 2</v>
      </c>
      <c r="E411" s="2" t="str">
        <f t="shared" si="72"/>
        <v xml:space="preserve"> 3</v>
      </c>
      <c r="F411">
        <f t="shared" ref="F411:F474" si="77">IF(AND(ISERROR(FIND("----",A411)),ISERROR(FIND(":",A411))),A411,"")</f>
        <v>0</v>
      </c>
      <c r="G411" t="str">
        <f t="shared" ref="G411:G474" si="78">TRIM(SUBSTITUTE(F411,"--&gt; ",""))</f>
        <v>0</v>
      </c>
      <c r="H411">
        <f t="shared" ref="H411:H474" si="79">IF(NOT(ISERROR(FIND("--&gt; ",A411))),1,0)</f>
        <v>0</v>
      </c>
      <c r="I411" t="e">
        <f>VLOOKUP(G411,'Cards Fixture'!$A$1:$B$278,2,FALSE)</f>
        <v>#N/A</v>
      </c>
      <c r="J411">
        <f t="shared" ref="J411:J474" si="80">IF(C411&lt;&gt;C410,1,0)</f>
        <v>0</v>
      </c>
      <c r="K411" t="str">
        <f t="shared" si="74"/>
        <v>263,149,19,40,272</v>
      </c>
      <c r="L411">
        <f t="shared" ref="L411:L474" si="81">IF(ISBLANK(K411),"",IF(H411=1,I411,L410))</f>
        <v>149</v>
      </c>
      <c r="M411">
        <f t="shared" ref="M411:M474" si="82">IF(J412=1,1,0)</f>
        <v>0</v>
      </c>
      <c r="N411" t="str">
        <f t="shared" ref="N411:N474" si="83">TRIM(SUBSTITUTE(B411,"------",""))</f>
        <v>UZ</v>
      </c>
    </row>
    <row r="412" spans="1:14">
      <c r="A412" t="s">
        <v>164</v>
      </c>
      <c r="B412" t="str">
        <f t="shared" si="75"/>
        <v>------ UZ ------</v>
      </c>
      <c r="C412" t="str">
        <f t="shared" si="76"/>
        <v>Pack 2 pick 3:</v>
      </c>
      <c r="D412" s="2" t="str">
        <f t="shared" si="73"/>
        <v xml:space="preserve"> 2</v>
      </c>
      <c r="E412" s="2" t="str">
        <f t="shared" si="72"/>
        <v xml:space="preserve"> 3</v>
      </c>
      <c r="F412" t="str">
        <f t="shared" si="77"/>
        <v xml:space="preserve">    Phyrexian Revoker</v>
      </c>
      <c r="G412" t="str">
        <f t="shared" si="78"/>
        <v>Phyrexian Revoker</v>
      </c>
      <c r="H412">
        <f t="shared" si="79"/>
        <v>0</v>
      </c>
      <c r="I412">
        <f>VLOOKUP(G412,'Cards Fixture'!$A$1:$B$278,2,FALSE)</f>
        <v>158</v>
      </c>
      <c r="J412">
        <f t="shared" si="80"/>
        <v>0</v>
      </c>
      <c r="K412" t="str">
        <f t="shared" si="74"/>
        <v>263,149,19,40,272,158</v>
      </c>
      <c r="L412">
        <f t="shared" si="81"/>
        <v>149</v>
      </c>
      <c r="M412">
        <f t="shared" si="82"/>
        <v>0</v>
      </c>
      <c r="N412" t="str">
        <f t="shared" si="83"/>
        <v>UZ</v>
      </c>
    </row>
    <row r="413" spans="1:14">
      <c r="B413" t="str">
        <f t="shared" si="75"/>
        <v>------ UZ ------</v>
      </c>
      <c r="C413" t="str">
        <f t="shared" si="76"/>
        <v>Pack 2 pick 3:</v>
      </c>
      <c r="D413" s="2" t="str">
        <f t="shared" si="73"/>
        <v xml:space="preserve"> 2</v>
      </c>
      <c r="E413" s="2" t="str">
        <f t="shared" si="72"/>
        <v xml:space="preserve"> 3</v>
      </c>
      <c r="F413">
        <f t="shared" si="77"/>
        <v>0</v>
      </c>
      <c r="G413" t="str">
        <f t="shared" si="78"/>
        <v>0</v>
      </c>
      <c r="H413">
        <f t="shared" si="79"/>
        <v>0</v>
      </c>
      <c r="I413" t="e">
        <f>VLOOKUP(G413,'Cards Fixture'!$A$1:$B$278,2,FALSE)</f>
        <v>#N/A</v>
      </c>
      <c r="J413">
        <f t="shared" si="80"/>
        <v>0</v>
      </c>
      <c r="K413" t="str">
        <f t="shared" si="74"/>
        <v>263,149,19,40,272,158</v>
      </c>
      <c r="L413">
        <f t="shared" si="81"/>
        <v>149</v>
      </c>
      <c r="M413">
        <f t="shared" si="82"/>
        <v>0</v>
      </c>
      <c r="N413" t="str">
        <f t="shared" si="83"/>
        <v>UZ</v>
      </c>
    </row>
    <row r="414" spans="1:14">
      <c r="A414" t="s">
        <v>165</v>
      </c>
      <c r="B414" t="str">
        <f t="shared" si="75"/>
        <v>------ UZ ------</v>
      </c>
      <c r="C414" t="str">
        <f t="shared" si="76"/>
        <v>Pack 2 pick 3:</v>
      </c>
      <c r="D414" s="2" t="str">
        <f t="shared" si="73"/>
        <v xml:space="preserve"> 2</v>
      </c>
      <c r="E414" s="2" t="str">
        <f t="shared" ref="E414:E477" si="84">RIGHT(LEFT(C414, FIND(":",C414)-1),2)</f>
        <v xml:space="preserve"> 3</v>
      </c>
      <c r="F414" t="str">
        <f t="shared" si="77"/>
        <v xml:space="preserve">    Cathedral of War</v>
      </c>
      <c r="G414" t="str">
        <f t="shared" si="78"/>
        <v>Cathedral of War</v>
      </c>
      <c r="H414">
        <f t="shared" si="79"/>
        <v>0</v>
      </c>
      <c r="I414">
        <f>VLOOKUP(G414,'Cards Fixture'!$A$1:$B$278,2,FALSE)</f>
        <v>39</v>
      </c>
      <c r="J414">
        <f t="shared" si="80"/>
        <v>0</v>
      </c>
      <c r="K414" t="str">
        <f t="shared" si="74"/>
        <v>263,149,19,40,272,158,39</v>
      </c>
      <c r="L414">
        <f t="shared" si="81"/>
        <v>149</v>
      </c>
      <c r="M414">
        <f t="shared" si="82"/>
        <v>0</v>
      </c>
      <c r="N414" t="str">
        <f t="shared" si="83"/>
        <v>UZ</v>
      </c>
    </row>
    <row r="415" spans="1:14">
      <c r="B415" t="str">
        <f t="shared" si="75"/>
        <v>------ UZ ------</v>
      </c>
      <c r="C415" t="str">
        <f t="shared" si="76"/>
        <v>Pack 2 pick 3:</v>
      </c>
      <c r="D415" s="2" t="str">
        <f t="shared" ref="D415:D478" si="85">RIGHT(LEFT(C415,FIND(" pick",C415)-1),2)</f>
        <v xml:space="preserve"> 2</v>
      </c>
      <c r="E415" s="2" t="str">
        <f t="shared" si="84"/>
        <v xml:space="preserve"> 3</v>
      </c>
      <c r="F415">
        <f t="shared" si="77"/>
        <v>0</v>
      </c>
      <c r="G415" t="str">
        <f t="shared" si="78"/>
        <v>0</v>
      </c>
      <c r="H415">
        <f t="shared" si="79"/>
        <v>0</v>
      </c>
      <c r="I415" t="e">
        <f>VLOOKUP(G415,'Cards Fixture'!$A$1:$B$278,2,FALSE)</f>
        <v>#N/A</v>
      </c>
      <c r="J415">
        <f t="shared" si="80"/>
        <v>0</v>
      </c>
      <c r="K415" t="str">
        <f t="shared" si="74"/>
        <v>263,149,19,40,272,158,39</v>
      </c>
      <c r="L415">
        <f t="shared" si="81"/>
        <v>149</v>
      </c>
      <c r="M415">
        <f t="shared" si="82"/>
        <v>0</v>
      </c>
      <c r="N415" t="str">
        <f t="shared" si="83"/>
        <v>UZ</v>
      </c>
    </row>
    <row r="416" spans="1:14">
      <c r="A416" t="s">
        <v>166</v>
      </c>
      <c r="B416" t="str">
        <f t="shared" si="75"/>
        <v>------ UZ ------</v>
      </c>
      <c r="C416" t="str">
        <f t="shared" si="76"/>
        <v>Pack 2 pick 3:</v>
      </c>
      <c r="D416" s="2" t="str">
        <f t="shared" si="85"/>
        <v xml:space="preserve"> 2</v>
      </c>
      <c r="E416" s="2" t="str">
        <f t="shared" si="84"/>
        <v xml:space="preserve"> 3</v>
      </c>
      <c r="F416" t="str">
        <f t="shared" si="77"/>
        <v xml:space="preserve">    Prophetic Bolt</v>
      </c>
      <c r="G416" t="str">
        <f t="shared" si="78"/>
        <v>Prophetic Bolt</v>
      </c>
      <c r="H416">
        <f t="shared" si="79"/>
        <v>0</v>
      </c>
      <c r="I416">
        <f>VLOOKUP(G416,'Cards Fixture'!$A$1:$B$278,2,FALSE)</f>
        <v>168</v>
      </c>
      <c r="J416">
        <f t="shared" si="80"/>
        <v>0</v>
      </c>
      <c r="K416" t="str">
        <f t="shared" si="74"/>
        <v>263,149,19,40,272,158,39,168</v>
      </c>
      <c r="L416">
        <f t="shared" si="81"/>
        <v>149</v>
      </c>
      <c r="M416">
        <f t="shared" si="82"/>
        <v>0</v>
      </c>
      <c r="N416" t="str">
        <f t="shared" si="83"/>
        <v>UZ</v>
      </c>
    </row>
    <row r="417" spans="1:14">
      <c r="B417" t="str">
        <f t="shared" si="75"/>
        <v>------ UZ ------</v>
      </c>
      <c r="C417" t="str">
        <f t="shared" si="76"/>
        <v>Pack 2 pick 3:</v>
      </c>
      <c r="D417" s="2" t="str">
        <f t="shared" si="85"/>
        <v xml:space="preserve"> 2</v>
      </c>
      <c r="E417" s="2" t="str">
        <f t="shared" si="84"/>
        <v xml:space="preserve"> 3</v>
      </c>
      <c r="F417">
        <f t="shared" si="77"/>
        <v>0</v>
      </c>
      <c r="G417" t="str">
        <f t="shared" si="78"/>
        <v>0</v>
      </c>
      <c r="H417">
        <f t="shared" si="79"/>
        <v>0</v>
      </c>
      <c r="I417" t="e">
        <f>VLOOKUP(G417,'Cards Fixture'!$A$1:$B$278,2,FALSE)</f>
        <v>#N/A</v>
      </c>
      <c r="J417">
        <f t="shared" si="80"/>
        <v>0</v>
      </c>
      <c r="K417" t="str">
        <f t="shared" ref="K417:K480" si="86">IF(J417=1,IF(ISNA(I417),"",I417),K416&amp;IF(ISNA(I417),"",IF(LEN(K416)=0,I417,","&amp;I417)))</f>
        <v>263,149,19,40,272,158,39,168</v>
      </c>
      <c r="L417">
        <f t="shared" si="81"/>
        <v>149</v>
      </c>
      <c r="M417">
        <f t="shared" si="82"/>
        <v>0</v>
      </c>
      <c r="N417" t="str">
        <f t="shared" si="83"/>
        <v>UZ</v>
      </c>
    </row>
    <row r="418" spans="1:14">
      <c r="A418" t="s">
        <v>167</v>
      </c>
      <c r="B418" t="str">
        <f t="shared" si="75"/>
        <v>------ UZ ------</v>
      </c>
      <c r="C418" t="str">
        <f t="shared" si="76"/>
        <v>Pack 2 pick 3:</v>
      </c>
      <c r="D418" s="2" t="str">
        <f t="shared" si="85"/>
        <v xml:space="preserve"> 2</v>
      </c>
      <c r="E418" s="2" t="str">
        <f t="shared" si="84"/>
        <v xml:space="preserve"> 3</v>
      </c>
      <c r="F418" t="str">
        <f t="shared" si="77"/>
        <v xml:space="preserve">    Ankh of Mishra</v>
      </c>
      <c r="G418" t="str">
        <f t="shared" si="78"/>
        <v>Ankh of Mishra</v>
      </c>
      <c r="H418">
        <f t="shared" si="79"/>
        <v>0</v>
      </c>
      <c r="I418">
        <f>VLOOKUP(G418,'Cards Fixture'!$A$1:$B$278,2,FALSE)</f>
        <v>12</v>
      </c>
      <c r="J418">
        <f t="shared" si="80"/>
        <v>0</v>
      </c>
      <c r="K418" t="str">
        <f t="shared" si="86"/>
        <v>263,149,19,40,272,158,39,168,12</v>
      </c>
      <c r="L418">
        <f t="shared" si="81"/>
        <v>149</v>
      </c>
      <c r="M418">
        <f t="shared" si="82"/>
        <v>0</v>
      </c>
      <c r="N418" t="str">
        <f t="shared" si="83"/>
        <v>UZ</v>
      </c>
    </row>
    <row r="419" spans="1:14">
      <c r="B419" t="str">
        <f t="shared" si="75"/>
        <v>------ UZ ------</v>
      </c>
      <c r="C419" t="str">
        <f t="shared" si="76"/>
        <v>Pack 2 pick 3:</v>
      </c>
      <c r="D419" s="2" t="str">
        <f t="shared" si="85"/>
        <v xml:space="preserve"> 2</v>
      </c>
      <c r="E419" s="2" t="str">
        <f t="shared" si="84"/>
        <v xml:space="preserve"> 3</v>
      </c>
      <c r="F419">
        <f t="shared" si="77"/>
        <v>0</v>
      </c>
      <c r="G419" t="str">
        <f t="shared" si="78"/>
        <v>0</v>
      </c>
      <c r="H419">
        <f t="shared" si="79"/>
        <v>0</v>
      </c>
      <c r="I419" t="e">
        <f>VLOOKUP(G419,'Cards Fixture'!$A$1:$B$278,2,FALSE)</f>
        <v>#N/A</v>
      </c>
      <c r="J419">
        <f t="shared" si="80"/>
        <v>0</v>
      </c>
      <c r="K419" t="str">
        <f t="shared" si="86"/>
        <v>263,149,19,40,272,158,39,168,12</v>
      </c>
      <c r="L419">
        <f t="shared" si="81"/>
        <v>149</v>
      </c>
      <c r="M419">
        <f t="shared" si="82"/>
        <v>0</v>
      </c>
      <c r="N419" t="str">
        <f t="shared" si="83"/>
        <v>UZ</v>
      </c>
    </row>
    <row r="420" spans="1:14">
      <c r="A420" t="s">
        <v>168</v>
      </c>
      <c r="B420" t="str">
        <f t="shared" si="75"/>
        <v>------ UZ ------</v>
      </c>
      <c r="C420" t="str">
        <f t="shared" si="76"/>
        <v>Pack 2 pick 3:</v>
      </c>
      <c r="D420" s="2" t="str">
        <f t="shared" si="85"/>
        <v xml:space="preserve"> 2</v>
      </c>
      <c r="E420" s="2" t="str">
        <f t="shared" si="84"/>
        <v xml:space="preserve"> 3</v>
      </c>
      <c r="F420" t="str">
        <f t="shared" si="77"/>
        <v xml:space="preserve">    Akroma's Vengeance</v>
      </c>
      <c r="G420" t="str">
        <f t="shared" si="78"/>
        <v>Akroma's Vengeance</v>
      </c>
      <c r="H420">
        <f t="shared" si="79"/>
        <v>0</v>
      </c>
      <c r="I420">
        <f>VLOOKUP(G420,'Cards Fixture'!$A$1:$B$278,2,FALSE)</f>
        <v>8</v>
      </c>
      <c r="J420">
        <f t="shared" si="80"/>
        <v>0</v>
      </c>
      <c r="K420" t="str">
        <f t="shared" si="86"/>
        <v>263,149,19,40,272,158,39,168,12,8</v>
      </c>
      <c r="L420">
        <f t="shared" si="81"/>
        <v>149</v>
      </c>
      <c r="M420">
        <f t="shared" si="82"/>
        <v>0</v>
      </c>
      <c r="N420" t="str">
        <f t="shared" si="83"/>
        <v>UZ</v>
      </c>
    </row>
    <row r="421" spans="1:14">
      <c r="B421" t="str">
        <f t="shared" si="75"/>
        <v>------ UZ ------</v>
      </c>
      <c r="C421" t="str">
        <f t="shared" si="76"/>
        <v>Pack 2 pick 3:</v>
      </c>
      <c r="D421" s="2" t="str">
        <f t="shared" si="85"/>
        <v xml:space="preserve"> 2</v>
      </c>
      <c r="E421" s="2" t="str">
        <f t="shared" si="84"/>
        <v xml:space="preserve"> 3</v>
      </c>
      <c r="F421">
        <f t="shared" si="77"/>
        <v>0</v>
      </c>
      <c r="G421" t="str">
        <f t="shared" si="78"/>
        <v>0</v>
      </c>
      <c r="H421">
        <f t="shared" si="79"/>
        <v>0</v>
      </c>
      <c r="I421" t="e">
        <f>VLOOKUP(G421,'Cards Fixture'!$A$1:$B$278,2,FALSE)</f>
        <v>#N/A</v>
      </c>
      <c r="J421">
        <f t="shared" si="80"/>
        <v>0</v>
      </c>
      <c r="K421" t="str">
        <f t="shared" si="86"/>
        <v>263,149,19,40,272,158,39,168,12,8</v>
      </c>
      <c r="L421">
        <f t="shared" si="81"/>
        <v>149</v>
      </c>
      <c r="M421">
        <f t="shared" si="82"/>
        <v>0</v>
      </c>
      <c r="N421" t="str">
        <f t="shared" si="83"/>
        <v>UZ</v>
      </c>
    </row>
    <row r="422" spans="1:14">
      <c r="A422" t="s">
        <v>169</v>
      </c>
      <c r="B422" t="str">
        <f t="shared" si="75"/>
        <v>------ UZ ------</v>
      </c>
      <c r="C422" t="str">
        <f t="shared" si="76"/>
        <v>Pack 2 pick 3:</v>
      </c>
      <c r="D422" s="2" t="str">
        <f t="shared" si="85"/>
        <v xml:space="preserve"> 2</v>
      </c>
      <c r="E422" s="2" t="str">
        <f t="shared" si="84"/>
        <v xml:space="preserve"> 3</v>
      </c>
      <c r="F422" t="str">
        <f t="shared" si="77"/>
        <v xml:space="preserve">    Nezumi Graverobber</v>
      </c>
      <c r="G422" t="str">
        <f t="shared" si="78"/>
        <v>Nezumi Graverobber</v>
      </c>
      <c r="H422">
        <f t="shared" si="79"/>
        <v>0</v>
      </c>
      <c r="I422">
        <f>VLOOKUP(G422,'Cards Fixture'!$A$1:$B$278,2,FALSE)</f>
        <v>140</v>
      </c>
      <c r="J422">
        <f t="shared" si="80"/>
        <v>0</v>
      </c>
      <c r="K422" t="str">
        <f t="shared" si="86"/>
        <v>263,149,19,40,272,158,39,168,12,8,140</v>
      </c>
      <c r="L422">
        <f t="shared" si="81"/>
        <v>149</v>
      </c>
      <c r="M422">
        <f t="shared" si="82"/>
        <v>0</v>
      </c>
      <c r="N422" t="str">
        <f t="shared" si="83"/>
        <v>UZ</v>
      </c>
    </row>
    <row r="423" spans="1:14">
      <c r="B423" t="str">
        <f t="shared" si="75"/>
        <v>------ UZ ------</v>
      </c>
      <c r="C423" t="str">
        <f t="shared" si="76"/>
        <v>Pack 2 pick 3:</v>
      </c>
      <c r="D423" s="2" t="str">
        <f t="shared" si="85"/>
        <v xml:space="preserve"> 2</v>
      </c>
      <c r="E423" s="2" t="str">
        <f t="shared" si="84"/>
        <v xml:space="preserve"> 3</v>
      </c>
      <c r="F423">
        <f t="shared" si="77"/>
        <v>0</v>
      </c>
      <c r="G423" t="str">
        <f t="shared" si="78"/>
        <v>0</v>
      </c>
      <c r="H423">
        <f t="shared" si="79"/>
        <v>0</v>
      </c>
      <c r="I423" t="e">
        <f>VLOOKUP(G423,'Cards Fixture'!$A$1:$B$278,2,FALSE)</f>
        <v>#N/A</v>
      </c>
      <c r="J423">
        <f t="shared" si="80"/>
        <v>0</v>
      </c>
      <c r="K423" t="str">
        <f t="shared" si="86"/>
        <v>263,149,19,40,272,158,39,168,12,8,140</v>
      </c>
      <c r="L423">
        <f t="shared" si="81"/>
        <v>149</v>
      </c>
      <c r="M423">
        <f t="shared" si="82"/>
        <v>0</v>
      </c>
      <c r="N423" t="str">
        <f t="shared" si="83"/>
        <v>UZ</v>
      </c>
    </row>
    <row r="424" spans="1:14">
      <c r="A424" t="s">
        <v>170</v>
      </c>
      <c r="B424" t="str">
        <f t="shared" si="75"/>
        <v>------ UZ ------</v>
      </c>
      <c r="C424" t="str">
        <f t="shared" si="76"/>
        <v>Pack 2 pick 3:</v>
      </c>
      <c r="D424" s="2" t="str">
        <f t="shared" si="85"/>
        <v xml:space="preserve"> 2</v>
      </c>
      <c r="E424" s="2" t="str">
        <f t="shared" si="84"/>
        <v xml:space="preserve"> 3</v>
      </c>
      <c r="F424" t="str">
        <f t="shared" si="77"/>
        <v xml:space="preserve">    Gathan Raiders</v>
      </c>
      <c r="G424" t="str">
        <f t="shared" si="78"/>
        <v>Gathan Raiders</v>
      </c>
      <c r="H424">
        <f t="shared" si="79"/>
        <v>0</v>
      </c>
      <c r="I424">
        <f>VLOOKUP(G424,'Cards Fixture'!$A$1:$B$278,2,FALSE)</f>
        <v>79</v>
      </c>
      <c r="J424">
        <f t="shared" si="80"/>
        <v>0</v>
      </c>
      <c r="K424" t="str">
        <f t="shared" si="86"/>
        <v>263,149,19,40,272,158,39,168,12,8,140,79</v>
      </c>
      <c r="L424">
        <f t="shared" si="81"/>
        <v>149</v>
      </c>
      <c r="M424">
        <f t="shared" si="82"/>
        <v>0</v>
      </c>
      <c r="N424" t="str">
        <f t="shared" si="83"/>
        <v>UZ</v>
      </c>
    </row>
    <row r="425" spans="1:14">
      <c r="B425" t="str">
        <f t="shared" si="75"/>
        <v>------ UZ ------</v>
      </c>
      <c r="C425" t="str">
        <f t="shared" si="76"/>
        <v>Pack 2 pick 3:</v>
      </c>
      <c r="D425" s="2" t="str">
        <f t="shared" si="85"/>
        <v xml:space="preserve"> 2</v>
      </c>
      <c r="E425" s="2" t="str">
        <f t="shared" si="84"/>
        <v xml:space="preserve"> 3</v>
      </c>
      <c r="F425">
        <f t="shared" si="77"/>
        <v>0</v>
      </c>
      <c r="G425" t="str">
        <f t="shared" si="78"/>
        <v>0</v>
      </c>
      <c r="H425">
        <f t="shared" si="79"/>
        <v>0</v>
      </c>
      <c r="I425" t="e">
        <f>VLOOKUP(G425,'Cards Fixture'!$A$1:$B$278,2,FALSE)</f>
        <v>#N/A</v>
      </c>
      <c r="J425">
        <f t="shared" si="80"/>
        <v>0</v>
      </c>
      <c r="K425" t="str">
        <f t="shared" si="86"/>
        <v>263,149,19,40,272,158,39,168,12,8,140,79</v>
      </c>
      <c r="L425">
        <f t="shared" si="81"/>
        <v>149</v>
      </c>
      <c r="M425">
        <f t="shared" si="82"/>
        <v>0</v>
      </c>
      <c r="N425" t="str">
        <f t="shared" si="83"/>
        <v>UZ</v>
      </c>
    </row>
    <row r="426" spans="1:14">
      <c r="A426" t="s">
        <v>171</v>
      </c>
      <c r="B426" t="str">
        <f t="shared" si="75"/>
        <v>------ UZ ------</v>
      </c>
      <c r="C426" t="str">
        <f t="shared" si="76"/>
        <v>Pack 2 pick 3:</v>
      </c>
      <c r="D426" s="2" t="str">
        <f t="shared" si="85"/>
        <v xml:space="preserve"> 2</v>
      </c>
      <c r="E426" s="2" t="str">
        <f t="shared" si="84"/>
        <v xml:space="preserve"> 3</v>
      </c>
      <c r="F426" t="str">
        <f t="shared" si="77"/>
        <v xml:space="preserve">    Akroma, Angel of Fury</v>
      </c>
      <c r="G426" t="str">
        <f t="shared" si="78"/>
        <v>Akroma, Angel of Fury</v>
      </c>
      <c r="H426">
        <f t="shared" si="79"/>
        <v>0</v>
      </c>
      <c r="I426">
        <f>VLOOKUP(G426,'Cards Fixture'!$A$1:$B$278,2,FALSE)</f>
        <v>6</v>
      </c>
      <c r="J426">
        <f t="shared" si="80"/>
        <v>0</v>
      </c>
      <c r="K426" t="str">
        <f t="shared" si="86"/>
        <v>263,149,19,40,272,158,39,168,12,8,140,79,6</v>
      </c>
      <c r="L426">
        <f t="shared" si="81"/>
        <v>149</v>
      </c>
      <c r="M426">
        <f t="shared" si="82"/>
        <v>0</v>
      </c>
      <c r="N426" t="str">
        <f t="shared" si="83"/>
        <v>UZ</v>
      </c>
    </row>
    <row r="427" spans="1:14">
      <c r="B427" t="str">
        <f t="shared" si="75"/>
        <v>------ UZ ------</v>
      </c>
      <c r="C427" t="str">
        <f t="shared" si="76"/>
        <v>Pack 2 pick 3:</v>
      </c>
      <c r="D427" s="2" t="str">
        <f t="shared" si="85"/>
        <v xml:space="preserve"> 2</v>
      </c>
      <c r="E427" s="2" t="str">
        <f t="shared" si="84"/>
        <v xml:space="preserve"> 3</v>
      </c>
      <c r="F427">
        <f t="shared" si="77"/>
        <v>0</v>
      </c>
      <c r="G427" t="str">
        <f t="shared" si="78"/>
        <v>0</v>
      </c>
      <c r="H427">
        <f t="shared" si="79"/>
        <v>0</v>
      </c>
      <c r="I427" t="e">
        <f>VLOOKUP(G427,'Cards Fixture'!$A$1:$B$278,2,FALSE)</f>
        <v>#N/A</v>
      </c>
      <c r="J427">
        <f t="shared" si="80"/>
        <v>0</v>
      </c>
      <c r="K427" t="str">
        <f t="shared" si="86"/>
        <v>263,149,19,40,272,158,39,168,12,8,140,79,6</v>
      </c>
      <c r="L427">
        <f t="shared" si="81"/>
        <v>149</v>
      </c>
      <c r="M427">
        <f t="shared" si="82"/>
        <v>0</v>
      </c>
      <c r="N427" t="str">
        <f t="shared" si="83"/>
        <v>UZ</v>
      </c>
    </row>
    <row r="428" spans="1:14">
      <c r="B428" t="str">
        <f t="shared" si="75"/>
        <v>------ UZ ------</v>
      </c>
      <c r="C428" t="str">
        <f t="shared" si="76"/>
        <v>Pack 2 pick 3:</v>
      </c>
      <c r="D428" s="2" t="str">
        <f t="shared" si="85"/>
        <v xml:space="preserve"> 2</v>
      </c>
      <c r="E428" s="2" t="str">
        <f t="shared" si="84"/>
        <v xml:space="preserve"> 3</v>
      </c>
      <c r="F428">
        <f t="shared" si="77"/>
        <v>0</v>
      </c>
      <c r="G428" t="str">
        <f t="shared" si="78"/>
        <v>0</v>
      </c>
      <c r="H428">
        <f t="shared" si="79"/>
        <v>0</v>
      </c>
      <c r="I428" t="e">
        <f>VLOOKUP(G428,'Cards Fixture'!$A$1:$B$278,2,FALSE)</f>
        <v>#N/A</v>
      </c>
      <c r="J428">
        <f t="shared" si="80"/>
        <v>0</v>
      </c>
      <c r="K428" t="str">
        <f t="shared" si="86"/>
        <v>263,149,19,40,272,158,39,168,12,8,140,79,6</v>
      </c>
      <c r="L428">
        <f t="shared" si="81"/>
        <v>149</v>
      </c>
      <c r="M428">
        <f t="shared" si="82"/>
        <v>0</v>
      </c>
      <c r="N428" t="str">
        <f t="shared" si="83"/>
        <v>UZ</v>
      </c>
    </row>
    <row r="429" spans="1:14">
      <c r="B429" t="str">
        <f t="shared" si="75"/>
        <v>------ UZ ------</v>
      </c>
      <c r="C429" t="str">
        <f t="shared" si="76"/>
        <v>Pack 2 pick 3:</v>
      </c>
      <c r="D429" s="2" t="str">
        <f t="shared" si="85"/>
        <v xml:space="preserve"> 2</v>
      </c>
      <c r="E429" s="2" t="str">
        <f t="shared" si="84"/>
        <v xml:space="preserve"> 3</v>
      </c>
      <c r="F429">
        <f t="shared" si="77"/>
        <v>0</v>
      </c>
      <c r="G429" t="str">
        <f t="shared" si="78"/>
        <v>0</v>
      </c>
      <c r="H429">
        <f t="shared" si="79"/>
        <v>0</v>
      </c>
      <c r="I429" t="e">
        <f>VLOOKUP(G429,'Cards Fixture'!$A$1:$B$278,2,FALSE)</f>
        <v>#N/A</v>
      </c>
      <c r="J429">
        <f t="shared" si="80"/>
        <v>0</v>
      </c>
      <c r="K429" t="str">
        <f t="shared" si="86"/>
        <v>263,149,19,40,272,158,39,168,12,8,140,79,6</v>
      </c>
      <c r="L429">
        <f t="shared" si="81"/>
        <v>149</v>
      </c>
      <c r="M429">
        <f t="shared" si="82"/>
        <v>1</v>
      </c>
      <c r="N429" t="str">
        <f t="shared" si="83"/>
        <v>UZ</v>
      </c>
    </row>
    <row r="430" spans="1:14">
      <c r="A430" t="s">
        <v>172</v>
      </c>
      <c r="B430" t="str">
        <f t="shared" si="75"/>
        <v>------ UZ ------</v>
      </c>
      <c r="C430" t="str">
        <f t="shared" si="76"/>
        <v>Pack 2 pick 4:</v>
      </c>
      <c r="D430" s="2" t="str">
        <f t="shared" si="85"/>
        <v xml:space="preserve"> 2</v>
      </c>
      <c r="E430" s="2" t="str">
        <f t="shared" si="84"/>
        <v xml:space="preserve"> 4</v>
      </c>
      <c r="F430" t="str">
        <f t="shared" si="77"/>
        <v/>
      </c>
      <c r="G430" t="str">
        <f t="shared" si="78"/>
        <v/>
      </c>
      <c r="H430">
        <f t="shared" si="79"/>
        <v>0</v>
      </c>
      <c r="I430" t="e">
        <f>VLOOKUP(G430,'Cards Fixture'!$A$1:$B$278,2,FALSE)</f>
        <v>#N/A</v>
      </c>
      <c r="J430">
        <f t="shared" si="80"/>
        <v>1</v>
      </c>
      <c r="K430" t="str">
        <f t="shared" si="86"/>
        <v/>
      </c>
      <c r="L430">
        <f t="shared" si="81"/>
        <v>149</v>
      </c>
      <c r="M430">
        <f t="shared" si="82"/>
        <v>0</v>
      </c>
      <c r="N430" t="str">
        <f t="shared" si="83"/>
        <v>UZ</v>
      </c>
    </row>
    <row r="431" spans="1:14">
      <c r="B431" t="str">
        <f t="shared" si="75"/>
        <v>------ UZ ------</v>
      </c>
      <c r="C431" t="str">
        <f t="shared" si="76"/>
        <v>Pack 2 pick 4:</v>
      </c>
      <c r="D431" s="2" t="str">
        <f t="shared" si="85"/>
        <v xml:space="preserve"> 2</v>
      </c>
      <c r="E431" s="2" t="str">
        <f t="shared" si="84"/>
        <v xml:space="preserve"> 4</v>
      </c>
      <c r="F431">
        <f t="shared" si="77"/>
        <v>0</v>
      </c>
      <c r="G431" t="str">
        <f t="shared" si="78"/>
        <v>0</v>
      </c>
      <c r="H431">
        <f t="shared" si="79"/>
        <v>0</v>
      </c>
      <c r="I431" t="e">
        <f>VLOOKUP(G431,'Cards Fixture'!$A$1:$B$278,2,FALSE)</f>
        <v>#N/A</v>
      </c>
      <c r="J431">
        <f t="shared" si="80"/>
        <v>0</v>
      </c>
      <c r="K431" t="str">
        <f t="shared" si="86"/>
        <v/>
      </c>
      <c r="L431">
        <f t="shared" si="81"/>
        <v>149</v>
      </c>
      <c r="M431">
        <f t="shared" si="82"/>
        <v>0</v>
      </c>
      <c r="N431" t="str">
        <f t="shared" si="83"/>
        <v>UZ</v>
      </c>
    </row>
    <row r="432" spans="1:14">
      <c r="A432" t="s">
        <v>173</v>
      </c>
      <c r="B432" t="str">
        <f t="shared" si="75"/>
        <v>------ UZ ------</v>
      </c>
      <c r="C432" t="str">
        <f t="shared" si="76"/>
        <v>Pack 2 pick 4:</v>
      </c>
      <c r="D432" s="2" t="str">
        <f t="shared" si="85"/>
        <v xml:space="preserve"> 2</v>
      </c>
      <c r="E432" s="2" t="str">
        <f t="shared" si="84"/>
        <v xml:space="preserve"> 4</v>
      </c>
      <c r="F432" t="str">
        <f t="shared" si="77"/>
        <v xml:space="preserve">    Phyrexian Rager</v>
      </c>
      <c r="G432" t="str">
        <f t="shared" si="78"/>
        <v>Phyrexian Rager</v>
      </c>
      <c r="H432">
        <f t="shared" si="79"/>
        <v>0</v>
      </c>
      <c r="I432">
        <f>VLOOKUP(G432,'Cards Fixture'!$A$1:$B$278,2,FALSE)</f>
        <v>157</v>
      </c>
      <c r="J432">
        <f t="shared" si="80"/>
        <v>0</v>
      </c>
      <c r="K432" t="str">
        <f t="shared" si="86"/>
        <v>157</v>
      </c>
      <c r="L432">
        <f t="shared" si="81"/>
        <v>149</v>
      </c>
      <c r="M432">
        <f t="shared" si="82"/>
        <v>0</v>
      </c>
      <c r="N432" t="str">
        <f t="shared" si="83"/>
        <v>UZ</v>
      </c>
    </row>
    <row r="433" spans="1:14">
      <c r="B433" t="str">
        <f t="shared" si="75"/>
        <v>------ UZ ------</v>
      </c>
      <c r="C433" t="str">
        <f t="shared" si="76"/>
        <v>Pack 2 pick 4:</v>
      </c>
      <c r="D433" s="2" t="str">
        <f t="shared" si="85"/>
        <v xml:space="preserve"> 2</v>
      </c>
      <c r="E433" s="2" t="str">
        <f t="shared" si="84"/>
        <v xml:space="preserve"> 4</v>
      </c>
      <c r="F433">
        <f t="shared" si="77"/>
        <v>0</v>
      </c>
      <c r="G433" t="str">
        <f t="shared" si="78"/>
        <v>0</v>
      </c>
      <c r="H433">
        <f t="shared" si="79"/>
        <v>0</v>
      </c>
      <c r="I433" t="e">
        <f>VLOOKUP(G433,'Cards Fixture'!$A$1:$B$278,2,FALSE)</f>
        <v>#N/A</v>
      </c>
      <c r="J433">
        <f t="shared" si="80"/>
        <v>0</v>
      </c>
      <c r="K433" t="str">
        <f t="shared" si="86"/>
        <v>157</v>
      </c>
      <c r="L433">
        <f t="shared" si="81"/>
        <v>149</v>
      </c>
      <c r="M433">
        <f t="shared" si="82"/>
        <v>0</v>
      </c>
      <c r="N433" t="str">
        <f t="shared" si="83"/>
        <v>UZ</v>
      </c>
    </row>
    <row r="434" spans="1:14">
      <c r="A434" t="s">
        <v>174</v>
      </c>
      <c r="B434" t="str">
        <f t="shared" si="75"/>
        <v>------ UZ ------</v>
      </c>
      <c r="C434" t="str">
        <f t="shared" si="76"/>
        <v>Pack 2 pick 4:</v>
      </c>
      <c r="D434" s="2" t="str">
        <f t="shared" si="85"/>
        <v xml:space="preserve"> 2</v>
      </c>
      <c r="E434" s="2" t="str">
        <f t="shared" si="84"/>
        <v xml:space="preserve"> 4</v>
      </c>
      <c r="F434" t="str">
        <f t="shared" si="77"/>
        <v xml:space="preserve">    Pyrokinesis</v>
      </c>
      <c r="G434" t="str">
        <f t="shared" si="78"/>
        <v>Pyrokinesis</v>
      </c>
      <c r="H434">
        <f t="shared" si="79"/>
        <v>0</v>
      </c>
      <c r="I434">
        <f>VLOOKUP(G434,'Cards Fixture'!$A$1:$B$278,2,FALSE)</f>
        <v>172</v>
      </c>
      <c r="J434">
        <f t="shared" si="80"/>
        <v>0</v>
      </c>
      <c r="K434" t="str">
        <f t="shared" si="86"/>
        <v>157,172</v>
      </c>
      <c r="L434">
        <f t="shared" si="81"/>
        <v>149</v>
      </c>
      <c r="M434">
        <f t="shared" si="82"/>
        <v>0</v>
      </c>
      <c r="N434" t="str">
        <f t="shared" si="83"/>
        <v>UZ</v>
      </c>
    </row>
    <row r="435" spans="1:14">
      <c r="B435" t="str">
        <f t="shared" si="75"/>
        <v>------ UZ ------</v>
      </c>
      <c r="C435" t="str">
        <f t="shared" si="76"/>
        <v>Pack 2 pick 4:</v>
      </c>
      <c r="D435" s="2" t="str">
        <f t="shared" si="85"/>
        <v xml:space="preserve"> 2</v>
      </c>
      <c r="E435" s="2" t="str">
        <f t="shared" si="84"/>
        <v xml:space="preserve"> 4</v>
      </c>
      <c r="F435">
        <f t="shared" si="77"/>
        <v>0</v>
      </c>
      <c r="G435" t="str">
        <f t="shared" si="78"/>
        <v>0</v>
      </c>
      <c r="H435">
        <f t="shared" si="79"/>
        <v>0</v>
      </c>
      <c r="I435" t="e">
        <f>VLOOKUP(G435,'Cards Fixture'!$A$1:$B$278,2,FALSE)</f>
        <v>#N/A</v>
      </c>
      <c r="J435">
        <f t="shared" si="80"/>
        <v>0</v>
      </c>
      <c r="K435" t="str">
        <f t="shared" si="86"/>
        <v>157,172</v>
      </c>
      <c r="L435">
        <f t="shared" si="81"/>
        <v>149</v>
      </c>
      <c r="M435">
        <f t="shared" si="82"/>
        <v>0</v>
      </c>
      <c r="N435" t="str">
        <f t="shared" si="83"/>
        <v>UZ</v>
      </c>
    </row>
    <row r="436" spans="1:14">
      <c r="A436" t="s">
        <v>175</v>
      </c>
      <c r="B436" t="str">
        <f t="shared" si="75"/>
        <v>------ UZ ------</v>
      </c>
      <c r="C436" t="str">
        <f t="shared" si="76"/>
        <v>Pack 2 pick 4:</v>
      </c>
      <c r="D436" s="2" t="str">
        <f t="shared" si="85"/>
        <v xml:space="preserve"> 2</v>
      </c>
      <c r="E436" s="2" t="str">
        <f t="shared" si="84"/>
        <v xml:space="preserve"> 4</v>
      </c>
      <c r="F436" t="str">
        <f t="shared" si="77"/>
        <v xml:space="preserve">    Acidic Slime</v>
      </c>
      <c r="G436" t="str">
        <f t="shared" si="78"/>
        <v>Acidic Slime</v>
      </c>
      <c r="H436">
        <f t="shared" si="79"/>
        <v>0</v>
      </c>
      <c r="I436">
        <f>VLOOKUP(G436,'Cards Fixture'!$A$1:$B$278,2,FALSE)</f>
        <v>3</v>
      </c>
      <c r="J436">
        <f t="shared" si="80"/>
        <v>0</v>
      </c>
      <c r="K436" t="str">
        <f t="shared" si="86"/>
        <v>157,172,3</v>
      </c>
      <c r="L436">
        <f t="shared" si="81"/>
        <v>149</v>
      </c>
      <c r="M436">
        <f t="shared" si="82"/>
        <v>0</v>
      </c>
      <c r="N436" t="str">
        <f t="shared" si="83"/>
        <v>UZ</v>
      </c>
    </row>
    <row r="437" spans="1:14">
      <c r="B437" t="str">
        <f t="shared" si="75"/>
        <v>------ UZ ------</v>
      </c>
      <c r="C437" t="str">
        <f t="shared" si="76"/>
        <v>Pack 2 pick 4:</v>
      </c>
      <c r="D437" s="2" t="str">
        <f t="shared" si="85"/>
        <v xml:space="preserve"> 2</v>
      </c>
      <c r="E437" s="2" t="str">
        <f t="shared" si="84"/>
        <v xml:space="preserve"> 4</v>
      </c>
      <c r="F437">
        <f t="shared" si="77"/>
        <v>0</v>
      </c>
      <c r="G437" t="str">
        <f t="shared" si="78"/>
        <v>0</v>
      </c>
      <c r="H437">
        <f t="shared" si="79"/>
        <v>0</v>
      </c>
      <c r="I437" t="e">
        <f>VLOOKUP(G437,'Cards Fixture'!$A$1:$B$278,2,FALSE)</f>
        <v>#N/A</v>
      </c>
      <c r="J437">
        <f t="shared" si="80"/>
        <v>0</v>
      </c>
      <c r="K437" t="str">
        <f t="shared" si="86"/>
        <v>157,172,3</v>
      </c>
      <c r="L437">
        <f t="shared" si="81"/>
        <v>149</v>
      </c>
      <c r="M437">
        <f t="shared" si="82"/>
        <v>0</v>
      </c>
      <c r="N437" t="str">
        <f t="shared" si="83"/>
        <v>UZ</v>
      </c>
    </row>
    <row r="438" spans="1:14">
      <c r="A438" t="s">
        <v>176</v>
      </c>
      <c r="B438" t="str">
        <f t="shared" si="75"/>
        <v>------ UZ ------</v>
      </c>
      <c r="C438" t="str">
        <f t="shared" si="76"/>
        <v>Pack 2 pick 4:</v>
      </c>
      <c r="D438" s="2" t="str">
        <f t="shared" si="85"/>
        <v xml:space="preserve"> 2</v>
      </c>
      <c r="E438" s="2" t="str">
        <f t="shared" si="84"/>
        <v xml:space="preserve"> 4</v>
      </c>
      <c r="F438" t="str">
        <f t="shared" si="77"/>
        <v>--&gt; Myr Battlesphere</v>
      </c>
      <c r="G438" t="str">
        <f t="shared" si="78"/>
        <v>Myr Battlesphere</v>
      </c>
      <c r="H438">
        <f t="shared" si="79"/>
        <v>1</v>
      </c>
      <c r="I438">
        <f>VLOOKUP(G438,'Cards Fixture'!$A$1:$B$278,2,FALSE)</f>
        <v>134</v>
      </c>
      <c r="J438">
        <f t="shared" si="80"/>
        <v>0</v>
      </c>
      <c r="K438" t="str">
        <f t="shared" si="86"/>
        <v>157,172,3,134</v>
      </c>
      <c r="L438">
        <f t="shared" si="81"/>
        <v>134</v>
      </c>
      <c r="M438">
        <f t="shared" si="82"/>
        <v>0</v>
      </c>
      <c r="N438" t="str">
        <f t="shared" si="83"/>
        <v>UZ</v>
      </c>
    </row>
    <row r="439" spans="1:14">
      <c r="B439" t="str">
        <f t="shared" si="75"/>
        <v>------ UZ ------</v>
      </c>
      <c r="C439" t="str">
        <f t="shared" si="76"/>
        <v>Pack 2 pick 4:</v>
      </c>
      <c r="D439" s="2" t="str">
        <f t="shared" si="85"/>
        <v xml:space="preserve"> 2</v>
      </c>
      <c r="E439" s="2" t="str">
        <f t="shared" si="84"/>
        <v xml:space="preserve"> 4</v>
      </c>
      <c r="F439">
        <f t="shared" si="77"/>
        <v>0</v>
      </c>
      <c r="G439" t="str">
        <f t="shared" si="78"/>
        <v>0</v>
      </c>
      <c r="H439">
        <f t="shared" si="79"/>
        <v>0</v>
      </c>
      <c r="I439" t="e">
        <f>VLOOKUP(G439,'Cards Fixture'!$A$1:$B$278,2,FALSE)</f>
        <v>#N/A</v>
      </c>
      <c r="J439">
        <f t="shared" si="80"/>
        <v>0</v>
      </c>
      <c r="K439" t="str">
        <f t="shared" si="86"/>
        <v>157,172,3,134</v>
      </c>
      <c r="L439">
        <f t="shared" si="81"/>
        <v>134</v>
      </c>
      <c r="M439">
        <f t="shared" si="82"/>
        <v>0</v>
      </c>
      <c r="N439" t="str">
        <f t="shared" si="83"/>
        <v>UZ</v>
      </c>
    </row>
    <row r="440" spans="1:14">
      <c r="A440" t="s">
        <v>177</v>
      </c>
      <c r="B440" t="str">
        <f t="shared" si="75"/>
        <v>------ UZ ------</v>
      </c>
      <c r="C440" t="str">
        <f t="shared" si="76"/>
        <v>Pack 2 pick 4:</v>
      </c>
      <c r="D440" s="2" t="str">
        <f t="shared" si="85"/>
        <v xml:space="preserve"> 2</v>
      </c>
      <c r="E440" s="2" t="str">
        <f t="shared" si="84"/>
        <v xml:space="preserve"> 4</v>
      </c>
      <c r="F440" t="str">
        <f t="shared" si="77"/>
        <v xml:space="preserve">    Stirring Wildwood</v>
      </c>
      <c r="G440" t="str">
        <f t="shared" si="78"/>
        <v>Stirring Wildwood</v>
      </c>
      <c r="H440">
        <f t="shared" si="79"/>
        <v>0</v>
      </c>
      <c r="I440">
        <f>VLOOKUP(G440,'Cards Fixture'!$A$1:$B$278,2,FALSE)</f>
        <v>209</v>
      </c>
      <c r="J440">
        <f t="shared" si="80"/>
        <v>0</v>
      </c>
      <c r="K440" t="str">
        <f t="shared" si="86"/>
        <v>157,172,3,134,209</v>
      </c>
      <c r="L440">
        <f t="shared" si="81"/>
        <v>134</v>
      </c>
      <c r="M440">
        <f t="shared" si="82"/>
        <v>0</v>
      </c>
      <c r="N440" t="str">
        <f t="shared" si="83"/>
        <v>UZ</v>
      </c>
    </row>
    <row r="441" spans="1:14">
      <c r="B441" t="str">
        <f t="shared" si="75"/>
        <v>------ UZ ------</v>
      </c>
      <c r="C441" t="str">
        <f t="shared" si="76"/>
        <v>Pack 2 pick 4:</v>
      </c>
      <c r="D441" s="2" t="str">
        <f t="shared" si="85"/>
        <v xml:space="preserve"> 2</v>
      </c>
      <c r="E441" s="2" t="str">
        <f t="shared" si="84"/>
        <v xml:space="preserve"> 4</v>
      </c>
      <c r="F441">
        <f t="shared" si="77"/>
        <v>0</v>
      </c>
      <c r="G441" t="str">
        <f t="shared" si="78"/>
        <v>0</v>
      </c>
      <c r="H441">
        <f t="shared" si="79"/>
        <v>0</v>
      </c>
      <c r="I441" t="e">
        <f>VLOOKUP(G441,'Cards Fixture'!$A$1:$B$278,2,FALSE)</f>
        <v>#N/A</v>
      </c>
      <c r="J441">
        <f t="shared" si="80"/>
        <v>0</v>
      </c>
      <c r="K441" t="str">
        <f t="shared" si="86"/>
        <v>157,172,3,134,209</v>
      </c>
      <c r="L441">
        <f t="shared" si="81"/>
        <v>134</v>
      </c>
      <c r="M441">
        <f t="shared" si="82"/>
        <v>0</v>
      </c>
      <c r="N441" t="str">
        <f t="shared" si="83"/>
        <v>UZ</v>
      </c>
    </row>
    <row r="442" spans="1:14">
      <c r="A442" t="s">
        <v>178</v>
      </c>
      <c r="B442" t="str">
        <f t="shared" si="75"/>
        <v>------ UZ ------</v>
      </c>
      <c r="C442" t="str">
        <f t="shared" si="76"/>
        <v>Pack 2 pick 4:</v>
      </c>
      <c r="D442" s="2" t="str">
        <f t="shared" si="85"/>
        <v xml:space="preserve"> 2</v>
      </c>
      <c r="E442" s="2" t="str">
        <f t="shared" si="84"/>
        <v xml:space="preserve"> 4</v>
      </c>
      <c r="F442" t="str">
        <f t="shared" si="77"/>
        <v xml:space="preserve">    Avacyn, Angel of Hope</v>
      </c>
      <c r="G442" t="str">
        <f t="shared" si="78"/>
        <v>Avacyn, Angel of Hope</v>
      </c>
      <c r="H442">
        <f t="shared" si="79"/>
        <v>0</v>
      </c>
      <c r="I442">
        <f>VLOOKUP(G442,'Cards Fixture'!$A$1:$B$278,2,FALSE)</f>
        <v>14</v>
      </c>
      <c r="J442">
        <f t="shared" si="80"/>
        <v>0</v>
      </c>
      <c r="K442" t="str">
        <f t="shared" si="86"/>
        <v>157,172,3,134,209,14</v>
      </c>
      <c r="L442">
        <f t="shared" si="81"/>
        <v>134</v>
      </c>
      <c r="M442">
        <f t="shared" si="82"/>
        <v>0</v>
      </c>
      <c r="N442" t="str">
        <f t="shared" si="83"/>
        <v>UZ</v>
      </c>
    </row>
    <row r="443" spans="1:14">
      <c r="B443" t="str">
        <f t="shared" si="75"/>
        <v>------ UZ ------</v>
      </c>
      <c r="C443" t="str">
        <f t="shared" si="76"/>
        <v>Pack 2 pick 4:</v>
      </c>
      <c r="D443" s="2" t="str">
        <f t="shared" si="85"/>
        <v xml:space="preserve"> 2</v>
      </c>
      <c r="E443" s="2" t="str">
        <f t="shared" si="84"/>
        <v xml:space="preserve"> 4</v>
      </c>
      <c r="F443">
        <f t="shared" si="77"/>
        <v>0</v>
      </c>
      <c r="G443" t="str">
        <f t="shared" si="78"/>
        <v>0</v>
      </c>
      <c r="H443">
        <f t="shared" si="79"/>
        <v>0</v>
      </c>
      <c r="I443" t="e">
        <f>VLOOKUP(G443,'Cards Fixture'!$A$1:$B$278,2,FALSE)</f>
        <v>#N/A</v>
      </c>
      <c r="J443">
        <f t="shared" si="80"/>
        <v>0</v>
      </c>
      <c r="K443" t="str">
        <f t="shared" si="86"/>
        <v>157,172,3,134,209,14</v>
      </c>
      <c r="L443">
        <f t="shared" si="81"/>
        <v>134</v>
      </c>
      <c r="M443">
        <f t="shared" si="82"/>
        <v>0</v>
      </c>
      <c r="N443" t="str">
        <f t="shared" si="83"/>
        <v>UZ</v>
      </c>
    </row>
    <row r="444" spans="1:14">
      <c r="A444" t="s">
        <v>179</v>
      </c>
      <c r="B444" t="str">
        <f t="shared" si="75"/>
        <v>------ UZ ------</v>
      </c>
      <c r="C444" t="str">
        <f t="shared" si="76"/>
        <v>Pack 2 pick 4:</v>
      </c>
      <c r="D444" s="2" t="str">
        <f t="shared" si="85"/>
        <v xml:space="preserve"> 2</v>
      </c>
      <c r="E444" s="2" t="str">
        <f t="shared" si="84"/>
        <v xml:space="preserve"> 4</v>
      </c>
      <c r="F444" t="str">
        <f t="shared" si="77"/>
        <v xml:space="preserve">    Regrowth</v>
      </c>
      <c r="G444" t="str">
        <f t="shared" si="78"/>
        <v>Regrowth</v>
      </c>
      <c r="H444">
        <f t="shared" si="79"/>
        <v>0</v>
      </c>
      <c r="I444">
        <f>VLOOKUP(G444,'Cards Fixture'!$A$1:$B$278,2,FALSE)</f>
        <v>179</v>
      </c>
      <c r="J444">
        <f t="shared" si="80"/>
        <v>0</v>
      </c>
      <c r="K444" t="str">
        <f t="shared" si="86"/>
        <v>157,172,3,134,209,14,179</v>
      </c>
      <c r="L444">
        <f t="shared" si="81"/>
        <v>134</v>
      </c>
      <c r="M444">
        <f t="shared" si="82"/>
        <v>0</v>
      </c>
      <c r="N444" t="str">
        <f t="shared" si="83"/>
        <v>UZ</v>
      </c>
    </row>
    <row r="445" spans="1:14">
      <c r="B445" t="str">
        <f t="shared" si="75"/>
        <v>------ UZ ------</v>
      </c>
      <c r="C445" t="str">
        <f t="shared" si="76"/>
        <v>Pack 2 pick 4:</v>
      </c>
      <c r="D445" s="2" t="str">
        <f t="shared" si="85"/>
        <v xml:space="preserve"> 2</v>
      </c>
      <c r="E445" s="2" t="str">
        <f t="shared" si="84"/>
        <v xml:space="preserve"> 4</v>
      </c>
      <c r="F445">
        <f t="shared" si="77"/>
        <v>0</v>
      </c>
      <c r="G445" t="str">
        <f t="shared" si="78"/>
        <v>0</v>
      </c>
      <c r="H445">
        <f t="shared" si="79"/>
        <v>0</v>
      </c>
      <c r="I445" t="e">
        <f>VLOOKUP(G445,'Cards Fixture'!$A$1:$B$278,2,FALSE)</f>
        <v>#N/A</v>
      </c>
      <c r="J445">
        <f t="shared" si="80"/>
        <v>0</v>
      </c>
      <c r="K445" t="str">
        <f t="shared" si="86"/>
        <v>157,172,3,134,209,14,179</v>
      </c>
      <c r="L445">
        <f t="shared" si="81"/>
        <v>134</v>
      </c>
      <c r="M445">
        <f t="shared" si="82"/>
        <v>0</v>
      </c>
      <c r="N445" t="str">
        <f t="shared" si="83"/>
        <v>UZ</v>
      </c>
    </row>
    <row r="446" spans="1:14">
      <c r="A446" t="s">
        <v>180</v>
      </c>
      <c r="B446" t="str">
        <f t="shared" si="75"/>
        <v>------ UZ ------</v>
      </c>
      <c r="C446" t="str">
        <f t="shared" si="76"/>
        <v>Pack 2 pick 4:</v>
      </c>
      <c r="D446" s="2" t="str">
        <f t="shared" si="85"/>
        <v xml:space="preserve"> 2</v>
      </c>
      <c r="E446" s="2" t="str">
        <f t="shared" si="84"/>
        <v xml:space="preserve"> 4</v>
      </c>
      <c r="F446" t="str">
        <f t="shared" si="77"/>
        <v xml:space="preserve">    Ponder</v>
      </c>
      <c r="G446" t="str">
        <f t="shared" si="78"/>
        <v>Ponder</v>
      </c>
      <c r="H446">
        <f t="shared" si="79"/>
        <v>0</v>
      </c>
      <c r="I446">
        <f>VLOOKUP(G446,'Cards Fixture'!$A$1:$B$278,2,FALSE)</f>
        <v>165</v>
      </c>
      <c r="J446">
        <f t="shared" si="80"/>
        <v>0</v>
      </c>
      <c r="K446" t="str">
        <f t="shared" si="86"/>
        <v>157,172,3,134,209,14,179,165</v>
      </c>
      <c r="L446">
        <f t="shared" si="81"/>
        <v>134</v>
      </c>
      <c r="M446">
        <f t="shared" si="82"/>
        <v>0</v>
      </c>
      <c r="N446" t="str">
        <f t="shared" si="83"/>
        <v>UZ</v>
      </c>
    </row>
    <row r="447" spans="1:14">
      <c r="B447" t="str">
        <f t="shared" si="75"/>
        <v>------ UZ ------</v>
      </c>
      <c r="C447" t="str">
        <f t="shared" si="76"/>
        <v>Pack 2 pick 4:</v>
      </c>
      <c r="D447" s="2" t="str">
        <f t="shared" si="85"/>
        <v xml:space="preserve"> 2</v>
      </c>
      <c r="E447" s="2" t="str">
        <f t="shared" si="84"/>
        <v xml:space="preserve"> 4</v>
      </c>
      <c r="F447">
        <f t="shared" si="77"/>
        <v>0</v>
      </c>
      <c r="G447" t="str">
        <f t="shared" si="78"/>
        <v>0</v>
      </c>
      <c r="H447">
        <f t="shared" si="79"/>
        <v>0</v>
      </c>
      <c r="I447" t="e">
        <f>VLOOKUP(G447,'Cards Fixture'!$A$1:$B$278,2,FALSE)</f>
        <v>#N/A</v>
      </c>
      <c r="J447">
        <f t="shared" si="80"/>
        <v>0</v>
      </c>
      <c r="K447" t="str">
        <f t="shared" si="86"/>
        <v>157,172,3,134,209,14,179,165</v>
      </c>
      <c r="L447">
        <f t="shared" si="81"/>
        <v>134</v>
      </c>
      <c r="M447">
        <f t="shared" si="82"/>
        <v>0</v>
      </c>
      <c r="N447" t="str">
        <f t="shared" si="83"/>
        <v>UZ</v>
      </c>
    </row>
    <row r="448" spans="1:14">
      <c r="A448" t="s">
        <v>181</v>
      </c>
      <c r="B448" t="str">
        <f t="shared" si="75"/>
        <v>------ UZ ------</v>
      </c>
      <c r="C448" t="str">
        <f t="shared" si="76"/>
        <v>Pack 2 pick 4:</v>
      </c>
      <c r="D448" s="2" t="str">
        <f t="shared" si="85"/>
        <v xml:space="preserve"> 2</v>
      </c>
      <c r="E448" s="2" t="str">
        <f t="shared" si="84"/>
        <v xml:space="preserve"> 4</v>
      </c>
      <c r="F448" t="str">
        <f t="shared" si="77"/>
        <v xml:space="preserve">    Stifle</v>
      </c>
      <c r="G448" t="str">
        <f t="shared" si="78"/>
        <v>Stifle</v>
      </c>
      <c r="H448">
        <f t="shared" si="79"/>
        <v>0</v>
      </c>
      <c r="I448">
        <f>VLOOKUP(G448,'Cards Fixture'!$A$1:$B$278,2,FALSE)</f>
        <v>208</v>
      </c>
      <c r="J448">
        <f t="shared" si="80"/>
        <v>0</v>
      </c>
      <c r="K448" t="str">
        <f t="shared" si="86"/>
        <v>157,172,3,134,209,14,179,165,208</v>
      </c>
      <c r="L448">
        <f t="shared" si="81"/>
        <v>134</v>
      </c>
      <c r="M448">
        <f t="shared" si="82"/>
        <v>0</v>
      </c>
      <c r="N448" t="str">
        <f t="shared" si="83"/>
        <v>UZ</v>
      </c>
    </row>
    <row r="449" spans="1:14">
      <c r="B449" t="str">
        <f t="shared" si="75"/>
        <v>------ UZ ------</v>
      </c>
      <c r="C449" t="str">
        <f t="shared" si="76"/>
        <v>Pack 2 pick 4:</v>
      </c>
      <c r="D449" s="2" t="str">
        <f t="shared" si="85"/>
        <v xml:space="preserve"> 2</v>
      </c>
      <c r="E449" s="2" t="str">
        <f t="shared" si="84"/>
        <v xml:space="preserve"> 4</v>
      </c>
      <c r="F449">
        <f t="shared" si="77"/>
        <v>0</v>
      </c>
      <c r="G449" t="str">
        <f t="shared" si="78"/>
        <v>0</v>
      </c>
      <c r="H449">
        <f t="shared" si="79"/>
        <v>0</v>
      </c>
      <c r="I449" t="e">
        <f>VLOOKUP(G449,'Cards Fixture'!$A$1:$B$278,2,FALSE)</f>
        <v>#N/A</v>
      </c>
      <c r="J449">
        <f t="shared" si="80"/>
        <v>0</v>
      </c>
      <c r="K449" t="str">
        <f t="shared" si="86"/>
        <v>157,172,3,134,209,14,179,165,208</v>
      </c>
      <c r="L449">
        <f t="shared" si="81"/>
        <v>134</v>
      </c>
      <c r="M449">
        <f t="shared" si="82"/>
        <v>0</v>
      </c>
      <c r="N449" t="str">
        <f t="shared" si="83"/>
        <v>UZ</v>
      </c>
    </row>
    <row r="450" spans="1:14">
      <c r="A450" t="s">
        <v>182</v>
      </c>
      <c r="B450" t="str">
        <f t="shared" si="75"/>
        <v>------ UZ ------</v>
      </c>
      <c r="C450" t="str">
        <f t="shared" si="76"/>
        <v>Pack 2 pick 4:</v>
      </c>
      <c r="D450" s="2" t="str">
        <f t="shared" si="85"/>
        <v xml:space="preserve"> 2</v>
      </c>
      <c r="E450" s="2" t="str">
        <f t="shared" si="84"/>
        <v xml:space="preserve"> 4</v>
      </c>
      <c r="F450" t="str">
        <f t="shared" si="77"/>
        <v xml:space="preserve">    Liliana of the Dark Realms</v>
      </c>
      <c r="G450" t="str">
        <f t="shared" si="78"/>
        <v>Liliana of the Dark Realms</v>
      </c>
      <c r="H450">
        <f t="shared" si="79"/>
        <v>0</v>
      </c>
      <c r="I450">
        <f>VLOOKUP(G450,'Cards Fixture'!$A$1:$B$278,2,FALSE)</f>
        <v>114</v>
      </c>
      <c r="J450">
        <f t="shared" si="80"/>
        <v>0</v>
      </c>
      <c r="K450" t="str">
        <f t="shared" si="86"/>
        <v>157,172,3,134,209,14,179,165,208,114</v>
      </c>
      <c r="L450">
        <f t="shared" si="81"/>
        <v>134</v>
      </c>
      <c r="M450">
        <f t="shared" si="82"/>
        <v>0</v>
      </c>
      <c r="N450" t="str">
        <f t="shared" si="83"/>
        <v>UZ</v>
      </c>
    </row>
    <row r="451" spans="1:14">
      <c r="B451" t="str">
        <f t="shared" si="75"/>
        <v>------ UZ ------</v>
      </c>
      <c r="C451" t="str">
        <f t="shared" si="76"/>
        <v>Pack 2 pick 4:</v>
      </c>
      <c r="D451" s="2" t="str">
        <f t="shared" si="85"/>
        <v xml:space="preserve"> 2</v>
      </c>
      <c r="E451" s="2" t="str">
        <f t="shared" si="84"/>
        <v xml:space="preserve"> 4</v>
      </c>
      <c r="F451">
        <f t="shared" si="77"/>
        <v>0</v>
      </c>
      <c r="G451" t="str">
        <f t="shared" si="78"/>
        <v>0</v>
      </c>
      <c r="H451">
        <f t="shared" si="79"/>
        <v>0</v>
      </c>
      <c r="I451" t="e">
        <f>VLOOKUP(G451,'Cards Fixture'!$A$1:$B$278,2,FALSE)</f>
        <v>#N/A</v>
      </c>
      <c r="J451">
        <f t="shared" si="80"/>
        <v>0</v>
      </c>
      <c r="K451" t="str">
        <f t="shared" si="86"/>
        <v>157,172,3,134,209,14,179,165,208,114</v>
      </c>
      <c r="L451">
        <f t="shared" si="81"/>
        <v>134</v>
      </c>
      <c r="M451">
        <f t="shared" si="82"/>
        <v>0</v>
      </c>
      <c r="N451" t="str">
        <f t="shared" si="83"/>
        <v>UZ</v>
      </c>
    </row>
    <row r="452" spans="1:14">
      <c r="A452" t="s">
        <v>183</v>
      </c>
      <c r="B452" t="str">
        <f t="shared" si="75"/>
        <v>------ UZ ------</v>
      </c>
      <c r="C452" t="str">
        <f t="shared" si="76"/>
        <v>Pack 2 pick 4:</v>
      </c>
      <c r="D452" s="2" t="str">
        <f t="shared" si="85"/>
        <v xml:space="preserve"> 2</v>
      </c>
      <c r="E452" s="2" t="str">
        <f t="shared" si="84"/>
        <v xml:space="preserve"> 4</v>
      </c>
      <c r="F452" t="str">
        <f t="shared" si="77"/>
        <v xml:space="preserve">    Buried Alive</v>
      </c>
      <c r="G452" t="str">
        <f t="shared" si="78"/>
        <v>Buried Alive</v>
      </c>
      <c r="H452">
        <f t="shared" si="79"/>
        <v>0</v>
      </c>
      <c r="I452">
        <f>VLOOKUP(G452,'Cards Fixture'!$A$1:$B$278,2,FALSE)</f>
        <v>32</v>
      </c>
      <c r="J452">
        <f t="shared" si="80"/>
        <v>0</v>
      </c>
      <c r="K452" t="str">
        <f t="shared" si="86"/>
        <v>157,172,3,134,209,14,179,165,208,114,32</v>
      </c>
      <c r="L452">
        <f t="shared" si="81"/>
        <v>134</v>
      </c>
      <c r="M452">
        <f t="shared" si="82"/>
        <v>0</v>
      </c>
      <c r="N452" t="str">
        <f t="shared" si="83"/>
        <v>UZ</v>
      </c>
    </row>
    <row r="453" spans="1:14">
      <c r="B453" t="str">
        <f t="shared" si="75"/>
        <v>------ UZ ------</v>
      </c>
      <c r="C453" t="str">
        <f t="shared" si="76"/>
        <v>Pack 2 pick 4:</v>
      </c>
      <c r="D453" s="2" t="str">
        <f t="shared" si="85"/>
        <v xml:space="preserve"> 2</v>
      </c>
      <c r="E453" s="2" t="str">
        <f t="shared" si="84"/>
        <v xml:space="preserve"> 4</v>
      </c>
      <c r="F453">
        <f t="shared" si="77"/>
        <v>0</v>
      </c>
      <c r="G453" t="str">
        <f t="shared" si="78"/>
        <v>0</v>
      </c>
      <c r="H453">
        <f t="shared" si="79"/>
        <v>0</v>
      </c>
      <c r="I453" t="e">
        <f>VLOOKUP(G453,'Cards Fixture'!$A$1:$B$278,2,FALSE)</f>
        <v>#N/A</v>
      </c>
      <c r="J453">
        <f t="shared" si="80"/>
        <v>0</v>
      </c>
      <c r="K453" t="str">
        <f t="shared" si="86"/>
        <v>157,172,3,134,209,14,179,165,208,114,32</v>
      </c>
      <c r="L453">
        <f t="shared" si="81"/>
        <v>134</v>
      </c>
      <c r="M453">
        <f t="shared" si="82"/>
        <v>0</v>
      </c>
      <c r="N453" t="str">
        <f t="shared" si="83"/>
        <v>UZ</v>
      </c>
    </row>
    <row r="454" spans="1:14">
      <c r="A454" t="s">
        <v>184</v>
      </c>
      <c r="B454" t="str">
        <f t="shared" si="75"/>
        <v>------ UZ ------</v>
      </c>
      <c r="C454" t="str">
        <f t="shared" si="76"/>
        <v>Pack 2 pick 4:</v>
      </c>
      <c r="D454" s="2" t="str">
        <f t="shared" si="85"/>
        <v xml:space="preserve"> 2</v>
      </c>
      <c r="E454" s="2" t="str">
        <f t="shared" si="84"/>
        <v xml:space="preserve"> 4</v>
      </c>
      <c r="F454" t="str">
        <f t="shared" si="77"/>
        <v xml:space="preserve">    Looter il-Kor</v>
      </c>
      <c r="G454" t="str">
        <f t="shared" si="78"/>
        <v>Looter il-Kor</v>
      </c>
      <c r="H454">
        <f t="shared" si="79"/>
        <v>0</v>
      </c>
      <c r="I454">
        <f>VLOOKUP(G454,'Cards Fixture'!$A$1:$B$278,2,FALSE)</f>
        <v>115</v>
      </c>
      <c r="J454">
        <f t="shared" si="80"/>
        <v>0</v>
      </c>
      <c r="K454" t="str">
        <f t="shared" si="86"/>
        <v>157,172,3,134,209,14,179,165,208,114,32,115</v>
      </c>
      <c r="L454">
        <f t="shared" si="81"/>
        <v>134</v>
      </c>
      <c r="M454">
        <f t="shared" si="82"/>
        <v>0</v>
      </c>
      <c r="N454" t="str">
        <f t="shared" si="83"/>
        <v>UZ</v>
      </c>
    </row>
    <row r="455" spans="1:14">
      <c r="B455" t="str">
        <f t="shared" si="75"/>
        <v>------ UZ ------</v>
      </c>
      <c r="C455" t="str">
        <f t="shared" si="76"/>
        <v>Pack 2 pick 4:</v>
      </c>
      <c r="D455" s="2" t="str">
        <f t="shared" si="85"/>
        <v xml:space="preserve"> 2</v>
      </c>
      <c r="E455" s="2" t="str">
        <f t="shared" si="84"/>
        <v xml:space="preserve"> 4</v>
      </c>
      <c r="F455">
        <f t="shared" si="77"/>
        <v>0</v>
      </c>
      <c r="G455" t="str">
        <f t="shared" si="78"/>
        <v>0</v>
      </c>
      <c r="H455">
        <f t="shared" si="79"/>
        <v>0</v>
      </c>
      <c r="I455" t="e">
        <f>VLOOKUP(G455,'Cards Fixture'!$A$1:$B$278,2,FALSE)</f>
        <v>#N/A</v>
      </c>
      <c r="J455">
        <f t="shared" si="80"/>
        <v>0</v>
      </c>
      <c r="K455" t="str">
        <f t="shared" si="86"/>
        <v>157,172,3,134,209,14,179,165,208,114,32,115</v>
      </c>
      <c r="L455">
        <f t="shared" si="81"/>
        <v>134</v>
      </c>
      <c r="M455">
        <f t="shared" si="82"/>
        <v>0</v>
      </c>
      <c r="N455" t="str">
        <f t="shared" si="83"/>
        <v>UZ</v>
      </c>
    </row>
    <row r="456" spans="1:14">
      <c r="B456" t="str">
        <f t="shared" si="75"/>
        <v>------ UZ ------</v>
      </c>
      <c r="C456" t="str">
        <f t="shared" si="76"/>
        <v>Pack 2 pick 4:</v>
      </c>
      <c r="D456" s="2" t="str">
        <f t="shared" si="85"/>
        <v xml:space="preserve"> 2</v>
      </c>
      <c r="E456" s="2" t="str">
        <f t="shared" si="84"/>
        <v xml:space="preserve"> 4</v>
      </c>
      <c r="F456">
        <f t="shared" si="77"/>
        <v>0</v>
      </c>
      <c r="G456" t="str">
        <f t="shared" si="78"/>
        <v>0</v>
      </c>
      <c r="H456">
        <f t="shared" si="79"/>
        <v>0</v>
      </c>
      <c r="I456" t="e">
        <f>VLOOKUP(G456,'Cards Fixture'!$A$1:$B$278,2,FALSE)</f>
        <v>#N/A</v>
      </c>
      <c r="J456">
        <f t="shared" si="80"/>
        <v>0</v>
      </c>
      <c r="K456" t="str">
        <f t="shared" si="86"/>
        <v>157,172,3,134,209,14,179,165,208,114,32,115</v>
      </c>
      <c r="L456">
        <f t="shared" si="81"/>
        <v>134</v>
      </c>
      <c r="M456">
        <f t="shared" si="82"/>
        <v>0</v>
      </c>
      <c r="N456" t="str">
        <f t="shared" si="83"/>
        <v>UZ</v>
      </c>
    </row>
    <row r="457" spans="1:14">
      <c r="B457" t="str">
        <f t="shared" si="75"/>
        <v>------ UZ ------</v>
      </c>
      <c r="C457" t="str">
        <f t="shared" si="76"/>
        <v>Pack 2 pick 4:</v>
      </c>
      <c r="D457" s="2" t="str">
        <f t="shared" si="85"/>
        <v xml:space="preserve"> 2</v>
      </c>
      <c r="E457" s="2" t="str">
        <f t="shared" si="84"/>
        <v xml:space="preserve"> 4</v>
      </c>
      <c r="F457">
        <f t="shared" si="77"/>
        <v>0</v>
      </c>
      <c r="G457" t="str">
        <f t="shared" si="78"/>
        <v>0</v>
      </c>
      <c r="H457">
        <f t="shared" si="79"/>
        <v>0</v>
      </c>
      <c r="I457" t="e">
        <f>VLOOKUP(G457,'Cards Fixture'!$A$1:$B$278,2,FALSE)</f>
        <v>#N/A</v>
      </c>
      <c r="J457">
        <f t="shared" si="80"/>
        <v>0</v>
      </c>
      <c r="K457" t="str">
        <f t="shared" si="86"/>
        <v>157,172,3,134,209,14,179,165,208,114,32,115</v>
      </c>
      <c r="L457">
        <f t="shared" si="81"/>
        <v>134</v>
      </c>
      <c r="M457">
        <f t="shared" si="82"/>
        <v>1</v>
      </c>
      <c r="N457" t="str">
        <f t="shared" si="83"/>
        <v>UZ</v>
      </c>
    </row>
    <row r="458" spans="1:14">
      <c r="A458" t="s">
        <v>185</v>
      </c>
      <c r="B458" t="str">
        <f t="shared" si="75"/>
        <v>------ UZ ------</v>
      </c>
      <c r="C458" t="str">
        <f t="shared" si="76"/>
        <v>Pack 2 pick 5:</v>
      </c>
      <c r="D458" s="2" t="str">
        <f t="shared" si="85"/>
        <v xml:space="preserve"> 2</v>
      </c>
      <c r="E458" s="2" t="str">
        <f t="shared" si="84"/>
        <v xml:space="preserve"> 5</v>
      </c>
      <c r="F458" t="str">
        <f t="shared" si="77"/>
        <v/>
      </c>
      <c r="G458" t="str">
        <f t="shared" si="78"/>
        <v/>
      </c>
      <c r="H458">
        <f t="shared" si="79"/>
        <v>0</v>
      </c>
      <c r="I458" t="e">
        <f>VLOOKUP(G458,'Cards Fixture'!$A$1:$B$278,2,FALSE)</f>
        <v>#N/A</v>
      </c>
      <c r="J458">
        <f t="shared" si="80"/>
        <v>1</v>
      </c>
      <c r="K458" t="str">
        <f t="shared" si="86"/>
        <v/>
      </c>
      <c r="L458">
        <f t="shared" si="81"/>
        <v>134</v>
      </c>
      <c r="M458">
        <f t="shared" si="82"/>
        <v>0</v>
      </c>
      <c r="N458" t="str">
        <f t="shared" si="83"/>
        <v>UZ</v>
      </c>
    </row>
    <row r="459" spans="1:14">
      <c r="B459" t="str">
        <f t="shared" si="75"/>
        <v>------ UZ ------</v>
      </c>
      <c r="C459" t="str">
        <f t="shared" si="76"/>
        <v>Pack 2 pick 5:</v>
      </c>
      <c r="D459" s="2" t="str">
        <f t="shared" si="85"/>
        <v xml:space="preserve"> 2</v>
      </c>
      <c r="E459" s="2" t="str">
        <f t="shared" si="84"/>
        <v xml:space="preserve"> 5</v>
      </c>
      <c r="F459">
        <f t="shared" si="77"/>
        <v>0</v>
      </c>
      <c r="G459" t="str">
        <f t="shared" si="78"/>
        <v>0</v>
      </c>
      <c r="H459">
        <f t="shared" si="79"/>
        <v>0</v>
      </c>
      <c r="I459" t="e">
        <f>VLOOKUP(G459,'Cards Fixture'!$A$1:$B$278,2,FALSE)</f>
        <v>#N/A</v>
      </c>
      <c r="J459">
        <f t="shared" si="80"/>
        <v>0</v>
      </c>
      <c r="K459" t="str">
        <f t="shared" si="86"/>
        <v/>
      </c>
      <c r="L459">
        <f t="shared" si="81"/>
        <v>134</v>
      </c>
      <c r="M459">
        <f t="shared" si="82"/>
        <v>0</v>
      </c>
      <c r="N459" t="str">
        <f t="shared" si="83"/>
        <v>UZ</v>
      </c>
    </row>
    <row r="460" spans="1:14">
      <c r="A460" t="s">
        <v>186</v>
      </c>
      <c r="B460" t="str">
        <f t="shared" si="75"/>
        <v>------ UZ ------</v>
      </c>
      <c r="C460" t="str">
        <f t="shared" si="76"/>
        <v>Pack 2 pick 5:</v>
      </c>
      <c r="D460" s="2" t="str">
        <f t="shared" si="85"/>
        <v xml:space="preserve"> 2</v>
      </c>
      <c r="E460" s="2" t="str">
        <f t="shared" si="84"/>
        <v xml:space="preserve"> 5</v>
      </c>
      <c r="F460" t="str">
        <f t="shared" si="77"/>
        <v xml:space="preserve">    Loyal Cathar</v>
      </c>
      <c r="G460" t="str">
        <f t="shared" si="78"/>
        <v>Loyal Cathar</v>
      </c>
      <c r="H460">
        <f t="shared" si="79"/>
        <v>0</v>
      </c>
      <c r="I460">
        <f>VLOOKUP(G460,'Cards Fixture'!$A$1:$B$278,2,FALSE)</f>
        <v>118</v>
      </c>
      <c r="J460">
        <f t="shared" si="80"/>
        <v>0</v>
      </c>
      <c r="K460" t="str">
        <f t="shared" si="86"/>
        <v>118</v>
      </c>
      <c r="L460">
        <f t="shared" si="81"/>
        <v>134</v>
      </c>
      <c r="M460">
        <f t="shared" si="82"/>
        <v>0</v>
      </c>
      <c r="N460" t="str">
        <f t="shared" si="83"/>
        <v>UZ</v>
      </c>
    </row>
    <row r="461" spans="1:14">
      <c r="B461" t="str">
        <f t="shared" si="75"/>
        <v>------ UZ ------</v>
      </c>
      <c r="C461" t="str">
        <f t="shared" si="76"/>
        <v>Pack 2 pick 5:</v>
      </c>
      <c r="D461" s="2" t="str">
        <f t="shared" si="85"/>
        <v xml:space="preserve"> 2</v>
      </c>
      <c r="E461" s="2" t="str">
        <f t="shared" si="84"/>
        <v xml:space="preserve"> 5</v>
      </c>
      <c r="F461">
        <f t="shared" si="77"/>
        <v>0</v>
      </c>
      <c r="G461" t="str">
        <f t="shared" si="78"/>
        <v>0</v>
      </c>
      <c r="H461">
        <f t="shared" si="79"/>
        <v>0</v>
      </c>
      <c r="I461" t="e">
        <f>VLOOKUP(G461,'Cards Fixture'!$A$1:$B$278,2,FALSE)</f>
        <v>#N/A</v>
      </c>
      <c r="J461">
        <f t="shared" si="80"/>
        <v>0</v>
      </c>
      <c r="K461" t="str">
        <f t="shared" si="86"/>
        <v>118</v>
      </c>
      <c r="L461">
        <f t="shared" si="81"/>
        <v>134</v>
      </c>
      <c r="M461">
        <f t="shared" si="82"/>
        <v>0</v>
      </c>
      <c r="N461" t="str">
        <f t="shared" si="83"/>
        <v>UZ</v>
      </c>
    </row>
    <row r="462" spans="1:14">
      <c r="A462" t="s">
        <v>187</v>
      </c>
      <c r="B462" t="str">
        <f t="shared" si="75"/>
        <v>------ UZ ------</v>
      </c>
      <c r="C462" t="str">
        <f t="shared" si="76"/>
        <v>Pack 2 pick 5:</v>
      </c>
      <c r="D462" s="2" t="str">
        <f t="shared" si="85"/>
        <v xml:space="preserve"> 2</v>
      </c>
      <c r="E462" s="2" t="str">
        <f t="shared" si="84"/>
        <v xml:space="preserve"> 5</v>
      </c>
      <c r="F462" t="str">
        <f t="shared" si="77"/>
        <v xml:space="preserve">    Tin Street Hooligan</v>
      </c>
      <c r="G462" t="str">
        <f t="shared" si="78"/>
        <v>Tin Street Hooligan</v>
      </c>
      <c r="H462">
        <f t="shared" si="79"/>
        <v>0</v>
      </c>
      <c r="I462">
        <f>VLOOKUP(G462,'Cards Fixture'!$A$1:$B$278,2,FALSE)</f>
        <v>237</v>
      </c>
      <c r="J462">
        <f t="shared" si="80"/>
        <v>0</v>
      </c>
      <c r="K462" t="str">
        <f t="shared" si="86"/>
        <v>118,237</v>
      </c>
      <c r="L462">
        <f t="shared" si="81"/>
        <v>134</v>
      </c>
      <c r="M462">
        <f t="shared" si="82"/>
        <v>0</v>
      </c>
      <c r="N462" t="str">
        <f t="shared" si="83"/>
        <v>UZ</v>
      </c>
    </row>
    <row r="463" spans="1:14">
      <c r="B463" t="str">
        <f t="shared" si="75"/>
        <v>------ UZ ------</v>
      </c>
      <c r="C463" t="str">
        <f t="shared" si="76"/>
        <v>Pack 2 pick 5:</v>
      </c>
      <c r="D463" s="2" t="str">
        <f t="shared" si="85"/>
        <v xml:space="preserve"> 2</v>
      </c>
      <c r="E463" s="2" t="str">
        <f t="shared" si="84"/>
        <v xml:space="preserve"> 5</v>
      </c>
      <c r="F463">
        <f t="shared" si="77"/>
        <v>0</v>
      </c>
      <c r="G463" t="str">
        <f t="shared" si="78"/>
        <v>0</v>
      </c>
      <c r="H463">
        <f t="shared" si="79"/>
        <v>0</v>
      </c>
      <c r="I463" t="e">
        <f>VLOOKUP(G463,'Cards Fixture'!$A$1:$B$278,2,FALSE)</f>
        <v>#N/A</v>
      </c>
      <c r="J463">
        <f t="shared" si="80"/>
        <v>0</v>
      </c>
      <c r="K463" t="str">
        <f t="shared" si="86"/>
        <v>118,237</v>
      </c>
      <c r="L463">
        <f t="shared" si="81"/>
        <v>134</v>
      </c>
      <c r="M463">
        <f t="shared" si="82"/>
        <v>0</v>
      </c>
      <c r="N463" t="str">
        <f t="shared" si="83"/>
        <v>UZ</v>
      </c>
    </row>
    <row r="464" spans="1:14">
      <c r="A464" t="s">
        <v>188</v>
      </c>
      <c r="B464" t="str">
        <f t="shared" si="75"/>
        <v>------ UZ ------</v>
      </c>
      <c r="C464" t="str">
        <f t="shared" si="76"/>
        <v>Pack 2 pick 5:</v>
      </c>
      <c r="D464" s="2" t="str">
        <f t="shared" si="85"/>
        <v xml:space="preserve"> 2</v>
      </c>
      <c r="E464" s="2" t="str">
        <f t="shared" si="84"/>
        <v xml:space="preserve"> 5</v>
      </c>
      <c r="F464" t="str">
        <f t="shared" si="77"/>
        <v>--&gt; Devoted Druid</v>
      </c>
      <c r="G464" t="str">
        <f t="shared" si="78"/>
        <v>Devoted Druid</v>
      </c>
      <c r="H464">
        <f t="shared" si="79"/>
        <v>1</v>
      </c>
      <c r="I464">
        <f>VLOOKUP(G464,'Cards Fixture'!$A$1:$B$278,2,FALSE)</f>
        <v>54</v>
      </c>
      <c r="J464">
        <f t="shared" si="80"/>
        <v>0</v>
      </c>
      <c r="K464" t="str">
        <f t="shared" si="86"/>
        <v>118,237,54</v>
      </c>
      <c r="L464">
        <f t="shared" si="81"/>
        <v>54</v>
      </c>
      <c r="M464">
        <f t="shared" si="82"/>
        <v>0</v>
      </c>
      <c r="N464" t="str">
        <f t="shared" si="83"/>
        <v>UZ</v>
      </c>
    </row>
    <row r="465" spans="1:14">
      <c r="B465" t="str">
        <f t="shared" si="75"/>
        <v>------ UZ ------</v>
      </c>
      <c r="C465" t="str">
        <f t="shared" si="76"/>
        <v>Pack 2 pick 5:</v>
      </c>
      <c r="D465" s="2" t="str">
        <f t="shared" si="85"/>
        <v xml:space="preserve"> 2</v>
      </c>
      <c r="E465" s="2" t="str">
        <f t="shared" si="84"/>
        <v xml:space="preserve"> 5</v>
      </c>
      <c r="F465">
        <f t="shared" si="77"/>
        <v>0</v>
      </c>
      <c r="G465" t="str">
        <f t="shared" si="78"/>
        <v>0</v>
      </c>
      <c r="H465">
        <f t="shared" si="79"/>
        <v>0</v>
      </c>
      <c r="I465" t="e">
        <f>VLOOKUP(G465,'Cards Fixture'!$A$1:$B$278,2,FALSE)</f>
        <v>#N/A</v>
      </c>
      <c r="J465">
        <f t="shared" si="80"/>
        <v>0</v>
      </c>
      <c r="K465" t="str">
        <f t="shared" si="86"/>
        <v>118,237,54</v>
      </c>
      <c r="L465">
        <f t="shared" si="81"/>
        <v>54</v>
      </c>
      <c r="M465">
        <f t="shared" si="82"/>
        <v>0</v>
      </c>
      <c r="N465" t="str">
        <f t="shared" si="83"/>
        <v>UZ</v>
      </c>
    </row>
    <row r="466" spans="1:14">
      <c r="A466" t="s">
        <v>189</v>
      </c>
      <c r="B466" t="str">
        <f t="shared" si="75"/>
        <v>------ UZ ------</v>
      </c>
      <c r="C466" t="str">
        <f t="shared" si="76"/>
        <v>Pack 2 pick 5:</v>
      </c>
      <c r="D466" s="2" t="str">
        <f t="shared" si="85"/>
        <v xml:space="preserve"> 2</v>
      </c>
      <c r="E466" s="2" t="str">
        <f t="shared" si="84"/>
        <v xml:space="preserve"> 5</v>
      </c>
      <c r="F466" t="str">
        <f t="shared" si="77"/>
        <v xml:space="preserve">    Badlands</v>
      </c>
      <c r="G466" t="str">
        <f t="shared" si="78"/>
        <v>Badlands</v>
      </c>
      <c r="H466">
        <f t="shared" si="79"/>
        <v>0</v>
      </c>
      <c r="I466">
        <f>VLOOKUP(G466,'Cards Fixture'!$A$1:$B$278,2,FALSE)</f>
        <v>16</v>
      </c>
      <c r="J466">
        <f t="shared" si="80"/>
        <v>0</v>
      </c>
      <c r="K466" t="str">
        <f t="shared" si="86"/>
        <v>118,237,54,16</v>
      </c>
      <c r="L466">
        <f t="shared" si="81"/>
        <v>54</v>
      </c>
      <c r="M466">
        <f t="shared" si="82"/>
        <v>0</v>
      </c>
      <c r="N466" t="str">
        <f t="shared" si="83"/>
        <v>UZ</v>
      </c>
    </row>
    <row r="467" spans="1:14">
      <c r="B467" t="str">
        <f t="shared" si="75"/>
        <v>------ UZ ------</v>
      </c>
      <c r="C467" t="str">
        <f t="shared" si="76"/>
        <v>Pack 2 pick 5:</v>
      </c>
      <c r="D467" s="2" t="str">
        <f t="shared" si="85"/>
        <v xml:space="preserve"> 2</v>
      </c>
      <c r="E467" s="2" t="str">
        <f t="shared" si="84"/>
        <v xml:space="preserve"> 5</v>
      </c>
      <c r="F467">
        <f t="shared" si="77"/>
        <v>0</v>
      </c>
      <c r="G467" t="str">
        <f t="shared" si="78"/>
        <v>0</v>
      </c>
      <c r="H467">
        <f t="shared" si="79"/>
        <v>0</v>
      </c>
      <c r="I467" t="e">
        <f>VLOOKUP(G467,'Cards Fixture'!$A$1:$B$278,2,FALSE)</f>
        <v>#N/A</v>
      </c>
      <c r="J467">
        <f t="shared" si="80"/>
        <v>0</v>
      </c>
      <c r="K467" t="str">
        <f t="shared" si="86"/>
        <v>118,237,54,16</v>
      </c>
      <c r="L467">
        <f t="shared" si="81"/>
        <v>54</v>
      </c>
      <c r="M467">
        <f t="shared" si="82"/>
        <v>0</v>
      </c>
      <c r="N467" t="str">
        <f t="shared" si="83"/>
        <v>UZ</v>
      </c>
    </row>
    <row r="468" spans="1:14">
      <c r="A468" t="s">
        <v>190</v>
      </c>
      <c r="B468" t="str">
        <f t="shared" si="75"/>
        <v>------ UZ ------</v>
      </c>
      <c r="C468" t="str">
        <f t="shared" si="76"/>
        <v>Pack 2 pick 5:</v>
      </c>
      <c r="D468" s="2" t="str">
        <f t="shared" si="85"/>
        <v xml:space="preserve"> 2</v>
      </c>
      <c r="E468" s="2" t="str">
        <f t="shared" si="84"/>
        <v xml:space="preserve"> 5</v>
      </c>
      <c r="F468" t="str">
        <f t="shared" si="77"/>
        <v xml:space="preserve">    Realm Razer</v>
      </c>
      <c r="G468" t="str">
        <f t="shared" si="78"/>
        <v>Realm Razer</v>
      </c>
      <c r="H468">
        <f t="shared" si="79"/>
        <v>0</v>
      </c>
      <c r="I468">
        <f>VLOOKUP(G468,'Cards Fixture'!$A$1:$B$278,2,FALSE)</f>
        <v>178</v>
      </c>
      <c r="J468">
        <f t="shared" si="80"/>
        <v>0</v>
      </c>
      <c r="K468" t="str">
        <f t="shared" si="86"/>
        <v>118,237,54,16,178</v>
      </c>
      <c r="L468">
        <f t="shared" si="81"/>
        <v>54</v>
      </c>
      <c r="M468">
        <f t="shared" si="82"/>
        <v>0</v>
      </c>
      <c r="N468" t="str">
        <f t="shared" si="83"/>
        <v>UZ</v>
      </c>
    </row>
    <row r="469" spans="1:14">
      <c r="B469" t="str">
        <f t="shared" si="75"/>
        <v>------ UZ ------</v>
      </c>
      <c r="C469" t="str">
        <f t="shared" si="76"/>
        <v>Pack 2 pick 5:</v>
      </c>
      <c r="D469" s="2" t="str">
        <f t="shared" si="85"/>
        <v xml:space="preserve"> 2</v>
      </c>
      <c r="E469" s="2" t="str">
        <f t="shared" si="84"/>
        <v xml:space="preserve"> 5</v>
      </c>
      <c r="F469">
        <f t="shared" si="77"/>
        <v>0</v>
      </c>
      <c r="G469" t="str">
        <f t="shared" si="78"/>
        <v>0</v>
      </c>
      <c r="H469">
        <f t="shared" si="79"/>
        <v>0</v>
      </c>
      <c r="I469" t="e">
        <f>VLOOKUP(G469,'Cards Fixture'!$A$1:$B$278,2,FALSE)</f>
        <v>#N/A</v>
      </c>
      <c r="J469">
        <f t="shared" si="80"/>
        <v>0</v>
      </c>
      <c r="K469" t="str">
        <f t="shared" si="86"/>
        <v>118,237,54,16,178</v>
      </c>
      <c r="L469">
        <f t="shared" si="81"/>
        <v>54</v>
      </c>
      <c r="M469">
        <f t="shared" si="82"/>
        <v>0</v>
      </c>
      <c r="N469" t="str">
        <f t="shared" si="83"/>
        <v>UZ</v>
      </c>
    </row>
    <row r="470" spans="1:14">
      <c r="A470" t="s">
        <v>191</v>
      </c>
      <c r="B470" t="str">
        <f t="shared" si="75"/>
        <v>------ UZ ------</v>
      </c>
      <c r="C470" t="str">
        <f t="shared" si="76"/>
        <v>Pack 2 pick 5:</v>
      </c>
      <c r="D470" s="2" t="str">
        <f t="shared" si="85"/>
        <v xml:space="preserve"> 2</v>
      </c>
      <c r="E470" s="2" t="str">
        <f t="shared" si="84"/>
        <v xml:space="preserve"> 5</v>
      </c>
      <c r="F470" t="str">
        <f t="shared" si="77"/>
        <v xml:space="preserve">    Gifts Ungiven</v>
      </c>
      <c r="G470" t="str">
        <f t="shared" si="78"/>
        <v>Gifts Ungiven</v>
      </c>
      <c r="H470">
        <f t="shared" si="79"/>
        <v>0</v>
      </c>
      <c r="I470">
        <f>VLOOKUP(G470,'Cards Fixture'!$A$1:$B$278,2,FALSE)</f>
        <v>82</v>
      </c>
      <c r="J470">
        <f t="shared" si="80"/>
        <v>0</v>
      </c>
      <c r="K470" t="str">
        <f t="shared" si="86"/>
        <v>118,237,54,16,178,82</v>
      </c>
      <c r="L470">
        <f t="shared" si="81"/>
        <v>54</v>
      </c>
      <c r="M470">
        <f t="shared" si="82"/>
        <v>0</v>
      </c>
      <c r="N470" t="str">
        <f t="shared" si="83"/>
        <v>UZ</v>
      </c>
    </row>
    <row r="471" spans="1:14">
      <c r="B471" t="str">
        <f t="shared" si="75"/>
        <v>------ UZ ------</v>
      </c>
      <c r="C471" t="str">
        <f t="shared" si="76"/>
        <v>Pack 2 pick 5:</v>
      </c>
      <c r="D471" s="2" t="str">
        <f t="shared" si="85"/>
        <v xml:space="preserve"> 2</v>
      </c>
      <c r="E471" s="2" t="str">
        <f t="shared" si="84"/>
        <v xml:space="preserve"> 5</v>
      </c>
      <c r="F471">
        <f t="shared" si="77"/>
        <v>0</v>
      </c>
      <c r="G471" t="str">
        <f t="shared" si="78"/>
        <v>0</v>
      </c>
      <c r="H471">
        <f t="shared" si="79"/>
        <v>0</v>
      </c>
      <c r="I471" t="e">
        <f>VLOOKUP(G471,'Cards Fixture'!$A$1:$B$278,2,FALSE)</f>
        <v>#N/A</v>
      </c>
      <c r="J471">
        <f t="shared" si="80"/>
        <v>0</v>
      </c>
      <c r="K471" t="str">
        <f t="shared" si="86"/>
        <v>118,237,54,16,178,82</v>
      </c>
      <c r="L471">
        <f t="shared" si="81"/>
        <v>54</v>
      </c>
      <c r="M471">
        <f t="shared" si="82"/>
        <v>0</v>
      </c>
      <c r="N471" t="str">
        <f t="shared" si="83"/>
        <v>UZ</v>
      </c>
    </row>
    <row r="472" spans="1:14">
      <c r="A472" t="s">
        <v>192</v>
      </c>
      <c r="B472" t="str">
        <f t="shared" si="75"/>
        <v>------ UZ ------</v>
      </c>
      <c r="C472" t="str">
        <f t="shared" si="76"/>
        <v>Pack 2 pick 5:</v>
      </c>
      <c r="D472" s="2" t="str">
        <f t="shared" si="85"/>
        <v xml:space="preserve"> 2</v>
      </c>
      <c r="E472" s="2" t="str">
        <f t="shared" si="84"/>
        <v xml:space="preserve"> 5</v>
      </c>
      <c r="F472" t="str">
        <f t="shared" si="77"/>
        <v xml:space="preserve">    Dragonskull Summit</v>
      </c>
      <c r="G472" t="str">
        <f t="shared" si="78"/>
        <v>Dragonskull Summit</v>
      </c>
      <c r="H472">
        <f t="shared" si="79"/>
        <v>0</v>
      </c>
      <c r="I472">
        <f>VLOOKUP(G472,'Cards Fixture'!$A$1:$B$278,2,FALSE)</f>
        <v>57</v>
      </c>
      <c r="J472">
        <f t="shared" si="80"/>
        <v>0</v>
      </c>
      <c r="K472" t="str">
        <f t="shared" si="86"/>
        <v>118,237,54,16,178,82,57</v>
      </c>
      <c r="L472">
        <f t="shared" si="81"/>
        <v>54</v>
      </c>
      <c r="M472">
        <f t="shared" si="82"/>
        <v>0</v>
      </c>
      <c r="N472" t="str">
        <f t="shared" si="83"/>
        <v>UZ</v>
      </c>
    </row>
    <row r="473" spans="1:14">
      <c r="B473" t="str">
        <f t="shared" si="75"/>
        <v>------ UZ ------</v>
      </c>
      <c r="C473" t="str">
        <f t="shared" si="76"/>
        <v>Pack 2 pick 5:</v>
      </c>
      <c r="D473" s="2" t="str">
        <f t="shared" si="85"/>
        <v xml:space="preserve"> 2</v>
      </c>
      <c r="E473" s="2" t="str">
        <f t="shared" si="84"/>
        <v xml:space="preserve"> 5</v>
      </c>
      <c r="F473">
        <f t="shared" si="77"/>
        <v>0</v>
      </c>
      <c r="G473" t="str">
        <f t="shared" si="78"/>
        <v>0</v>
      </c>
      <c r="H473">
        <f t="shared" si="79"/>
        <v>0</v>
      </c>
      <c r="I473" t="e">
        <f>VLOOKUP(G473,'Cards Fixture'!$A$1:$B$278,2,FALSE)</f>
        <v>#N/A</v>
      </c>
      <c r="J473">
        <f t="shared" si="80"/>
        <v>0</v>
      </c>
      <c r="K473" t="str">
        <f t="shared" si="86"/>
        <v>118,237,54,16,178,82,57</v>
      </c>
      <c r="L473">
        <f t="shared" si="81"/>
        <v>54</v>
      </c>
      <c r="M473">
        <f t="shared" si="82"/>
        <v>0</v>
      </c>
      <c r="N473" t="str">
        <f t="shared" si="83"/>
        <v>UZ</v>
      </c>
    </row>
    <row r="474" spans="1:14">
      <c r="A474" t="s">
        <v>193</v>
      </c>
      <c r="B474" t="str">
        <f t="shared" si="75"/>
        <v>------ UZ ------</v>
      </c>
      <c r="C474" t="str">
        <f t="shared" si="76"/>
        <v>Pack 2 pick 5:</v>
      </c>
      <c r="D474" s="2" t="str">
        <f t="shared" si="85"/>
        <v xml:space="preserve"> 2</v>
      </c>
      <c r="E474" s="2" t="str">
        <f t="shared" si="84"/>
        <v xml:space="preserve"> 5</v>
      </c>
      <c r="F474" t="str">
        <f t="shared" si="77"/>
        <v xml:space="preserve">    Firemane Angel</v>
      </c>
      <c r="G474" t="str">
        <f t="shared" si="78"/>
        <v>Firemane Angel</v>
      </c>
      <c r="H474">
        <f t="shared" si="79"/>
        <v>0</v>
      </c>
      <c r="I474">
        <f>VLOOKUP(G474,'Cards Fixture'!$A$1:$B$278,2,FALSE)</f>
        <v>76</v>
      </c>
      <c r="J474">
        <f t="shared" si="80"/>
        <v>0</v>
      </c>
      <c r="K474" t="str">
        <f t="shared" si="86"/>
        <v>118,237,54,16,178,82,57,76</v>
      </c>
      <c r="L474">
        <f t="shared" si="81"/>
        <v>54</v>
      </c>
      <c r="M474">
        <f t="shared" si="82"/>
        <v>0</v>
      </c>
      <c r="N474" t="str">
        <f t="shared" si="83"/>
        <v>UZ</v>
      </c>
    </row>
    <row r="475" spans="1:14">
      <c r="B475" t="str">
        <f t="shared" ref="B475:B538" si="87">IF(ISERROR(FIND("----",A475)),B474,A475)</f>
        <v>------ UZ ------</v>
      </c>
      <c r="C475" t="str">
        <f t="shared" ref="C475:C538" si="88">IF(ISERROR(FIND(":",A475)),C474,A475)</f>
        <v>Pack 2 pick 5:</v>
      </c>
      <c r="D475" s="2" t="str">
        <f t="shared" si="85"/>
        <v xml:space="preserve"> 2</v>
      </c>
      <c r="E475" s="2" t="str">
        <f t="shared" si="84"/>
        <v xml:space="preserve"> 5</v>
      </c>
      <c r="F475">
        <f t="shared" ref="F475:F538" si="89">IF(AND(ISERROR(FIND("----",A475)),ISERROR(FIND(":",A475))),A475,"")</f>
        <v>0</v>
      </c>
      <c r="G475" t="str">
        <f t="shared" ref="G475:G538" si="90">TRIM(SUBSTITUTE(F475,"--&gt; ",""))</f>
        <v>0</v>
      </c>
      <c r="H475">
        <f t="shared" ref="H475:H538" si="91">IF(NOT(ISERROR(FIND("--&gt; ",A475))),1,0)</f>
        <v>0</v>
      </c>
      <c r="I475" t="e">
        <f>VLOOKUP(G475,'Cards Fixture'!$A$1:$B$278,2,FALSE)</f>
        <v>#N/A</v>
      </c>
      <c r="J475">
        <f t="shared" ref="J475:J538" si="92">IF(C475&lt;&gt;C474,1,0)</f>
        <v>0</v>
      </c>
      <c r="K475" t="str">
        <f t="shared" si="86"/>
        <v>118,237,54,16,178,82,57,76</v>
      </c>
      <c r="L475">
        <f t="shared" ref="L475:L538" si="93">IF(ISBLANK(K475),"",IF(H475=1,I475,L474))</f>
        <v>54</v>
      </c>
      <c r="M475">
        <f t="shared" ref="M475:M538" si="94">IF(J476=1,1,0)</f>
        <v>0</v>
      </c>
      <c r="N475" t="str">
        <f t="shared" ref="N475:N538" si="95">TRIM(SUBSTITUTE(B475,"------",""))</f>
        <v>UZ</v>
      </c>
    </row>
    <row r="476" spans="1:14">
      <c r="A476" t="s">
        <v>194</v>
      </c>
      <c r="B476" t="str">
        <f t="shared" si="87"/>
        <v>------ UZ ------</v>
      </c>
      <c r="C476" t="str">
        <f t="shared" si="88"/>
        <v>Pack 2 pick 5:</v>
      </c>
      <c r="D476" s="2" t="str">
        <f t="shared" si="85"/>
        <v xml:space="preserve"> 2</v>
      </c>
      <c r="E476" s="2" t="str">
        <f t="shared" si="84"/>
        <v xml:space="preserve"> 5</v>
      </c>
      <c r="F476" t="str">
        <f t="shared" si="89"/>
        <v xml:space="preserve">    Worship</v>
      </c>
      <c r="G476" t="str">
        <f t="shared" si="90"/>
        <v>Worship</v>
      </c>
      <c r="H476">
        <f t="shared" si="91"/>
        <v>0</v>
      </c>
      <c r="I476">
        <f>VLOOKUP(G476,'Cards Fixture'!$A$1:$B$278,2,FALSE)</f>
        <v>274</v>
      </c>
      <c r="J476">
        <f t="shared" si="92"/>
        <v>0</v>
      </c>
      <c r="K476" t="str">
        <f t="shared" si="86"/>
        <v>118,237,54,16,178,82,57,76,274</v>
      </c>
      <c r="L476">
        <f t="shared" si="93"/>
        <v>54</v>
      </c>
      <c r="M476">
        <f t="shared" si="94"/>
        <v>0</v>
      </c>
      <c r="N476" t="str">
        <f t="shared" si="95"/>
        <v>UZ</v>
      </c>
    </row>
    <row r="477" spans="1:14">
      <c r="B477" t="str">
        <f t="shared" si="87"/>
        <v>------ UZ ------</v>
      </c>
      <c r="C477" t="str">
        <f t="shared" si="88"/>
        <v>Pack 2 pick 5:</v>
      </c>
      <c r="D477" s="2" t="str">
        <f t="shared" si="85"/>
        <v xml:space="preserve"> 2</v>
      </c>
      <c r="E477" s="2" t="str">
        <f t="shared" si="84"/>
        <v xml:space="preserve"> 5</v>
      </c>
      <c r="F477">
        <f t="shared" si="89"/>
        <v>0</v>
      </c>
      <c r="G477" t="str">
        <f t="shared" si="90"/>
        <v>0</v>
      </c>
      <c r="H477">
        <f t="shared" si="91"/>
        <v>0</v>
      </c>
      <c r="I477" t="e">
        <f>VLOOKUP(G477,'Cards Fixture'!$A$1:$B$278,2,FALSE)</f>
        <v>#N/A</v>
      </c>
      <c r="J477">
        <f t="shared" si="92"/>
        <v>0</v>
      </c>
      <c r="K477" t="str">
        <f t="shared" si="86"/>
        <v>118,237,54,16,178,82,57,76,274</v>
      </c>
      <c r="L477">
        <f t="shared" si="93"/>
        <v>54</v>
      </c>
      <c r="M477">
        <f t="shared" si="94"/>
        <v>0</v>
      </c>
      <c r="N477" t="str">
        <f t="shared" si="95"/>
        <v>UZ</v>
      </c>
    </row>
    <row r="478" spans="1:14">
      <c r="A478" t="s">
        <v>195</v>
      </c>
      <c r="B478" t="str">
        <f t="shared" si="87"/>
        <v>------ UZ ------</v>
      </c>
      <c r="C478" t="str">
        <f t="shared" si="88"/>
        <v>Pack 2 pick 5:</v>
      </c>
      <c r="D478" s="2" t="str">
        <f t="shared" si="85"/>
        <v xml:space="preserve"> 2</v>
      </c>
      <c r="E478" s="2" t="str">
        <f t="shared" ref="E478:E541" si="96">RIGHT(LEFT(C478, FIND(":",C478)-1),2)</f>
        <v xml:space="preserve"> 5</v>
      </c>
      <c r="F478" t="str">
        <f t="shared" si="89"/>
        <v xml:space="preserve">    Tithe</v>
      </c>
      <c r="G478" t="str">
        <f t="shared" si="90"/>
        <v>Tithe</v>
      </c>
      <c r="H478">
        <f t="shared" si="91"/>
        <v>0</v>
      </c>
      <c r="I478">
        <f>VLOOKUP(G478,'Cards Fixture'!$A$1:$B$278,2,FALSE)</f>
        <v>239</v>
      </c>
      <c r="J478">
        <f t="shared" si="92"/>
        <v>0</v>
      </c>
      <c r="K478" t="str">
        <f t="shared" si="86"/>
        <v>118,237,54,16,178,82,57,76,274,239</v>
      </c>
      <c r="L478">
        <f t="shared" si="93"/>
        <v>54</v>
      </c>
      <c r="M478">
        <f t="shared" si="94"/>
        <v>0</v>
      </c>
      <c r="N478" t="str">
        <f t="shared" si="95"/>
        <v>UZ</v>
      </c>
    </row>
    <row r="479" spans="1:14">
      <c r="B479" t="str">
        <f t="shared" si="87"/>
        <v>------ UZ ------</v>
      </c>
      <c r="C479" t="str">
        <f t="shared" si="88"/>
        <v>Pack 2 pick 5:</v>
      </c>
      <c r="D479" s="2" t="str">
        <f t="shared" ref="D479:D542" si="97">RIGHT(LEFT(C479,FIND(" pick",C479)-1),2)</f>
        <v xml:space="preserve"> 2</v>
      </c>
      <c r="E479" s="2" t="str">
        <f t="shared" si="96"/>
        <v xml:space="preserve"> 5</v>
      </c>
      <c r="F479">
        <f t="shared" si="89"/>
        <v>0</v>
      </c>
      <c r="G479" t="str">
        <f t="shared" si="90"/>
        <v>0</v>
      </c>
      <c r="H479">
        <f t="shared" si="91"/>
        <v>0</v>
      </c>
      <c r="I479" t="e">
        <f>VLOOKUP(G479,'Cards Fixture'!$A$1:$B$278,2,FALSE)</f>
        <v>#N/A</v>
      </c>
      <c r="J479">
        <f t="shared" si="92"/>
        <v>0</v>
      </c>
      <c r="K479" t="str">
        <f t="shared" si="86"/>
        <v>118,237,54,16,178,82,57,76,274,239</v>
      </c>
      <c r="L479">
        <f t="shared" si="93"/>
        <v>54</v>
      </c>
      <c r="M479">
        <f t="shared" si="94"/>
        <v>0</v>
      </c>
      <c r="N479" t="str">
        <f t="shared" si="95"/>
        <v>UZ</v>
      </c>
    </row>
    <row r="480" spans="1:14">
      <c r="A480" t="s">
        <v>196</v>
      </c>
      <c r="B480" t="str">
        <f t="shared" si="87"/>
        <v>------ UZ ------</v>
      </c>
      <c r="C480" t="str">
        <f t="shared" si="88"/>
        <v>Pack 2 pick 5:</v>
      </c>
      <c r="D480" s="2" t="str">
        <f t="shared" si="97"/>
        <v xml:space="preserve"> 2</v>
      </c>
      <c r="E480" s="2" t="str">
        <f t="shared" si="96"/>
        <v xml:space="preserve"> 5</v>
      </c>
      <c r="F480" t="str">
        <f t="shared" si="89"/>
        <v xml:space="preserve">    Burning of Xinye</v>
      </c>
      <c r="G480" t="str">
        <f t="shared" si="90"/>
        <v>Burning of Xinye</v>
      </c>
      <c r="H480">
        <f t="shared" si="91"/>
        <v>0</v>
      </c>
      <c r="I480">
        <f>VLOOKUP(G480,'Cards Fixture'!$A$1:$B$278,2,FALSE)</f>
        <v>33</v>
      </c>
      <c r="J480">
        <f t="shared" si="92"/>
        <v>0</v>
      </c>
      <c r="K480" t="str">
        <f t="shared" si="86"/>
        <v>118,237,54,16,178,82,57,76,274,239,33</v>
      </c>
      <c r="L480">
        <f t="shared" si="93"/>
        <v>54</v>
      </c>
      <c r="M480">
        <f t="shared" si="94"/>
        <v>0</v>
      </c>
      <c r="N480" t="str">
        <f t="shared" si="95"/>
        <v>UZ</v>
      </c>
    </row>
    <row r="481" spans="1:14">
      <c r="B481" t="str">
        <f t="shared" si="87"/>
        <v>------ UZ ------</v>
      </c>
      <c r="C481" t="str">
        <f t="shared" si="88"/>
        <v>Pack 2 pick 5:</v>
      </c>
      <c r="D481" s="2" t="str">
        <f t="shared" si="97"/>
        <v xml:space="preserve"> 2</v>
      </c>
      <c r="E481" s="2" t="str">
        <f t="shared" si="96"/>
        <v xml:space="preserve"> 5</v>
      </c>
      <c r="F481">
        <f t="shared" si="89"/>
        <v>0</v>
      </c>
      <c r="G481" t="str">
        <f t="shared" si="90"/>
        <v>0</v>
      </c>
      <c r="H481">
        <f t="shared" si="91"/>
        <v>0</v>
      </c>
      <c r="I481" t="e">
        <f>VLOOKUP(G481,'Cards Fixture'!$A$1:$B$278,2,FALSE)</f>
        <v>#N/A</v>
      </c>
      <c r="J481">
        <f t="shared" si="92"/>
        <v>0</v>
      </c>
      <c r="K481" t="str">
        <f t="shared" ref="K481:K544" si="98">IF(J481=1,IF(ISNA(I481),"",I481),K480&amp;IF(ISNA(I481),"",IF(LEN(K480)=0,I481,","&amp;I481)))</f>
        <v>118,237,54,16,178,82,57,76,274,239,33</v>
      </c>
      <c r="L481">
        <f t="shared" si="93"/>
        <v>54</v>
      </c>
      <c r="M481">
        <f t="shared" si="94"/>
        <v>0</v>
      </c>
      <c r="N481" t="str">
        <f t="shared" si="95"/>
        <v>UZ</v>
      </c>
    </row>
    <row r="482" spans="1:14">
      <c r="B482" t="str">
        <f t="shared" si="87"/>
        <v>------ UZ ------</v>
      </c>
      <c r="C482" t="str">
        <f t="shared" si="88"/>
        <v>Pack 2 pick 5:</v>
      </c>
      <c r="D482" s="2" t="str">
        <f t="shared" si="97"/>
        <v xml:space="preserve"> 2</v>
      </c>
      <c r="E482" s="2" t="str">
        <f t="shared" si="96"/>
        <v xml:space="preserve"> 5</v>
      </c>
      <c r="F482">
        <f t="shared" si="89"/>
        <v>0</v>
      </c>
      <c r="G482" t="str">
        <f t="shared" si="90"/>
        <v>0</v>
      </c>
      <c r="H482">
        <f t="shared" si="91"/>
        <v>0</v>
      </c>
      <c r="I482" t="e">
        <f>VLOOKUP(G482,'Cards Fixture'!$A$1:$B$278,2,FALSE)</f>
        <v>#N/A</v>
      </c>
      <c r="J482">
        <f t="shared" si="92"/>
        <v>0</v>
      </c>
      <c r="K482" t="str">
        <f t="shared" si="98"/>
        <v>118,237,54,16,178,82,57,76,274,239,33</v>
      </c>
      <c r="L482">
        <f t="shared" si="93"/>
        <v>54</v>
      </c>
      <c r="M482">
        <f t="shared" si="94"/>
        <v>0</v>
      </c>
      <c r="N482" t="str">
        <f t="shared" si="95"/>
        <v>UZ</v>
      </c>
    </row>
    <row r="483" spans="1:14">
      <c r="B483" t="str">
        <f t="shared" si="87"/>
        <v>------ UZ ------</v>
      </c>
      <c r="C483" t="str">
        <f t="shared" si="88"/>
        <v>Pack 2 pick 5:</v>
      </c>
      <c r="D483" s="2" t="str">
        <f t="shared" si="97"/>
        <v xml:space="preserve"> 2</v>
      </c>
      <c r="E483" s="2" t="str">
        <f t="shared" si="96"/>
        <v xml:space="preserve"> 5</v>
      </c>
      <c r="F483">
        <f t="shared" si="89"/>
        <v>0</v>
      </c>
      <c r="G483" t="str">
        <f t="shared" si="90"/>
        <v>0</v>
      </c>
      <c r="H483">
        <f t="shared" si="91"/>
        <v>0</v>
      </c>
      <c r="I483" t="e">
        <f>VLOOKUP(G483,'Cards Fixture'!$A$1:$B$278,2,FALSE)</f>
        <v>#N/A</v>
      </c>
      <c r="J483">
        <f t="shared" si="92"/>
        <v>0</v>
      </c>
      <c r="K483" t="str">
        <f t="shared" si="98"/>
        <v>118,237,54,16,178,82,57,76,274,239,33</v>
      </c>
      <c r="L483">
        <f t="shared" si="93"/>
        <v>54</v>
      </c>
      <c r="M483">
        <f t="shared" si="94"/>
        <v>1</v>
      </c>
      <c r="N483" t="str">
        <f t="shared" si="95"/>
        <v>UZ</v>
      </c>
    </row>
    <row r="484" spans="1:14">
      <c r="A484" t="s">
        <v>197</v>
      </c>
      <c r="B484" t="str">
        <f t="shared" si="87"/>
        <v>------ UZ ------</v>
      </c>
      <c r="C484" t="str">
        <f t="shared" si="88"/>
        <v>Pack 2 pick 6:</v>
      </c>
      <c r="D484" s="2" t="str">
        <f t="shared" si="97"/>
        <v xml:space="preserve"> 2</v>
      </c>
      <c r="E484" s="2" t="str">
        <f t="shared" si="96"/>
        <v xml:space="preserve"> 6</v>
      </c>
      <c r="F484" t="str">
        <f t="shared" si="89"/>
        <v/>
      </c>
      <c r="G484" t="str">
        <f t="shared" si="90"/>
        <v/>
      </c>
      <c r="H484">
        <f t="shared" si="91"/>
        <v>0</v>
      </c>
      <c r="I484" t="e">
        <f>VLOOKUP(G484,'Cards Fixture'!$A$1:$B$278,2,FALSE)</f>
        <v>#N/A</v>
      </c>
      <c r="J484">
        <f t="shared" si="92"/>
        <v>1</v>
      </c>
      <c r="K484" t="str">
        <f t="shared" si="98"/>
        <v/>
      </c>
      <c r="L484">
        <f t="shared" si="93"/>
        <v>54</v>
      </c>
      <c r="M484">
        <f t="shared" si="94"/>
        <v>0</v>
      </c>
      <c r="N484" t="str">
        <f t="shared" si="95"/>
        <v>UZ</v>
      </c>
    </row>
    <row r="485" spans="1:14">
      <c r="B485" t="str">
        <f t="shared" si="87"/>
        <v>------ UZ ------</v>
      </c>
      <c r="C485" t="str">
        <f t="shared" si="88"/>
        <v>Pack 2 pick 6:</v>
      </c>
      <c r="D485" s="2" t="str">
        <f t="shared" si="97"/>
        <v xml:space="preserve"> 2</v>
      </c>
      <c r="E485" s="2" t="str">
        <f t="shared" si="96"/>
        <v xml:space="preserve"> 6</v>
      </c>
      <c r="F485">
        <f t="shared" si="89"/>
        <v>0</v>
      </c>
      <c r="G485" t="str">
        <f t="shared" si="90"/>
        <v>0</v>
      </c>
      <c r="H485">
        <f t="shared" si="91"/>
        <v>0</v>
      </c>
      <c r="I485" t="e">
        <f>VLOOKUP(G485,'Cards Fixture'!$A$1:$B$278,2,FALSE)</f>
        <v>#N/A</v>
      </c>
      <c r="J485">
        <f t="shared" si="92"/>
        <v>0</v>
      </c>
      <c r="K485" t="str">
        <f t="shared" si="98"/>
        <v/>
      </c>
      <c r="L485">
        <f t="shared" si="93"/>
        <v>54</v>
      </c>
      <c r="M485">
        <f t="shared" si="94"/>
        <v>0</v>
      </c>
      <c r="N485" t="str">
        <f t="shared" si="95"/>
        <v>UZ</v>
      </c>
    </row>
    <row r="486" spans="1:14">
      <c r="A486" t="s">
        <v>198</v>
      </c>
      <c r="B486" t="str">
        <f t="shared" si="87"/>
        <v>------ UZ ------</v>
      </c>
      <c r="C486" t="str">
        <f t="shared" si="88"/>
        <v>Pack 2 pick 6:</v>
      </c>
      <c r="D486" s="2" t="str">
        <f t="shared" si="97"/>
        <v xml:space="preserve"> 2</v>
      </c>
      <c r="E486" s="2" t="str">
        <f t="shared" si="96"/>
        <v xml:space="preserve"> 6</v>
      </c>
      <c r="F486" t="str">
        <f t="shared" si="89"/>
        <v xml:space="preserve">    Tendrils of Agony</v>
      </c>
      <c r="G486" t="str">
        <f t="shared" si="90"/>
        <v>Tendrils of Agony</v>
      </c>
      <c r="H486">
        <f t="shared" si="91"/>
        <v>0</v>
      </c>
      <c r="I486">
        <f>VLOOKUP(G486,'Cards Fixture'!$A$1:$B$278,2,FALSE)</f>
        <v>224</v>
      </c>
      <c r="J486">
        <f t="shared" si="92"/>
        <v>0</v>
      </c>
      <c r="K486" t="str">
        <f t="shared" si="98"/>
        <v>224</v>
      </c>
      <c r="L486">
        <f t="shared" si="93"/>
        <v>54</v>
      </c>
      <c r="M486">
        <f t="shared" si="94"/>
        <v>0</v>
      </c>
      <c r="N486" t="str">
        <f t="shared" si="95"/>
        <v>UZ</v>
      </c>
    </row>
    <row r="487" spans="1:14">
      <c r="B487" t="str">
        <f t="shared" si="87"/>
        <v>------ UZ ------</v>
      </c>
      <c r="C487" t="str">
        <f t="shared" si="88"/>
        <v>Pack 2 pick 6:</v>
      </c>
      <c r="D487" s="2" t="str">
        <f t="shared" si="97"/>
        <v xml:space="preserve"> 2</v>
      </c>
      <c r="E487" s="2" t="str">
        <f t="shared" si="96"/>
        <v xml:space="preserve"> 6</v>
      </c>
      <c r="F487">
        <f t="shared" si="89"/>
        <v>0</v>
      </c>
      <c r="G487" t="str">
        <f t="shared" si="90"/>
        <v>0</v>
      </c>
      <c r="H487">
        <f t="shared" si="91"/>
        <v>0</v>
      </c>
      <c r="I487" t="e">
        <f>VLOOKUP(G487,'Cards Fixture'!$A$1:$B$278,2,FALSE)</f>
        <v>#N/A</v>
      </c>
      <c r="J487">
        <f t="shared" si="92"/>
        <v>0</v>
      </c>
      <c r="K487" t="str">
        <f t="shared" si="98"/>
        <v>224</v>
      </c>
      <c r="L487">
        <f t="shared" si="93"/>
        <v>54</v>
      </c>
      <c r="M487">
        <f t="shared" si="94"/>
        <v>0</v>
      </c>
      <c r="N487" t="str">
        <f t="shared" si="95"/>
        <v>UZ</v>
      </c>
    </row>
    <row r="488" spans="1:14">
      <c r="A488" t="s">
        <v>199</v>
      </c>
      <c r="B488" t="str">
        <f t="shared" si="87"/>
        <v>------ UZ ------</v>
      </c>
      <c r="C488" t="str">
        <f t="shared" si="88"/>
        <v>Pack 2 pick 6:</v>
      </c>
      <c r="D488" s="2" t="str">
        <f t="shared" si="97"/>
        <v xml:space="preserve"> 2</v>
      </c>
      <c r="E488" s="2" t="str">
        <f t="shared" si="96"/>
        <v xml:space="preserve"> 6</v>
      </c>
      <c r="F488" t="str">
        <f t="shared" si="89"/>
        <v xml:space="preserve">    Birthing Pod</v>
      </c>
      <c r="G488" t="str">
        <f t="shared" si="90"/>
        <v>Birthing Pod</v>
      </c>
      <c r="H488">
        <f t="shared" si="91"/>
        <v>0</v>
      </c>
      <c r="I488">
        <f>VLOOKUP(G488,'Cards Fixture'!$A$1:$B$278,2,FALSE)</f>
        <v>18</v>
      </c>
      <c r="J488">
        <f t="shared" si="92"/>
        <v>0</v>
      </c>
      <c r="K488" t="str">
        <f t="shared" si="98"/>
        <v>224,18</v>
      </c>
      <c r="L488">
        <f t="shared" si="93"/>
        <v>54</v>
      </c>
      <c r="M488">
        <f t="shared" si="94"/>
        <v>0</v>
      </c>
      <c r="N488" t="str">
        <f t="shared" si="95"/>
        <v>UZ</v>
      </c>
    </row>
    <row r="489" spans="1:14">
      <c r="B489" t="str">
        <f t="shared" si="87"/>
        <v>------ UZ ------</v>
      </c>
      <c r="C489" t="str">
        <f t="shared" si="88"/>
        <v>Pack 2 pick 6:</v>
      </c>
      <c r="D489" s="2" t="str">
        <f t="shared" si="97"/>
        <v xml:space="preserve"> 2</v>
      </c>
      <c r="E489" s="2" t="str">
        <f t="shared" si="96"/>
        <v xml:space="preserve"> 6</v>
      </c>
      <c r="F489">
        <f t="shared" si="89"/>
        <v>0</v>
      </c>
      <c r="G489" t="str">
        <f t="shared" si="90"/>
        <v>0</v>
      </c>
      <c r="H489">
        <f t="shared" si="91"/>
        <v>0</v>
      </c>
      <c r="I489" t="e">
        <f>VLOOKUP(G489,'Cards Fixture'!$A$1:$B$278,2,FALSE)</f>
        <v>#N/A</v>
      </c>
      <c r="J489">
        <f t="shared" si="92"/>
        <v>0</v>
      </c>
      <c r="K489" t="str">
        <f t="shared" si="98"/>
        <v>224,18</v>
      </c>
      <c r="L489">
        <f t="shared" si="93"/>
        <v>54</v>
      </c>
      <c r="M489">
        <f t="shared" si="94"/>
        <v>0</v>
      </c>
      <c r="N489" t="str">
        <f t="shared" si="95"/>
        <v>UZ</v>
      </c>
    </row>
    <row r="490" spans="1:14">
      <c r="A490" t="s">
        <v>200</v>
      </c>
      <c r="B490" t="str">
        <f t="shared" si="87"/>
        <v>------ UZ ------</v>
      </c>
      <c r="C490" t="str">
        <f t="shared" si="88"/>
        <v>Pack 2 pick 6:</v>
      </c>
      <c r="D490" s="2" t="str">
        <f t="shared" si="97"/>
        <v xml:space="preserve"> 2</v>
      </c>
      <c r="E490" s="2" t="str">
        <f t="shared" si="96"/>
        <v xml:space="preserve"> 6</v>
      </c>
      <c r="F490" t="str">
        <f t="shared" si="89"/>
        <v xml:space="preserve">    Everflowing Chalice</v>
      </c>
      <c r="G490" t="str">
        <f t="shared" si="90"/>
        <v>Everflowing Chalice</v>
      </c>
      <c r="H490">
        <f t="shared" si="91"/>
        <v>0</v>
      </c>
      <c r="I490">
        <f>VLOOKUP(G490,'Cards Fixture'!$A$1:$B$278,2,FALSE)</f>
        <v>72</v>
      </c>
      <c r="J490">
        <f t="shared" si="92"/>
        <v>0</v>
      </c>
      <c r="K490" t="str">
        <f t="shared" si="98"/>
        <v>224,18,72</v>
      </c>
      <c r="L490">
        <f t="shared" si="93"/>
        <v>54</v>
      </c>
      <c r="M490">
        <f t="shared" si="94"/>
        <v>0</v>
      </c>
      <c r="N490" t="str">
        <f t="shared" si="95"/>
        <v>UZ</v>
      </c>
    </row>
    <row r="491" spans="1:14">
      <c r="B491" t="str">
        <f t="shared" si="87"/>
        <v>------ UZ ------</v>
      </c>
      <c r="C491" t="str">
        <f t="shared" si="88"/>
        <v>Pack 2 pick 6:</v>
      </c>
      <c r="D491" s="2" t="str">
        <f t="shared" si="97"/>
        <v xml:space="preserve"> 2</v>
      </c>
      <c r="E491" s="2" t="str">
        <f t="shared" si="96"/>
        <v xml:space="preserve"> 6</v>
      </c>
      <c r="F491">
        <f t="shared" si="89"/>
        <v>0</v>
      </c>
      <c r="G491" t="str">
        <f t="shared" si="90"/>
        <v>0</v>
      </c>
      <c r="H491">
        <f t="shared" si="91"/>
        <v>0</v>
      </c>
      <c r="I491" t="e">
        <f>VLOOKUP(G491,'Cards Fixture'!$A$1:$B$278,2,FALSE)</f>
        <v>#N/A</v>
      </c>
      <c r="J491">
        <f t="shared" si="92"/>
        <v>0</v>
      </c>
      <c r="K491" t="str">
        <f t="shared" si="98"/>
        <v>224,18,72</v>
      </c>
      <c r="L491">
        <f t="shared" si="93"/>
        <v>54</v>
      </c>
      <c r="M491">
        <f t="shared" si="94"/>
        <v>0</v>
      </c>
      <c r="N491" t="str">
        <f t="shared" si="95"/>
        <v>UZ</v>
      </c>
    </row>
    <row r="492" spans="1:14">
      <c r="A492" t="s">
        <v>201</v>
      </c>
      <c r="B492" t="str">
        <f t="shared" si="87"/>
        <v>------ UZ ------</v>
      </c>
      <c r="C492" t="str">
        <f t="shared" si="88"/>
        <v>Pack 2 pick 6:</v>
      </c>
      <c r="D492" s="2" t="str">
        <f t="shared" si="97"/>
        <v xml:space="preserve"> 2</v>
      </c>
      <c r="E492" s="2" t="str">
        <f t="shared" si="96"/>
        <v xml:space="preserve"> 6</v>
      </c>
      <c r="F492" t="str">
        <f t="shared" si="89"/>
        <v xml:space="preserve">    Wasteland</v>
      </c>
      <c r="G492" t="str">
        <f t="shared" si="90"/>
        <v>Wasteland</v>
      </c>
      <c r="H492">
        <f t="shared" si="91"/>
        <v>0</v>
      </c>
      <c r="I492">
        <f>VLOOKUP(G492,'Cards Fixture'!$A$1:$B$278,2,FALSE)</f>
        <v>266</v>
      </c>
      <c r="J492">
        <f t="shared" si="92"/>
        <v>0</v>
      </c>
      <c r="K492" t="str">
        <f t="shared" si="98"/>
        <v>224,18,72,266</v>
      </c>
      <c r="L492">
        <f t="shared" si="93"/>
        <v>54</v>
      </c>
      <c r="M492">
        <f t="shared" si="94"/>
        <v>0</v>
      </c>
      <c r="N492" t="str">
        <f t="shared" si="95"/>
        <v>UZ</v>
      </c>
    </row>
    <row r="493" spans="1:14">
      <c r="B493" t="str">
        <f t="shared" si="87"/>
        <v>------ UZ ------</v>
      </c>
      <c r="C493" t="str">
        <f t="shared" si="88"/>
        <v>Pack 2 pick 6:</v>
      </c>
      <c r="D493" s="2" t="str">
        <f t="shared" si="97"/>
        <v xml:space="preserve"> 2</v>
      </c>
      <c r="E493" s="2" t="str">
        <f t="shared" si="96"/>
        <v xml:space="preserve"> 6</v>
      </c>
      <c r="F493">
        <f t="shared" si="89"/>
        <v>0</v>
      </c>
      <c r="G493" t="str">
        <f t="shared" si="90"/>
        <v>0</v>
      </c>
      <c r="H493">
        <f t="shared" si="91"/>
        <v>0</v>
      </c>
      <c r="I493" t="e">
        <f>VLOOKUP(G493,'Cards Fixture'!$A$1:$B$278,2,FALSE)</f>
        <v>#N/A</v>
      </c>
      <c r="J493">
        <f t="shared" si="92"/>
        <v>0</v>
      </c>
      <c r="K493" t="str">
        <f t="shared" si="98"/>
        <v>224,18,72,266</v>
      </c>
      <c r="L493">
        <f t="shared" si="93"/>
        <v>54</v>
      </c>
      <c r="M493">
        <f t="shared" si="94"/>
        <v>0</v>
      </c>
      <c r="N493" t="str">
        <f t="shared" si="95"/>
        <v>UZ</v>
      </c>
    </row>
    <row r="494" spans="1:14">
      <c r="A494" t="s">
        <v>202</v>
      </c>
      <c r="B494" t="str">
        <f t="shared" si="87"/>
        <v>------ UZ ------</v>
      </c>
      <c r="C494" t="str">
        <f t="shared" si="88"/>
        <v>Pack 2 pick 6:</v>
      </c>
      <c r="D494" s="2" t="str">
        <f t="shared" si="97"/>
        <v xml:space="preserve"> 2</v>
      </c>
      <c r="E494" s="2" t="str">
        <f t="shared" si="96"/>
        <v xml:space="preserve"> 6</v>
      </c>
      <c r="F494" t="str">
        <f t="shared" si="89"/>
        <v xml:space="preserve">    Goblin Legionnaire</v>
      </c>
      <c r="G494" t="str">
        <f t="shared" si="90"/>
        <v>Goblin Legionnaire</v>
      </c>
      <c r="H494">
        <f t="shared" si="91"/>
        <v>0</v>
      </c>
      <c r="I494">
        <f>VLOOKUP(G494,'Cards Fixture'!$A$1:$B$278,2,FALSE)</f>
        <v>85</v>
      </c>
      <c r="J494">
        <f t="shared" si="92"/>
        <v>0</v>
      </c>
      <c r="K494" t="str">
        <f t="shared" si="98"/>
        <v>224,18,72,266,85</v>
      </c>
      <c r="L494">
        <f t="shared" si="93"/>
        <v>54</v>
      </c>
      <c r="M494">
        <f t="shared" si="94"/>
        <v>0</v>
      </c>
      <c r="N494" t="str">
        <f t="shared" si="95"/>
        <v>UZ</v>
      </c>
    </row>
    <row r="495" spans="1:14">
      <c r="B495" t="str">
        <f t="shared" si="87"/>
        <v>------ UZ ------</v>
      </c>
      <c r="C495" t="str">
        <f t="shared" si="88"/>
        <v>Pack 2 pick 6:</v>
      </c>
      <c r="D495" s="2" t="str">
        <f t="shared" si="97"/>
        <v xml:space="preserve"> 2</v>
      </c>
      <c r="E495" s="2" t="str">
        <f t="shared" si="96"/>
        <v xml:space="preserve"> 6</v>
      </c>
      <c r="F495">
        <f t="shared" si="89"/>
        <v>0</v>
      </c>
      <c r="G495" t="str">
        <f t="shared" si="90"/>
        <v>0</v>
      </c>
      <c r="H495">
        <f t="shared" si="91"/>
        <v>0</v>
      </c>
      <c r="I495" t="e">
        <f>VLOOKUP(G495,'Cards Fixture'!$A$1:$B$278,2,FALSE)</f>
        <v>#N/A</v>
      </c>
      <c r="J495">
        <f t="shared" si="92"/>
        <v>0</v>
      </c>
      <c r="K495" t="str">
        <f t="shared" si="98"/>
        <v>224,18,72,266,85</v>
      </c>
      <c r="L495">
        <f t="shared" si="93"/>
        <v>54</v>
      </c>
      <c r="M495">
        <f t="shared" si="94"/>
        <v>0</v>
      </c>
      <c r="N495" t="str">
        <f t="shared" si="95"/>
        <v>UZ</v>
      </c>
    </row>
    <row r="496" spans="1:14">
      <c r="A496" t="s">
        <v>203</v>
      </c>
      <c r="B496" t="str">
        <f t="shared" si="87"/>
        <v>------ UZ ------</v>
      </c>
      <c r="C496" t="str">
        <f t="shared" si="88"/>
        <v>Pack 2 pick 6:</v>
      </c>
      <c r="D496" s="2" t="str">
        <f t="shared" si="97"/>
        <v xml:space="preserve"> 2</v>
      </c>
      <c r="E496" s="2" t="str">
        <f t="shared" si="96"/>
        <v xml:space="preserve"> 6</v>
      </c>
      <c r="F496" t="str">
        <f t="shared" si="89"/>
        <v xml:space="preserve">    Slaughter Pact</v>
      </c>
      <c r="G496" t="str">
        <f t="shared" si="90"/>
        <v>Slaughter Pact</v>
      </c>
      <c r="H496">
        <f t="shared" si="91"/>
        <v>0</v>
      </c>
      <c r="I496">
        <f>VLOOKUP(G496,'Cards Fixture'!$A$1:$B$278,2,FALSE)</f>
        <v>197</v>
      </c>
      <c r="J496">
        <f t="shared" si="92"/>
        <v>0</v>
      </c>
      <c r="K496" t="str">
        <f t="shared" si="98"/>
        <v>224,18,72,266,85,197</v>
      </c>
      <c r="L496">
        <f t="shared" si="93"/>
        <v>54</v>
      </c>
      <c r="M496">
        <f t="shared" si="94"/>
        <v>0</v>
      </c>
      <c r="N496" t="str">
        <f t="shared" si="95"/>
        <v>UZ</v>
      </c>
    </row>
    <row r="497" spans="1:14">
      <c r="B497" t="str">
        <f t="shared" si="87"/>
        <v>------ UZ ------</v>
      </c>
      <c r="C497" t="str">
        <f t="shared" si="88"/>
        <v>Pack 2 pick 6:</v>
      </c>
      <c r="D497" s="2" t="str">
        <f t="shared" si="97"/>
        <v xml:space="preserve"> 2</v>
      </c>
      <c r="E497" s="2" t="str">
        <f t="shared" si="96"/>
        <v xml:space="preserve"> 6</v>
      </c>
      <c r="F497">
        <f t="shared" si="89"/>
        <v>0</v>
      </c>
      <c r="G497" t="str">
        <f t="shared" si="90"/>
        <v>0</v>
      </c>
      <c r="H497">
        <f t="shared" si="91"/>
        <v>0</v>
      </c>
      <c r="I497" t="e">
        <f>VLOOKUP(G497,'Cards Fixture'!$A$1:$B$278,2,FALSE)</f>
        <v>#N/A</v>
      </c>
      <c r="J497">
        <f t="shared" si="92"/>
        <v>0</v>
      </c>
      <c r="K497" t="str">
        <f t="shared" si="98"/>
        <v>224,18,72,266,85,197</v>
      </c>
      <c r="L497">
        <f t="shared" si="93"/>
        <v>54</v>
      </c>
      <c r="M497">
        <f t="shared" si="94"/>
        <v>0</v>
      </c>
      <c r="N497" t="str">
        <f t="shared" si="95"/>
        <v>UZ</v>
      </c>
    </row>
    <row r="498" spans="1:14">
      <c r="A498" t="s">
        <v>204</v>
      </c>
      <c r="B498" t="str">
        <f t="shared" si="87"/>
        <v>------ UZ ------</v>
      </c>
      <c r="C498" t="str">
        <f t="shared" si="88"/>
        <v>Pack 2 pick 6:</v>
      </c>
      <c r="D498" s="2" t="str">
        <f t="shared" si="97"/>
        <v xml:space="preserve"> 2</v>
      </c>
      <c r="E498" s="2" t="str">
        <f t="shared" si="96"/>
        <v xml:space="preserve"> 6</v>
      </c>
      <c r="F498" t="str">
        <f t="shared" si="89"/>
        <v xml:space="preserve">    Drogskol Reaver</v>
      </c>
      <c r="G498" t="str">
        <f t="shared" si="90"/>
        <v>Drogskol Reaver</v>
      </c>
      <c r="H498">
        <f t="shared" si="91"/>
        <v>0</v>
      </c>
      <c r="I498">
        <f>VLOOKUP(G498,'Cards Fixture'!$A$1:$B$278,2,FALSE)</f>
        <v>58</v>
      </c>
      <c r="J498">
        <f t="shared" si="92"/>
        <v>0</v>
      </c>
      <c r="K498" t="str">
        <f t="shared" si="98"/>
        <v>224,18,72,266,85,197,58</v>
      </c>
      <c r="L498">
        <f t="shared" si="93"/>
        <v>54</v>
      </c>
      <c r="M498">
        <f t="shared" si="94"/>
        <v>0</v>
      </c>
      <c r="N498" t="str">
        <f t="shared" si="95"/>
        <v>UZ</v>
      </c>
    </row>
    <row r="499" spans="1:14">
      <c r="B499" t="str">
        <f t="shared" si="87"/>
        <v>------ UZ ------</v>
      </c>
      <c r="C499" t="str">
        <f t="shared" si="88"/>
        <v>Pack 2 pick 6:</v>
      </c>
      <c r="D499" s="2" t="str">
        <f t="shared" si="97"/>
        <v xml:space="preserve"> 2</v>
      </c>
      <c r="E499" s="2" t="str">
        <f t="shared" si="96"/>
        <v xml:space="preserve"> 6</v>
      </c>
      <c r="F499">
        <f t="shared" si="89"/>
        <v>0</v>
      </c>
      <c r="G499" t="str">
        <f t="shared" si="90"/>
        <v>0</v>
      </c>
      <c r="H499">
        <f t="shared" si="91"/>
        <v>0</v>
      </c>
      <c r="I499" t="e">
        <f>VLOOKUP(G499,'Cards Fixture'!$A$1:$B$278,2,FALSE)</f>
        <v>#N/A</v>
      </c>
      <c r="J499">
        <f t="shared" si="92"/>
        <v>0</v>
      </c>
      <c r="K499" t="str">
        <f t="shared" si="98"/>
        <v>224,18,72,266,85,197,58</v>
      </c>
      <c r="L499">
        <f t="shared" si="93"/>
        <v>54</v>
      </c>
      <c r="M499">
        <f t="shared" si="94"/>
        <v>0</v>
      </c>
      <c r="N499" t="str">
        <f t="shared" si="95"/>
        <v>UZ</v>
      </c>
    </row>
    <row r="500" spans="1:14">
      <c r="A500" t="s">
        <v>205</v>
      </c>
      <c r="B500" t="str">
        <f t="shared" si="87"/>
        <v>------ UZ ------</v>
      </c>
      <c r="C500" t="str">
        <f t="shared" si="88"/>
        <v>Pack 2 pick 6:</v>
      </c>
      <c r="D500" s="2" t="str">
        <f t="shared" si="97"/>
        <v xml:space="preserve"> 2</v>
      </c>
      <c r="E500" s="2" t="str">
        <f t="shared" si="96"/>
        <v xml:space="preserve"> 6</v>
      </c>
      <c r="F500" t="str">
        <f t="shared" si="89"/>
        <v>--&gt; Thragtusk</v>
      </c>
      <c r="G500" t="str">
        <f t="shared" si="90"/>
        <v>Thragtusk</v>
      </c>
      <c r="H500">
        <f t="shared" si="91"/>
        <v>1</v>
      </c>
      <c r="I500">
        <f>VLOOKUP(G500,'Cards Fixture'!$A$1:$B$278,2,FALSE)</f>
        <v>233</v>
      </c>
      <c r="J500">
        <f t="shared" si="92"/>
        <v>0</v>
      </c>
      <c r="K500" t="str">
        <f t="shared" si="98"/>
        <v>224,18,72,266,85,197,58,233</v>
      </c>
      <c r="L500">
        <f t="shared" si="93"/>
        <v>233</v>
      </c>
      <c r="M500">
        <f t="shared" si="94"/>
        <v>0</v>
      </c>
      <c r="N500" t="str">
        <f t="shared" si="95"/>
        <v>UZ</v>
      </c>
    </row>
    <row r="501" spans="1:14">
      <c r="B501" t="str">
        <f t="shared" si="87"/>
        <v>------ UZ ------</v>
      </c>
      <c r="C501" t="str">
        <f t="shared" si="88"/>
        <v>Pack 2 pick 6:</v>
      </c>
      <c r="D501" s="2" t="str">
        <f t="shared" si="97"/>
        <v xml:space="preserve"> 2</v>
      </c>
      <c r="E501" s="2" t="str">
        <f t="shared" si="96"/>
        <v xml:space="preserve"> 6</v>
      </c>
      <c r="F501">
        <f t="shared" si="89"/>
        <v>0</v>
      </c>
      <c r="G501" t="str">
        <f t="shared" si="90"/>
        <v>0</v>
      </c>
      <c r="H501">
        <f t="shared" si="91"/>
        <v>0</v>
      </c>
      <c r="I501" t="e">
        <f>VLOOKUP(G501,'Cards Fixture'!$A$1:$B$278,2,FALSE)</f>
        <v>#N/A</v>
      </c>
      <c r="J501">
        <f t="shared" si="92"/>
        <v>0</v>
      </c>
      <c r="K501" t="str">
        <f t="shared" si="98"/>
        <v>224,18,72,266,85,197,58,233</v>
      </c>
      <c r="L501">
        <f t="shared" si="93"/>
        <v>233</v>
      </c>
      <c r="M501">
        <f t="shared" si="94"/>
        <v>0</v>
      </c>
      <c r="N501" t="str">
        <f t="shared" si="95"/>
        <v>UZ</v>
      </c>
    </row>
    <row r="502" spans="1:14">
      <c r="A502" t="s">
        <v>206</v>
      </c>
      <c r="B502" t="str">
        <f t="shared" si="87"/>
        <v>------ UZ ------</v>
      </c>
      <c r="C502" t="str">
        <f t="shared" si="88"/>
        <v>Pack 2 pick 6:</v>
      </c>
      <c r="D502" s="2" t="str">
        <f t="shared" si="97"/>
        <v xml:space="preserve"> 2</v>
      </c>
      <c r="E502" s="2" t="str">
        <f t="shared" si="96"/>
        <v xml:space="preserve"> 6</v>
      </c>
      <c r="F502" t="str">
        <f t="shared" si="89"/>
        <v xml:space="preserve">    Cloudthresher</v>
      </c>
      <c r="G502" t="str">
        <f t="shared" si="90"/>
        <v>Cloudthresher</v>
      </c>
      <c r="H502">
        <f t="shared" si="91"/>
        <v>0</v>
      </c>
      <c r="I502">
        <f>VLOOKUP(G502,'Cards Fixture'!$A$1:$B$278,2,FALSE)</f>
        <v>44</v>
      </c>
      <c r="J502">
        <f t="shared" si="92"/>
        <v>0</v>
      </c>
      <c r="K502" t="str">
        <f t="shared" si="98"/>
        <v>224,18,72,266,85,197,58,233,44</v>
      </c>
      <c r="L502">
        <f t="shared" si="93"/>
        <v>233</v>
      </c>
      <c r="M502">
        <f t="shared" si="94"/>
        <v>0</v>
      </c>
      <c r="N502" t="str">
        <f t="shared" si="95"/>
        <v>UZ</v>
      </c>
    </row>
    <row r="503" spans="1:14">
      <c r="B503" t="str">
        <f t="shared" si="87"/>
        <v>------ UZ ------</v>
      </c>
      <c r="C503" t="str">
        <f t="shared" si="88"/>
        <v>Pack 2 pick 6:</v>
      </c>
      <c r="D503" s="2" t="str">
        <f t="shared" si="97"/>
        <v xml:space="preserve"> 2</v>
      </c>
      <c r="E503" s="2" t="str">
        <f t="shared" si="96"/>
        <v xml:space="preserve"> 6</v>
      </c>
      <c r="F503">
        <f t="shared" si="89"/>
        <v>0</v>
      </c>
      <c r="G503" t="str">
        <f t="shared" si="90"/>
        <v>0</v>
      </c>
      <c r="H503">
        <f t="shared" si="91"/>
        <v>0</v>
      </c>
      <c r="I503" t="e">
        <f>VLOOKUP(G503,'Cards Fixture'!$A$1:$B$278,2,FALSE)</f>
        <v>#N/A</v>
      </c>
      <c r="J503">
        <f t="shared" si="92"/>
        <v>0</v>
      </c>
      <c r="K503" t="str">
        <f t="shared" si="98"/>
        <v>224,18,72,266,85,197,58,233,44</v>
      </c>
      <c r="L503">
        <f t="shared" si="93"/>
        <v>233</v>
      </c>
      <c r="M503">
        <f t="shared" si="94"/>
        <v>0</v>
      </c>
      <c r="N503" t="str">
        <f t="shared" si="95"/>
        <v>UZ</v>
      </c>
    </row>
    <row r="504" spans="1:14">
      <c r="A504" t="s">
        <v>207</v>
      </c>
      <c r="B504" t="str">
        <f t="shared" si="87"/>
        <v>------ UZ ------</v>
      </c>
      <c r="C504" t="str">
        <f t="shared" si="88"/>
        <v>Pack 2 pick 6:</v>
      </c>
      <c r="D504" s="2" t="str">
        <f t="shared" si="97"/>
        <v xml:space="preserve"> 2</v>
      </c>
      <c r="E504" s="2" t="str">
        <f t="shared" si="96"/>
        <v xml:space="preserve"> 6</v>
      </c>
      <c r="F504" t="str">
        <f t="shared" si="89"/>
        <v xml:space="preserve">    Memory Lapse</v>
      </c>
      <c r="G504" t="str">
        <f t="shared" si="90"/>
        <v>Memory Lapse</v>
      </c>
      <c r="H504">
        <f t="shared" si="91"/>
        <v>0</v>
      </c>
      <c r="I504">
        <f>VLOOKUP(G504,'Cards Fixture'!$A$1:$B$278,2,FALSE)</f>
        <v>123</v>
      </c>
      <c r="J504">
        <f t="shared" si="92"/>
        <v>0</v>
      </c>
      <c r="K504" t="str">
        <f t="shared" si="98"/>
        <v>224,18,72,266,85,197,58,233,44,123</v>
      </c>
      <c r="L504">
        <f t="shared" si="93"/>
        <v>233</v>
      </c>
      <c r="M504">
        <f t="shared" si="94"/>
        <v>0</v>
      </c>
      <c r="N504" t="str">
        <f t="shared" si="95"/>
        <v>UZ</v>
      </c>
    </row>
    <row r="505" spans="1:14">
      <c r="B505" t="str">
        <f t="shared" si="87"/>
        <v>------ UZ ------</v>
      </c>
      <c r="C505" t="str">
        <f t="shared" si="88"/>
        <v>Pack 2 pick 6:</v>
      </c>
      <c r="D505" s="2" t="str">
        <f t="shared" si="97"/>
        <v xml:space="preserve"> 2</v>
      </c>
      <c r="E505" s="2" t="str">
        <f t="shared" si="96"/>
        <v xml:space="preserve"> 6</v>
      </c>
      <c r="F505">
        <f t="shared" si="89"/>
        <v>0</v>
      </c>
      <c r="G505" t="str">
        <f t="shared" si="90"/>
        <v>0</v>
      </c>
      <c r="H505">
        <f t="shared" si="91"/>
        <v>0</v>
      </c>
      <c r="I505" t="e">
        <f>VLOOKUP(G505,'Cards Fixture'!$A$1:$B$278,2,FALSE)</f>
        <v>#N/A</v>
      </c>
      <c r="J505">
        <f t="shared" si="92"/>
        <v>0</v>
      </c>
      <c r="K505" t="str">
        <f t="shared" si="98"/>
        <v>224,18,72,266,85,197,58,233,44,123</v>
      </c>
      <c r="L505">
        <f t="shared" si="93"/>
        <v>233</v>
      </c>
      <c r="M505">
        <f t="shared" si="94"/>
        <v>0</v>
      </c>
      <c r="N505" t="str">
        <f t="shared" si="95"/>
        <v>UZ</v>
      </c>
    </row>
    <row r="506" spans="1:14">
      <c r="B506" t="str">
        <f t="shared" si="87"/>
        <v>------ UZ ------</v>
      </c>
      <c r="C506" t="str">
        <f t="shared" si="88"/>
        <v>Pack 2 pick 6:</v>
      </c>
      <c r="D506" s="2" t="str">
        <f t="shared" si="97"/>
        <v xml:space="preserve"> 2</v>
      </c>
      <c r="E506" s="2" t="str">
        <f t="shared" si="96"/>
        <v xml:space="preserve"> 6</v>
      </c>
      <c r="F506">
        <f t="shared" si="89"/>
        <v>0</v>
      </c>
      <c r="G506" t="str">
        <f t="shared" si="90"/>
        <v>0</v>
      </c>
      <c r="H506">
        <f t="shared" si="91"/>
        <v>0</v>
      </c>
      <c r="I506" t="e">
        <f>VLOOKUP(G506,'Cards Fixture'!$A$1:$B$278,2,FALSE)</f>
        <v>#N/A</v>
      </c>
      <c r="J506">
        <f t="shared" si="92"/>
        <v>0</v>
      </c>
      <c r="K506" t="str">
        <f t="shared" si="98"/>
        <v>224,18,72,266,85,197,58,233,44,123</v>
      </c>
      <c r="L506">
        <f t="shared" si="93"/>
        <v>233</v>
      </c>
      <c r="M506">
        <f t="shared" si="94"/>
        <v>0</v>
      </c>
      <c r="N506" t="str">
        <f t="shared" si="95"/>
        <v>UZ</v>
      </c>
    </row>
    <row r="507" spans="1:14">
      <c r="B507" t="str">
        <f t="shared" si="87"/>
        <v>------ UZ ------</v>
      </c>
      <c r="C507" t="str">
        <f t="shared" si="88"/>
        <v>Pack 2 pick 6:</v>
      </c>
      <c r="D507" s="2" t="str">
        <f t="shared" si="97"/>
        <v xml:space="preserve"> 2</v>
      </c>
      <c r="E507" s="2" t="str">
        <f t="shared" si="96"/>
        <v xml:space="preserve"> 6</v>
      </c>
      <c r="F507">
        <f t="shared" si="89"/>
        <v>0</v>
      </c>
      <c r="G507" t="str">
        <f t="shared" si="90"/>
        <v>0</v>
      </c>
      <c r="H507">
        <f t="shared" si="91"/>
        <v>0</v>
      </c>
      <c r="I507" t="e">
        <f>VLOOKUP(G507,'Cards Fixture'!$A$1:$B$278,2,FALSE)</f>
        <v>#N/A</v>
      </c>
      <c r="J507">
        <f t="shared" si="92"/>
        <v>0</v>
      </c>
      <c r="K507" t="str">
        <f t="shared" si="98"/>
        <v>224,18,72,266,85,197,58,233,44,123</v>
      </c>
      <c r="L507">
        <f t="shared" si="93"/>
        <v>233</v>
      </c>
      <c r="M507">
        <f t="shared" si="94"/>
        <v>1</v>
      </c>
      <c r="N507" t="str">
        <f t="shared" si="95"/>
        <v>UZ</v>
      </c>
    </row>
    <row r="508" spans="1:14">
      <c r="A508" t="s">
        <v>208</v>
      </c>
      <c r="B508" t="str">
        <f t="shared" si="87"/>
        <v>------ UZ ------</v>
      </c>
      <c r="C508" t="str">
        <f t="shared" si="88"/>
        <v>Pack 2 pick 7:</v>
      </c>
      <c r="D508" s="2" t="str">
        <f t="shared" si="97"/>
        <v xml:space="preserve"> 2</v>
      </c>
      <c r="E508" s="2" t="str">
        <f t="shared" si="96"/>
        <v xml:space="preserve"> 7</v>
      </c>
      <c r="F508" t="str">
        <f t="shared" si="89"/>
        <v/>
      </c>
      <c r="G508" t="str">
        <f t="shared" si="90"/>
        <v/>
      </c>
      <c r="H508">
        <f t="shared" si="91"/>
        <v>0</v>
      </c>
      <c r="I508" t="e">
        <f>VLOOKUP(G508,'Cards Fixture'!$A$1:$B$278,2,FALSE)</f>
        <v>#N/A</v>
      </c>
      <c r="J508">
        <f t="shared" si="92"/>
        <v>1</v>
      </c>
      <c r="K508" t="str">
        <f t="shared" si="98"/>
        <v/>
      </c>
      <c r="L508">
        <f t="shared" si="93"/>
        <v>233</v>
      </c>
      <c r="M508">
        <f t="shared" si="94"/>
        <v>0</v>
      </c>
      <c r="N508" t="str">
        <f t="shared" si="95"/>
        <v>UZ</v>
      </c>
    </row>
    <row r="509" spans="1:14">
      <c r="B509" t="str">
        <f t="shared" si="87"/>
        <v>------ UZ ------</v>
      </c>
      <c r="C509" t="str">
        <f t="shared" si="88"/>
        <v>Pack 2 pick 7:</v>
      </c>
      <c r="D509" s="2" t="str">
        <f t="shared" si="97"/>
        <v xml:space="preserve"> 2</v>
      </c>
      <c r="E509" s="2" t="str">
        <f t="shared" si="96"/>
        <v xml:space="preserve"> 7</v>
      </c>
      <c r="F509">
        <f t="shared" si="89"/>
        <v>0</v>
      </c>
      <c r="G509" t="str">
        <f t="shared" si="90"/>
        <v>0</v>
      </c>
      <c r="H509">
        <f t="shared" si="91"/>
        <v>0</v>
      </c>
      <c r="I509" t="e">
        <f>VLOOKUP(G509,'Cards Fixture'!$A$1:$B$278,2,FALSE)</f>
        <v>#N/A</v>
      </c>
      <c r="J509">
        <f t="shared" si="92"/>
        <v>0</v>
      </c>
      <c r="K509" t="str">
        <f t="shared" si="98"/>
        <v/>
      </c>
      <c r="L509">
        <f t="shared" si="93"/>
        <v>233</v>
      </c>
      <c r="M509">
        <f t="shared" si="94"/>
        <v>0</v>
      </c>
      <c r="N509" t="str">
        <f t="shared" si="95"/>
        <v>UZ</v>
      </c>
    </row>
    <row r="510" spans="1:14">
      <c r="A510" t="s">
        <v>209</v>
      </c>
      <c r="B510" t="str">
        <f t="shared" si="87"/>
        <v>------ UZ ------</v>
      </c>
      <c r="C510" t="str">
        <f t="shared" si="88"/>
        <v>Pack 2 pick 7:</v>
      </c>
      <c r="D510" s="2" t="str">
        <f t="shared" si="97"/>
        <v xml:space="preserve"> 2</v>
      </c>
      <c r="E510" s="2" t="str">
        <f t="shared" si="96"/>
        <v xml:space="preserve"> 7</v>
      </c>
      <c r="F510" t="str">
        <f t="shared" si="89"/>
        <v xml:space="preserve">    Student of Warfare</v>
      </c>
      <c r="G510" t="str">
        <f t="shared" si="90"/>
        <v>Student of Warfare</v>
      </c>
      <c r="H510">
        <f t="shared" si="91"/>
        <v>0</v>
      </c>
      <c r="I510">
        <f>VLOOKUP(G510,'Cards Fixture'!$A$1:$B$278,2,FALSE)</f>
        <v>212</v>
      </c>
      <c r="J510">
        <f t="shared" si="92"/>
        <v>0</v>
      </c>
      <c r="K510" t="str">
        <f t="shared" si="98"/>
        <v>212</v>
      </c>
      <c r="L510">
        <f t="shared" si="93"/>
        <v>233</v>
      </c>
      <c r="M510">
        <f t="shared" si="94"/>
        <v>0</v>
      </c>
      <c r="N510" t="str">
        <f t="shared" si="95"/>
        <v>UZ</v>
      </c>
    </row>
    <row r="511" spans="1:14">
      <c r="B511" t="str">
        <f t="shared" si="87"/>
        <v>------ UZ ------</v>
      </c>
      <c r="C511" t="str">
        <f t="shared" si="88"/>
        <v>Pack 2 pick 7:</v>
      </c>
      <c r="D511" s="2" t="str">
        <f t="shared" si="97"/>
        <v xml:space="preserve"> 2</v>
      </c>
      <c r="E511" s="2" t="str">
        <f t="shared" si="96"/>
        <v xml:space="preserve"> 7</v>
      </c>
      <c r="F511">
        <f t="shared" si="89"/>
        <v>0</v>
      </c>
      <c r="G511" t="str">
        <f t="shared" si="90"/>
        <v>0</v>
      </c>
      <c r="H511">
        <f t="shared" si="91"/>
        <v>0</v>
      </c>
      <c r="I511" t="e">
        <f>VLOOKUP(G511,'Cards Fixture'!$A$1:$B$278,2,FALSE)</f>
        <v>#N/A</v>
      </c>
      <c r="J511">
        <f t="shared" si="92"/>
        <v>0</v>
      </c>
      <c r="K511" t="str">
        <f t="shared" si="98"/>
        <v>212</v>
      </c>
      <c r="L511">
        <f t="shared" si="93"/>
        <v>233</v>
      </c>
      <c r="M511">
        <f t="shared" si="94"/>
        <v>0</v>
      </c>
      <c r="N511" t="str">
        <f t="shared" si="95"/>
        <v>UZ</v>
      </c>
    </row>
    <row r="512" spans="1:14">
      <c r="A512" t="s">
        <v>210</v>
      </c>
      <c r="B512" t="str">
        <f t="shared" si="87"/>
        <v>------ UZ ------</v>
      </c>
      <c r="C512" t="str">
        <f t="shared" si="88"/>
        <v>Pack 2 pick 7:</v>
      </c>
      <c r="D512" s="2" t="str">
        <f t="shared" si="97"/>
        <v xml:space="preserve"> 2</v>
      </c>
      <c r="E512" s="2" t="str">
        <f t="shared" si="96"/>
        <v xml:space="preserve"> 7</v>
      </c>
      <c r="F512" t="str">
        <f t="shared" si="89"/>
        <v>--&gt; Mulldrifter</v>
      </c>
      <c r="G512" t="str">
        <f t="shared" si="90"/>
        <v>Mulldrifter</v>
      </c>
      <c r="H512">
        <f t="shared" si="91"/>
        <v>1</v>
      </c>
      <c r="I512">
        <f>VLOOKUP(G512,'Cards Fixture'!$A$1:$B$278,2,FALSE)</f>
        <v>133</v>
      </c>
      <c r="J512">
        <f t="shared" si="92"/>
        <v>0</v>
      </c>
      <c r="K512" t="str">
        <f t="shared" si="98"/>
        <v>212,133</v>
      </c>
      <c r="L512">
        <f t="shared" si="93"/>
        <v>133</v>
      </c>
      <c r="M512">
        <f t="shared" si="94"/>
        <v>0</v>
      </c>
      <c r="N512" t="str">
        <f t="shared" si="95"/>
        <v>UZ</v>
      </c>
    </row>
    <row r="513" spans="1:14">
      <c r="B513" t="str">
        <f t="shared" si="87"/>
        <v>------ UZ ------</v>
      </c>
      <c r="C513" t="str">
        <f t="shared" si="88"/>
        <v>Pack 2 pick 7:</v>
      </c>
      <c r="D513" s="2" t="str">
        <f t="shared" si="97"/>
        <v xml:space="preserve"> 2</v>
      </c>
      <c r="E513" s="2" t="str">
        <f t="shared" si="96"/>
        <v xml:space="preserve"> 7</v>
      </c>
      <c r="F513">
        <f t="shared" si="89"/>
        <v>0</v>
      </c>
      <c r="G513" t="str">
        <f t="shared" si="90"/>
        <v>0</v>
      </c>
      <c r="H513">
        <f t="shared" si="91"/>
        <v>0</v>
      </c>
      <c r="I513" t="e">
        <f>VLOOKUP(G513,'Cards Fixture'!$A$1:$B$278,2,FALSE)</f>
        <v>#N/A</v>
      </c>
      <c r="J513">
        <f t="shared" si="92"/>
        <v>0</v>
      </c>
      <c r="K513" t="str">
        <f t="shared" si="98"/>
        <v>212,133</v>
      </c>
      <c r="L513">
        <f t="shared" si="93"/>
        <v>133</v>
      </c>
      <c r="M513">
        <f t="shared" si="94"/>
        <v>0</v>
      </c>
      <c r="N513" t="str">
        <f t="shared" si="95"/>
        <v>UZ</v>
      </c>
    </row>
    <row r="514" spans="1:14">
      <c r="A514" t="s">
        <v>211</v>
      </c>
      <c r="B514" t="str">
        <f t="shared" si="87"/>
        <v>------ UZ ------</v>
      </c>
      <c r="C514" t="str">
        <f t="shared" si="88"/>
        <v>Pack 2 pick 7:</v>
      </c>
      <c r="D514" s="2" t="str">
        <f t="shared" si="97"/>
        <v xml:space="preserve"> 2</v>
      </c>
      <c r="E514" s="2" t="str">
        <f t="shared" si="96"/>
        <v xml:space="preserve"> 7</v>
      </c>
      <c r="F514" t="str">
        <f t="shared" si="89"/>
        <v xml:space="preserve">    Genju of the Spires</v>
      </c>
      <c r="G514" t="str">
        <f t="shared" si="90"/>
        <v>Genju of the Spires</v>
      </c>
      <c r="H514">
        <f t="shared" si="91"/>
        <v>0</v>
      </c>
      <c r="I514">
        <f>VLOOKUP(G514,'Cards Fixture'!$A$1:$B$278,2,FALSE)</f>
        <v>81</v>
      </c>
      <c r="J514">
        <f t="shared" si="92"/>
        <v>0</v>
      </c>
      <c r="K514" t="str">
        <f t="shared" si="98"/>
        <v>212,133,81</v>
      </c>
      <c r="L514">
        <f t="shared" si="93"/>
        <v>133</v>
      </c>
      <c r="M514">
        <f t="shared" si="94"/>
        <v>0</v>
      </c>
      <c r="N514" t="str">
        <f t="shared" si="95"/>
        <v>UZ</v>
      </c>
    </row>
    <row r="515" spans="1:14">
      <c r="B515" t="str">
        <f t="shared" si="87"/>
        <v>------ UZ ------</v>
      </c>
      <c r="C515" t="str">
        <f t="shared" si="88"/>
        <v>Pack 2 pick 7:</v>
      </c>
      <c r="D515" s="2" t="str">
        <f t="shared" si="97"/>
        <v xml:space="preserve"> 2</v>
      </c>
      <c r="E515" s="2" t="str">
        <f t="shared" si="96"/>
        <v xml:space="preserve"> 7</v>
      </c>
      <c r="F515">
        <f t="shared" si="89"/>
        <v>0</v>
      </c>
      <c r="G515" t="str">
        <f t="shared" si="90"/>
        <v>0</v>
      </c>
      <c r="H515">
        <f t="shared" si="91"/>
        <v>0</v>
      </c>
      <c r="I515" t="e">
        <f>VLOOKUP(G515,'Cards Fixture'!$A$1:$B$278,2,FALSE)</f>
        <v>#N/A</v>
      </c>
      <c r="J515">
        <f t="shared" si="92"/>
        <v>0</v>
      </c>
      <c r="K515" t="str">
        <f t="shared" si="98"/>
        <v>212,133,81</v>
      </c>
      <c r="L515">
        <f t="shared" si="93"/>
        <v>133</v>
      </c>
      <c r="M515">
        <f t="shared" si="94"/>
        <v>0</v>
      </c>
      <c r="N515" t="str">
        <f t="shared" si="95"/>
        <v>UZ</v>
      </c>
    </row>
    <row r="516" spans="1:14">
      <c r="A516" t="s">
        <v>212</v>
      </c>
      <c r="B516" t="str">
        <f t="shared" si="87"/>
        <v>------ UZ ------</v>
      </c>
      <c r="C516" t="str">
        <f t="shared" si="88"/>
        <v>Pack 2 pick 7:</v>
      </c>
      <c r="D516" s="2" t="str">
        <f t="shared" si="97"/>
        <v xml:space="preserve"> 2</v>
      </c>
      <c r="E516" s="2" t="str">
        <f t="shared" si="96"/>
        <v xml:space="preserve"> 7</v>
      </c>
      <c r="F516" t="str">
        <f t="shared" si="89"/>
        <v xml:space="preserve">    Genesis</v>
      </c>
      <c r="G516" t="str">
        <f t="shared" si="90"/>
        <v>Genesis</v>
      </c>
      <c r="H516">
        <f t="shared" si="91"/>
        <v>0</v>
      </c>
      <c r="I516">
        <f>VLOOKUP(G516,'Cards Fixture'!$A$1:$B$278,2,FALSE)</f>
        <v>80</v>
      </c>
      <c r="J516">
        <f t="shared" si="92"/>
        <v>0</v>
      </c>
      <c r="K516" t="str">
        <f t="shared" si="98"/>
        <v>212,133,81,80</v>
      </c>
      <c r="L516">
        <f t="shared" si="93"/>
        <v>133</v>
      </c>
      <c r="M516">
        <f t="shared" si="94"/>
        <v>0</v>
      </c>
      <c r="N516" t="str">
        <f t="shared" si="95"/>
        <v>UZ</v>
      </c>
    </row>
    <row r="517" spans="1:14">
      <c r="B517" t="str">
        <f t="shared" si="87"/>
        <v>------ UZ ------</v>
      </c>
      <c r="C517" t="str">
        <f t="shared" si="88"/>
        <v>Pack 2 pick 7:</v>
      </c>
      <c r="D517" s="2" t="str">
        <f t="shared" si="97"/>
        <v xml:space="preserve"> 2</v>
      </c>
      <c r="E517" s="2" t="str">
        <f t="shared" si="96"/>
        <v xml:space="preserve"> 7</v>
      </c>
      <c r="F517">
        <f t="shared" si="89"/>
        <v>0</v>
      </c>
      <c r="G517" t="str">
        <f t="shared" si="90"/>
        <v>0</v>
      </c>
      <c r="H517">
        <f t="shared" si="91"/>
        <v>0</v>
      </c>
      <c r="I517" t="e">
        <f>VLOOKUP(G517,'Cards Fixture'!$A$1:$B$278,2,FALSE)</f>
        <v>#N/A</v>
      </c>
      <c r="J517">
        <f t="shared" si="92"/>
        <v>0</v>
      </c>
      <c r="K517" t="str">
        <f t="shared" si="98"/>
        <v>212,133,81,80</v>
      </c>
      <c r="L517">
        <f t="shared" si="93"/>
        <v>133</v>
      </c>
      <c r="M517">
        <f t="shared" si="94"/>
        <v>0</v>
      </c>
      <c r="N517" t="str">
        <f t="shared" si="95"/>
        <v>UZ</v>
      </c>
    </row>
    <row r="518" spans="1:14">
      <c r="A518" t="s">
        <v>213</v>
      </c>
      <c r="B518" t="str">
        <f t="shared" si="87"/>
        <v>------ UZ ------</v>
      </c>
      <c r="C518" t="str">
        <f t="shared" si="88"/>
        <v>Pack 2 pick 7:</v>
      </c>
      <c r="D518" s="2" t="str">
        <f t="shared" si="97"/>
        <v xml:space="preserve"> 2</v>
      </c>
      <c r="E518" s="2" t="str">
        <f t="shared" si="96"/>
        <v xml:space="preserve"> 7</v>
      </c>
      <c r="F518" t="str">
        <f t="shared" si="89"/>
        <v xml:space="preserve">    Absorb</v>
      </c>
      <c r="G518" t="str">
        <f t="shared" si="90"/>
        <v>Absorb</v>
      </c>
      <c r="H518">
        <f t="shared" si="91"/>
        <v>0</v>
      </c>
      <c r="I518">
        <f>VLOOKUP(G518,'Cards Fixture'!$A$1:$B$278,2,FALSE)</f>
        <v>1</v>
      </c>
      <c r="J518">
        <f t="shared" si="92"/>
        <v>0</v>
      </c>
      <c r="K518" t="str">
        <f t="shared" si="98"/>
        <v>212,133,81,80,1</v>
      </c>
      <c r="L518">
        <f t="shared" si="93"/>
        <v>133</v>
      </c>
      <c r="M518">
        <f t="shared" si="94"/>
        <v>0</v>
      </c>
      <c r="N518" t="str">
        <f t="shared" si="95"/>
        <v>UZ</v>
      </c>
    </row>
    <row r="519" spans="1:14">
      <c r="B519" t="str">
        <f t="shared" si="87"/>
        <v>------ UZ ------</v>
      </c>
      <c r="C519" t="str">
        <f t="shared" si="88"/>
        <v>Pack 2 pick 7:</v>
      </c>
      <c r="D519" s="2" t="str">
        <f t="shared" si="97"/>
        <v xml:space="preserve"> 2</v>
      </c>
      <c r="E519" s="2" t="str">
        <f t="shared" si="96"/>
        <v xml:space="preserve"> 7</v>
      </c>
      <c r="F519">
        <f t="shared" si="89"/>
        <v>0</v>
      </c>
      <c r="G519" t="str">
        <f t="shared" si="90"/>
        <v>0</v>
      </c>
      <c r="H519">
        <f t="shared" si="91"/>
        <v>0</v>
      </c>
      <c r="I519" t="e">
        <f>VLOOKUP(G519,'Cards Fixture'!$A$1:$B$278,2,FALSE)</f>
        <v>#N/A</v>
      </c>
      <c r="J519">
        <f t="shared" si="92"/>
        <v>0</v>
      </c>
      <c r="K519" t="str">
        <f t="shared" si="98"/>
        <v>212,133,81,80,1</v>
      </c>
      <c r="L519">
        <f t="shared" si="93"/>
        <v>133</v>
      </c>
      <c r="M519">
        <f t="shared" si="94"/>
        <v>0</v>
      </c>
      <c r="N519" t="str">
        <f t="shared" si="95"/>
        <v>UZ</v>
      </c>
    </row>
    <row r="520" spans="1:14">
      <c r="A520" t="s">
        <v>214</v>
      </c>
      <c r="B520" t="str">
        <f t="shared" si="87"/>
        <v>------ UZ ------</v>
      </c>
      <c r="C520" t="str">
        <f t="shared" si="88"/>
        <v>Pack 2 pick 7:</v>
      </c>
      <c r="D520" s="2" t="str">
        <f t="shared" si="97"/>
        <v xml:space="preserve"> 2</v>
      </c>
      <c r="E520" s="2" t="str">
        <f t="shared" si="96"/>
        <v xml:space="preserve"> 7</v>
      </c>
      <c r="F520" t="str">
        <f t="shared" si="89"/>
        <v xml:space="preserve">    Seal of Primordium</v>
      </c>
      <c r="G520" t="str">
        <f t="shared" si="90"/>
        <v>Seal of Primordium</v>
      </c>
      <c r="H520">
        <f t="shared" si="91"/>
        <v>0</v>
      </c>
      <c r="I520">
        <f>VLOOKUP(G520,'Cards Fixture'!$A$1:$B$278,2,FALSE)</f>
        <v>192</v>
      </c>
      <c r="J520">
        <f t="shared" si="92"/>
        <v>0</v>
      </c>
      <c r="K520" t="str">
        <f t="shared" si="98"/>
        <v>212,133,81,80,1,192</v>
      </c>
      <c r="L520">
        <f t="shared" si="93"/>
        <v>133</v>
      </c>
      <c r="M520">
        <f t="shared" si="94"/>
        <v>0</v>
      </c>
      <c r="N520" t="str">
        <f t="shared" si="95"/>
        <v>UZ</v>
      </c>
    </row>
    <row r="521" spans="1:14">
      <c r="B521" t="str">
        <f t="shared" si="87"/>
        <v>------ UZ ------</v>
      </c>
      <c r="C521" t="str">
        <f t="shared" si="88"/>
        <v>Pack 2 pick 7:</v>
      </c>
      <c r="D521" s="2" t="str">
        <f t="shared" si="97"/>
        <v xml:space="preserve"> 2</v>
      </c>
      <c r="E521" s="2" t="str">
        <f t="shared" si="96"/>
        <v xml:space="preserve"> 7</v>
      </c>
      <c r="F521">
        <f t="shared" si="89"/>
        <v>0</v>
      </c>
      <c r="G521" t="str">
        <f t="shared" si="90"/>
        <v>0</v>
      </c>
      <c r="H521">
        <f t="shared" si="91"/>
        <v>0</v>
      </c>
      <c r="I521" t="e">
        <f>VLOOKUP(G521,'Cards Fixture'!$A$1:$B$278,2,FALSE)</f>
        <v>#N/A</v>
      </c>
      <c r="J521">
        <f t="shared" si="92"/>
        <v>0</v>
      </c>
      <c r="K521" t="str">
        <f t="shared" si="98"/>
        <v>212,133,81,80,1,192</v>
      </c>
      <c r="L521">
        <f t="shared" si="93"/>
        <v>133</v>
      </c>
      <c r="M521">
        <f t="shared" si="94"/>
        <v>0</v>
      </c>
      <c r="N521" t="str">
        <f t="shared" si="95"/>
        <v>UZ</v>
      </c>
    </row>
    <row r="522" spans="1:14">
      <c r="A522" t="s">
        <v>215</v>
      </c>
      <c r="B522" t="str">
        <f t="shared" si="87"/>
        <v>------ UZ ------</v>
      </c>
      <c r="C522" t="str">
        <f t="shared" si="88"/>
        <v>Pack 2 pick 7:</v>
      </c>
      <c r="D522" s="2" t="str">
        <f t="shared" si="97"/>
        <v xml:space="preserve"> 2</v>
      </c>
      <c r="E522" s="2" t="str">
        <f t="shared" si="96"/>
        <v xml:space="preserve"> 7</v>
      </c>
      <c r="F522" t="str">
        <f t="shared" si="89"/>
        <v xml:space="preserve">    Palinchron</v>
      </c>
      <c r="G522" t="str">
        <f t="shared" si="90"/>
        <v>Palinchron</v>
      </c>
      <c r="H522">
        <f t="shared" si="91"/>
        <v>0</v>
      </c>
      <c r="I522">
        <f>VLOOKUP(G522,'Cards Fixture'!$A$1:$B$278,2,FALSE)</f>
        <v>153</v>
      </c>
      <c r="J522">
        <f t="shared" si="92"/>
        <v>0</v>
      </c>
      <c r="K522" t="str">
        <f t="shared" si="98"/>
        <v>212,133,81,80,1,192,153</v>
      </c>
      <c r="L522">
        <f t="shared" si="93"/>
        <v>133</v>
      </c>
      <c r="M522">
        <f t="shared" si="94"/>
        <v>0</v>
      </c>
      <c r="N522" t="str">
        <f t="shared" si="95"/>
        <v>UZ</v>
      </c>
    </row>
    <row r="523" spans="1:14">
      <c r="B523" t="str">
        <f t="shared" si="87"/>
        <v>------ UZ ------</v>
      </c>
      <c r="C523" t="str">
        <f t="shared" si="88"/>
        <v>Pack 2 pick 7:</v>
      </c>
      <c r="D523" s="2" t="str">
        <f t="shared" si="97"/>
        <v xml:space="preserve"> 2</v>
      </c>
      <c r="E523" s="2" t="str">
        <f t="shared" si="96"/>
        <v xml:space="preserve"> 7</v>
      </c>
      <c r="F523">
        <f t="shared" si="89"/>
        <v>0</v>
      </c>
      <c r="G523" t="str">
        <f t="shared" si="90"/>
        <v>0</v>
      </c>
      <c r="H523">
        <f t="shared" si="91"/>
        <v>0</v>
      </c>
      <c r="I523" t="e">
        <f>VLOOKUP(G523,'Cards Fixture'!$A$1:$B$278,2,FALSE)</f>
        <v>#N/A</v>
      </c>
      <c r="J523">
        <f t="shared" si="92"/>
        <v>0</v>
      </c>
      <c r="K523" t="str">
        <f t="shared" si="98"/>
        <v>212,133,81,80,1,192,153</v>
      </c>
      <c r="L523">
        <f t="shared" si="93"/>
        <v>133</v>
      </c>
      <c r="M523">
        <f t="shared" si="94"/>
        <v>0</v>
      </c>
      <c r="N523" t="str">
        <f t="shared" si="95"/>
        <v>UZ</v>
      </c>
    </row>
    <row r="524" spans="1:14">
      <c r="A524" t="s">
        <v>216</v>
      </c>
      <c r="B524" t="str">
        <f t="shared" si="87"/>
        <v>------ UZ ------</v>
      </c>
      <c r="C524" t="str">
        <f t="shared" si="88"/>
        <v>Pack 2 pick 7:</v>
      </c>
      <c r="D524" s="2" t="str">
        <f t="shared" si="97"/>
        <v xml:space="preserve"> 2</v>
      </c>
      <c r="E524" s="2" t="str">
        <f t="shared" si="96"/>
        <v xml:space="preserve"> 7</v>
      </c>
      <c r="F524" t="str">
        <f t="shared" si="89"/>
        <v xml:space="preserve">    Rolling Earthquake</v>
      </c>
      <c r="G524" t="str">
        <f t="shared" si="90"/>
        <v>Rolling Earthquake</v>
      </c>
      <c r="H524">
        <f t="shared" si="91"/>
        <v>0</v>
      </c>
      <c r="I524">
        <f>VLOOKUP(G524,'Cards Fixture'!$A$1:$B$278,2,FALSE)</f>
        <v>184</v>
      </c>
      <c r="J524">
        <f t="shared" si="92"/>
        <v>0</v>
      </c>
      <c r="K524" t="str">
        <f t="shared" si="98"/>
        <v>212,133,81,80,1,192,153,184</v>
      </c>
      <c r="L524">
        <f t="shared" si="93"/>
        <v>133</v>
      </c>
      <c r="M524">
        <f t="shared" si="94"/>
        <v>0</v>
      </c>
      <c r="N524" t="str">
        <f t="shared" si="95"/>
        <v>UZ</v>
      </c>
    </row>
    <row r="525" spans="1:14">
      <c r="B525" t="str">
        <f t="shared" si="87"/>
        <v>------ UZ ------</v>
      </c>
      <c r="C525" t="str">
        <f t="shared" si="88"/>
        <v>Pack 2 pick 7:</v>
      </c>
      <c r="D525" s="2" t="str">
        <f t="shared" si="97"/>
        <v xml:space="preserve"> 2</v>
      </c>
      <c r="E525" s="2" t="str">
        <f t="shared" si="96"/>
        <v xml:space="preserve"> 7</v>
      </c>
      <c r="F525">
        <f t="shared" si="89"/>
        <v>0</v>
      </c>
      <c r="G525" t="str">
        <f t="shared" si="90"/>
        <v>0</v>
      </c>
      <c r="H525">
        <f t="shared" si="91"/>
        <v>0</v>
      </c>
      <c r="I525" t="e">
        <f>VLOOKUP(G525,'Cards Fixture'!$A$1:$B$278,2,FALSE)</f>
        <v>#N/A</v>
      </c>
      <c r="J525">
        <f t="shared" si="92"/>
        <v>0</v>
      </c>
      <c r="K525" t="str">
        <f t="shared" si="98"/>
        <v>212,133,81,80,1,192,153,184</v>
      </c>
      <c r="L525">
        <f t="shared" si="93"/>
        <v>133</v>
      </c>
      <c r="M525">
        <f t="shared" si="94"/>
        <v>0</v>
      </c>
      <c r="N525" t="str">
        <f t="shared" si="95"/>
        <v>UZ</v>
      </c>
    </row>
    <row r="526" spans="1:14">
      <c r="A526" t="s">
        <v>217</v>
      </c>
      <c r="B526" t="str">
        <f t="shared" si="87"/>
        <v>------ UZ ------</v>
      </c>
      <c r="C526" t="str">
        <f t="shared" si="88"/>
        <v>Pack 2 pick 7:</v>
      </c>
      <c r="D526" s="2" t="str">
        <f t="shared" si="97"/>
        <v xml:space="preserve"> 2</v>
      </c>
      <c r="E526" s="2" t="str">
        <f t="shared" si="96"/>
        <v xml:space="preserve"> 7</v>
      </c>
      <c r="F526" t="str">
        <f t="shared" si="89"/>
        <v xml:space="preserve">    Spell Pierce</v>
      </c>
      <c r="G526" t="str">
        <f t="shared" si="90"/>
        <v>Spell Pierce</v>
      </c>
      <c r="H526">
        <f t="shared" si="91"/>
        <v>0</v>
      </c>
      <c r="I526">
        <f>VLOOKUP(G526,'Cards Fixture'!$A$1:$B$278,2,FALSE)</f>
        <v>201</v>
      </c>
      <c r="J526">
        <f t="shared" si="92"/>
        <v>0</v>
      </c>
      <c r="K526" t="str">
        <f t="shared" si="98"/>
        <v>212,133,81,80,1,192,153,184,201</v>
      </c>
      <c r="L526">
        <f t="shared" si="93"/>
        <v>133</v>
      </c>
      <c r="M526">
        <f t="shared" si="94"/>
        <v>0</v>
      </c>
      <c r="N526" t="str">
        <f t="shared" si="95"/>
        <v>UZ</v>
      </c>
    </row>
    <row r="527" spans="1:14">
      <c r="B527" t="str">
        <f t="shared" si="87"/>
        <v>------ UZ ------</v>
      </c>
      <c r="C527" t="str">
        <f t="shared" si="88"/>
        <v>Pack 2 pick 7:</v>
      </c>
      <c r="D527" s="2" t="str">
        <f t="shared" si="97"/>
        <v xml:space="preserve"> 2</v>
      </c>
      <c r="E527" s="2" t="str">
        <f t="shared" si="96"/>
        <v xml:space="preserve"> 7</v>
      </c>
      <c r="F527">
        <f t="shared" si="89"/>
        <v>0</v>
      </c>
      <c r="G527" t="str">
        <f t="shared" si="90"/>
        <v>0</v>
      </c>
      <c r="H527">
        <f t="shared" si="91"/>
        <v>0</v>
      </c>
      <c r="I527" t="e">
        <f>VLOOKUP(G527,'Cards Fixture'!$A$1:$B$278,2,FALSE)</f>
        <v>#N/A</v>
      </c>
      <c r="J527">
        <f t="shared" si="92"/>
        <v>0</v>
      </c>
      <c r="K527" t="str">
        <f t="shared" si="98"/>
        <v>212,133,81,80,1,192,153,184,201</v>
      </c>
      <c r="L527">
        <f t="shared" si="93"/>
        <v>133</v>
      </c>
      <c r="M527">
        <f t="shared" si="94"/>
        <v>0</v>
      </c>
      <c r="N527" t="str">
        <f t="shared" si="95"/>
        <v>UZ</v>
      </c>
    </row>
    <row r="528" spans="1:14">
      <c r="B528" t="str">
        <f t="shared" si="87"/>
        <v>------ UZ ------</v>
      </c>
      <c r="C528" t="str">
        <f t="shared" si="88"/>
        <v>Pack 2 pick 7:</v>
      </c>
      <c r="D528" s="2" t="str">
        <f t="shared" si="97"/>
        <v xml:space="preserve"> 2</v>
      </c>
      <c r="E528" s="2" t="str">
        <f t="shared" si="96"/>
        <v xml:space="preserve"> 7</v>
      </c>
      <c r="F528">
        <f t="shared" si="89"/>
        <v>0</v>
      </c>
      <c r="G528" t="str">
        <f t="shared" si="90"/>
        <v>0</v>
      </c>
      <c r="H528">
        <f t="shared" si="91"/>
        <v>0</v>
      </c>
      <c r="I528" t="e">
        <f>VLOOKUP(G528,'Cards Fixture'!$A$1:$B$278,2,FALSE)</f>
        <v>#N/A</v>
      </c>
      <c r="J528">
        <f t="shared" si="92"/>
        <v>0</v>
      </c>
      <c r="K528" t="str">
        <f t="shared" si="98"/>
        <v>212,133,81,80,1,192,153,184,201</v>
      </c>
      <c r="L528">
        <f t="shared" si="93"/>
        <v>133</v>
      </c>
      <c r="M528">
        <f t="shared" si="94"/>
        <v>0</v>
      </c>
      <c r="N528" t="str">
        <f t="shared" si="95"/>
        <v>UZ</v>
      </c>
    </row>
    <row r="529" spans="1:14">
      <c r="B529" t="str">
        <f t="shared" si="87"/>
        <v>------ UZ ------</v>
      </c>
      <c r="C529" t="str">
        <f t="shared" si="88"/>
        <v>Pack 2 pick 7:</v>
      </c>
      <c r="D529" s="2" t="str">
        <f t="shared" si="97"/>
        <v xml:space="preserve"> 2</v>
      </c>
      <c r="E529" s="2" t="str">
        <f t="shared" si="96"/>
        <v xml:space="preserve"> 7</v>
      </c>
      <c r="F529">
        <f t="shared" si="89"/>
        <v>0</v>
      </c>
      <c r="G529" t="str">
        <f t="shared" si="90"/>
        <v>0</v>
      </c>
      <c r="H529">
        <f t="shared" si="91"/>
        <v>0</v>
      </c>
      <c r="I529" t="e">
        <f>VLOOKUP(G529,'Cards Fixture'!$A$1:$B$278,2,FALSE)</f>
        <v>#N/A</v>
      </c>
      <c r="J529">
        <f t="shared" si="92"/>
        <v>0</v>
      </c>
      <c r="K529" t="str">
        <f t="shared" si="98"/>
        <v>212,133,81,80,1,192,153,184,201</v>
      </c>
      <c r="L529">
        <f t="shared" si="93"/>
        <v>133</v>
      </c>
      <c r="M529">
        <f t="shared" si="94"/>
        <v>1</v>
      </c>
      <c r="N529" t="str">
        <f t="shared" si="95"/>
        <v>UZ</v>
      </c>
    </row>
    <row r="530" spans="1:14">
      <c r="A530" t="s">
        <v>218</v>
      </c>
      <c r="B530" t="str">
        <f t="shared" si="87"/>
        <v>------ UZ ------</v>
      </c>
      <c r="C530" t="str">
        <f t="shared" si="88"/>
        <v>Pack 2 pick 8:</v>
      </c>
      <c r="D530" s="2" t="str">
        <f t="shared" si="97"/>
        <v xml:space="preserve"> 2</v>
      </c>
      <c r="E530" s="2" t="str">
        <f t="shared" si="96"/>
        <v xml:space="preserve"> 8</v>
      </c>
      <c r="F530" t="str">
        <f t="shared" si="89"/>
        <v/>
      </c>
      <c r="G530" t="str">
        <f t="shared" si="90"/>
        <v/>
      </c>
      <c r="H530">
        <f t="shared" si="91"/>
        <v>0</v>
      </c>
      <c r="I530" t="e">
        <f>VLOOKUP(G530,'Cards Fixture'!$A$1:$B$278,2,FALSE)</f>
        <v>#N/A</v>
      </c>
      <c r="J530">
        <f t="shared" si="92"/>
        <v>1</v>
      </c>
      <c r="K530" t="str">
        <f t="shared" si="98"/>
        <v/>
      </c>
      <c r="L530">
        <f t="shared" si="93"/>
        <v>133</v>
      </c>
      <c r="M530">
        <f t="shared" si="94"/>
        <v>0</v>
      </c>
      <c r="N530" t="str">
        <f t="shared" si="95"/>
        <v>UZ</v>
      </c>
    </row>
    <row r="531" spans="1:14">
      <c r="B531" t="str">
        <f t="shared" si="87"/>
        <v>------ UZ ------</v>
      </c>
      <c r="C531" t="str">
        <f t="shared" si="88"/>
        <v>Pack 2 pick 8:</v>
      </c>
      <c r="D531" s="2" t="str">
        <f t="shared" si="97"/>
        <v xml:space="preserve"> 2</v>
      </c>
      <c r="E531" s="2" t="str">
        <f t="shared" si="96"/>
        <v xml:space="preserve"> 8</v>
      </c>
      <c r="F531">
        <f t="shared" si="89"/>
        <v>0</v>
      </c>
      <c r="G531" t="str">
        <f t="shared" si="90"/>
        <v>0</v>
      </c>
      <c r="H531">
        <f t="shared" si="91"/>
        <v>0</v>
      </c>
      <c r="I531" t="e">
        <f>VLOOKUP(G531,'Cards Fixture'!$A$1:$B$278,2,FALSE)</f>
        <v>#N/A</v>
      </c>
      <c r="J531">
        <f t="shared" si="92"/>
        <v>0</v>
      </c>
      <c r="K531" t="str">
        <f t="shared" si="98"/>
        <v/>
      </c>
      <c r="L531">
        <f t="shared" si="93"/>
        <v>133</v>
      </c>
      <c r="M531">
        <f t="shared" si="94"/>
        <v>0</v>
      </c>
      <c r="N531" t="str">
        <f t="shared" si="95"/>
        <v>UZ</v>
      </c>
    </row>
    <row r="532" spans="1:14">
      <c r="A532" t="s">
        <v>219</v>
      </c>
      <c r="B532" t="str">
        <f t="shared" si="87"/>
        <v>------ UZ ------</v>
      </c>
      <c r="C532" t="str">
        <f t="shared" si="88"/>
        <v>Pack 2 pick 8:</v>
      </c>
      <c r="D532" s="2" t="str">
        <f t="shared" si="97"/>
        <v xml:space="preserve"> 2</v>
      </c>
      <c r="E532" s="2" t="str">
        <f t="shared" si="96"/>
        <v xml:space="preserve"> 8</v>
      </c>
      <c r="F532" t="str">
        <f t="shared" si="89"/>
        <v xml:space="preserve">    Devastating Dreams</v>
      </c>
      <c r="G532" t="str">
        <f t="shared" si="90"/>
        <v>Devastating Dreams</v>
      </c>
      <c r="H532">
        <f t="shared" si="91"/>
        <v>0</v>
      </c>
      <c r="I532">
        <f>VLOOKUP(G532,'Cards Fixture'!$A$1:$B$278,2,FALSE)</f>
        <v>53</v>
      </c>
      <c r="J532">
        <f t="shared" si="92"/>
        <v>0</v>
      </c>
      <c r="K532" t="str">
        <f t="shared" si="98"/>
        <v>53</v>
      </c>
      <c r="L532">
        <f t="shared" si="93"/>
        <v>133</v>
      </c>
      <c r="M532">
        <f t="shared" si="94"/>
        <v>0</v>
      </c>
      <c r="N532" t="str">
        <f t="shared" si="95"/>
        <v>UZ</v>
      </c>
    </row>
    <row r="533" spans="1:14">
      <c r="B533" t="str">
        <f t="shared" si="87"/>
        <v>------ UZ ------</v>
      </c>
      <c r="C533" t="str">
        <f t="shared" si="88"/>
        <v>Pack 2 pick 8:</v>
      </c>
      <c r="D533" s="2" t="str">
        <f t="shared" si="97"/>
        <v xml:space="preserve"> 2</v>
      </c>
      <c r="E533" s="2" t="str">
        <f t="shared" si="96"/>
        <v xml:space="preserve"> 8</v>
      </c>
      <c r="F533">
        <f t="shared" si="89"/>
        <v>0</v>
      </c>
      <c r="G533" t="str">
        <f t="shared" si="90"/>
        <v>0</v>
      </c>
      <c r="H533">
        <f t="shared" si="91"/>
        <v>0</v>
      </c>
      <c r="I533" t="e">
        <f>VLOOKUP(G533,'Cards Fixture'!$A$1:$B$278,2,FALSE)</f>
        <v>#N/A</v>
      </c>
      <c r="J533">
        <f t="shared" si="92"/>
        <v>0</v>
      </c>
      <c r="K533" t="str">
        <f t="shared" si="98"/>
        <v>53</v>
      </c>
      <c r="L533">
        <f t="shared" si="93"/>
        <v>133</v>
      </c>
      <c r="M533">
        <f t="shared" si="94"/>
        <v>0</v>
      </c>
      <c r="N533" t="str">
        <f t="shared" si="95"/>
        <v>UZ</v>
      </c>
    </row>
    <row r="534" spans="1:14">
      <c r="A534" t="s">
        <v>220</v>
      </c>
      <c r="B534" t="str">
        <f t="shared" si="87"/>
        <v>------ UZ ------</v>
      </c>
      <c r="C534" t="str">
        <f t="shared" si="88"/>
        <v>Pack 2 pick 8:</v>
      </c>
      <c r="D534" s="2" t="str">
        <f t="shared" si="97"/>
        <v xml:space="preserve"> 2</v>
      </c>
      <c r="E534" s="2" t="str">
        <f t="shared" si="96"/>
        <v xml:space="preserve"> 8</v>
      </c>
      <c r="F534" t="str">
        <f t="shared" si="89"/>
        <v xml:space="preserve">    Black Vise</v>
      </c>
      <c r="G534" t="str">
        <f t="shared" si="90"/>
        <v>Black Vise</v>
      </c>
      <c r="H534">
        <f t="shared" si="91"/>
        <v>0</v>
      </c>
      <c r="I534">
        <f>VLOOKUP(G534,'Cards Fixture'!$A$1:$B$278,2,FALSE)</f>
        <v>20</v>
      </c>
      <c r="J534">
        <f t="shared" si="92"/>
        <v>0</v>
      </c>
      <c r="K534" t="str">
        <f t="shared" si="98"/>
        <v>53,20</v>
      </c>
      <c r="L534">
        <f t="shared" si="93"/>
        <v>133</v>
      </c>
      <c r="M534">
        <f t="shared" si="94"/>
        <v>0</v>
      </c>
      <c r="N534" t="str">
        <f t="shared" si="95"/>
        <v>UZ</v>
      </c>
    </row>
    <row r="535" spans="1:14">
      <c r="B535" t="str">
        <f t="shared" si="87"/>
        <v>------ UZ ------</v>
      </c>
      <c r="C535" t="str">
        <f t="shared" si="88"/>
        <v>Pack 2 pick 8:</v>
      </c>
      <c r="D535" s="2" t="str">
        <f t="shared" si="97"/>
        <v xml:space="preserve"> 2</v>
      </c>
      <c r="E535" s="2" t="str">
        <f t="shared" si="96"/>
        <v xml:space="preserve"> 8</v>
      </c>
      <c r="F535">
        <f t="shared" si="89"/>
        <v>0</v>
      </c>
      <c r="G535" t="str">
        <f t="shared" si="90"/>
        <v>0</v>
      </c>
      <c r="H535">
        <f t="shared" si="91"/>
        <v>0</v>
      </c>
      <c r="I535" t="e">
        <f>VLOOKUP(G535,'Cards Fixture'!$A$1:$B$278,2,FALSE)</f>
        <v>#N/A</v>
      </c>
      <c r="J535">
        <f t="shared" si="92"/>
        <v>0</v>
      </c>
      <c r="K535" t="str">
        <f t="shared" si="98"/>
        <v>53,20</v>
      </c>
      <c r="L535">
        <f t="shared" si="93"/>
        <v>133</v>
      </c>
      <c r="M535">
        <f t="shared" si="94"/>
        <v>0</v>
      </c>
      <c r="N535" t="str">
        <f t="shared" si="95"/>
        <v>UZ</v>
      </c>
    </row>
    <row r="536" spans="1:14">
      <c r="A536" t="s">
        <v>221</v>
      </c>
      <c r="B536" t="str">
        <f t="shared" si="87"/>
        <v>------ UZ ------</v>
      </c>
      <c r="C536" t="str">
        <f t="shared" si="88"/>
        <v>Pack 2 pick 8:</v>
      </c>
      <c r="D536" s="2" t="str">
        <f t="shared" si="97"/>
        <v xml:space="preserve"> 2</v>
      </c>
      <c r="E536" s="2" t="str">
        <f t="shared" si="96"/>
        <v xml:space="preserve"> 8</v>
      </c>
      <c r="F536" t="str">
        <f t="shared" si="89"/>
        <v xml:space="preserve">    Nicol Bolas, Planeswalker</v>
      </c>
      <c r="G536" t="str">
        <f t="shared" si="90"/>
        <v>Nicol Bolas, Planeswalker</v>
      </c>
      <c r="H536">
        <f t="shared" si="91"/>
        <v>0</v>
      </c>
      <c r="I536">
        <f>VLOOKUP(G536,'Cards Fixture'!$A$1:$B$278,2,FALSE)</f>
        <v>141</v>
      </c>
      <c r="J536">
        <f t="shared" si="92"/>
        <v>0</v>
      </c>
      <c r="K536" t="str">
        <f t="shared" si="98"/>
        <v>53,20,141</v>
      </c>
      <c r="L536">
        <f t="shared" si="93"/>
        <v>133</v>
      </c>
      <c r="M536">
        <f t="shared" si="94"/>
        <v>0</v>
      </c>
      <c r="N536" t="str">
        <f t="shared" si="95"/>
        <v>UZ</v>
      </c>
    </row>
    <row r="537" spans="1:14">
      <c r="B537" t="str">
        <f t="shared" si="87"/>
        <v>------ UZ ------</v>
      </c>
      <c r="C537" t="str">
        <f t="shared" si="88"/>
        <v>Pack 2 pick 8:</v>
      </c>
      <c r="D537" s="2" t="str">
        <f t="shared" si="97"/>
        <v xml:space="preserve"> 2</v>
      </c>
      <c r="E537" s="2" t="str">
        <f t="shared" si="96"/>
        <v xml:space="preserve"> 8</v>
      </c>
      <c r="F537">
        <f t="shared" si="89"/>
        <v>0</v>
      </c>
      <c r="G537" t="str">
        <f t="shared" si="90"/>
        <v>0</v>
      </c>
      <c r="H537">
        <f t="shared" si="91"/>
        <v>0</v>
      </c>
      <c r="I537" t="e">
        <f>VLOOKUP(G537,'Cards Fixture'!$A$1:$B$278,2,FALSE)</f>
        <v>#N/A</v>
      </c>
      <c r="J537">
        <f t="shared" si="92"/>
        <v>0</v>
      </c>
      <c r="K537" t="str">
        <f t="shared" si="98"/>
        <v>53,20,141</v>
      </c>
      <c r="L537">
        <f t="shared" si="93"/>
        <v>133</v>
      </c>
      <c r="M537">
        <f t="shared" si="94"/>
        <v>0</v>
      </c>
      <c r="N537" t="str">
        <f t="shared" si="95"/>
        <v>UZ</v>
      </c>
    </row>
    <row r="538" spans="1:14">
      <c r="A538" t="s">
        <v>222</v>
      </c>
      <c r="B538" t="str">
        <f t="shared" si="87"/>
        <v>------ UZ ------</v>
      </c>
      <c r="C538" t="str">
        <f t="shared" si="88"/>
        <v>Pack 2 pick 8:</v>
      </c>
      <c r="D538" s="2" t="str">
        <f t="shared" si="97"/>
        <v xml:space="preserve"> 2</v>
      </c>
      <c r="E538" s="2" t="str">
        <f t="shared" si="96"/>
        <v xml:space="preserve"> 8</v>
      </c>
      <c r="F538" t="str">
        <f t="shared" si="89"/>
        <v xml:space="preserve">    Phyrexian Processor</v>
      </c>
      <c r="G538" t="str">
        <f t="shared" si="90"/>
        <v>Phyrexian Processor</v>
      </c>
      <c r="H538">
        <f t="shared" si="91"/>
        <v>0</v>
      </c>
      <c r="I538">
        <f>VLOOKUP(G538,'Cards Fixture'!$A$1:$B$278,2,FALSE)</f>
        <v>156</v>
      </c>
      <c r="J538">
        <f t="shared" si="92"/>
        <v>0</v>
      </c>
      <c r="K538" t="str">
        <f t="shared" si="98"/>
        <v>53,20,141,156</v>
      </c>
      <c r="L538">
        <f t="shared" si="93"/>
        <v>133</v>
      </c>
      <c r="M538">
        <f t="shared" si="94"/>
        <v>0</v>
      </c>
      <c r="N538" t="str">
        <f t="shared" si="95"/>
        <v>UZ</v>
      </c>
    </row>
    <row r="539" spans="1:14">
      <c r="B539" t="str">
        <f t="shared" ref="B539:B602" si="99">IF(ISERROR(FIND("----",A539)),B538,A539)</f>
        <v>------ UZ ------</v>
      </c>
      <c r="C539" t="str">
        <f t="shared" ref="C539:C602" si="100">IF(ISERROR(FIND(":",A539)),C538,A539)</f>
        <v>Pack 2 pick 8:</v>
      </c>
      <c r="D539" s="2" t="str">
        <f t="shared" si="97"/>
        <v xml:space="preserve"> 2</v>
      </c>
      <c r="E539" s="2" t="str">
        <f t="shared" si="96"/>
        <v xml:space="preserve"> 8</v>
      </c>
      <c r="F539">
        <f t="shared" ref="F539:F602" si="101">IF(AND(ISERROR(FIND("----",A539)),ISERROR(FIND(":",A539))),A539,"")</f>
        <v>0</v>
      </c>
      <c r="G539" t="str">
        <f t="shared" ref="G539:G602" si="102">TRIM(SUBSTITUTE(F539,"--&gt; ",""))</f>
        <v>0</v>
      </c>
      <c r="H539">
        <f t="shared" ref="H539:H602" si="103">IF(NOT(ISERROR(FIND("--&gt; ",A539))),1,0)</f>
        <v>0</v>
      </c>
      <c r="I539" t="e">
        <f>VLOOKUP(G539,'Cards Fixture'!$A$1:$B$278,2,FALSE)</f>
        <v>#N/A</v>
      </c>
      <c r="J539">
        <f t="shared" ref="J539:J602" si="104">IF(C539&lt;&gt;C538,1,0)</f>
        <v>0</v>
      </c>
      <c r="K539" t="str">
        <f t="shared" si="98"/>
        <v>53,20,141,156</v>
      </c>
      <c r="L539">
        <f t="shared" ref="L539:L602" si="105">IF(ISBLANK(K539),"",IF(H539=1,I539,L538))</f>
        <v>133</v>
      </c>
      <c r="M539">
        <f t="shared" ref="M539:M602" si="106">IF(J540=1,1,0)</f>
        <v>0</v>
      </c>
      <c r="N539" t="str">
        <f t="shared" ref="N539:N602" si="107">TRIM(SUBSTITUTE(B539,"------",""))</f>
        <v>UZ</v>
      </c>
    </row>
    <row r="540" spans="1:14">
      <c r="A540" t="s">
        <v>223</v>
      </c>
      <c r="B540" t="str">
        <f t="shared" si="99"/>
        <v>------ UZ ------</v>
      </c>
      <c r="C540" t="str">
        <f t="shared" si="100"/>
        <v>Pack 2 pick 8:</v>
      </c>
      <c r="D540" s="2" t="str">
        <f t="shared" si="97"/>
        <v xml:space="preserve"> 2</v>
      </c>
      <c r="E540" s="2" t="str">
        <f t="shared" si="96"/>
        <v xml:space="preserve"> 8</v>
      </c>
      <c r="F540" t="str">
        <f t="shared" si="101"/>
        <v>--&gt; Meloku the Clouded Mirror</v>
      </c>
      <c r="G540" t="str">
        <f t="shared" si="102"/>
        <v>Meloku the Clouded Mirror</v>
      </c>
      <c r="H540">
        <f t="shared" si="103"/>
        <v>1</v>
      </c>
      <c r="I540">
        <f>VLOOKUP(G540,'Cards Fixture'!$A$1:$B$278,2,FALSE)</f>
        <v>122</v>
      </c>
      <c r="J540">
        <f t="shared" si="104"/>
        <v>0</v>
      </c>
      <c r="K540" t="str">
        <f t="shared" si="98"/>
        <v>53,20,141,156,122</v>
      </c>
      <c r="L540">
        <f t="shared" si="105"/>
        <v>122</v>
      </c>
      <c r="M540">
        <f t="shared" si="106"/>
        <v>0</v>
      </c>
      <c r="N540" t="str">
        <f t="shared" si="107"/>
        <v>UZ</v>
      </c>
    </row>
    <row r="541" spans="1:14">
      <c r="B541" t="str">
        <f t="shared" si="99"/>
        <v>------ UZ ------</v>
      </c>
      <c r="C541" t="str">
        <f t="shared" si="100"/>
        <v>Pack 2 pick 8:</v>
      </c>
      <c r="D541" s="2" t="str">
        <f t="shared" si="97"/>
        <v xml:space="preserve"> 2</v>
      </c>
      <c r="E541" s="2" t="str">
        <f t="shared" si="96"/>
        <v xml:space="preserve"> 8</v>
      </c>
      <c r="F541">
        <f t="shared" si="101"/>
        <v>0</v>
      </c>
      <c r="G541" t="str">
        <f t="shared" si="102"/>
        <v>0</v>
      </c>
      <c r="H541">
        <f t="shared" si="103"/>
        <v>0</v>
      </c>
      <c r="I541" t="e">
        <f>VLOOKUP(G541,'Cards Fixture'!$A$1:$B$278,2,FALSE)</f>
        <v>#N/A</v>
      </c>
      <c r="J541">
        <f t="shared" si="104"/>
        <v>0</v>
      </c>
      <c r="K541" t="str">
        <f t="shared" si="98"/>
        <v>53,20,141,156,122</v>
      </c>
      <c r="L541">
        <f t="shared" si="105"/>
        <v>122</v>
      </c>
      <c r="M541">
        <f t="shared" si="106"/>
        <v>0</v>
      </c>
      <c r="N541" t="str">
        <f t="shared" si="107"/>
        <v>UZ</v>
      </c>
    </row>
    <row r="542" spans="1:14">
      <c r="A542" t="s">
        <v>224</v>
      </c>
      <c r="B542" t="str">
        <f t="shared" si="99"/>
        <v>------ UZ ------</v>
      </c>
      <c r="C542" t="str">
        <f t="shared" si="100"/>
        <v>Pack 2 pick 8:</v>
      </c>
      <c r="D542" s="2" t="str">
        <f t="shared" si="97"/>
        <v xml:space="preserve"> 2</v>
      </c>
      <c r="E542" s="2" t="str">
        <f t="shared" ref="E542:E605" si="108">RIGHT(LEFT(C542, FIND(":",C542)-1),2)</f>
        <v xml:space="preserve"> 8</v>
      </c>
      <c r="F542" t="str">
        <f t="shared" si="101"/>
        <v xml:space="preserve">    Headhunter</v>
      </c>
      <c r="G542" t="str">
        <f t="shared" si="102"/>
        <v>Headhunter</v>
      </c>
      <c r="H542">
        <f t="shared" si="103"/>
        <v>0</v>
      </c>
      <c r="I542">
        <f>VLOOKUP(G542,'Cards Fixture'!$A$1:$B$278,2,FALSE)</f>
        <v>90</v>
      </c>
      <c r="J542">
        <f t="shared" si="104"/>
        <v>0</v>
      </c>
      <c r="K542" t="str">
        <f t="shared" si="98"/>
        <v>53,20,141,156,122,90</v>
      </c>
      <c r="L542">
        <f t="shared" si="105"/>
        <v>122</v>
      </c>
      <c r="M542">
        <f t="shared" si="106"/>
        <v>0</v>
      </c>
      <c r="N542" t="str">
        <f t="shared" si="107"/>
        <v>UZ</v>
      </c>
    </row>
    <row r="543" spans="1:14">
      <c r="B543" t="str">
        <f t="shared" si="99"/>
        <v>------ UZ ------</v>
      </c>
      <c r="C543" t="str">
        <f t="shared" si="100"/>
        <v>Pack 2 pick 8:</v>
      </c>
      <c r="D543" s="2" t="str">
        <f t="shared" ref="D543:D606" si="109">RIGHT(LEFT(C543,FIND(" pick",C543)-1),2)</f>
        <v xml:space="preserve"> 2</v>
      </c>
      <c r="E543" s="2" t="str">
        <f t="shared" si="108"/>
        <v xml:space="preserve"> 8</v>
      </c>
      <c r="F543">
        <f t="shared" si="101"/>
        <v>0</v>
      </c>
      <c r="G543" t="str">
        <f t="shared" si="102"/>
        <v>0</v>
      </c>
      <c r="H543">
        <f t="shared" si="103"/>
        <v>0</v>
      </c>
      <c r="I543" t="e">
        <f>VLOOKUP(G543,'Cards Fixture'!$A$1:$B$278,2,FALSE)</f>
        <v>#N/A</v>
      </c>
      <c r="J543">
        <f t="shared" si="104"/>
        <v>0</v>
      </c>
      <c r="K543" t="str">
        <f t="shared" si="98"/>
        <v>53,20,141,156,122,90</v>
      </c>
      <c r="L543">
        <f t="shared" si="105"/>
        <v>122</v>
      </c>
      <c r="M543">
        <f t="shared" si="106"/>
        <v>0</v>
      </c>
      <c r="N543" t="str">
        <f t="shared" si="107"/>
        <v>UZ</v>
      </c>
    </row>
    <row r="544" spans="1:14">
      <c r="A544" t="s">
        <v>225</v>
      </c>
      <c r="B544" t="str">
        <f t="shared" si="99"/>
        <v>------ UZ ------</v>
      </c>
      <c r="C544" t="str">
        <f t="shared" si="100"/>
        <v>Pack 2 pick 8:</v>
      </c>
      <c r="D544" s="2" t="str">
        <f t="shared" si="109"/>
        <v xml:space="preserve"> 2</v>
      </c>
      <c r="E544" s="2" t="str">
        <f t="shared" si="108"/>
        <v xml:space="preserve"> 8</v>
      </c>
      <c r="F544" t="str">
        <f t="shared" si="101"/>
        <v xml:space="preserve">    Kird Ape</v>
      </c>
      <c r="G544" t="str">
        <f t="shared" si="102"/>
        <v>Kird Ape</v>
      </c>
      <c r="H544">
        <f t="shared" si="103"/>
        <v>0</v>
      </c>
      <c r="I544">
        <f>VLOOKUP(G544,'Cards Fixture'!$A$1:$B$278,2,FALSE)</f>
        <v>108</v>
      </c>
      <c r="J544">
        <f t="shared" si="104"/>
        <v>0</v>
      </c>
      <c r="K544" t="str">
        <f t="shared" si="98"/>
        <v>53,20,141,156,122,90,108</v>
      </c>
      <c r="L544">
        <f t="shared" si="105"/>
        <v>122</v>
      </c>
      <c r="M544">
        <f t="shared" si="106"/>
        <v>0</v>
      </c>
      <c r="N544" t="str">
        <f t="shared" si="107"/>
        <v>UZ</v>
      </c>
    </row>
    <row r="545" spans="1:14">
      <c r="B545" t="str">
        <f t="shared" si="99"/>
        <v>------ UZ ------</v>
      </c>
      <c r="C545" t="str">
        <f t="shared" si="100"/>
        <v>Pack 2 pick 8:</v>
      </c>
      <c r="D545" s="2" t="str">
        <f t="shared" si="109"/>
        <v xml:space="preserve"> 2</v>
      </c>
      <c r="E545" s="2" t="str">
        <f t="shared" si="108"/>
        <v xml:space="preserve"> 8</v>
      </c>
      <c r="F545">
        <f t="shared" si="101"/>
        <v>0</v>
      </c>
      <c r="G545" t="str">
        <f t="shared" si="102"/>
        <v>0</v>
      </c>
      <c r="H545">
        <f t="shared" si="103"/>
        <v>0</v>
      </c>
      <c r="I545" t="e">
        <f>VLOOKUP(G545,'Cards Fixture'!$A$1:$B$278,2,FALSE)</f>
        <v>#N/A</v>
      </c>
      <c r="J545">
        <f t="shared" si="104"/>
        <v>0</v>
      </c>
      <c r="K545" t="str">
        <f t="shared" ref="K545:K608" si="110">IF(J545=1,IF(ISNA(I545),"",I545),K544&amp;IF(ISNA(I545),"",IF(LEN(K544)=0,I545,","&amp;I545)))</f>
        <v>53,20,141,156,122,90,108</v>
      </c>
      <c r="L545">
        <f t="shared" si="105"/>
        <v>122</v>
      </c>
      <c r="M545">
        <f t="shared" si="106"/>
        <v>0</v>
      </c>
      <c r="N545" t="str">
        <f t="shared" si="107"/>
        <v>UZ</v>
      </c>
    </row>
    <row r="546" spans="1:14">
      <c r="A546" t="s">
        <v>226</v>
      </c>
      <c r="B546" t="str">
        <f t="shared" si="99"/>
        <v>------ UZ ------</v>
      </c>
      <c r="C546" t="str">
        <f t="shared" si="100"/>
        <v>Pack 2 pick 8:</v>
      </c>
      <c r="D546" s="2" t="str">
        <f t="shared" si="109"/>
        <v xml:space="preserve"> 2</v>
      </c>
      <c r="E546" s="2" t="str">
        <f t="shared" si="108"/>
        <v xml:space="preserve"> 8</v>
      </c>
      <c r="F546" t="str">
        <f t="shared" si="101"/>
        <v xml:space="preserve">    Putrid Imp</v>
      </c>
      <c r="G546" t="str">
        <f t="shared" si="102"/>
        <v>Putrid Imp</v>
      </c>
      <c r="H546">
        <f t="shared" si="103"/>
        <v>0</v>
      </c>
      <c r="I546">
        <f>VLOOKUP(G546,'Cards Fixture'!$A$1:$B$278,2,FALSE)</f>
        <v>170</v>
      </c>
      <c r="J546">
        <f t="shared" si="104"/>
        <v>0</v>
      </c>
      <c r="K546" t="str">
        <f t="shared" si="110"/>
        <v>53,20,141,156,122,90,108,170</v>
      </c>
      <c r="L546">
        <f t="shared" si="105"/>
        <v>122</v>
      </c>
      <c r="M546">
        <f t="shared" si="106"/>
        <v>0</v>
      </c>
      <c r="N546" t="str">
        <f t="shared" si="107"/>
        <v>UZ</v>
      </c>
    </row>
    <row r="547" spans="1:14">
      <c r="B547" t="str">
        <f t="shared" si="99"/>
        <v>------ UZ ------</v>
      </c>
      <c r="C547" t="str">
        <f t="shared" si="100"/>
        <v>Pack 2 pick 8:</v>
      </c>
      <c r="D547" s="2" t="str">
        <f t="shared" si="109"/>
        <v xml:space="preserve"> 2</v>
      </c>
      <c r="E547" s="2" t="str">
        <f t="shared" si="108"/>
        <v xml:space="preserve"> 8</v>
      </c>
      <c r="F547">
        <f t="shared" si="101"/>
        <v>0</v>
      </c>
      <c r="G547" t="str">
        <f t="shared" si="102"/>
        <v>0</v>
      </c>
      <c r="H547">
        <f t="shared" si="103"/>
        <v>0</v>
      </c>
      <c r="I547" t="e">
        <f>VLOOKUP(G547,'Cards Fixture'!$A$1:$B$278,2,FALSE)</f>
        <v>#N/A</v>
      </c>
      <c r="J547">
        <f t="shared" si="104"/>
        <v>0</v>
      </c>
      <c r="K547" t="str">
        <f t="shared" si="110"/>
        <v>53,20,141,156,122,90,108,170</v>
      </c>
      <c r="L547">
        <f t="shared" si="105"/>
        <v>122</v>
      </c>
      <c r="M547">
        <f t="shared" si="106"/>
        <v>0</v>
      </c>
      <c r="N547" t="str">
        <f t="shared" si="107"/>
        <v>UZ</v>
      </c>
    </row>
    <row r="548" spans="1:14">
      <c r="B548" t="str">
        <f t="shared" si="99"/>
        <v>------ UZ ------</v>
      </c>
      <c r="C548" t="str">
        <f t="shared" si="100"/>
        <v>Pack 2 pick 8:</v>
      </c>
      <c r="D548" s="2" t="str">
        <f t="shared" si="109"/>
        <v xml:space="preserve"> 2</v>
      </c>
      <c r="E548" s="2" t="str">
        <f t="shared" si="108"/>
        <v xml:space="preserve"> 8</v>
      </c>
      <c r="F548">
        <f t="shared" si="101"/>
        <v>0</v>
      </c>
      <c r="G548" t="str">
        <f t="shared" si="102"/>
        <v>0</v>
      </c>
      <c r="H548">
        <f t="shared" si="103"/>
        <v>0</v>
      </c>
      <c r="I548" t="e">
        <f>VLOOKUP(G548,'Cards Fixture'!$A$1:$B$278,2,FALSE)</f>
        <v>#N/A</v>
      </c>
      <c r="J548">
        <f t="shared" si="104"/>
        <v>0</v>
      </c>
      <c r="K548" t="str">
        <f t="shared" si="110"/>
        <v>53,20,141,156,122,90,108,170</v>
      </c>
      <c r="L548">
        <f t="shared" si="105"/>
        <v>122</v>
      </c>
      <c r="M548">
        <f t="shared" si="106"/>
        <v>0</v>
      </c>
      <c r="N548" t="str">
        <f t="shared" si="107"/>
        <v>UZ</v>
      </c>
    </row>
    <row r="549" spans="1:14">
      <c r="B549" t="str">
        <f t="shared" si="99"/>
        <v>------ UZ ------</v>
      </c>
      <c r="C549" t="str">
        <f t="shared" si="100"/>
        <v>Pack 2 pick 8:</v>
      </c>
      <c r="D549" s="2" t="str">
        <f t="shared" si="109"/>
        <v xml:space="preserve"> 2</v>
      </c>
      <c r="E549" s="2" t="str">
        <f t="shared" si="108"/>
        <v xml:space="preserve"> 8</v>
      </c>
      <c r="F549">
        <f t="shared" si="101"/>
        <v>0</v>
      </c>
      <c r="G549" t="str">
        <f t="shared" si="102"/>
        <v>0</v>
      </c>
      <c r="H549">
        <f t="shared" si="103"/>
        <v>0</v>
      </c>
      <c r="I549" t="e">
        <f>VLOOKUP(G549,'Cards Fixture'!$A$1:$B$278,2,FALSE)</f>
        <v>#N/A</v>
      </c>
      <c r="J549">
        <f t="shared" si="104"/>
        <v>0</v>
      </c>
      <c r="K549" t="str">
        <f t="shared" si="110"/>
        <v>53,20,141,156,122,90,108,170</v>
      </c>
      <c r="L549">
        <f t="shared" si="105"/>
        <v>122</v>
      </c>
      <c r="M549">
        <f t="shared" si="106"/>
        <v>1</v>
      </c>
      <c r="N549" t="str">
        <f t="shared" si="107"/>
        <v>UZ</v>
      </c>
    </row>
    <row r="550" spans="1:14">
      <c r="A550" t="s">
        <v>227</v>
      </c>
      <c r="B550" t="str">
        <f t="shared" si="99"/>
        <v>------ UZ ------</v>
      </c>
      <c r="C550" t="str">
        <f t="shared" si="100"/>
        <v>Pack 2 pick 9:</v>
      </c>
      <c r="D550" s="2" t="str">
        <f t="shared" si="109"/>
        <v xml:space="preserve"> 2</v>
      </c>
      <c r="E550" s="2" t="str">
        <f t="shared" si="108"/>
        <v xml:space="preserve"> 9</v>
      </c>
      <c r="F550" t="str">
        <f t="shared" si="101"/>
        <v/>
      </c>
      <c r="G550" t="str">
        <f t="shared" si="102"/>
        <v/>
      </c>
      <c r="H550">
        <f t="shared" si="103"/>
        <v>0</v>
      </c>
      <c r="I550" t="e">
        <f>VLOOKUP(G550,'Cards Fixture'!$A$1:$B$278,2,FALSE)</f>
        <v>#N/A</v>
      </c>
      <c r="J550">
        <f t="shared" si="104"/>
        <v>1</v>
      </c>
      <c r="K550" t="str">
        <f t="shared" si="110"/>
        <v/>
      </c>
      <c r="L550">
        <f t="shared" si="105"/>
        <v>122</v>
      </c>
      <c r="M550">
        <f t="shared" si="106"/>
        <v>0</v>
      </c>
      <c r="N550" t="str">
        <f t="shared" si="107"/>
        <v>UZ</v>
      </c>
    </row>
    <row r="551" spans="1:14">
      <c r="B551" t="str">
        <f t="shared" si="99"/>
        <v>------ UZ ------</v>
      </c>
      <c r="C551" t="str">
        <f t="shared" si="100"/>
        <v>Pack 2 pick 9:</v>
      </c>
      <c r="D551" s="2" t="str">
        <f t="shared" si="109"/>
        <v xml:space="preserve"> 2</v>
      </c>
      <c r="E551" s="2" t="str">
        <f t="shared" si="108"/>
        <v xml:space="preserve"> 9</v>
      </c>
      <c r="F551">
        <f t="shared" si="101"/>
        <v>0</v>
      </c>
      <c r="G551" t="str">
        <f t="shared" si="102"/>
        <v>0</v>
      </c>
      <c r="H551">
        <f t="shared" si="103"/>
        <v>0</v>
      </c>
      <c r="I551" t="e">
        <f>VLOOKUP(G551,'Cards Fixture'!$A$1:$B$278,2,FALSE)</f>
        <v>#N/A</v>
      </c>
      <c r="J551">
        <f t="shared" si="104"/>
        <v>0</v>
      </c>
      <c r="K551" t="str">
        <f t="shared" si="110"/>
        <v/>
      </c>
      <c r="L551">
        <f t="shared" si="105"/>
        <v>122</v>
      </c>
      <c r="M551">
        <f t="shared" si="106"/>
        <v>0</v>
      </c>
      <c r="N551" t="str">
        <f t="shared" si="107"/>
        <v>UZ</v>
      </c>
    </row>
    <row r="552" spans="1:14">
      <c r="A552" t="s">
        <v>129</v>
      </c>
      <c r="B552" t="str">
        <f t="shared" si="99"/>
        <v>------ UZ ------</v>
      </c>
      <c r="C552" t="str">
        <f t="shared" si="100"/>
        <v>Pack 2 pick 9:</v>
      </c>
      <c r="D552" s="2" t="str">
        <f t="shared" si="109"/>
        <v xml:space="preserve"> 2</v>
      </c>
      <c r="E552" s="2" t="str">
        <f t="shared" si="108"/>
        <v xml:space="preserve"> 9</v>
      </c>
      <c r="F552" t="str">
        <f t="shared" si="101"/>
        <v xml:space="preserve">    Mystical Tutor</v>
      </c>
      <c r="G552" t="str">
        <f t="shared" si="102"/>
        <v>Mystical Tutor</v>
      </c>
      <c r="H552">
        <f t="shared" si="103"/>
        <v>0</v>
      </c>
      <c r="I552">
        <f>VLOOKUP(G552,'Cards Fixture'!$A$1:$B$278,2,FALSE)</f>
        <v>135</v>
      </c>
      <c r="J552">
        <f t="shared" si="104"/>
        <v>0</v>
      </c>
      <c r="K552" t="str">
        <f t="shared" si="110"/>
        <v>135</v>
      </c>
      <c r="L552">
        <f t="shared" si="105"/>
        <v>122</v>
      </c>
      <c r="M552">
        <f t="shared" si="106"/>
        <v>0</v>
      </c>
      <c r="N552" t="str">
        <f t="shared" si="107"/>
        <v>UZ</v>
      </c>
    </row>
    <row r="553" spans="1:14">
      <c r="B553" t="str">
        <f t="shared" si="99"/>
        <v>------ UZ ------</v>
      </c>
      <c r="C553" t="str">
        <f t="shared" si="100"/>
        <v>Pack 2 pick 9:</v>
      </c>
      <c r="D553" s="2" t="str">
        <f t="shared" si="109"/>
        <v xml:space="preserve"> 2</v>
      </c>
      <c r="E553" s="2" t="str">
        <f t="shared" si="108"/>
        <v xml:space="preserve"> 9</v>
      </c>
      <c r="F553">
        <f t="shared" si="101"/>
        <v>0</v>
      </c>
      <c r="G553" t="str">
        <f t="shared" si="102"/>
        <v>0</v>
      </c>
      <c r="H553">
        <f t="shared" si="103"/>
        <v>0</v>
      </c>
      <c r="I553" t="e">
        <f>VLOOKUP(G553,'Cards Fixture'!$A$1:$B$278,2,FALSE)</f>
        <v>#N/A</v>
      </c>
      <c r="J553">
        <f t="shared" si="104"/>
        <v>0</v>
      </c>
      <c r="K553" t="str">
        <f t="shared" si="110"/>
        <v>135</v>
      </c>
      <c r="L553">
        <f t="shared" si="105"/>
        <v>122</v>
      </c>
      <c r="M553">
        <f t="shared" si="106"/>
        <v>0</v>
      </c>
      <c r="N553" t="str">
        <f t="shared" si="107"/>
        <v>UZ</v>
      </c>
    </row>
    <row r="554" spans="1:14">
      <c r="A554" t="s">
        <v>131</v>
      </c>
      <c r="B554" t="str">
        <f t="shared" si="99"/>
        <v>------ UZ ------</v>
      </c>
      <c r="C554" t="str">
        <f t="shared" si="100"/>
        <v>Pack 2 pick 9:</v>
      </c>
      <c r="D554" s="2" t="str">
        <f t="shared" si="109"/>
        <v xml:space="preserve"> 2</v>
      </c>
      <c r="E554" s="2" t="str">
        <f t="shared" si="108"/>
        <v xml:space="preserve"> 9</v>
      </c>
      <c r="F554" t="str">
        <f t="shared" si="101"/>
        <v xml:space="preserve">    Wheel of Fortune</v>
      </c>
      <c r="G554" t="str">
        <f t="shared" si="102"/>
        <v>Wheel of Fortune</v>
      </c>
      <c r="H554">
        <f t="shared" si="103"/>
        <v>0</v>
      </c>
      <c r="I554">
        <f>VLOOKUP(G554,'Cards Fixture'!$A$1:$B$278,2,FALSE)</f>
        <v>268</v>
      </c>
      <c r="J554">
        <f t="shared" si="104"/>
        <v>0</v>
      </c>
      <c r="K554" t="str">
        <f t="shared" si="110"/>
        <v>135,268</v>
      </c>
      <c r="L554">
        <f t="shared" si="105"/>
        <v>122</v>
      </c>
      <c r="M554">
        <f t="shared" si="106"/>
        <v>0</v>
      </c>
      <c r="N554" t="str">
        <f t="shared" si="107"/>
        <v>UZ</v>
      </c>
    </row>
    <row r="555" spans="1:14">
      <c r="B555" t="str">
        <f t="shared" si="99"/>
        <v>------ UZ ------</v>
      </c>
      <c r="C555" t="str">
        <f t="shared" si="100"/>
        <v>Pack 2 pick 9:</v>
      </c>
      <c r="D555" s="2" t="str">
        <f t="shared" si="109"/>
        <v xml:space="preserve"> 2</v>
      </c>
      <c r="E555" s="2" t="str">
        <f t="shared" si="108"/>
        <v xml:space="preserve"> 9</v>
      </c>
      <c r="F555">
        <f t="shared" si="101"/>
        <v>0</v>
      </c>
      <c r="G555" t="str">
        <f t="shared" si="102"/>
        <v>0</v>
      </c>
      <c r="H555">
        <f t="shared" si="103"/>
        <v>0</v>
      </c>
      <c r="I555" t="e">
        <f>VLOOKUP(G555,'Cards Fixture'!$A$1:$B$278,2,FALSE)</f>
        <v>#N/A</v>
      </c>
      <c r="J555">
        <f t="shared" si="104"/>
        <v>0</v>
      </c>
      <c r="K555" t="str">
        <f t="shared" si="110"/>
        <v>135,268</v>
      </c>
      <c r="L555">
        <f t="shared" si="105"/>
        <v>122</v>
      </c>
      <c r="M555">
        <f t="shared" si="106"/>
        <v>0</v>
      </c>
      <c r="N555" t="str">
        <f t="shared" si="107"/>
        <v>UZ</v>
      </c>
    </row>
    <row r="556" spans="1:14">
      <c r="A556" t="s">
        <v>228</v>
      </c>
      <c r="B556" t="str">
        <f t="shared" si="99"/>
        <v>------ UZ ------</v>
      </c>
      <c r="C556" t="str">
        <f t="shared" si="100"/>
        <v>Pack 2 pick 9:</v>
      </c>
      <c r="D556" s="2" t="str">
        <f t="shared" si="109"/>
        <v xml:space="preserve"> 2</v>
      </c>
      <c r="E556" s="2" t="str">
        <f t="shared" si="108"/>
        <v xml:space="preserve"> 9</v>
      </c>
      <c r="F556" t="str">
        <f t="shared" si="101"/>
        <v>--&gt; Krosan Grip</v>
      </c>
      <c r="G556" t="str">
        <f t="shared" si="102"/>
        <v>Krosan Grip</v>
      </c>
      <c r="H556">
        <f t="shared" si="103"/>
        <v>1</v>
      </c>
      <c r="I556">
        <f>VLOOKUP(G556,'Cards Fixture'!$A$1:$B$278,2,FALSE)</f>
        <v>110</v>
      </c>
      <c r="J556">
        <f t="shared" si="104"/>
        <v>0</v>
      </c>
      <c r="K556" t="str">
        <f t="shared" si="110"/>
        <v>135,268,110</v>
      </c>
      <c r="L556">
        <f t="shared" si="105"/>
        <v>110</v>
      </c>
      <c r="M556">
        <f t="shared" si="106"/>
        <v>0</v>
      </c>
      <c r="N556" t="str">
        <f t="shared" si="107"/>
        <v>UZ</v>
      </c>
    </row>
    <row r="557" spans="1:14">
      <c r="B557" t="str">
        <f t="shared" si="99"/>
        <v>------ UZ ------</v>
      </c>
      <c r="C557" t="str">
        <f t="shared" si="100"/>
        <v>Pack 2 pick 9:</v>
      </c>
      <c r="D557" s="2" t="str">
        <f t="shared" si="109"/>
        <v xml:space="preserve"> 2</v>
      </c>
      <c r="E557" s="2" t="str">
        <f t="shared" si="108"/>
        <v xml:space="preserve"> 9</v>
      </c>
      <c r="F557">
        <f t="shared" si="101"/>
        <v>0</v>
      </c>
      <c r="G557" t="str">
        <f t="shared" si="102"/>
        <v>0</v>
      </c>
      <c r="H557">
        <f t="shared" si="103"/>
        <v>0</v>
      </c>
      <c r="I557" t="e">
        <f>VLOOKUP(G557,'Cards Fixture'!$A$1:$B$278,2,FALSE)</f>
        <v>#N/A</v>
      </c>
      <c r="J557">
        <f t="shared" si="104"/>
        <v>0</v>
      </c>
      <c r="K557" t="str">
        <f t="shared" si="110"/>
        <v>135,268,110</v>
      </c>
      <c r="L557">
        <f t="shared" si="105"/>
        <v>110</v>
      </c>
      <c r="M557">
        <f t="shared" si="106"/>
        <v>0</v>
      </c>
      <c r="N557" t="str">
        <f t="shared" si="107"/>
        <v>UZ</v>
      </c>
    </row>
    <row r="558" spans="1:14">
      <c r="A558" t="s">
        <v>137</v>
      </c>
      <c r="B558" t="str">
        <f t="shared" si="99"/>
        <v>------ UZ ------</v>
      </c>
      <c r="C558" t="str">
        <f t="shared" si="100"/>
        <v>Pack 2 pick 9:</v>
      </c>
      <c r="D558" s="2" t="str">
        <f t="shared" si="109"/>
        <v xml:space="preserve"> 2</v>
      </c>
      <c r="E558" s="2" t="str">
        <f t="shared" si="108"/>
        <v xml:space="preserve"> 9</v>
      </c>
      <c r="F558" t="str">
        <f t="shared" si="101"/>
        <v xml:space="preserve">    Zombie Cutthroat</v>
      </c>
      <c r="G558" t="str">
        <f t="shared" si="102"/>
        <v>Zombie Cutthroat</v>
      </c>
      <c r="H558">
        <f t="shared" si="103"/>
        <v>0</v>
      </c>
      <c r="I558">
        <f>VLOOKUP(G558,'Cards Fixture'!$A$1:$B$278,2,FALSE)</f>
        <v>277</v>
      </c>
      <c r="J558">
        <f t="shared" si="104"/>
        <v>0</v>
      </c>
      <c r="K558" t="str">
        <f t="shared" si="110"/>
        <v>135,268,110,277</v>
      </c>
      <c r="L558">
        <f t="shared" si="105"/>
        <v>110</v>
      </c>
      <c r="M558">
        <f t="shared" si="106"/>
        <v>0</v>
      </c>
      <c r="N558" t="str">
        <f t="shared" si="107"/>
        <v>UZ</v>
      </c>
    </row>
    <row r="559" spans="1:14">
      <c r="B559" t="str">
        <f t="shared" si="99"/>
        <v>------ UZ ------</v>
      </c>
      <c r="C559" t="str">
        <f t="shared" si="100"/>
        <v>Pack 2 pick 9:</v>
      </c>
      <c r="D559" s="2" t="str">
        <f t="shared" si="109"/>
        <v xml:space="preserve"> 2</v>
      </c>
      <c r="E559" s="2" t="str">
        <f t="shared" si="108"/>
        <v xml:space="preserve"> 9</v>
      </c>
      <c r="F559">
        <f t="shared" si="101"/>
        <v>0</v>
      </c>
      <c r="G559" t="str">
        <f t="shared" si="102"/>
        <v>0</v>
      </c>
      <c r="H559">
        <f t="shared" si="103"/>
        <v>0</v>
      </c>
      <c r="I559" t="e">
        <f>VLOOKUP(G559,'Cards Fixture'!$A$1:$B$278,2,FALSE)</f>
        <v>#N/A</v>
      </c>
      <c r="J559">
        <f t="shared" si="104"/>
        <v>0</v>
      </c>
      <c r="K559" t="str">
        <f t="shared" si="110"/>
        <v>135,268,110,277</v>
      </c>
      <c r="L559">
        <f t="shared" si="105"/>
        <v>110</v>
      </c>
      <c r="M559">
        <f t="shared" si="106"/>
        <v>0</v>
      </c>
      <c r="N559" t="str">
        <f t="shared" si="107"/>
        <v>UZ</v>
      </c>
    </row>
    <row r="560" spans="1:14">
      <c r="A560" t="s">
        <v>138</v>
      </c>
      <c r="B560" t="str">
        <f t="shared" si="99"/>
        <v>------ UZ ------</v>
      </c>
      <c r="C560" t="str">
        <f t="shared" si="100"/>
        <v>Pack 2 pick 9:</v>
      </c>
      <c r="D560" s="2" t="str">
        <f t="shared" si="109"/>
        <v xml:space="preserve"> 2</v>
      </c>
      <c r="E560" s="2" t="str">
        <f t="shared" si="108"/>
        <v xml:space="preserve"> 9</v>
      </c>
      <c r="F560" t="str">
        <f t="shared" si="101"/>
        <v xml:space="preserve">    Putrid Leech</v>
      </c>
      <c r="G560" t="str">
        <f t="shared" si="102"/>
        <v>Putrid Leech</v>
      </c>
      <c r="H560">
        <f t="shared" si="103"/>
        <v>0</v>
      </c>
      <c r="I560">
        <f>VLOOKUP(G560,'Cards Fixture'!$A$1:$B$278,2,FALSE)</f>
        <v>171</v>
      </c>
      <c r="J560">
        <f t="shared" si="104"/>
        <v>0</v>
      </c>
      <c r="K560" t="str">
        <f t="shared" si="110"/>
        <v>135,268,110,277,171</v>
      </c>
      <c r="L560">
        <f t="shared" si="105"/>
        <v>110</v>
      </c>
      <c r="M560">
        <f t="shared" si="106"/>
        <v>0</v>
      </c>
      <c r="N560" t="str">
        <f t="shared" si="107"/>
        <v>UZ</v>
      </c>
    </row>
    <row r="561" spans="1:14">
      <c r="B561" t="str">
        <f t="shared" si="99"/>
        <v>------ UZ ------</v>
      </c>
      <c r="C561" t="str">
        <f t="shared" si="100"/>
        <v>Pack 2 pick 9:</v>
      </c>
      <c r="D561" s="2" t="str">
        <f t="shared" si="109"/>
        <v xml:space="preserve"> 2</v>
      </c>
      <c r="E561" s="2" t="str">
        <f t="shared" si="108"/>
        <v xml:space="preserve"> 9</v>
      </c>
      <c r="F561">
        <f t="shared" si="101"/>
        <v>0</v>
      </c>
      <c r="G561" t="str">
        <f t="shared" si="102"/>
        <v>0</v>
      </c>
      <c r="H561">
        <f t="shared" si="103"/>
        <v>0</v>
      </c>
      <c r="I561" t="e">
        <f>VLOOKUP(G561,'Cards Fixture'!$A$1:$B$278,2,FALSE)</f>
        <v>#N/A</v>
      </c>
      <c r="J561">
        <f t="shared" si="104"/>
        <v>0</v>
      </c>
      <c r="K561" t="str">
        <f t="shared" si="110"/>
        <v>135,268,110,277,171</v>
      </c>
      <c r="L561">
        <f t="shared" si="105"/>
        <v>110</v>
      </c>
      <c r="M561">
        <f t="shared" si="106"/>
        <v>0</v>
      </c>
      <c r="N561" t="str">
        <f t="shared" si="107"/>
        <v>UZ</v>
      </c>
    </row>
    <row r="562" spans="1:14">
      <c r="A562" t="s">
        <v>140</v>
      </c>
      <c r="B562" t="str">
        <f t="shared" si="99"/>
        <v>------ UZ ------</v>
      </c>
      <c r="C562" t="str">
        <f t="shared" si="100"/>
        <v>Pack 2 pick 9:</v>
      </c>
      <c r="D562" s="2" t="str">
        <f t="shared" si="109"/>
        <v xml:space="preserve"> 2</v>
      </c>
      <c r="E562" s="2" t="str">
        <f t="shared" si="108"/>
        <v xml:space="preserve"> 9</v>
      </c>
      <c r="F562" t="str">
        <f t="shared" si="101"/>
        <v xml:space="preserve">    Restock</v>
      </c>
      <c r="G562" t="str">
        <f t="shared" si="102"/>
        <v>Restock</v>
      </c>
      <c r="H562">
        <f t="shared" si="103"/>
        <v>0</v>
      </c>
      <c r="I562">
        <f>VLOOKUP(G562,'Cards Fixture'!$A$1:$B$278,2,FALSE)</f>
        <v>182</v>
      </c>
      <c r="J562">
        <f t="shared" si="104"/>
        <v>0</v>
      </c>
      <c r="K562" t="str">
        <f t="shared" si="110"/>
        <v>135,268,110,277,171,182</v>
      </c>
      <c r="L562">
        <f t="shared" si="105"/>
        <v>110</v>
      </c>
      <c r="M562">
        <f t="shared" si="106"/>
        <v>0</v>
      </c>
      <c r="N562" t="str">
        <f t="shared" si="107"/>
        <v>UZ</v>
      </c>
    </row>
    <row r="563" spans="1:14">
      <c r="B563" t="str">
        <f t="shared" si="99"/>
        <v>------ UZ ------</v>
      </c>
      <c r="C563" t="str">
        <f t="shared" si="100"/>
        <v>Pack 2 pick 9:</v>
      </c>
      <c r="D563" s="2" t="str">
        <f t="shared" si="109"/>
        <v xml:space="preserve"> 2</v>
      </c>
      <c r="E563" s="2" t="str">
        <f t="shared" si="108"/>
        <v xml:space="preserve"> 9</v>
      </c>
      <c r="F563">
        <f t="shared" si="101"/>
        <v>0</v>
      </c>
      <c r="G563" t="str">
        <f t="shared" si="102"/>
        <v>0</v>
      </c>
      <c r="H563">
        <f t="shared" si="103"/>
        <v>0</v>
      </c>
      <c r="I563" t="e">
        <f>VLOOKUP(G563,'Cards Fixture'!$A$1:$B$278,2,FALSE)</f>
        <v>#N/A</v>
      </c>
      <c r="J563">
        <f t="shared" si="104"/>
        <v>0</v>
      </c>
      <c r="K563" t="str">
        <f t="shared" si="110"/>
        <v>135,268,110,277,171,182</v>
      </c>
      <c r="L563">
        <f t="shared" si="105"/>
        <v>110</v>
      </c>
      <c r="M563">
        <f t="shared" si="106"/>
        <v>0</v>
      </c>
      <c r="N563" t="str">
        <f t="shared" si="107"/>
        <v>UZ</v>
      </c>
    </row>
    <row r="564" spans="1:14">
      <c r="A564" t="s">
        <v>141</v>
      </c>
      <c r="B564" t="str">
        <f t="shared" si="99"/>
        <v>------ UZ ------</v>
      </c>
      <c r="C564" t="str">
        <f t="shared" si="100"/>
        <v>Pack 2 pick 9:</v>
      </c>
      <c r="D564" s="2" t="str">
        <f t="shared" si="109"/>
        <v xml:space="preserve"> 2</v>
      </c>
      <c r="E564" s="2" t="str">
        <f t="shared" si="108"/>
        <v xml:space="preserve"> 9</v>
      </c>
      <c r="F564" t="str">
        <f t="shared" si="101"/>
        <v xml:space="preserve">    Spikeshot Elder</v>
      </c>
      <c r="G564" t="str">
        <f t="shared" si="102"/>
        <v>Spikeshot Elder</v>
      </c>
      <c r="H564">
        <f t="shared" si="103"/>
        <v>0</v>
      </c>
      <c r="I564">
        <f>VLOOKUP(G564,'Cards Fixture'!$A$1:$B$278,2,FALSE)</f>
        <v>204</v>
      </c>
      <c r="J564">
        <f t="shared" si="104"/>
        <v>0</v>
      </c>
      <c r="K564" t="str">
        <f t="shared" si="110"/>
        <v>135,268,110,277,171,182,204</v>
      </c>
      <c r="L564">
        <f t="shared" si="105"/>
        <v>110</v>
      </c>
      <c r="M564">
        <f t="shared" si="106"/>
        <v>0</v>
      </c>
      <c r="N564" t="str">
        <f t="shared" si="107"/>
        <v>UZ</v>
      </c>
    </row>
    <row r="565" spans="1:14">
      <c r="B565" t="str">
        <f t="shared" si="99"/>
        <v>------ UZ ------</v>
      </c>
      <c r="C565" t="str">
        <f t="shared" si="100"/>
        <v>Pack 2 pick 9:</v>
      </c>
      <c r="D565" s="2" t="str">
        <f t="shared" si="109"/>
        <v xml:space="preserve"> 2</v>
      </c>
      <c r="E565" s="2" t="str">
        <f t="shared" si="108"/>
        <v xml:space="preserve"> 9</v>
      </c>
      <c r="F565">
        <f t="shared" si="101"/>
        <v>0</v>
      </c>
      <c r="G565" t="str">
        <f t="shared" si="102"/>
        <v>0</v>
      </c>
      <c r="H565">
        <f t="shared" si="103"/>
        <v>0</v>
      </c>
      <c r="I565" t="e">
        <f>VLOOKUP(G565,'Cards Fixture'!$A$1:$B$278,2,FALSE)</f>
        <v>#N/A</v>
      </c>
      <c r="J565">
        <f t="shared" si="104"/>
        <v>0</v>
      </c>
      <c r="K565" t="str">
        <f t="shared" si="110"/>
        <v>135,268,110,277,171,182,204</v>
      </c>
      <c r="L565">
        <f t="shared" si="105"/>
        <v>110</v>
      </c>
      <c r="M565">
        <f t="shared" si="106"/>
        <v>0</v>
      </c>
      <c r="N565" t="str">
        <f t="shared" si="107"/>
        <v>UZ</v>
      </c>
    </row>
    <row r="566" spans="1:14">
      <c r="B566" t="str">
        <f t="shared" si="99"/>
        <v>------ UZ ------</v>
      </c>
      <c r="C566" t="str">
        <f t="shared" si="100"/>
        <v>Pack 2 pick 9:</v>
      </c>
      <c r="D566" s="2" t="str">
        <f t="shared" si="109"/>
        <v xml:space="preserve"> 2</v>
      </c>
      <c r="E566" s="2" t="str">
        <f t="shared" si="108"/>
        <v xml:space="preserve"> 9</v>
      </c>
      <c r="F566">
        <f t="shared" si="101"/>
        <v>0</v>
      </c>
      <c r="G566" t="str">
        <f t="shared" si="102"/>
        <v>0</v>
      </c>
      <c r="H566">
        <f t="shared" si="103"/>
        <v>0</v>
      </c>
      <c r="I566" t="e">
        <f>VLOOKUP(G566,'Cards Fixture'!$A$1:$B$278,2,FALSE)</f>
        <v>#N/A</v>
      </c>
      <c r="J566">
        <f t="shared" si="104"/>
        <v>0</v>
      </c>
      <c r="K566" t="str">
        <f t="shared" si="110"/>
        <v>135,268,110,277,171,182,204</v>
      </c>
      <c r="L566">
        <f t="shared" si="105"/>
        <v>110</v>
      </c>
      <c r="M566">
        <f t="shared" si="106"/>
        <v>0</v>
      </c>
      <c r="N566" t="str">
        <f t="shared" si="107"/>
        <v>UZ</v>
      </c>
    </row>
    <row r="567" spans="1:14">
      <c r="B567" t="str">
        <f t="shared" si="99"/>
        <v>------ UZ ------</v>
      </c>
      <c r="C567" t="str">
        <f t="shared" si="100"/>
        <v>Pack 2 pick 9:</v>
      </c>
      <c r="D567" s="2" t="str">
        <f t="shared" si="109"/>
        <v xml:space="preserve"> 2</v>
      </c>
      <c r="E567" s="2" t="str">
        <f t="shared" si="108"/>
        <v xml:space="preserve"> 9</v>
      </c>
      <c r="F567">
        <f t="shared" si="101"/>
        <v>0</v>
      </c>
      <c r="G567" t="str">
        <f t="shared" si="102"/>
        <v>0</v>
      </c>
      <c r="H567">
        <f t="shared" si="103"/>
        <v>0</v>
      </c>
      <c r="I567" t="e">
        <f>VLOOKUP(G567,'Cards Fixture'!$A$1:$B$278,2,FALSE)</f>
        <v>#N/A</v>
      </c>
      <c r="J567">
        <f t="shared" si="104"/>
        <v>0</v>
      </c>
      <c r="K567" t="str">
        <f t="shared" si="110"/>
        <v>135,268,110,277,171,182,204</v>
      </c>
      <c r="L567">
        <f t="shared" si="105"/>
        <v>110</v>
      </c>
      <c r="M567">
        <f t="shared" si="106"/>
        <v>1</v>
      </c>
      <c r="N567" t="str">
        <f t="shared" si="107"/>
        <v>UZ</v>
      </c>
    </row>
    <row r="568" spans="1:14">
      <c r="A568" t="s">
        <v>229</v>
      </c>
      <c r="B568" t="str">
        <f t="shared" si="99"/>
        <v>------ UZ ------</v>
      </c>
      <c r="C568" t="str">
        <f t="shared" si="100"/>
        <v>Pack 2 pick 10:</v>
      </c>
      <c r="D568" s="2" t="str">
        <f t="shared" si="109"/>
        <v xml:space="preserve"> 2</v>
      </c>
      <c r="E568" s="2" t="str">
        <f t="shared" si="108"/>
        <v>10</v>
      </c>
      <c r="F568" t="str">
        <f t="shared" si="101"/>
        <v/>
      </c>
      <c r="G568" t="str">
        <f t="shared" si="102"/>
        <v/>
      </c>
      <c r="H568">
        <f t="shared" si="103"/>
        <v>0</v>
      </c>
      <c r="I568" t="e">
        <f>VLOOKUP(G568,'Cards Fixture'!$A$1:$B$278,2,FALSE)</f>
        <v>#N/A</v>
      </c>
      <c r="J568">
        <f t="shared" si="104"/>
        <v>1</v>
      </c>
      <c r="K568" t="str">
        <f t="shared" si="110"/>
        <v/>
      </c>
      <c r="L568">
        <f t="shared" si="105"/>
        <v>110</v>
      </c>
      <c r="M568">
        <f t="shared" si="106"/>
        <v>0</v>
      </c>
      <c r="N568" t="str">
        <f t="shared" si="107"/>
        <v>UZ</v>
      </c>
    </row>
    <row r="569" spans="1:14">
      <c r="B569" t="str">
        <f t="shared" si="99"/>
        <v>------ UZ ------</v>
      </c>
      <c r="C569" t="str">
        <f t="shared" si="100"/>
        <v>Pack 2 pick 10:</v>
      </c>
      <c r="D569" s="2" t="str">
        <f t="shared" si="109"/>
        <v xml:space="preserve"> 2</v>
      </c>
      <c r="E569" s="2" t="str">
        <f t="shared" si="108"/>
        <v>10</v>
      </c>
      <c r="F569">
        <f t="shared" si="101"/>
        <v>0</v>
      </c>
      <c r="G569" t="str">
        <f t="shared" si="102"/>
        <v>0</v>
      </c>
      <c r="H569">
        <f t="shared" si="103"/>
        <v>0</v>
      </c>
      <c r="I569" t="e">
        <f>VLOOKUP(G569,'Cards Fixture'!$A$1:$B$278,2,FALSE)</f>
        <v>#N/A</v>
      </c>
      <c r="J569">
        <f t="shared" si="104"/>
        <v>0</v>
      </c>
      <c r="K569" t="str">
        <f t="shared" si="110"/>
        <v/>
      </c>
      <c r="L569">
        <f t="shared" si="105"/>
        <v>110</v>
      </c>
      <c r="M569">
        <f t="shared" si="106"/>
        <v>0</v>
      </c>
      <c r="N569" t="str">
        <f t="shared" si="107"/>
        <v>UZ</v>
      </c>
    </row>
    <row r="570" spans="1:14">
      <c r="A570" t="s">
        <v>144</v>
      </c>
      <c r="B570" t="str">
        <f t="shared" si="99"/>
        <v>------ UZ ------</v>
      </c>
      <c r="C570" t="str">
        <f t="shared" si="100"/>
        <v>Pack 2 pick 10:</v>
      </c>
      <c r="D570" s="2" t="str">
        <f t="shared" si="109"/>
        <v xml:space="preserve"> 2</v>
      </c>
      <c r="E570" s="2" t="str">
        <f t="shared" si="108"/>
        <v>10</v>
      </c>
      <c r="F570" t="str">
        <f t="shared" si="101"/>
        <v xml:space="preserve">    Cataclysm</v>
      </c>
      <c r="G570" t="str">
        <f t="shared" si="102"/>
        <v>Cataclysm</v>
      </c>
      <c r="H570">
        <f t="shared" si="103"/>
        <v>0</v>
      </c>
      <c r="I570">
        <f>VLOOKUP(G570,'Cards Fixture'!$A$1:$B$278,2,FALSE)</f>
        <v>37</v>
      </c>
      <c r="J570">
        <f t="shared" si="104"/>
        <v>0</v>
      </c>
      <c r="K570" t="str">
        <f t="shared" si="110"/>
        <v>37</v>
      </c>
      <c r="L570">
        <f t="shared" si="105"/>
        <v>110</v>
      </c>
      <c r="M570">
        <f t="shared" si="106"/>
        <v>0</v>
      </c>
      <c r="N570" t="str">
        <f t="shared" si="107"/>
        <v>UZ</v>
      </c>
    </row>
    <row r="571" spans="1:14">
      <c r="B571" t="str">
        <f t="shared" si="99"/>
        <v>------ UZ ------</v>
      </c>
      <c r="C571" t="str">
        <f t="shared" si="100"/>
        <v>Pack 2 pick 10:</v>
      </c>
      <c r="D571" s="2" t="str">
        <f t="shared" si="109"/>
        <v xml:space="preserve"> 2</v>
      </c>
      <c r="E571" s="2" t="str">
        <f t="shared" si="108"/>
        <v>10</v>
      </c>
      <c r="F571">
        <f t="shared" si="101"/>
        <v>0</v>
      </c>
      <c r="G571" t="str">
        <f t="shared" si="102"/>
        <v>0</v>
      </c>
      <c r="H571">
        <f t="shared" si="103"/>
        <v>0</v>
      </c>
      <c r="I571" t="e">
        <f>VLOOKUP(G571,'Cards Fixture'!$A$1:$B$278,2,FALSE)</f>
        <v>#N/A</v>
      </c>
      <c r="J571">
        <f t="shared" si="104"/>
        <v>0</v>
      </c>
      <c r="K571" t="str">
        <f t="shared" si="110"/>
        <v>37</v>
      </c>
      <c r="L571">
        <f t="shared" si="105"/>
        <v>110</v>
      </c>
      <c r="M571">
        <f t="shared" si="106"/>
        <v>0</v>
      </c>
      <c r="N571" t="str">
        <f t="shared" si="107"/>
        <v>UZ</v>
      </c>
    </row>
    <row r="572" spans="1:14">
      <c r="A572" t="s">
        <v>146</v>
      </c>
      <c r="B572" t="str">
        <f t="shared" si="99"/>
        <v>------ UZ ------</v>
      </c>
      <c r="C572" t="str">
        <f t="shared" si="100"/>
        <v>Pack 2 pick 10:</v>
      </c>
      <c r="D572" s="2" t="str">
        <f t="shared" si="109"/>
        <v xml:space="preserve"> 2</v>
      </c>
      <c r="E572" s="2" t="str">
        <f t="shared" si="108"/>
        <v>10</v>
      </c>
      <c r="F572" t="str">
        <f t="shared" si="101"/>
        <v xml:space="preserve">    Duress</v>
      </c>
      <c r="G572" t="str">
        <f t="shared" si="102"/>
        <v>Duress</v>
      </c>
      <c r="H572">
        <f t="shared" si="103"/>
        <v>0</v>
      </c>
      <c r="I572">
        <f>VLOOKUP(G572,'Cards Fixture'!$A$1:$B$278,2,FALSE)</f>
        <v>60</v>
      </c>
      <c r="J572">
        <f t="shared" si="104"/>
        <v>0</v>
      </c>
      <c r="K572" t="str">
        <f t="shared" si="110"/>
        <v>37,60</v>
      </c>
      <c r="L572">
        <f t="shared" si="105"/>
        <v>110</v>
      </c>
      <c r="M572">
        <f t="shared" si="106"/>
        <v>0</v>
      </c>
      <c r="N572" t="str">
        <f t="shared" si="107"/>
        <v>UZ</v>
      </c>
    </row>
    <row r="573" spans="1:14">
      <c r="B573" t="str">
        <f t="shared" si="99"/>
        <v>------ UZ ------</v>
      </c>
      <c r="C573" t="str">
        <f t="shared" si="100"/>
        <v>Pack 2 pick 10:</v>
      </c>
      <c r="D573" s="2" t="str">
        <f t="shared" si="109"/>
        <v xml:space="preserve"> 2</v>
      </c>
      <c r="E573" s="2" t="str">
        <f t="shared" si="108"/>
        <v>10</v>
      </c>
      <c r="F573">
        <f t="shared" si="101"/>
        <v>0</v>
      </c>
      <c r="G573" t="str">
        <f t="shared" si="102"/>
        <v>0</v>
      </c>
      <c r="H573">
        <f t="shared" si="103"/>
        <v>0</v>
      </c>
      <c r="I573" t="e">
        <f>VLOOKUP(G573,'Cards Fixture'!$A$1:$B$278,2,FALSE)</f>
        <v>#N/A</v>
      </c>
      <c r="J573">
        <f t="shared" si="104"/>
        <v>0</v>
      </c>
      <c r="K573" t="str">
        <f t="shared" si="110"/>
        <v>37,60</v>
      </c>
      <c r="L573">
        <f t="shared" si="105"/>
        <v>110</v>
      </c>
      <c r="M573">
        <f t="shared" si="106"/>
        <v>0</v>
      </c>
      <c r="N573" t="str">
        <f t="shared" si="107"/>
        <v>UZ</v>
      </c>
    </row>
    <row r="574" spans="1:14">
      <c r="A574" t="s">
        <v>230</v>
      </c>
      <c r="B574" t="str">
        <f t="shared" si="99"/>
        <v>------ UZ ------</v>
      </c>
      <c r="C574" t="str">
        <f t="shared" si="100"/>
        <v>Pack 2 pick 10:</v>
      </c>
      <c r="D574" s="2" t="str">
        <f t="shared" si="109"/>
        <v xml:space="preserve"> 2</v>
      </c>
      <c r="E574" s="2" t="str">
        <f t="shared" si="108"/>
        <v>10</v>
      </c>
      <c r="F574" t="str">
        <f t="shared" si="101"/>
        <v>--&gt; Fauna Shaman</v>
      </c>
      <c r="G574" t="str">
        <f t="shared" si="102"/>
        <v>Fauna Shaman</v>
      </c>
      <c r="H574">
        <f t="shared" si="103"/>
        <v>1</v>
      </c>
      <c r="I574">
        <f>VLOOKUP(G574,'Cards Fixture'!$A$1:$B$278,2,FALSE)</f>
        <v>75</v>
      </c>
      <c r="J574">
        <f t="shared" si="104"/>
        <v>0</v>
      </c>
      <c r="K574" t="str">
        <f t="shared" si="110"/>
        <v>37,60,75</v>
      </c>
      <c r="L574">
        <f t="shared" si="105"/>
        <v>75</v>
      </c>
      <c r="M574">
        <f t="shared" si="106"/>
        <v>0</v>
      </c>
      <c r="N574" t="str">
        <f t="shared" si="107"/>
        <v>UZ</v>
      </c>
    </row>
    <row r="575" spans="1:14">
      <c r="B575" t="str">
        <f t="shared" si="99"/>
        <v>------ UZ ------</v>
      </c>
      <c r="C575" t="str">
        <f t="shared" si="100"/>
        <v>Pack 2 pick 10:</v>
      </c>
      <c r="D575" s="2" t="str">
        <f t="shared" si="109"/>
        <v xml:space="preserve"> 2</v>
      </c>
      <c r="E575" s="2" t="str">
        <f t="shared" si="108"/>
        <v>10</v>
      </c>
      <c r="F575">
        <f t="shared" si="101"/>
        <v>0</v>
      </c>
      <c r="G575" t="str">
        <f t="shared" si="102"/>
        <v>0</v>
      </c>
      <c r="H575">
        <f t="shared" si="103"/>
        <v>0</v>
      </c>
      <c r="I575" t="e">
        <f>VLOOKUP(G575,'Cards Fixture'!$A$1:$B$278,2,FALSE)</f>
        <v>#N/A</v>
      </c>
      <c r="J575">
        <f t="shared" si="104"/>
        <v>0</v>
      </c>
      <c r="K575" t="str">
        <f t="shared" si="110"/>
        <v>37,60,75</v>
      </c>
      <c r="L575">
        <f t="shared" si="105"/>
        <v>75</v>
      </c>
      <c r="M575">
        <f t="shared" si="106"/>
        <v>0</v>
      </c>
      <c r="N575" t="str">
        <f t="shared" si="107"/>
        <v>UZ</v>
      </c>
    </row>
    <row r="576" spans="1:14">
      <c r="A576" t="s">
        <v>149</v>
      </c>
      <c r="B576" t="str">
        <f t="shared" si="99"/>
        <v>------ UZ ------</v>
      </c>
      <c r="C576" t="str">
        <f t="shared" si="100"/>
        <v>Pack 2 pick 10:</v>
      </c>
      <c r="D576" s="2" t="str">
        <f t="shared" si="109"/>
        <v xml:space="preserve"> 2</v>
      </c>
      <c r="E576" s="2" t="str">
        <f t="shared" si="108"/>
        <v>10</v>
      </c>
      <c r="F576" t="str">
        <f t="shared" si="101"/>
        <v xml:space="preserve">    Volcanic Island</v>
      </c>
      <c r="G576" t="str">
        <f t="shared" si="102"/>
        <v>Volcanic Island</v>
      </c>
      <c r="H576">
        <f t="shared" si="103"/>
        <v>0</v>
      </c>
      <c r="I576">
        <f>VLOOKUP(G576,'Cards Fixture'!$A$1:$B$278,2,FALSE)</f>
        <v>259</v>
      </c>
      <c r="J576">
        <f t="shared" si="104"/>
        <v>0</v>
      </c>
      <c r="K576" t="str">
        <f t="shared" si="110"/>
        <v>37,60,75,259</v>
      </c>
      <c r="L576">
        <f t="shared" si="105"/>
        <v>75</v>
      </c>
      <c r="M576">
        <f t="shared" si="106"/>
        <v>0</v>
      </c>
      <c r="N576" t="str">
        <f t="shared" si="107"/>
        <v>UZ</v>
      </c>
    </row>
    <row r="577" spans="1:14">
      <c r="B577" t="str">
        <f t="shared" si="99"/>
        <v>------ UZ ------</v>
      </c>
      <c r="C577" t="str">
        <f t="shared" si="100"/>
        <v>Pack 2 pick 10:</v>
      </c>
      <c r="D577" s="2" t="str">
        <f t="shared" si="109"/>
        <v xml:space="preserve"> 2</v>
      </c>
      <c r="E577" s="2" t="str">
        <f t="shared" si="108"/>
        <v>10</v>
      </c>
      <c r="F577">
        <f t="shared" si="101"/>
        <v>0</v>
      </c>
      <c r="G577" t="str">
        <f t="shared" si="102"/>
        <v>0</v>
      </c>
      <c r="H577">
        <f t="shared" si="103"/>
        <v>0</v>
      </c>
      <c r="I577" t="e">
        <f>VLOOKUP(G577,'Cards Fixture'!$A$1:$B$278,2,FALSE)</f>
        <v>#N/A</v>
      </c>
      <c r="J577">
        <f t="shared" si="104"/>
        <v>0</v>
      </c>
      <c r="K577" t="str">
        <f t="shared" si="110"/>
        <v>37,60,75,259</v>
      </c>
      <c r="L577">
        <f t="shared" si="105"/>
        <v>75</v>
      </c>
      <c r="M577">
        <f t="shared" si="106"/>
        <v>0</v>
      </c>
      <c r="N577" t="str">
        <f t="shared" si="107"/>
        <v>UZ</v>
      </c>
    </row>
    <row r="578" spans="1:14">
      <c r="A578" t="s">
        <v>151</v>
      </c>
      <c r="B578" t="str">
        <f t="shared" si="99"/>
        <v>------ UZ ------</v>
      </c>
      <c r="C578" t="str">
        <f t="shared" si="100"/>
        <v>Pack 2 pick 10:</v>
      </c>
      <c r="D578" s="2" t="str">
        <f t="shared" si="109"/>
        <v xml:space="preserve"> 2</v>
      </c>
      <c r="E578" s="2" t="str">
        <f t="shared" si="108"/>
        <v>10</v>
      </c>
      <c r="F578" t="str">
        <f t="shared" si="101"/>
        <v xml:space="preserve">    Empty the Warrens</v>
      </c>
      <c r="G578" t="str">
        <f t="shared" si="102"/>
        <v>Empty the Warrens</v>
      </c>
      <c r="H578">
        <f t="shared" si="103"/>
        <v>0</v>
      </c>
      <c r="I578">
        <f>VLOOKUP(G578,'Cards Fixture'!$A$1:$B$278,2,FALSE)</f>
        <v>65</v>
      </c>
      <c r="J578">
        <f t="shared" si="104"/>
        <v>0</v>
      </c>
      <c r="K578" t="str">
        <f t="shared" si="110"/>
        <v>37,60,75,259,65</v>
      </c>
      <c r="L578">
        <f t="shared" si="105"/>
        <v>75</v>
      </c>
      <c r="M578">
        <f t="shared" si="106"/>
        <v>0</v>
      </c>
      <c r="N578" t="str">
        <f t="shared" si="107"/>
        <v>UZ</v>
      </c>
    </row>
    <row r="579" spans="1:14">
      <c r="B579" t="str">
        <f t="shared" si="99"/>
        <v>------ UZ ------</v>
      </c>
      <c r="C579" t="str">
        <f t="shared" si="100"/>
        <v>Pack 2 pick 10:</v>
      </c>
      <c r="D579" s="2" t="str">
        <f t="shared" si="109"/>
        <v xml:space="preserve"> 2</v>
      </c>
      <c r="E579" s="2" t="str">
        <f t="shared" si="108"/>
        <v>10</v>
      </c>
      <c r="F579">
        <f t="shared" si="101"/>
        <v>0</v>
      </c>
      <c r="G579" t="str">
        <f t="shared" si="102"/>
        <v>0</v>
      </c>
      <c r="H579">
        <f t="shared" si="103"/>
        <v>0</v>
      </c>
      <c r="I579" t="e">
        <f>VLOOKUP(G579,'Cards Fixture'!$A$1:$B$278,2,FALSE)</f>
        <v>#N/A</v>
      </c>
      <c r="J579">
        <f t="shared" si="104"/>
        <v>0</v>
      </c>
      <c r="K579" t="str">
        <f t="shared" si="110"/>
        <v>37,60,75,259,65</v>
      </c>
      <c r="L579">
        <f t="shared" si="105"/>
        <v>75</v>
      </c>
      <c r="M579">
        <f t="shared" si="106"/>
        <v>0</v>
      </c>
      <c r="N579" t="str">
        <f t="shared" si="107"/>
        <v>UZ</v>
      </c>
    </row>
    <row r="580" spans="1:14">
      <c r="A580" t="s">
        <v>157</v>
      </c>
      <c r="B580" t="str">
        <f t="shared" si="99"/>
        <v>------ UZ ------</v>
      </c>
      <c r="C580" t="str">
        <f t="shared" si="100"/>
        <v>Pack 2 pick 10:</v>
      </c>
      <c r="D580" s="2" t="str">
        <f t="shared" si="109"/>
        <v xml:space="preserve"> 2</v>
      </c>
      <c r="E580" s="2" t="str">
        <f t="shared" si="108"/>
        <v>10</v>
      </c>
      <c r="F580" t="str">
        <f t="shared" si="101"/>
        <v xml:space="preserve">    Enclave Cryptologist</v>
      </c>
      <c r="G580" t="str">
        <f t="shared" si="102"/>
        <v>Enclave Cryptologist</v>
      </c>
      <c r="H580">
        <f t="shared" si="103"/>
        <v>0</v>
      </c>
      <c r="I580">
        <f>VLOOKUP(G580,'Cards Fixture'!$A$1:$B$278,2,FALSE)</f>
        <v>66</v>
      </c>
      <c r="J580">
        <f t="shared" si="104"/>
        <v>0</v>
      </c>
      <c r="K580" t="str">
        <f t="shared" si="110"/>
        <v>37,60,75,259,65,66</v>
      </c>
      <c r="L580">
        <f t="shared" si="105"/>
        <v>75</v>
      </c>
      <c r="M580">
        <f t="shared" si="106"/>
        <v>0</v>
      </c>
      <c r="N580" t="str">
        <f t="shared" si="107"/>
        <v>UZ</v>
      </c>
    </row>
    <row r="581" spans="1:14">
      <c r="B581" t="str">
        <f t="shared" si="99"/>
        <v>------ UZ ------</v>
      </c>
      <c r="C581" t="str">
        <f t="shared" si="100"/>
        <v>Pack 2 pick 10:</v>
      </c>
      <c r="D581" s="2" t="str">
        <f t="shared" si="109"/>
        <v xml:space="preserve"> 2</v>
      </c>
      <c r="E581" s="2" t="str">
        <f t="shared" si="108"/>
        <v>10</v>
      </c>
      <c r="F581">
        <f t="shared" si="101"/>
        <v>0</v>
      </c>
      <c r="G581" t="str">
        <f t="shared" si="102"/>
        <v>0</v>
      </c>
      <c r="H581">
        <f t="shared" si="103"/>
        <v>0</v>
      </c>
      <c r="I581" t="e">
        <f>VLOOKUP(G581,'Cards Fixture'!$A$1:$B$278,2,FALSE)</f>
        <v>#N/A</v>
      </c>
      <c r="J581">
        <f t="shared" si="104"/>
        <v>0</v>
      </c>
      <c r="K581" t="str">
        <f t="shared" si="110"/>
        <v>37,60,75,259,65,66</v>
      </c>
      <c r="L581">
        <f t="shared" si="105"/>
        <v>75</v>
      </c>
      <c r="M581">
        <f t="shared" si="106"/>
        <v>0</v>
      </c>
      <c r="N581" t="str">
        <f t="shared" si="107"/>
        <v>UZ</v>
      </c>
    </row>
    <row r="582" spans="1:14">
      <c r="B582" t="str">
        <f t="shared" si="99"/>
        <v>------ UZ ------</v>
      </c>
      <c r="C582" t="str">
        <f t="shared" si="100"/>
        <v>Pack 2 pick 10:</v>
      </c>
      <c r="D582" s="2" t="str">
        <f t="shared" si="109"/>
        <v xml:space="preserve"> 2</v>
      </c>
      <c r="E582" s="2" t="str">
        <f t="shared" si="108"/>
        <v>10</v>
      </c>
      <c r="F582">
        <f t="shared" si="101"/>
        <v>0</v>
      </c>
      <c r="G582" t="str">
        <f t="shared" si="102"/>
        <v>0</v>
      </c>
      <c r="H582">
        <f t="shared" si="103"/>
        <v>0</v>
      </c>
      <c r="I582" t="e">
        <f>VLOOKUP(G582,'Cards Fixture'!$A$1:$B$278,2,FALSE)</f>
        <v>#N/A</v>
      </c>
      <c r="J582">
        <f t="shared" si="104"/>
        <v>0</v>
      </c>
      <c r="K582" t="str">
        <f t="shared" si="110"/>
        <v>37,60,75,259,65,66</v>
      </c>
      <c r="L582">
        <f t="shared" si="105"/>
        <v>75</v>
      </c>
      <c r="M582">
        <f t="shared" si="106"/>
        <v>0</v>
      </c>
      <c r="N582" t="str">
        <f t="shared" si="107"/>
        <v>UZ</v>
      </c>
    </row>
    <row r="583" spans="1:14">
      <c r="B583" t="str">
        <f t="shared" si="99"/>
        <v>------ UZ ------</v>
      </c>
      <c r="C583" t="str">
        <f t="shared" si="100"/>
        <v>Pack 2 pick 10:</v>
      </c>
      <c r="D583" s="2" t="str">
        <f t="shared" si="109"/>
        <v xml:space="preserve"> 2</v>
      </c>
      <c r="E583" s="2" t="str">
        <f t="shared" si="108"/>
        <v>10</v>
      </c>
      <c r="F583">
        <f t="shared" si="101"/>
        <v>0</v>
      </c>
      <c r="G583" t="str">
        <f t="shared" si="102"/>
        <v>0</v>
      </c>
      <c r="H583">
        <f t="shared" si="103"/>
        <v>0</v>
      </c>
      <c r="I583" t="e">
        <f>VLOOKUP(G583,'Cards Fixture'!$A$1:$B$278,2,FALSE)</f>
        <v>#N/A</v>
      </c>
      <c r="J583">
        <f t="shared" si="104"/>
        <v>0</v>
      </c>
      <c r="K583" t="str">
        <f t="shared" si="110"/>
        <v>37,60,75,259,65,66</v>
      </c>
      <c r="L583">
        <f t="shared" si="105"/>
        <v>75</v>
      </c>
      <c r="M583">
        <f t="shared" si="106"/>
        <v>1</v>
      </c>
      <c r="N583" t="str">
        <f t="shared" si="107"/>
        <v>UZ</v>
      </c>
    </row>
    <row r="584" spans="1:14">
      <c r="A584" t="s">
        <v>231</v>
      </c>
      <c r="B584" t="str">
        <f t="shared" si="99"/>
        <v>------ UZ ------</v>
      </c>
      <c r="C584" t="str">
        <f t="shared" si="100"/>
        <v>Pack 2 pick 11:</v>
      </c>
      <c r="D584" s="2" t="str">
        <f t="shared" si="109"/>
        <v xml:space="preserve"> 2</v>
      </c>
      <c r="E584" s="2" t="str">
        <f t="shared" si="108"/>
        <v>11</v>
      </c>
      <c r="F584" t="str">
        <f t="shared" si="101"/>
        <v/>
      </c>
      <c r="G584" t="str">
        <f t="shared" si="102"/>
        <v/>
      </c>
      <c r="H584">
        <f t="shared" si="103"/>
        <v>0</v>
      </c>
      <c r="I584" t="e">
        <f>VLOOKUP(G584,'Cards Fixture'!$A$1:$B$278,2,FALSE)</f>
        <v>#N/A</v>
      </c>
      <c r="J584">
        <f t="shared" si="104"/>
        <v>1</v>
      </c>
      <c r="K584" t="str">
        <f t="shared" si="110"/>
        <v/>
      </c>
      <c r="L584">
        <f t="shared" si="105"/>
        <v>75</v>
      </c>
      <c r="M584">
        <f t="shared" si="106"/>
        <v>0</v>
      </c>
      <c r="N584" t="str">
        <f t="shared" si="107"/>
        <v>UZ</v>
      </c>
    </row>
    <row r="585" spans="1:14">
      <c r="B585" t="str">
        <f t="shared" si="99"/>
        <v>------ UZ ------</v>
      </c>
      <c r="C585" t="str">
        <f t="shared" si="100"/>
        <v>Pack 2 pick 11:</v>
      </c>
      <c r="D585" s="2" t="str">
        <f t="shared" si="109"/>
        <v xml:space="preserve"> 2</v>
      </c>
      <c r="E585" s="2" t="str">
        <f t="shared" si="108"/>
        <v>11</v>
      </c>
      <c r="F585">
        <f t="shared" si="101"/>
        <v>0</v>
      </c>
      <c r="G585" t="str">
        <f t="shared" si="102"/>
        <v>0</v>
      </c>
      <c r="H585">
        <f t="shared" si="103"/>
        <v>0</v>
      </c>
      <c r="I585" t="e">
        <f>VLOOKUP(G585,'Cards Fixture'!$A$1:$B$278,2,FALSE)</f>
        <v>#N/A</v>
      </c>
      <c r="J585">
        <f t="shared" si="104"/>
        <v>0</v>
      </c>
      <c r="K585" t="str">
        <f t="shared" si="110"/>
        <v/>
      </c>
      <c r="L585">
        <f t="shared" si="105"/>
        <v>75</v>
      </c>
      <c r="M585">
        <f t="shared" si="106"/>
        <v>0</v>
      </c>
      <c r="N585" t="str">
        <f t="shared" si="107"/>
        <v>UZ</v>
      </c>
    </row>
    <row r="586" spans="1:14">
      <c r="A586" t="s">
        <v>162</v>
      </c>
      <c r="B586" t="str">
        <f t="shared" si="99"/>
        <v>------ UZ ------</v>
      </c>
      <c r="C586" t="str">
        <f t="shared" si="100"/>
        <v>Pack 2 pick 11:</v>
      </c>
      <c r="D586" s="2" t="str">
        <f t="shared" si="109"/>
        <v xml:space="preserve"> 2</v>
      </c>
      <c r="E586" s="2" t="str">
        <f t="shared" si="108"/>
        <v>11</v>
      </c>
      <c r="F586" t="str">
        <f t="shared" si="101"/>
        <v xml:space="preserve">    Chaos Warp</v>
      </c>
      <c r="G586" t="str">
        <f t="shared" si="102"/>
        <v>Chaos Warp</v>
      </c>
      <c r="H586">
        <f t="shared" si="103"/>
        <v>0</v>
      </c>
      <c r="I586">
        <f>VLOOKUP(G586,'Cards Fixture'!$A$1:$B$278,2,FALSE)</f>
        <v>40</v>
      </c>
      <c r="J586">
        <f t="shared" si="104"/>
        <v>0</v>
      </c>
      <c r="K586" t="str">
        <f t="shared" si="110"/>
        <v>40</v>
      </c>
      <c r="L586">
        <f t="shared" si="105"/>
        <v>75</v>
      </c>
      <c r="M586">
        <f t="shared" si="106"/>
        <v>0</v>
      </c>
      <c r="N586" t="str">
        <f t="shared" si="107"/>
        <v>UZ</v>
      </c>
    </row>
    <row r="587" spans="1:14">
      <c r="B587" t="str">
        <f t="shared" si="99"/>
        <v>------ UZ ------</v>
      </c>
      <c r="C587" t="str">
        <f t="shared" si="100"/>
        <v>Pack 2 pick 11:</v>
      </c>
      <c r="D587" s="2" t="str">
        <f t="shared" si="109"/>
        <v xml:space="preserve"> 2</v>
      </c>
      <c r="E587" s="2" t="str">
        <f t="shared" si="108"/>
        <v>11</v>
      </c>
      <c r="F587">
        <f t="shared" si="101"/>
        <v>0</v>
      </c>
      <c r="G587" t="str">
        <f t="shared" si="102"/>
        <v>0</v>
      </c>
      <c r="H587">
        <f t="shared" si="103"/>
        <v>0</v>
      </c>
      <c r="I587" t="e">
        <f>VLOOKUP(G587,'Cards Fixture'!$A$1:$B$278,2,FALSE)</f>
        <v>#N/A</v>
      </c>
      <c r="J587">
        <f t="shared" si="104"/>
        <v>0</v>
      </c>
      <c r="K587" t="str">
        <f t="shared" si="110"/>
        <v>40</v>
      </c>
      <c r="L587">
        <f t="shared" si="105"/>
        <v>75</v>
      </c>
      <c r="M587">
        <f t="shared" si="106"/>
        <v>0</v>
      </c>
      <c r="N587" t="str">
        <f t="shared" si="107"/>
        <v>UZ</v>
      </c>
    </row>
    <row r="588" spans="1:14">
      <c r="A588" t="s">
        <v>165</v>
      </c>
      <c r="B588" t="str">
        <f t="shared" si="99"/>
        <v>------ UZ ------</v>
      </c>
      <c r="C588" t="str">
        <f t="shared" si="100"/>
        <v>Pack 2 pick 11:</v>
      </c>
      <c r="D588" s="2" t="str">
        <f t="shared" si="109"/>
        <v xml:space="preserve"> 2</v>
      </c>
      <c r="E588" s="2" t="str">
        <f t="shared" si="108"/>
        <v>11</v>
      </c>
      <c r="F588" t="str">
        <f t="shared" si="101"/>
        <v xml:space="preserve">    Cathedral of War</v>
      </c>
      <c r="G588" t="str">
        <f t="shared" si="102"/>
        <v>Cathedral of War</v>
      </c>
      <c r="H588">
        <f t="shared" si="103"/>
        <v>0</v>
      </c>
      <c r="I588">
        <f>VLOOKUP(G588,'Cards Fixture'!$A$1:$B$278,2,FALSE)</f>
        <v>39</v>
      </c>
      <c r="J588">
        <f t="shared" si="104"/>
        <v>0</v>
      </c>
      <c r="K588" t="str">
        <f t="shared" si="110"/>
        <v>40,39</v>
      </c>
      <c r="L588">
        <f t="shared" si="105"/>
        <v>75</v>
      </c>
      <c r="M588">
        <f t="shared" si="106"/>
        <v>0</v>
      </c>
      <c r="N588" t="str">
        <f t="shared" si="107"/>
        <v>UZ</v>
      </c>
    </row>
    <row r="589" spans="1:14">
      <c r="B589" t="str">
        <f t="shared" si="99"/>
        <v>------ UZ ------</v>
      </c>
      <c r="C589" t="str">
        <f t="shared" si="100"/>
        <v>Pack 2 pick 11:</v>
      </c>
      <c r="D589" s="2" t="str">
        <f t="shared" si="109"/>
        <v xml:space="preserve"> 2</v>
      </c>
      <c r="E589" s="2" t="str">
        <f t="shared" si="108"/>
        <v>11</v>
      </c>
      <c r="F589">
        <f t="shared" si="101"/>
        <v>0</v>
      </c>
      <c r="G589" t="str">
        <f t="shared" si="102"/>
        <v>0</v>
      </c>
      <c r="H589">
        <f t="shared" si="103"/>
        <v>0</v>
      </c>
      <c r="I589" t="e">
        <f>VLOOKUP(G589,'Cards Fixture'!$A$1:$B$278,2,FALSE)</f>
        <v>#N/A</v>
      </c>
      <c r="J589">
        <f t="shared" si="104"/>
        <v>0</v>
      </c>
      <c r="K589" t="str">
        <f t="shared" si="110"/>
        <v>40,39</v>
      </c>
      <c r="L589">
        <f t="shared" si="105"/>
        <v>75</v>
      </c>
      <c r="M589">
        <f t="shared" si="106"/>
        <v>0</v>
      </c>
      <c r="N589" t="str">
        <f t="shared" si="107"/>
        <v>UZ</v>
      </c>
    </row>
    <row r="590" spans="1:14">
      <c r="A590" t="s">
        <v>232</v>
      </c>
      <c r="B590" t="str">
        <f t="shared" si="99"/>
        <v>------ UZ ------</v>
      </c>
      <c r="C590" t="str">
        <f t="shared" si="100"/>
        <v>Pack 2 pick 11:</v>
      </c>
      <c r="D590" s="2" t="str">
        <f t="shared" si="109"/>
        <v xml:space="preserve"> 2</v>
      </c>
      <c r="E590" s="2" t="str">
        <f t="shared" si="108"/>
        <v>11</v>
      </c>
      <c r="F590" t="str">
        <f t="shared" si="101"/>
        <v>--&gt; Prophetic Bolt</v>
      </c>
      <c r="G590" t="str">
        <f t="shared" si="102"/>
        <v>Prophetic Bolt</v>
      </c>
      <c r="H590">
        <f t="shared" si="103"/>
        <v>1</v>
      </c>
      <c r="I590">
        <f>VLOOKUP(G590,'Cards Fixture'!$A$1:$B$278,2,FALSE)</f>
        <v>168</v>
      </c>
      <c r="J590">
        <f t="shared" si="104"/>
        <v>0</v>
      </c>
      <c r="K590" t="str">
        <f t="shared" si="110"/>
        <v>40,39,168</v>
      </c>
      <c r="L590">
        <f t="shared" si="105"/>
        <v>168</v>
      </c>
      <c r="M590">
        <f t="shared" si="106"/>
        <v>0</v>
      </c>
      <c r="N590" t="str">
        <f t="shared" si="107"/>
        <v>UZ</v>
      </c>
    </row>
    <row r="591" spans="1:14">
      <c r="B591" t="str">
        <f t="shared" si="99"/>
        <v>------ UZ ------</v>
      </c>
      <c r="C591" t="str">
        <f t="shared" si="100"/>
        <v>Pack 2 pick 11:</v>
      </c>
      <c r="D591" s="2" t="str">
        <f t="shared" si="109"/>
        <v xml:space="preserve"> 2</v>
      </c>
      <c r="E591" s="2" t="str">
        <f t="shared" si="108"/>
        <v>11</v>
      </c>
      <c r="F591">
        <f t="shared" si="101"/>
        <v>0</v>
      </c>
      <c r="G591" t="str">
        <f t="shared" si="102"/>
        <v>0</v>
      </c>
      <c r="H591">
        <f t="shared" si="103"/>
        <v>0</v>
      </c>
      <c r="I591" t="e">
        <f>VLOOKUP(G591,'Cards Fixture'!$A$1:$B$278,2,FALSE)</f>
        <v>#N/A</v>
      </c>
      <c r="J591">
        <f t="shared" si="104"/>
        <v>0</v>
      </c>
      <c r="K591" t="str">
        <f t="shared" si="110"/>
        <v>40,39,168</v>
      </c>
      <c r="L591">
        <f t="shared" si="105"/>
        <v>168</v>
      </c>
      <c r="M591">
        <f t="shared" si="106"/>
        <v>0</v>
      </c>
      <c r="N591" t="str">
        <f t="shared" si="107"/>
        <v>UZ</v>
      </c>
    </row>
    <row r="592" spans="1:14">
      <c r="A592" t="s">
        <v>170</v>
      </c>
      <c r="B592" t="str">
        <f t="shared" si="99"/>
        <v>------ UZ ------</v>
      </c>
      <c r="C592" t="str">
        <f t="shared" si="100"/>
        <v>Pack 2 pick 11:</v>
      </c>
      <c r="D592" s="2" t="str">
        <f t="shared" si="109"/>
        <v xml:space="preserve"> 2</v>
      </c>
      <c r="E592" s="2" t="str">
        <f t="shared" si="108"/>
        <v>11</v>
      </c>
      <c r="F592" t="str">
        <f t="shared" si="101"/>
        <v xml:space="preserve">    Gathan Raiders</v>
      </c>
      <c r="G592" t="str">
        <f t="shared" si="102"/>
        <v>Gathan Raiders</v>
      </c>
      <c r="H592">
        <f t="shared" si="103"/>
        <v>0</v>
      </c>
      <c r="I592">
        <f>VLOOKUP(G592,'Cards Fixture'!$A$1:$B$278,2,FALSE)</f>
        <v>79</v>
      </c>
      <c r="J592">
        <f t="shared" si="104"/>
        <v>0</v>
      </c>
      <c r="K592" t="str">
        <f t="shared" si="110"/>
        <v>40,39,168,79</v>
      </c>
      <c r="L592">
        <f t="shared" si="105"/>
        <v>168</v>
      </c>
      <c r="M592">
        <f t="shared" si="106"/>
        <v>0</v>
      </c>
      <c r="N592" t="str">
        <f t="shared" si="107"/>
        <v>UZ</v>
      </c>
    </row>
    <row r="593" spans="1:14">
      <c r="B593" t="str">
        <f t="shared" si="99"/>
        <v>------ UZ ------</v>
      </c>
      <c r="C593" t="str">
        <f t="shared" si="100"/>
        <v>Pack 2 pick 11:</v>
      </c>
      <c r="D593" s="2" t="str">
        <f t="shared" si="109"/>
        <v xml:space="preserve"> 2</v>
      </c>
      <c r="E593" s="2" t="str">
        <f t="shared" si="108"/>
        <v>11</v>
      </c>
      <c r="F593">
        <f t="shared" si="101"/>
        <v>0</v>
      </c>
      <c r="G593" t="str">
        <f t="shared" si="102"/>
        <v>0</v>
      </c>
      <c r="H593">
        <f t="shared" si="103"/>
        <v>0</v>
      </c>
      <c r="I593" t="e">
        <f>VLOOKUP(G593,'Cards Fixture'!$A$1:$B$278,2,FALSE)</f>
        <v>#N/A</v>
      </c>
      <c r="J593">
        <f t="shared" si="104"/>
        <v>0</v>
      </c>
      <c r="K593" t="str">
        <f t="shared" si="110"/>
        <v>40,39,168,79</v>
      </c>
      <c r="L593">
        <f t="shared" si="105"/>
        <v>168</v>
      </c>
      <c r="M593">
        <f t="shared" si="106"/>
        <v>0</v>
      </c>
      <c r="N593" t="str">
        <f t="shared" si="107"/>
        <v>UZ</v>
      </c>
    </row>
    <row r="594" spans="1:14">
      <c r="A594" t="s">
        <v>171</v>
      </c>
      <c r="B594" t="str">
        <f t="shared" si="99"/>
        <v>------ UZ ------</v>
      </c>
      <c r="C594" t="str">
        <f t="shared" si="100"/>
        <v>Pack 2 pick 11:</v>
      </c>
      <c r="D594" s="2" t="str">
        <f t="shared" si="109"/>
        <v xml:space="preserve"> 2</v>
      </c>
      <c r="E594" s="2" t="str">
        <f t="shared" si="108"/>
        <v>11</v>
      </c>
      <c r="F594" t="str">
        <f t="shared" si="101"/>
        <v xml:space="preserve">    Akroma, Angel of Fury</v>
      </c>
      <c r="G594" t="str">
        <f t="shared" si="102"/>
        <v>Akroma, Angel of Fury</v>
      </c>
      <c r="H594">
        <f t="shared" si="103"/>
        <v>0</v>
      </c>
      <c r="I594">
        <f>VLOOKUP(G594,'Cards Fixture'!$A$1:$B$278,2,FALSE)</f>
        <v>6</v>
      </c>
      <c r="J594">
        <f t="shared" si="104"/>
        <v>0</v>
      </c>
      <c r="K594" t="str">
        <f t="shared" si="110"/>
        <v>40,39,168,79,6</v>
      </c>
      <c r="L594">
        <f t="shared" si="105"/>
        <v>168</v>
      </c>
      <c r="M594">
        <f t="shared" si="106"/>
        <v>0</v>
      </c>
      <c r="N594" t="str">
        <f t="shared" si="107"/>
        <v>UZ</v>
      </c>
    </row>
    <row r="595" spans="1:14">
      <c r="B595" t="str">
        <f t="shared" si="99"/>
        <v>------ UZ ------</v>
      </c>
      <c r="C595" t="str">
        <f t="shared" si="100"/>
        <v>Pack 2 pick 11:</v>
      </c>
      <c r="D595" s="2" t="str">
        <f t="shared" si="109"/>
        <v xml:space="preserve"> 2</v>
      </c>
      <c r="E595" s="2" t="str">
        <f t="shared" si="108"/>
        <v>11</v>
      </c>
      <c r="F595">
        <f t="shared" si="101"/>
        <v>0</v>
      </c>
      <c r="G595" t="str">
        <f t="shared" si="102"/>
        <v>0</v>
      </c>
      <c r="H595">
        <f t="shared" si="103"/>
        <v>0</v>
      </c>
      <c r="I595" t="e">
        <f>VLOOKUP(G595,'Cards Fixture'!$A$1:$B$278,2,FALSE)</f>
        <v>#N/A</v>
      </c>
      <c r="J595">
        <f t="shared" si="104"/>
        <v>0</v>
      </c>
      <c r="K595" t="str">
        <f t="shared" si="110"/>
        <v>40,39,168,79,6</v>
      </c>
      <c r="L595">
        <f t="shared" si="105"/>
        <v>168</v>
      </c>
      <c r="M595">
        <f t="shared" si="106"/>
        <v>0</v>
      </c>
      <c r="N595" t="str">
        <f t="shared" si="107"/>
        <v>UZ</v>
      </c>
    </row>
    <row r="596" spans="1:14">
      <c r="B596" t="str">
        <f t="shared" si="99"/>
        <v>------ UZ ------</v>
      </c>
      <c r="C596" t="str">
        <f t="shared" si="100"/>
        <v>Pack 2 pick 11:</v>
      </c>
      <c r="D596" s="2" t="str">
        <f t="shared" si="109"/>
        <v xml:space="preserve"> 2</v>
      </c>
      <c r="E596" s="2" t="str">
        <f t="shared" si="108"/>
        <v>11</v>
      </c>
      <c r="F596">
        <f t="shared" si="101"/>
        <v>0</v>
      </c>
      <c r="G596" t="str">
        <f t="shared" si="102"/>
        <v>0</v>
      </c>
      <c r="H596">
        <f t="shared" si="103"/>
        <v>0</v>
      </c>
      <c r="I596" t="e">
        <f>VLOOKUP(G596,'Cards Fixture'!$A$1:$B$278,2,FALSE)</f>
        <v>#N/A</v>
      </c>
      <c r="J596">
        <f t="shared" si="104"/>
        <v>0</v>
      </c>
      <c r="K596" t="str">
        <f t="shared" si="110"/>
        <v>40,39,168,79,6</v>
      </c>
      <c r="L596">
        <f t="shared" si="105"/>
        <v>168</v>
      </c>
      <c r="M596">
        <f t="shared" si="106"/>
        <v>0</v>
      </c>
      <c r="N596" t="str">
        <f t="shared" si="107"/>
        <v>UZ</v>
      </c>
    </row>
    <row r="597" spans="1:14">
      <c r="B597" t="str">
        <f t="shared" si="99"/>
        <v>------ UZ ------</v>
      </c>
      <c r="C597" t="str">
        <f t="shared" si="100"/>
        <v>Pack 2 pick 11:</v>
      </c>
      <c r="D597" s="2" t="str">
        <f t="shared" si="109"/>
        <v xml:space="preserve"> 2</v>
      </c>
      <c r="E597" s="2" t="str">
        <f t="shared" si="108"/>
        <v>11</v>
      </c>
      <c r="F597">
        <f t="shared" si="101"/>
        <v>0</v>
      </c>
      <c r="G597" t="str">
        <f t="shared" si="102"/>
        <v>0</v>
      </c>
      <c r="H597">
        <f t="shared" si="103"/>
        <v>0</v>
      </c>
      <c r="I597" t="e">
        <f>VLOOKUP(G597,'Cards Fixture'!$A$1:$B$278,2,FALSE)</f>
        <v>#N/A</v>
      </c>
      <c r="J597">
        <f t="shared" si="104"/>
        <v>0</v>
      </c>
      <c r="K597" t="str">
        <f t="shared" si="110"/>
        <v>40,39,168,79,6</v>
      </c>
      <c r="L597">
        <f t="shared" si="105"/>
        <v>168</v>
      </c>
      <c r="M597">
        <f t="shared" si="106"/>
        <v>1</v>
      </c>
      <c r="N597" t="str">
        <f t="shared" si="107"/>
        <v>UZ</v>
      </c>
    </row>
    <row r="598" spans="1:14">
      <c r="A598" t="s">
        <v>233</v>
      </c>
      <c r="B598" t="str">
        <f t="shared" si="99"/>
        <v>------ UZ ------</v>
      </c>
      <c r="C598" t="str">
        <f t="shared" si="100"/>
        <v>Pack 2 pick 12:</v>
      </c>
      <c r="D598" s="2" t="str">
        <f t="shared" si="109"/>
        <v xml:space="preserve"> 2</v>
      </c>
      <c r="E598" s="2" t="str">
        <f t="shared" si="108"/>
        <v>12</v>
      </c>
      <c r="F598" t="str">
        <f t="shared" si="101"/>
        <v/>
      </c>
      <c r="G598" t="str">
        <f t="shared" si="102"/>
        <v/>
      </c>
      <c r="H598">
        <f t="shared" si="103"/>
        <v>0</v>
      </c>
      <c r="I598" t="e">
        <f>VLOOKUP(G598,'Cards Fixture'!$A$1:$B$278,2,FALSE)</f>
        <v>#N/A</v>
      </c>
      <c r="J598">
        <f t="shared" si="104"/>
        <v>1</v>
      </c>
      <c r="K598" t="str">
        <f t="shared" si="110"/>
        <v/>
      </c>
      <c r="L598">
        <f t="shared" si="105"/>
        <v>168</v>
      </c>
      <c r="M598">
        <f t="shared" si="106"/>
        <v>0</v>
      </c>
      <c r="N598" t="str">
        <f t="shared" si="107"/>
        <v>UZ</v>
      </c>
    </row>
    <row r="599" spans="1:14">
      <c r="B599" t="str">
        <f t="shared" si="99"/>
        <v>------ UZ ------</v>
      </c>
      <c r="C599" t="str">
        <f t="shared" si="100"/>
        <v>Pack 2 pick 12:</v>
      </c>
      <c r="D599" s="2" t="str">
        <f t="shared" si="109"/>
        <v xml:space="preserve"> 2</v>
      </c>
      <c r="E599" s="2" t="str">
        <f t="shared" si="108"/>
        <v>12</v>
      </c>
      <c r="F599">
        <f t="shared" si="101"/>
        <v>0</v>
      </c>
      <c r="G599" t="str">
        <f t="shared" si="102"/>
        <v>0</v>
      </c>
      <c r="H599">
        <f t="shared" si="103"/>
        <v>0</v>
      </c>
      <c r="I599" t="e">
        <f>VLOOKUP(G599,'Cards Fixture'!$A$1:$B$278,2,FALSE)</f>
        <v>#N/A</v>
      </c>
      <c r="J599">
        <f t="shared" si="104"/>
        <v>0</v>
      </c>
      <c r="K599" t="str">
        <f t="shared" si="110"/>
        <v/>
      </c>
      <c r="L599">
        <f t="shared" si="105"/>
        <v>168</v>
      </c>
      <c r="M599">
        <f t="shared" si="106"/>
        <v>0</v>
      </c>
      <c r="N599" t="str">
        <f t="shared" si="107"/>
        <v>UZ</v>
      </c>
    </row>
    <row r="600" spans="1:14">
      <c r="A600" t="s">
        <v>173</v>
      </c>
      <c r="B600" t="str">
        <f t="shared" si="99"/>
        <v>------ UZ ------</v>
      </c>
      <c r="C600" t="str">
        <f t="shared" si="100"/>
        <v>Pack 2 pick 12:</v>
      </c>
      <c r="D600" s="2" t="str">
        <f t="shared" si="109"/>
        <v xml:space="preserve"> 2</v>
      </c>
      <c r="E600" s="2" t="str">
        <f t="shared" si="108"/>
        <v>12</v>
      </c>
      <c r="F600" t="str">
        <f t="shared" si="101"/>
        <v xml:space="preserve">    Phyrexian Rager</v>
      </c>
      <c r="G600" t="str">
        <f t="shared" si="102"/>
        <v>Phyrexian Rager</v>
      </c>
      <c r="H600">
        <f t="shared" si="103"/>
        <v>0</v>
      </c>
      <c r="I600">
        <f>VLOOKUP(G600,'Cards Fixture'!$A$1:$B$278,2,FALSE)</f>
        <v>157</v>
      </c>
      <c r="J600">
        <f t="shared" si="104"/>
        <v>0</v>
      </c>
      <c r="K600" t="str">
        <f t="shared" si="110"/>
        <v>157</v>
      </c>
      <c r="L600">
        <f t="shared" si="105"/>
        <v>168</v>
      </c>
      <c r="M600">
        <f t="shared" si="106"/>
        <v>0</v>
      </c>
      <c r="N600" t="str">
        <f t="shared" si="107"/>
        <v>UZ</v>
      </c>
    </row>
    <row r="601" spans="1:14">
      <c r="B601" t="str">
        <f t="shared" si="99"/>
        <v>------ UZ ------</v>
      </c>
      <c r="C601" t="str">
        <f t="shared" si="100"/>
        <v>Pack 2 pick 12:</v>
      </c>
      <c r="D601" s="2" t="str">
        <f t="shared" si="109"/>
        <v xml:space="preserve"> 2</v>
      </c>
      <c r="E601" s="2" t="str">
        <f t="shared" si="108"/>
        <v>12</v>
      </c>
      <c r="F601">
        <f t="shared" si="101"/>
        <v>0</v>
      </c>
      <c r="G601" t="str">
        <f t="shared" si="102"/>
        <v>0</v>
      </c>
      <c r="H601">
        <f t="shared" si="103"/>
        <v>0</v>
      </c>
      <c r="I601" t="e">
        <f>VLOOKUP(G601,'Cards Fixture'!$A$1:$B$278,2,FALSE)</f>
        <v>#N/A</v>
      </c>
      <c r="J601">
        <f t="shared" si="104"/>
        <v>0</v>
      </c>
      <c r="K601" t="str">
        <f t="shared" si="110"/>
        <v>157</v>
      </c>
      <c r="L601">
        <f t="shared" si="105"/>
        <v>168</v>
      </c>
      <c r="M601">
        <f t="shared" si="106"/>
        <v>0</v>
      </c>
      <c r="N601" t="str">
        <f t="shared" si="107"/>
        <v>UZ</v>
      </c>
    </row>
    <row r="602" spans="1:14">
      <c r="A602" t="s">
        <v>179</v>
      </c>
      <c r="B602" t="str">
        <f t="shared" si="99"/>
        <v>------ UZ ------</v>
      </c>
      <c r="C602" t="str">
        <f t="shared" si="100"/>
        <v>Pack 2 pick 12:</v>
      </c>
      <c r="D602" s="2" t="str">
        <f t="shared" si="109"/>
        <v xml:space="preserve"> 2</v>
      </c>
      <c r="E602" s="2" t="str">
        <f t="shared" si="108"/>
        <v>12</v>
      </c>
      <c r="F602" t="str">
        <f t="shared" si="101"/>
        <v xml:space="preserve">    Regrowth</v>
      </c>
      <c r="G602" t="str">
        <f t="shared" si="102"/>
        <v>Regrowth</v>
      </c>
      <c r="H602">
        <f t="shared" si="103"/>
        <v>0</v>
      </c>
      <c r="I602">
        <f>VLOOKUP(G602,'Cards Fixture'!$A$1:$B$278,2,FALSE)</f>
        <v>179</v>
      </c>
      <c r="J602">
        <f t="shared" si="104"/>
        <v>0</v>
      </c>
      <c r="K602" t="str">
        <f t="shared" si="110"/>
        <v>157,179</v>
      </c>
      <c r="L602">
        <f t="shared" si="105"/>
        <v>168</v>
      </c>
      <c r="M602">
        <f t="shared" si="106"/>
        <v>0</v>
      </c>
      <c r="N602" t="str">
        <f t="shared" si="107"/>
        <v>UZ</v>
      </c>
    </row>
    <row r="603" spans="1:14">
      <c r="B603" t="str">
        <f t="shared" ref="B603:B666" si="111">IF(ISERROR(FIND("----",A603)),B602,A603)</f>
        <v>------ UZ ------</v>
      </c>
      <c r="C603" t="str">
        <f t="shared" ref="C603:C666" si="112">IF(ISERROR(FIND(":",A603)),C602,A603)</f>
        <v>Pack 2 pick 12:</v>
      </c>
      <c r="D603" s="2" t="str">
        <f t="shared" si="109"/>
        <v xml:space="preserve"> 2</v>
      </c>
      <c r="E603" s="2" t="str">
        <f t="shared" si="108"/>
        <v>12</v>
      </c>
      <c r="F603">
        <f t="shared" ref="F603:F666" si="113">IF(AND(ISERROR(FIND("----",A603)),ISERROR(FIND(":",A603))),A603,"")</f>
        <v>0</v>
      </c>
      <c r="G603" t="str">
        <f t="shared" ref="G603:G666" si="114">TRIM(SUBSTITUTE(F603,"--&gt; ",""))</f>
        <v>0</v>
      </c>
      <c r="H603">
        <f t="shared" ref="H603:H666" si="115">IF(NOT(ISERROR(FIND("--&gt; ",A603))),1,0)</f>
        <v>0</v>
      </c>
      <c r="I603" t="e">
        <f>VLOOKUP(G603,'Cards Fixture'!$A$1:$B$278,2,FALSE)</f>
        <v>#N/A</v>
      </c>
      <c r="J603">
        <f t="shared" ref="J603:J666" si="116">IF(C603&lt;&gt;C602,1,0)</f>
        <v>0</v>
      </c>
      <c r="K603" t="str">
        <f t="shared" si="110"/>
        <v>157,179</v>
      </c>
      <c r="L603">
        <f t="shared" ref="L603:L666" si="117">IF(ISBLANK(K603),"",IF(H603=1,I603,L602))</f>
        <v>168</v>
      </c>
      <c r="M603">
        <f t="shared" ref="M603:M666" si="118">IF(J604=1,1,0)</f>
        <v>0</v>
      </c>
      <c r="N603" t="str">
        <f t="shared" ref="N603:N666" si="119">TRIM(SUBSTITUTE(B603,"------",""))</f>
        <v>UZ</v>
      </c>
    </row>
    <row r="604" spans="1:14">
      <c r="A604" t="s">
        <v>182</v>
      </c>
      <c r="B604" t="str">
        <f t="shared" si="111"/>
        <v>------ UZ ------</v>
      </c>
      <c r="C604" t="str">
        <f t="shared" si="112"/>
        <v>Pack 2 pick 12:</v>
      </c>
      <c r="D604" s="2" t="str">
        <f t="shared" si="109"/>
        <v xml:space="preserve"> 2</v>
      </c>
      <c r="E604" s="2" t="str">
        <f t="shared" si="108"/>
        <v>12</v>
      </c>
      <c r="F604" t="str">
        <f t="shared" si="113"/>
        <v xml:space="preserve">    Liliana of the Dark Realms</v>
      </c>
      <c r="G604" t="str">
        <f t="shared" si="114"/>
        <v>Liliana of the Dark Realms</v>
      </c>
      <c r="H604">
        <f t="shared" si="115"/>
        <v>0</v>
      </c>
      <c r="I604">
        <f>VLOOKUP(G604,'Cards Fixture'!$A$1:$B$278,2,FALSE)</f>
        <v>114</v>
      </c>
      <c r="J604">
        <f t="shared" si="116"/>
        <v>0</v>
      </c>
      <c r="K604" t="str">
        <f t="shared" si="110"/>
        <v>157,179,114</v>
      </c>
      <c r="L604">
        <f t="shared" si="117"/>
        <v>168</v>
      </c>
      <c r="M604">
        <f t="shared" si="118"/>
        <v>0</v>
      </c>
      <c r="N604" t="str">
        <f t="shared" si="119"/>
        <v>UZ</v>
      </c>
    </row>
    <row r="605" spans="1:14">
      <c r="B605" t="str">
        <f t="shared" si="111"/>
        <v>------ UZ ------</v>
      </c>
      <c r="C605" t="str">
        <f t="shared" si="112"/>
        <v>Pack 2 pick 12:</v>
      </c>
      <c r="D605" s="2" t="str">
        <f t="shared" si="109"/>
        <v xml:space="preserve"> 2</v>
      </c>
      <c r="E605" s="2" t="str">
        <f t="shared" si="108"/>
        <v>12</v>
      </c>
      <c r="F605">
        <f t="shared" si="113"/>
        <v>0</v>
      </c>
      <c r="G605" t="str">
        <f t="shared" si="114"/>
        <v>0</v>
      </c>
      <c r="H605">
        <f t="shared" si="115"/>
        <v>0</v>
      </c>
      <c r="I605" t="e">
        <f>VLOOKUP(G605,'Cards Fixture'!$A$1:$B$278,2,FALSE)</f>
        <v>#N/A</v>
      </c>
      <c r="J605">
        <f t="shared" si="116"/>
        <v>0</v>
      </c>
      <c r="K605" t="str">
        <f t="shared" si="110"/>
        <v>157,179,114</v>
      </c>
      <c r="L605">
        <f t="shared" si="117"/>
        <v>168</v>
      </c>
      <c r="M605">
        <f t="shared" si="118"/>
        <v>0</v>
      </c>
      <c r="N605" t="str">
        <f t="shared" si="119"/>
        <v>UZ</v>
      </c>
    </row>
    <row r="606" spans="1:14">
      <c r="A606" t="s">
        <v>234</v>
      </c>
      <c r="B606" t="str">
        <f t="shared" si="111"/>
        <v>------ UZ ------</v>
      </c>
      <c r="C606" t="str">
        <f t="shared" si="112"/>
        <v>Pack 2 pick 12:</v>
      </c>
      <c r="D606" s="2" t="str">
        <f t="shared" si="109"/>
        <v xml:space="preserve"> 2</v>
      </c>
      <c r="E606" s="2" t="str">
        <f t="shared" ref="E606:E669" si="120">RIGHT(LEFT(C606, FIND(":",C606)-1),2)</f>
        <v>12</v>
      </c>
      <c r="F606" t="str">
        <f t="shared" si="113"/>
        <v>--&gt; Looter il-Kor</v>
      </c>
      <c r="G606" t="str">
        <f t="shared" si="114"/>
        <v>Looter il-Kor</v>
      </c>
      <c r="H606">
        <f t="shared" si="115"/>
        <v>1</v>
      </c>
      <c r="I606">
        <f>VLOOKUP(G606,'Cards Fixture'!$A$1:$B$278,2,FALSE)</f>
        <v>115</v>
      </c>
      <c r="J606">
        <f t="shared" si="116"/>
        <v>0</v>
      </c>
      <c r="K606" t="str">
        <f t="shared" si="110"/>
        <v>157,179,114,115</v>
      </c>
      <c r="L606">
        <f t="shared" si="117"/>
        <v>115</v>
      </c>
      <c r="M606">
        <f t="shared" si="118"/>
        <v>0</v>
      </c>
      <c r="N606" t="str">
        <f t="shared" si="119"/>
        <v>UZ</v>
      </c>
    </row>
    <row r="607" spans="1:14">
      <c r="B607" t="str">
        <f t="shared" si="111"/>
        <v>------ UZ ------</v>
      </c>
      <c r="C607" t="str">
        <f t="shared" si="112"/>
        <v>Pack 2 pick 12:</v>
      </c>
      <c r="D607" s="2" t="str">
        <f t="shared" ref="D607:D670" si="121">RIGHT(LEFT(C607,FIND(" pick",C607)-1),2)</f>
        <v xml:space="preserve"> 2</v>
      </c>
      <c r="E607" s="2" t="str">
        <f t="shared" si="120"/>
        <v>12</v>
      </c>
      <c r="F607">
        <f t="shared" si="113"/>
        <v>0</v>
      </c>
      <c r="G607" t="str">
        <f t="shared" si="114"/>
        <v>0</v>
      </c>
      <c r="H607">
        <f t="shared" si="115"/>
        <v>0</v>
      </c>
      <c r="I607" t="e">
        <f>VLOOKUP(G607,'Cards Fixture'!$A$1:$B$278,2,FALSE)</f>
        <v>#N/A</v>
      </c>
      <c r="J607">
        <f t="shared" si="116"/>
        <v>0</v>
      </c>
      <c r="K607" t="str">
        <f t="shared" si="110"/>
        <v>157,179,114,115</v>
      </c>
      <c r="L607">
        <f t="shared" si="117"/>
        <v>115</v>
      </c>
      <c r="M607">
        <f t="shared" si="118"/>
        <v>0</v>
      </c>
      <c r="N607" t="str">
        <f t="shared" si="119"/>
        <v>UZ</v>
      </c>
    </row>
    <row r="608" spans="1:14">
      <c r="B608" t="str">
        <f t="shared" si="111"/>
        <v>------ UZ ------</v>
      </c>
      <c r="C608" t="str">
        <f t="shared" si="112"/>
        <v>Pack 2 pick 12:</v>
      </c>
      <c r="D608" s="2" t="str">
        <f t="shared" si="121"/>
        <v xml:space="preserve"> 2</v>
      </c>
      <c r="E608" s="2" t="str">
        <f t="shared" si="120"/>
        <v>12</v>
      </c>
      <c r="F608">
        <f t="shared" si="113"/>
        <v>0</v>
      </c>
      <c r="G608" t="str">
        <f t="shared" si="114"/>
        <v>0</v>
      </c>
      <c r="H608">
        <f t="shared" si="115"/>
        <v>0</v>
      </c>
      <c r="I608" t="e">
        <f>VLOOKUP(G608,'Cards Fixture'!$A$1:$B$278,2,FALSE)</f>
        <v>#N/A</v>
      </c>
      <c r="J608">
        <f t="shared" si="116"/>
        <v>0</v>
      </c>
      <c r="K608" t="str">
        <f t="shared" si="110"/>
        <v>157,179,114,115</v>
      </c>
      <c r="L608">
        <f t="shared" si="117"/>
        <v>115</v>
      </c>
      <c r="M608">
        <f t="shared" si="118"/>
        <v>0</v>
      </c>
      <c r="N608" t="str">
        <f t="shared" si="119"/>
        <v>UZ</v>
      </c>
    </row>
    <row r="609" spans="1:14">
      <c r="B609" t="str">
        <f t="shared" si="111"/>
        <v>------ UZ ------</v>
      </c>
      <c r="C609" t="str">
        <f t="shared" si="112"/>
        <v>Pack 2 pick 12:</v>
      </c>
      <c r="D609" s="2" t="str">
        <f t="shared" si="121"/>
        <v xml:space="preserve"> 2</v>
      </c>
      <c r="E609" s="2" t="str">
        <f t="shared" si="120"/>
        <v>12</v>
      </c>
      <c r="F609">
        <f t="shared" si="113"/>
        <v>0</v>
      </c>
      <c r="G609" t="str">
        <f t="shared" si="114"/>
        <v>0</v>
      </c>
      <c r="H609">
        <f t="shared" si="115"/>
        <v>0</v>
      </c>
      <c r="I609" t="e">
        <f>VLOOKUP(G609,'Cards Fixture'!$A$1:$B$278,2,FALSE)</f>
        <v>#N/A</v>
      </c>
      <c r="J609">
        <f t="shared" si="116"/>
        <v>0</v>
      </c>
      <c r="K609" t="str">
        <f t="shared" ref="K609:K672" si="122">IF(J609=1,IF(ISNA(I609),"",I609),K608&amp;IF(ISNA(I609),"",IF(LEN(K608)=0,I609,","&amp;I609)))</f>
        <v>157,179,114,115</v>
      </c>
      <c r="L609">
        <f t="shared" si="117"/>
        <v>115</v>
      </c>
      <c r="M609">
        <f t="shared" si="118"/>
        <v>1</v>
      </c>
      <c r="N609" t="str">
        <f t="shared" si="119"/>
        <v>UZ</v>
      </c>
    </row>
    <row r="610" spans="1:14">
      <c r="A610" t="s">
        <v>235</v>
      </c>
      <c r="B610" t="str">
        <f t="shared" si="111"/>
        <v>------ UZ ------</v>
      </c>
      <c r="C610" t="str">
        <f t="shared" si="112"/>
        <v>Pack 2 pick 13:</v>
      </c>
      <c r="D610" s="2" t="str">
        <f t="shared" si="121"/>
        <v xml:space="preserve"> 2</v>
      </c>
      <c r="E610" s="2" t="str">
        <f t="shared" si="120"/>
        <v>13</v>
      </c>
      <c r="F610" t="str">
        <f t="shared" si="113"/>
        <v/>
      </c>
      <c r="G610" t="str">
        <f t="shared" si="114"/>
        <v/>
      </c>
      <c r="H610">
        <f t="shared" si="115"/>
        <v>0</v>
      </c>
      <c r="I610" t="e">
        <f>VLOOKUP(G610,'Cards Fixture'!$A$1:$B$278,2,FALSE)</f>
        <v>#N/A</v>
      </c>
      <c r="J610">
        <f t="shared" si="116"/>
        <v>1</v>
      </c>
      <c r="K610" t="str">
        <f t="shared" si="122"/>
        <v/>
      </c>
      <c r="L610">
        <f t="shared" si="117"/>
        <v>115</v>
      </c>
      <c r="M610">
        <f t="shared" si="118"/>
        <v>0</v>
      </c>
      <c r="N610" t="str">
        <f t="shared" si="119"/>
        <v>UZ</v>
      </c>
    </row>
    <row r="611" spans="1:14">
      <c r="B611" t="str">
        <f t="shared" si="111"/>
        <v>------ UZ ------</v>
      </c>
      <c r="C611" t="str">
        <f t="shared" si="112"/>
        <v>Pack 2 pick 13:</v>
      </c>
      <c r="D611" s="2" t="str">
        <f t="shared" si="121"/>
        <v xml:space="preserve"> 2</v>
      </c>
      <c r="E611" s="2" t="str">
        <f t="shared" si="120"/>
        <v>13</v>
      </c>
      <c r="F611">
        <f t="shared" si="113"/>
        <v>0</v>
      </c>
      <c r="G611" t="str">
        <f t="shared" si="114"/>
        <v>0</v>
      </c>
      <c r="H611">
        <f t="shared" si="115"/>
        <v>0</v>
      </c>
      <c r="I611" t="e">
        <f>VLOOKUP(G611,'Cards Fixture'!$A$1:$B$278,2,FALSE)</f>
        <v>#N/A</v>
      </c>
      <c r="J611">
        <f t="shared" si="116"/>
        <v>0</v>
      </c>
      <c r="K611" t="str">
        <f t="shared" si="122"/>
        <v/>
      </c>
      <c r="L611">
        <f t="shared" si="117"/>
        <v>115</v>
      </c>
      <c r="M611">
        <f t="shared" si="118"/>
        <v>0</v>
      </c>
      <c r="N611" t="str">
        <f t="shared" si="119"/>
        <v>UZ</v>
      </c>
    </row>
    <row r="612" spans="1:14">
      <c r="A612" t="s">
        <v>187</v>
      </c>
      <c r="B612" t="str">
        <f t="shared" si="111"/>
        <v>------ UZ ------</v>
      </c>
      <c r="C612" t="str">
        <f t="shared" si="112"/>
        <v>Pack 2 pick 13:</v>
      </c>
      <c r="D612" s="2" t="str">
        <f t="shared" si="121"/>
        <v xml:space="preserve"> 2</v>
      </c>
      <c r="E612" s="2" t="str">
        <f t="shared" si="120"/>
        <v>13</v>
      </c>
      <c r="F612" t="str">
        <f t="shared" si="113"/>
        <v xml:space="preserve">    Tin Street Hooligan</v>
      </c>
      <c r="G612" t="str">
        <f t="shared" si="114"/>
        <v>Tin Street Hooligan</v>
      </c>
      <c r="H612">
        <f t="shared" si="115"/>
        <v>0</v>
      </c>
      <c r="I612">
        <f>VLOOKUP(G612,'Cards Fixture'!$A$1:$B$278,2,FALSE)</f>
        <v>237</v>
      </c>
      <c r="J612">
        <f t="shared" si="116"/>
        <v>0</v>
      </c>
      <c r="K612" t="str">
        <f t="shared" si="122"/>
        <v>237</v>
      </c>
      <c r="L612">
        <f t="shared" si="117"/>
        <v>115</v>
      </c>
      <c r="M612">
        <f t="shared" si="118"/>
        <v>0</v>
      </c>
      <c r="N612" t="str">
        <f t="shared" si="119"/>
        <v>UZ</v>
      </c>
    </row>
    <row r="613" spans="1:14">
      <c r="B613" t="str">
        <f t="shared" si="111"/>
        <v>------ UZ ------</v>
      </c>
      <c r="C613" t="str">
        <f t="shared" si="112"/>
        <v>Pack 2 pick 13:</v>
      </c>
      <c r="D613" s="2" t="str">
        <f t="shared" si="121"/>
        <v xml:space="preserve"> 2</v>
      </c>
      <c r="E613" s="2" t="str">
        <f t="shared" si="120"/>
        <v>13</v>
      </c>
      <c r="F613">
        <f t="shared" si="113"/>
        <v>0</v>
      </c>
      <c r="G613" t="str">
        <f t="shared" si="114"/>
        <v>0</v>
      </c>
      <c r="H613">
        <f t="shared" si="115"/>
        <v>0</v>
      </c>
      <c r="I613" t="e">
        <f>VLOOKUP(G613,'Cards Fixture'!$A$1:$B$278,2,FALSE)</f>
        <v>#N/A</v>
      </c>
      <c r="J613">
        <f t="shared" si="116"/>
        <v>0</v>
      </c>
      <c r="K613" t="str">
        <f t="shared" si="122"/>
        <v>237</v>
      </c>
      <c r="L613">
        <f t="shared" si="117"/>
        <v>115</v>
      </c>
      <c r="M613">
        <f t="shared" si="118"/>
        <v>0</v>
      </c>
      <c r="N613" t="str">
        <f t="shared" si="119"/>
        <v>UZ</v>
      </c>
    </row>
    <row r="614" spans="1:14">
      <c r="A614" t="s">
        <v>193</v>
      </c>
      <c r="B614" t="str">
        <f t="shared" si="111"/>
        <v>------ UZ ------</v>
      </c>
      <c r="C614" t="str">
        <f t="shared" si="112"/>
        <v>Pack 2 pick 13:</v>
      </c>
      <c r="D614" s="2" t="str">
        <f t="shared" si="121"/>
        <v xml:space="preserve"> 2</v>
      </c>
      <c r="E614" s="2" t="str">
        <f t="shared" si="120"/>
        <v>13</v>
      </c>
      <c r="F614" t="str">
        <f t="shared" si="113"/>
        <v xml:space="preserve">    Firemane Angel</v>
      </c>
      <c r="G614" t="str">
        <f t="shared" si="114"/>
        <v>Firemane Angel</v>
      </c>
      <c r="H614">
        <f t="shared" si="115"/>
        <v>0</v>
      </c>
      <c r="I614">
        <f>VLOOKUP(G614,'Cards Fixture'!$A$1:$B$278,2,FALSE)</f>
        <v>76</v>
      </c>
      <c r="J614">
        <f t="shared" si="116"/>
        <v>0</v>
      </c>
      <c r="K614" t="str">
        <f t="shared" si="122"/>
        <v>237,76</v>
      </c>
      <c r="L614">
        <f t="shared" si="117"/>
        <v>115</v>
      </c>
      <c r="M614">
        <f t="shared" si="118"/>
        <v>0</v>
      </c>
      <c r="N614" t="str">
        <f t="shared" si="119"/>
        <v>UZ</v>
      </c>
    </row>
    <row r="615" spans="1:14">
      <c r="B615" t="str">
        <f t="shared" si="111"/>
        <v>------ UZ ------</v>
      </c>
      <c r="C615" t="str">
        <f t="shared" si="112"/>
        <v>Pack 2 pick 13:</v>
      </c>
      <c r="D615" s="2" t="str">
        <f t="shared" si="121"/>
        <v xml:space="preserve"> 2</v>
      </c>
      <c r="E615" s="2" t="str">
        <f t="shared" si="120"/>
        <v>13</v>
      </c>
      <c r="F615">
        <f t="shared" si="113"/>
        <v>0</v>
      </c>
      <c r="G615" t="str">
        <f t="shared" si="114"/>
        <v>0</v>
      </c>
      <c r="H615">
        <f t="shared" si="115"/>
        <v>0</v>
      </c>
      <c r="I615" t="e">
        <f>VLOOKUP(G615,'Cards Fixture'!$A$1:$B$278,2,FALSE)</f>
        <v>#N/A</v>
      </c>
      <c r="J615">
        <f t="shared" si="116"/>
        <v>0</v>
      </c>
      <c r="K615" t="str">
        <f t="shared" si="122"/>
        <v>237,76</v>
      </c>
      <c r="L615">
        <f t="shared" si="117"/>
        <v>115</v>
      </c>
      <c r="M615">
        <f t="shared" si="118"/>
        <v>0</v>
      </c>
      <c r="N615" t="str">
        <f t="shared" si="119"/>
        <v>UZ</v>
      </c>
    </row>
    <row r="616" spans="1:14">
      <c r="A616" t="s">
        <v>236</v>
      </c>
      <c r="B616" t="str">
        <f t="shared" si="111"/>
        <v>------ UZ ------</v>
      </c>
      <c r="C616" t="str">
        <f t="shared" si="112"/>
        <v>Pack 2 pick 13:</v>
      </c>
      <c r="D616" s="2" t="str">
        <f t="shared" si="121"/>
        <v xml:space="preserve"> 2</v>
      </c>
      <c r="E616" s="2" t="str">
        <f t="shared" si="120"/>
        <v>13</v>
      </c>
      <c r="F616" t="str">
        <f t="shared" si="113"/>
        <v>--&gt; Burning of Xinye</v>
      </c>
      <c r="G616" t="str">
        <f t="shared" si="114"/>
        <v>Burning of Xinye</v>
      </c>
      <c r="H616">
        <f t="shared" si="115"/>
        <v>1</v>
      </c>
      <c r="I616">
        <f>VLOOKUP(G616,'Cards Fixture'!$A$1:$B$278,2,FALSE)</f>
        <v>33</v>
      </c>
      <c r="J616">
        <f t="shared" si="116"/>
        <v>0</v>
      </c>
      <c r="K616" t="str">
        <f t="shared" si="122"/>
        <v>237,76,33</v>
      </c>
      <c r="L616">
        <f t="shared" si="117"/>
        <v>33</v>
      </c>
      <c r="M616">
        <f t="shared" si="118"/>
        <v>0</v>
      </c>
      <c r="N616" t="str">
        <f t="shared" si="119"/>
        <v>UZ</v>
      </c>
    </row>
    <row r="617" spans="1:14">
      <c r="B617" t="str">
        <f t="shared" si="111"/>
        <v>------ UZ ------</v>
      </c>
      <c r="C617" t="str">
        <f t="shared" si="112"/>
        <v>Pack 2 pick 13:</v>
      </c>
      <c r="D617" s="2" t="str">
        <f t="shared" si="121"/>
        <v xml:space="preserve"> 2</v>
      </c>
      <c r="E617" s="2" t="str">
        <f t="shared" si="120"/>
        <v>13</v>
      </c>
      <c r="F617">
        <f t="shared" si="113"/>
        <v>0</v>
      </c>
      <c r="G617" t="str">
        <f t="shared" si="114"/>
        <v>0</v>
      </c>
      <c r="H617">
        <f t="shared" si="115"/>
        <v>0</v>
      </c>
      <c r="I617" t="e">
        <f>VLOOKUP(G617,'Cards Fixture'!$A$1:$B$278,2,FALSE)</f>
        <v>#N/A</v>
      </c>
      <c r="J617">
        <f t="shared" si="116"/>
        <v>0</v>
      </c>
      <c r="K617" t="str">
        <f t="shared" si="122"/>
        <v>237,76,33</v>
      </c>
      <c r="L617">
        <f t="shared" si="117"/>
        <v>33</v>
      </c>
      <c r="M617">
        <f t="shared" si="118"/>
        <v>0</v>
      </c>
      <c r="N617" t="str">
        <f t="shared" si="119"/>
        <v>UZ</v>
      </c>
    </row>
    <row r="618" spans="1:14">
      <c r="B618" t="str">
        <f t="shared" si="111"/>
        <v>------ UZ ------</v>
      </c>
      <c r="C618" t="str">
        <f t="shared" si="112"/>
        <v>Pack 2 pick 13:</v>
      </c>
      <c r="D618" s="2" t="str">
        <f t="shared" si="121"/>
        <v xml:space="preserve"> 2</v>
      </c>
      <c r="E618" s="2" t="str">
        <f t="shared" si="120"/>
        <v>13</v>
      </c>
      <c r="F618">
        <f t="shared" si="113"/>
        <v>0</v>
      </c>
      <c r="G618" t="str">
        <f t="shared" si="114"/>
        <v>0</v>
      </c>
      <c r="H618">
        <f t="shared" si="115"/>
        <v>0</v>
      </c>
      <c r="I618" t="e">
        <f>VLOOKUP(G618,'Cards Fixture'!$A$1:$B$278,2,FALSE)</f>
        <v>#N/A</v>
      </c>
      <c r="J618">
        <f t="shared" si="116"/>
        <v>0</v>
      </c>
      <c r="K618" t="str">
        <f t="shared" si="122"/>
        <v>237,76,33</v>
      </c>
      <c r="L618">
        <f t="shared" si="117"/>
        <v>33</v>
      </c>
      <c r="M618">
        <f t="shared" si="118"/>
        <v>0</v>
      </c>
      <c r="N618" t="str">
        <f t="shared" si="119"/>
        <v>UZ</v>
      </c>
    </row>
    <row r="619" spans="1:14">
      <c r="B619" t="str">
        <f t="shared" si="111"/>
        <v>------ UZ ------</v>
      </c>
      <c r="C619" t="str">
        <f t="shared" si="112"/>
        <v>Pack 2 pick 13:</v>
      </c>
      <c r="D619" s="2" t="str">
        <f t="shared" si="121"/>
        <v xml:space="preserve"> 2</v>
      </c>
      <c r="E619" s="2" t="str">
        <f t="shared" si="120"/>
        <v>13</v>
      </c>
      <c r="F619">
        <f t="shared" si="113"/>
        <v>0</v>
      </c>
      <c r="G619" t="str">
        <f t="shared" si="114"/>
        <v>0</v>
      </c>
      <c r="H619">
        <f t="shared" si="115"/>
        <v>0</v>
      </c>
      <c r="I619" t="e">
        <f>VLOOKUP(G619,'Cards Fixture'!$A$1:$B$278,2,FALSE)</f>
        <v>#N/A</v>
      </c>
      <c r="J619">
        <f t="shared" si="116"/>
        <v>0</v>
      </c>
      <c r="K619" t="str">
        <f t="shared" si="122"/>
        <v>237,76,33</v>
      </c>
      <c r="L619">
        <f t="shared" si="117"/>
        <v>33</v>
      </c>
      <c r="M619">
        <f t="shared" si="118"/>
        <v>1</v>
      </c>
      <c r="N619" t="str">
        <f t="shared" si="119"/>
        <v>UZ</v>
      </c>
    </row>
    <row r="620" spans="1:14">
      <c r="A620" t="s">
        <v>237</v>
      </c>
      <c r="B620" t="str">
        <f t="shared" si="111"/>
        <v>------ UZ ------</v>
      </c>
      <c r="C620" t="str">
        <f t="shared" si="112"/>
        <v>Pack 2 pick 14:</v>
      </c>
      <c r="D620" s="2" t="str">
        <f t="shared" si="121"/>
        <v xml:space="preserve"> 2</v>
      </c>
      <c r="E620" s="2" t="str">
        <f t="shared" si="120"/>
        <v>14</v>
      </c>
      <c r="F620" t="str">
        <f t="shared" si="113"/>
        <v/>
      </c>
      <c r="G620" t="str">
        <f t="shared" si="114"/>
        <v/>
      </c>
      <c r="H620">
        <f t="shared" si="115"/>
        <v>0</v>
      </c>
      <c r="I620" t="e">
        <f>VLOOKUP(G620,'Cards Fixture'!$A$1:$B$278,2,FALSE)</f>
        <v>#N/A</v>
      </c>
      <c r="J620">
        <f t="shared" si="116"/>
        <v>1</v>
      </c>
      <c r="K620" t="str">
        <f t="shared" si="122"/>
        <v/>
      </c>
      <c r="L620">
        <f t="shared" si="117"/>
        <v>33</v>
      </c>
      <c r="M620">
        <f t="shared" si="118"/>
        <v>0</v>
      </c>
      <c r="N620" t="str">
        <f t="shared" si="119"/>
        <v>UZ</v>
      </c>
    </row>
    <row r="621" spans="1:14">
      <c r="B621" t="str">
        <f t="shared" si="111"/>
        <v>------ UZ ------</v>
      </c>
      <c r="C621" t="str">
        <f t="shared" si="112"/>
        <v>Pack 2 pick 14:</v>
      </c>
      <c r="D621" s="2" t="str">
        <f t="shared" si="121"/>
        <v xml:space="preserve"> 2</v>
      </c>
      <c r="E621" s="2" t="str">
        <f t="shared" si="120"/>
        <v>14</v>
      </c>
      <c r="F621">
        <f t="shared" si="113"/>
        <v>0</v>
      </c>
      <c r="G621" t="str">
        <f t="shared" si="114"/>
        <v>0</v>
      </c>
      <c r="H621">
        <f t="shared" si="115"/>
        <v>0</v>
      </c>
      <c r="I621" t="e">
        <f>VLOOKUP(G621,'Cards Fixture'!$A$1:$B$278,2,FALSE)</f>
        <v>#N/A</v>
      </c>
      <c r="J621">
        <f t="shared" si="116"/>
        <v>0</v>
      </c>
      <c r="K621" t="str">
        <f t="shared" si="122"/>
        <v/>
      </c>
      <c r="L621">
        <f t="shared" si="117"/>
        <v>33</v>
      </c>
      <c r="M621">
        <f t="shared" si="118"/>
        <v>0</v>
      </c>
      <c r="N621" t="str">
        <f t="shared" si="119"/>
        <v>UZ</v>
      </c>
    </row>
    <row r="622" spans="1:14">
      <c r="A622" t="s">
        <v>198</v>
      </c>
      <c r="B622" t="str">
        <f t="shared" si="111"/>
        <v>------ UZ ------</v>
      </c>
      <c r="C622" t="str">
        <f t="shared" si="112"/>
        <v>Pack 2 pick 14:</v>
      </c>
      <c r="D622" s="2" t="str">
        <f t="shared" si="121"/>
        <v xml:space="preserve"> 2</v>
      </c>
      <c r="E622" s="2" t="str">
        <f t="shared" si="120"/>
        <v>14</v>
      </c>
      <c r="F622" t="str">
        <f t="shared" si="113"/>
        <v xml:space="preserve">    Tendrils of Agony</v>
      </c>
      <c r="G622" t="str">
        <f t="shared" si="114"/>
        <v>Tendrils of Agony</v>
      </c>
      <c r="H622">
        <f t="shared" si="115"/>
        <v>0</v>
      </c>
      <c r="I622">
        <f>VLOOKUP(G622,'Cards Fixture'!$A$1:$B$278,2,FALSE)</f>
        <v>224</v>
      </c>
      <c r="J622">
        <f t="shared" si="116"/>
        <v>0</v>
      </c>
      <c r="K622" t="str">
        <f t="shared" si="122"/>
        <v>224</v>
      </c>
      <c r="L622">
        <f t="shared" si="117"/>
        <v>33</v>
      </c>
      <c r="M622">
        <f t="shared" si="118"/>
        <v>0</v>
      </c>
      <c r="N622" t="str">
        <f t="shared" si="119"/>
        <v>UZ</v>
      </c>
    </row>
    <row r="623" spans="1:14">
      <c r="B623" t="str">
        <f t="shared" si="111"/>
        <v>------ UZ ------</v>
      </c>
      <c r="C623" t="str">
        <f t="shared" si="112"/>
        <v>Pack 2 pick 14:</v>
      </c>
      <c r="D623" s="2" t="str">
        <f t="shared" si="121"/>
        <v xml:space="preserve"> 2</v>
      </c>
      <c r="E623" s="2" t="str">
        <f t="shared" si="120"/>
        <v>14</v>
      </c>
      <c r="F623">
        <f t="shared" si="113"/>
        <v>0</v>
      </c>
      <c r="G623" t="str">
        <f t="shared" si="114"/>
        <v>0</v>
      </c>
      <c r="H623">
        <f t="shared" si="115"/>
        <v>0</v>
      </c>
      <c r="I623" t="e">
        <f>VLOOKUP(G623,'Cards Fixture'!$A$1:$B$278,2,FALSE)</f>
        <v>#N/A</v>
      </c>
      <c r="J623">
        <f t="shared" si="116"/>
        <v>0</v>
      </c>
      <c r="K623" t="str">
        <f t="shared" si="122"/>
        <v>224</v>
      </c>
      <c r="L623">
        <f t="shared" si="117"/>
        <v>33</v>
      </c>
      <c r="M623">
        <f t="shared" si="118"/>
        <v>0</v>
      </c>
      <c r="N623" t="str">
        <f t="shared" si="119"/>
        <v>UZ</v>
      </c>
    </row>
    <row r="624" spans="1:14">
      <c r="A624" t="s">
        <v>238</v>
      </c>
      <c r="B624" t="str">
        <f t="shared" si="111"/>
        <v>------ UZ ------</v>
      </c>
      <c r="C624" t="str">
        <f t="shared" si="112"/>
        <v>Pack 2 pick 14:</v>
      </c>
      <c r="D624" s="2" t="str">
        <f t="shared" si="121"/>
        <v xml:space="preserve"> 2</v>
      </c>
      <c r="E624" s="2" t="str">
        <f t="shared" si="120"/>
        <v>14</v>
      </c>
      <c r="F624" t="str">
        <f t="shared" si="113"/>
        <v>--&gt; Everflowing Chalice</v>
      </c>
      <c r="G624" t="str">
        <f t="shared" si="114"/>
        <v>Everflowing Chalice</v>
      </c>
      <c r="H624">
        <f t="shared" si="115"/>
        <v>1</v>
      </c>
      <c r="I624">
        <f>VLOOKUP(G624,'Cards Fixture'!$A$1:$B$278,2,FALSE)</f>
        <v>72</v>
      </c>
      <c r="J624">
        <f t="shared" si="116"/>
        <v>0</v>
      </c>
      <c r="K624" t="str">
        <f t="shared" si="122"/>
        <v>224,72</v>
      </c>
      <c r="L624">
        <f t="shared" si="117"/>
        <v>72</v>
      </c>
      <c r="M624">
        <f t="shared" si="118"/>
        <v>0</v>
      </c>
      <c r="N624" t="str">
        <f t="shared" si="119"/>
        <v>UZ</v>
      </c>
    </row>
    <row r="625" spans="1:14">
      <c r="B625" t="str">
        <f t="shared" si="111"/>
        <v>------ UZ ------</v>
      </c>
      <c r="C625" t="str">
        <f t="shared" si="112"/>
        <v>Pack 2 pick 14:</v>
      </c>
      <c r="D625" s="2" t="str">
        <f t="shared" si="121"/>
        <v xml:space="preserve"> 2</v>
      </c>
      <c r="E625" s="2" t="str">
        <f t="shared" si="120"/>
        <v>14</v>
      </c>
      <c r="F625">
        <f t="shared" si="113"/>
        <v>0</v>
      </c>
      <c r="G625" t="str">
        <f t="shared" si="114"/>
        <v>0</v>
      </c>
      <c r="H625">
        <f t="shared" si="115"/>
        <v>0</v>
      </c>
      <c r="I625" t="e">
        <f>VLOOKUP(G625,'Cards Fixture'!$A$1:$B$278,2,FALSE)</f>
        <v>#N/A</v>
      </c>
      <c r="J625">
        <f t="shared" si="116"/>
        <v>0</v>
      </c>
      <c r="K625" t="str">
        <f t="shared" si="122"/>
        <v>224,72</v>
      </c>
      <c r="L625">
        <f t="shared" si="117"/>
        <v>72</v>
      </c>
      <c r="M625">
        <f t="shared" si="118"/>
        <v>0</v>
      </c>
      <c r="N625" t="str">
        <f t="shared" si="119"/>
        <v>UZ</v>
      </c>
    </row>
    <row r="626" spans="1:14">
      <c r="B626" t="str">
        <f t="shared" si="111"/>
        <v>------ UZ ------</v>
      </c>
      <c r="C626" t="str">
        <f t="shared" si="112"/>
        <v>Pack 2 pick 14:</v>
      </c>
      <c r="D626" s="2" t="str">
        <f t="shared" si="121"/>
        <v xml:space="preserve"> 2</v>
      </c>
      <c r="E626" s="2" t="str">
        <f t="shared" si="120"/>
        <v>14</v>
      </c>
      <c r="F626">
        <f t="shared" si="113"/>
        <v>0</v>
      </c>
      <c r="G626" t="str">
        <f t="shared" si="114"/>
        <v>0</v>
      </c>
      <c r="H626">
        <f t="shared" si="115"/>
        <v>0</v>
      </c>
      <c r="I626" t="e">
        <f>VLOOKUP(G626,'Cards Fixture'!$A$1:$B$278,2,FALSE)</f>
        <v>#N/A</v>
      </c>
      <c r="J626">
        <f t="shared" si="116"/>
        <v>0</v>
      </c>
      <c r="K626" t="str">
        <f t="shared" si="122"/>
        <v>224,72</v>
      </c>
      <c r="L626">
        <f t="shared" si="117"/>
        <v>72</v>
      </c>
      <c r="M626">
        <f t="shared" si="118"/>
        <v>0</v>
      </c>
      <c r="N626" t="str">
        <f t="shared" si="119"/>
        <v>UZ</v>
      </c>
    </row>
    <row r="627" spans="1:14">
      <c r="B627" t="str">
        <f t="shared" si="111"/>
        <v>------ UZ ------</v>
      </c>
      <c r="C627" t="str">
        <f t="shared" si="112"/>
        <v>Pack 2 pick 14:</v>
      </c>
      <c r="D627" s="2" t="str">
        <f t="shared" si="121"/>
        <v xml:space="preserve"> 2</v>
      </c>
      <c r="E627" s="2" t="str">
        <f t="shared" si="120"/>
        <v>14</v>
      </c>
      <c r="F627">
        <f t="shared" si="113"/>
        <v>0</v>
      </c>
      <c r="G627" t="str">
        <f t="shared" si="114"/>
        <v>0</v>
      </c>
      <c r="H627">
        <f t="shared" si="115"/>
        <v>0</v>
      </c>
      <c r="I627" t="e">
        <f>VLOOKUP(G627,'Cards Fixture'!$A$1:$B$278,2,FALSE)</f>
        <v>#N/A</v>
      </c>
      <c r="J627">
        <f t="shared" si="116"/>
        <v>0</v>
      </c>
      <c r="K627" t="str">
        <f t="shared" si="122"/>
        <v>224,72</v>
      </c>
      <c r="L627">
        <f t="shared" si="117"/>
        <v>72</v>
      </c>
      <c r="M627">
        <f t="shared" si="118"/>
        <v>1</v>
      </c>
      <c r="N627" t="str">
        <f t="shared" si="119"/>
        <v>UZ</v>
      </c>
    </row>
    <row r="628" spans="1:14">
      <c r="A628" t="s">
        <v>239</v>
      </c>
      <c r="B628" t="str">
        <f t="shared" si="111"/>
        <v>------ UZ ------</v>
      </c>
      <c r="C628" t="str">
        <f t="shared" si="112"/>
        <v>Pack 2 pick 15:</v>
      </c>
      <c r="D628" s="2" t="str">
        <f t="shared" si="121"/>
        <v xml:space="preserve"> 2</v>
      </c>
      <c r="E628" s="2" t="str">
        <f t="shared" si="120"/>
        <v>15</v>
      </c>
      <c r="F628" t="str">
        <f t="shared" si="113"/>
        <v/>
      </c>
      <c r="G628" t="str">
        <f t="shared" si="114"/>
        <v/>
      </c>
      <c r="H628">
        <f t="shared" si="115"/>
        <v>0</v>
      </c>
      <c r="I628" t="e">
        <f>VLOOKUP(G628,'Cards Fixture'!$A$1:$B$278,2,FALSE)</f>
        <v>#N/A</v>
      </c>
      <c r="J628">
        <f t="shared" si="116"/>
        <v>1</v>
      </c>
      <c r="K628" t="str">
        <f t="shared" si="122"/>
        <v/>
      </c>
      <c r="L628">
        <f t="shared" si="117"/>
        <v>72</v>
      </c>
      <c r="M628">
        <f t="shared" si="118"/>
        <v>0</v>
      </c>
      <c r="N628" t="str">
        <f t="shared" si="119"/>
        <v>UZ</v>
      </c>
    </row>
    <row r="629" spans="1:14">
      <c r="B629" t="str">
        <f t="shared" si="111"/>
        <v>------ UZ ------</v>
      </c>
      <c r="C629" t="str">
        <f t="shared" si="112"/>
        <v>Pack 2 pick 15:</v>
      </c>
      <c r="D629" s="2" t="str">
        <f t="shared" si="121"/>
        <v xml:space="preserve"> 2</v>
      </c>
      <c r="E629" s="2" t="str">
        <f t="shared" si="120"/>
        <v>15</v>
      </c>
      <c r="F629">
        <f t="shared" si="113"/>
        <v>0</v>
      </c>
      <c r="G629" t="str">
        <f t="shared" si="114"/>
        <v>0</v>
      </c>
      <c r="H629">
        <f t="shared" si="115"/>
        <v>0</v>
      </c>
      <c r="I629" t="e">
        <f>VLOOKUP(G629,'Cards Fixture'!$A$1:$B$278,2,FALSE)</f>
        <v>#N/A</v>
      </c>
      <c r="J629">
        <f t="shared" si="116"/>
        <v>0</v>
      </c>
      <c r="K629" t="str">
        <f t="shared" si="122"/>
        <v/>
      </c>
      <c r="L629">
        <f t="shared" si="117"/>
        <v>72</v>
      </c>
      <c r="M629">
        <f t="shared" si="118"/>
        <v>0</v>
      </c>
      <c r="N629" t="str">
        <f t="shared" si="119"/>
        <v>UZ</v>
      </c>
    </row>
    <row r="630" spans="1:14">
      <c r="A630" t="s">
        <v>240</v>
      </c>
      <c r="B630" t="str">
        <f t="shared" si="111"/>
        <v>------ UZ ------</v>
      </c>
      <c r="C630" t="str">
        <f t="shared" si="112"/>
        <v>Pack 2 pick 15:</v>
      </c>
      <c r="D630" s="2" t="str">
        <f t="shared" si="121"/>
        <v xml:space="preserve"> 2</v>
      </c>
      <c r="E630" s="2" t="str">
        <f t="shared" si="120"/>
        <v>15</v>
      </c>
      <c r="F630" t="str">
        <f t="shared" si="113"/>
        <v>--&gt; Genju of the Spires</v>
      </c>
      <c r="G630" t="str">
        <f t="shared" si="114"/>
        <v>Genju of the Spires</v>
      </c>
      <c r="H630">
        <f t="shared" si="115"/>
        <v>1</v>
      </c>
      <c r="I630">
        <f>VLOOKUP(G630,'Cards Fixture'!$A$1:$B$278,2,FALSE)</f>
        <v>81</v>
      </c>
      <c r="J630">
        <f t="shared" si="116"/>
        <v>0</v>
      </c>
      <c r="K630" t="str">
        <f t="shared" si="122"/>
        <v>81</v>
      </c>
      <c r="L630">
        <f t="shared" si="117"/>
        <v>81</v>
      </c>
      <c r="M630">
        <f t="shared" si="118"/>
        <v>0</v>
      </c>
      <c r="N630" t="str">
        <f t="shared" si="119"/>
        <v>UZ</v>
      </c>
    </row>
    <row r="631" spans="1:14">
      <c r="B631" t="str">
        <f t="shared" si="111"/>
        <v>------ UZ ------</v>
      </c>
      <c r="C631" t="str">
        <f t="shared" si="112"/>
        <v>Pack 2 pick 15:</v>
      </c>
      <c r="D631" s="2" t="str">
        <f t="shared" si="121"/>
        <v xml:space="preserve"> 2</v>
      </c>
      <c r="E631" s="2" t="str">
        <f t="shared" si="120"/>
        <v>15</v>
      </c>
      <c r="F631">
        <f t="shared" si="113"/>
        <v>0</v>
      </c>
      <c r="G631" t="str">
        <f t="shared" si="114"/>
        <v>0</v>
      </c>
      <c r="H631">
        <f t="shared" si="115"/>
        <v>0</v>
      </c>
      <c r="I631" t="e">
        <f>VLOOKUP(G631,'Cards Fixture'!$A$1:$B$278,2,FALSE)</f>
        <v>#N/A</v>
      </c>
      <c r="J631">
        <f t="shared" si="116"/>
        <v>0</v>
      </c>
      <c r="K631" t="str">
        <f t="shared" si="122"/>
        <v>81</v>
      </c>
      <c r="L631">
        <f t="shared" si="117"/>
        <v>81</v>
      </c>
      <c r="M631">
        <f t="shared" si="118"/>
        <v>0</v>
      </c>
      <c r="N631" t="str">
        <f t="shared" si="119"/>
        <v>UZ</v>
      </c>
    </row>
    <row r="632" spans="1:14">
      <c r="B632" t="str">
        <f t="shared" si="111"/>
        <v>------ UZ ------</v>
      </c>
      <c r="C632" t="str">
        <f t="shared" si="112"/>
        <v>Pack 2 pick 15:</v>
      </c>
      <c r="D632" s="2" t="str">
        <f t="shared" si="121"/>
        <v xml:space="preserve"> 2</v>
      </c>
      <c r="E632" s="2" t="str">
        <f t="shared" si="120"/>
        <v>15</v>
      </c>
      <c r="F632">
        <f t="shared" si="113"/>
        <v>0</v>
      </c>
      <c r="G632" t="str">
        <f t="shared" si="114"/>
        <v>0</v>
      </c>
      <c r="H632">
        <f t="shared" si="115"/>
        <v>0</v>
      </c>
      <c r="I632" t="e">
        <f>VLOOKUP(G632,'Cards Fixture'!$A$1:$B$278,2,FALSE)</f>
        <v>#N/A</v>
      </c>
      <c r="J632">
        <f t="shared" si="116"/>
        <v>0</v>
      </c>
      <c r="K632" t="str">
        <f t="shared" si="122"/>
        <v>81</v>
      </c>
      <c r="L632">
        <f t="shared" si="117"/>
        <v>81</v>
      </c>
      <c r="M632">
        <f t="shared" si="118"/>
        <v>0</v>
      </c>
      <c r="N632" t="str">
        <f t="shared" si="119"/>
        <v>UZ</v>
      </c>
    </row>
    <row r="633" spans="1:14">
      <c r="B633" t="str">
        <f t="shared" si="111"/>
        <v>------ UZ ------</v>
      </c>
      <c r="C633" t="str">
        <f t="shared" si="112"/>
        <v>Pack 2 pick 15:</v>
      </c>
      <c r="D633" s="2" t="str">
        <f t="shared" si="121"/>
        <v xml:space="preserve"> 2</v>
      </c>
      <c r="E633" s="2" t="str">
        <f t="shared" si="120"/>
        <v>15</v>
      </c>
      <c r="F633">
        <f t="shared" si="113"/>
        <v>0</v>
      </c>
      <c r="G633" t="str">
        <f t="shared" si="114"/>
        <v>0</v>
      </c>
      <c r="H633">
        <f t="shared" si="115"/>
        <v>0</v>
      </c>
      <c r="I633" t="e">
        <f>VLOOKUP(G633,'Cards Fixture'!$A$1:$B$278,2,FALSE)</f>
        <v>#N/A</v>
      </c>
      <c r="J633">
        <f t="shared" si="116"/>
        <v>0</v>
      </c>
      <c r="K633" t="str">
        <f t="shared" si="122"/>
        <v>81</v>
      </c>
      <c r="L633">
        <f t="shared" si="117"/>
        <v>81</v>
      </c>
      <c r="M633">
        <f t="shared" si="118"/>
        <v>0</v>
      </c>
      <c r="N633" t="str">
        <f t="shared" si="119"/>
        <v>UZ</v>
      </c>
    </row>
    <row r="634" spans="1:14">
      <c r="A634" t="s">
        <v>241</v>
      </c>
      <c r="B634" t="str">
        <f t="shared" si="111"/>
        <v>------ WWK ------</v>
      </c>
      <c r="C634" t="str">
        <f t="shared" si="112"/>
        <v>Pack 2 pick 15:</v>
      </c>
      <c r="D634" s="2" t="str">
        <f t="shared" si="121"/>
        <v xml:space="preserve"> 2</v>
      </c>
      <c r="E634" s="2" t="str">
        <f t="shared" si="120"/>
        <v>15</v>
      </c>
      <c r="F634" t="str">
        <f t="shared" si="113"/>
        <v/>
      </c>
      <c r="G634" t="str">
        <f t="shared" si="114"/>
        <v/>
      </c>
      <c r="H634">
        <f t="shared" si="115"/>
        <v>0</v>
      </c>
      <c r="I634" t="e">
        <f>VLOOKUP(G634,'Cards Fixture'!$A$1:$B$278,2,FALSE)</f>
        <v>#N/A</v>
      </c>
      <c r="J634">
        <f t="shared" si="116"/>
        <v>0</v>
      </c>
      <c r="K634" t="str">
        <f t="shared" si="122"/>
        <v>81</v>
      </c>
      <c r="L634">
        <f t="shared" si="117"/>
        <v>81</v>
      </c>
      <c r="M634">
        <f t="shared" si="118"/>
        <v>0</v>
      </c>
      <c r="N634" t="str">
        <f t="shared" si="119"/>
        <v>WWK</v>
      </c>
    </row>
    <row r="635" spans="1:14">
      <c r="B635" t="str">
        <f t="shared" si="111"/>
        <v>------ WWK ------</v>
      </c>
      <c r="C635" t="str">
        <f t="shared" si="112"/>
        <v>Pack 2 pick 15:</v>
      </c>
      <c r="D635" s="2" t="str">
        <f t="shared" si="121"/>
        <v xml:space="preserve"> 2</v>
      </c>
      <c r="E635" s="2" t="str">
        <f t="shared" si="120"/>
        <v>15</v>
      </c>
      <c r="F635">
        <f t="shared" si="113"/>
        <v>0</v>
      </c>
      <c r="G635" t="str">
        <f t="shared" si="114"/>
        <v>0</v>
      </c>
      <c r="H635">
        <f t="shared" si="115"/>
        <v>0</v>
      </c>
      <c r="I635" t="e">
        <f>VLOOKUP(G635,'Cards Fixture'!$A$1:$B$278,2,FALSE)</f>
        <v>#N/A</v>
      </c>
      <c r="J635">
        <f t="shared" si="116"/>
        <v>0</v>
      </c>
      <c r="K635" t="str">
        <f t="shared" si="122"/>
        <v>81</v>
      </c>
      <c r="L635">
        <f t="shared" si="117"/>
        <v>81</v>
      </c>
      <c r="M635">
        <f t="shared" si="118"/>
        <v>0</v>
      </c>
      <c r="N635" t="str">
        <f t="shared" si="119"/>
        <v>WWK</v>
      </c>
    </row>
    <row r="636" spans="1:14">
      <c r="B636" t="str">
        <f t="shared" si="111"/>
        <v>------ WWK ------</v>
      </c>
      <c r="C636" t="str">
        <f t="shared" si="112"/>
        <v>Pack 2 pick 15:</v>
      </c>
      <c r="D636" s="2" t="str">
        <f t="shared" si="121"/>
        <v xml:space="preserve"> 2</v>
      </c>
      <c r="E636" s="2" t="str">
        <f t="shared" si="120"/>
        <v>15</v>
      </c>
      <c r="F636">
        <f t="shared" si="113"/>
        <v>0</v>
      </c>
      <c r="G636" t="str">
        <f t="shared" si="114"/>
        <v>0</v>
      </c>
      <c r="H636">
        <f t="shared" si="115"/>
        <v>0</v>
      </c>
      <c r="I636" t="e">
        <f>VLOOKUP(G636,'Cards Fixture'!$A$1:$B$278,2,FALSE)</f>
        <v>#N/A</v>
      </c>
      <c r="J636">
        <f t="shared" si="116"/>
        <v>0</v>
      </c>
      <c r="K636" t="str">
        <f t="shared" si="122"/>
        <v>81</v>
      </c>
      <c r="L636">
        <f t="shared" si="117"/>
        <v>81</v>
      </c>
      <c r="M636">
        <f t="shared" si="118"/>
        <v>0</v>
      </c>
      <c r="N636" t="str">
        <f t="shared" si="119"/>
        <v>WWK</v>
      </c>
    </row>
    <row r="637" spans="1:14">
      <c r="B637" t="str">
        <f t="shared" si="111"/>
        <v>------ WWK ------</v>
      </c>
      <c r="C637" t="str">
        <f t="shared" si="112"/>
        <v>Pack 2 pick 15:</v>
      </c>
      <c r="D637" s="2" t="str">
        <f t="shared" si="121"/>
        <v xml:space="preserve"> 2</v>
      </c>
      <c r="E637" s="2" t="str">
        <f t="shared" si="120"/>
        <v>15</v>
      </c>
      <c r="F637">
        <f t="shared" si="113"/>
        <v>0</v>
      </c>
      <c r="G637" t="str">
        <f t="shared" si="114"/>
        <v>0</v>
      </c>
      <c r="H637">
        <f t="shared" si="115"/>
        <v>0</v>
      </c>
      <c r="I637" t="e">
        <f>VLOOKUP(G637,'Cards Fixture'!$A$1:$B$278,2,FALSE)</f>
        <v>#N/A</v>
      </c>
      <c r="J637">
        <f t="shared" si="116"/>
        <v>0</v>
      </c>
      <c r="K637" t="str">
        <f t="shared" si="122"/>
        <v>81</v>
      </c>
      <c r="L637">
        <f t="shared" si="117"/>
        <v>81</v>
      </c>
      <c r="M637">
        <f t="shared" si="118"/>
        <v>1</v>
      </c>
      <c r="N637" t="str">
        <f t="shared" si="119"/>
        <v>WWK</v>
      </c>
    </row>
    <row r="638" spans="1:14">
      <c r="A638" t="s">
        <v>242</v>
      </c>
      <c r="B638" t="str">
        <f t="shared" si="111"/>
        <v>------ WWK ------</v>
      </c>
      <c r="C638" t="str">
        <f t="shared" si="112"/>
        <v>Pack 3 pick 1:</v>
      </c>
      <c r="D638" s="2" t="str">
        <f t="shared" si="121"/>
        <v xml:space="preserve"> 3</v>
      </c>
      <c r="E638" s="2" t="str">
        <f t="shared" si="120"/>
        <v xml:space="preserve"> 1</v>
      </c>
      <c r="F638" t="str">
        <f t="shared" si="113"/>
        <v/>
      </c>
      <c r="G638" t="str">
        <f t="shared" si="114"/>
        <v/>
      </c>
      <c r="H638">
        <f t="shared" si="115"/>
        <v>0</v>
      </c>
      <c r="I638" t="e">
        <f>VLOOKUP(G638,'Cards Fixture'!$A$1:$B$278,2,FALSE)</f>
        <v>#N/A</v>
      </c>
      <c r="J638">
        <f t="shared" si="116"/>
        <v>1</v>
      </c>
      <c r="K638" t="str">
        <f t="shared" si="122"/>
        <v/>
      </c>
      <c r="L638">
        <f t="shared" si="117"/>
        <v>81</v>
      </c>
      <c r="M638">
        <f t="shared" si="118"/>
        <v>0</v>
      </c>
      <c r="N638" t="str">
        <f t="shared" si="119"/>
        <v>WWK</v>
      </c>
    </row>
    <row r="639" spans="1:14">
      <c r="B639" t="str">
        <f t="shared" si="111"/>
        <v>------ WWK ------</v>
      </c>
      <c r="C639" t="str">
        <f t="shared" si="112"/>
        <v>Pack 3 pick 1:</v>
      </c>
      <c r="D639" s="2" t="str">
        <f t="shared" si="121"/>
        <v xml:space="preserve"> 3</v>
      </c>
      <c r="E639" s="2" t="str">
        <f t="shared" si="120"/>
        <v xml:space="preserve"> 1</v>
      </c>
      <c r="F639">
        <f t="shared" si="113"/>
        <v>0</v>
      </c>
      <c r="G639" t="str">
        <f t="shared" si="114"/>
        <v>0</v>
      </c>
      <c r="H639">
        <f t="shared" si="115"/>
        <v>0</v>
      </c>
      <c r="I639" t="e">
        <f>VLOOKUP(G639,'Cards Fixture'!$A$1:$B$278,2,FALSE)</f>
        <v>#N/A</v>
      </c>
      <c r="J639">
        <f t="shared" si="116"/>
        <v>0</v>
      </c>
      <c r="K639" t="str">
        <f t="shared" si="122"/>
        <v/>
      </c>
      <c r="L639">
        <f t="shared" si="117"/>
        <v>81</v>
      </c>
      <c r="M639">
        <f t="shared" si="118"/>
        <v>0</v>
      </c>
      <c r="N639" t="str">
        <f t="shared" si="119"/>
        <v>WWK</v>
      </c>
    </row>
    <row r="640" spans="1:14">
      <c r="A640" t="s">
        <v>243</v>
      </c>
      <c r="B640" t="str">
        <f t="shared" si="111"/>
        <v>------ WWK ------</v>
      </c>
      <c r="C640" t="str">
        <f t="shared" si="112"/>
        <v>Pack 3 pick 1:</v>
      </c>
      <c r="D640" s="2" t="str">
        <f t="shared" si="121"/>
        <v xml:space="preserve"> 3</v>
      </c>
      <c r="E640" s="2" t="str">
        <f t="shared" si="120"/>
        <v xml:space="preserve"> 1</v>
      </c>
      <c r="F640" t="str">
        <f t="shared" si="113"/>
        <v xml:space="preserve">    Sun Titan</v>
      </c>
      <c r="G640" t="str">
        <f t="shared" si="114"/>
        <v>Sun Titan</v>
      </c>
      <c r="H640">
        <f t="shared" si="115"/>
        <v>0</v>
      </c>
      <c r="I640">
        <f>VLOOKUP(G640,'Cards Fixture'!$A$1:$B$278,2,FALSE)</f>
        <v>215</v>
      </c>
      <c r="J640">
        <f t="shared" si="116"/>
        <v>0</v>
      </c>
      <c r="K640" t="str">
        <f t="shared" si="122"/>
        <v>215</v>
      </c>
      <c r="L640">
        <f t="shared" si="117"/>
        <v>81</v>
      </c>
      <c r="M640">
        <f t="shared" si="118"/>
        <v>0</v>
      </c>
      <c r="N640" t="str">
        <f t="shared" si="119"/>
        <v>WWK</v>
      </c>
    </row>
    <row r="641" spans="1:14">
      <c r="B641" t="str">
        <f t="shared" si="111"/>
        <v>------ WWK ------</v>
      </c>
      <c r="C641" t="str">
        <f t="shared" si="112"/>
        <v>Pack 3 pick 1:</v>
      </c>
      <c r="D641" s="2" t="str">
        <f t="shared" si="121"/>
        <v xml:space="preserve"> 3</v>
      </c>
      <c r="E641" s="2" t="str">
        <f t="shared" si="120"/>
        <v xml:space="preserve"> 1</v>
      </c>
      <c r="F641">
        <f t="shared" si="113"/>
        <v>0</v>
      </c>
      <c r="G641" t="str">
        <f t="shared" si="114"/>
        <v>0</v>
      </c>
      <c r="H641">
        <f t="shared" si="115"/>
        <v>0</v>
      </c>
      <c r="I641" t="e">
        <f>VLOOKUP(G641,'Cards Fixture'!$A$1:$B$278,2,FALSE)</f>
        <v>#N/A</v>
      </c>
      <c r="J641">
        <f t="shared" si="116"/>
        <v>0</v>
      </c>
      <c r="K641" t="str">
        <f t="shared" si="122"/>
        <v>215</v>
      </c>
      <c r="L641">
        <f t="shared" si="117"/>
        <v>81</v>
      </c>
      <c r="M641">
        <f t="shared" si="118"/>
        <v>0</v>
      </c>
      <c r="N641" t="str">
        <f t="shared" si="119"/>
        <v>WWK</v>
      </c>
    </row>
    <row r="642" spans="1:14">
      <c r="A642" t="s">
        <v>244</v>
      </c>
      <c r="B642" t="str">
        <f t="shared" si="111"/>
        <v>------ WWK ------</v>
      </c>
      <c r="C642" t="str">
        <f t="shared" si="112"/>
        <v>Pack 3 pick 1:</v>
      </c>
      <c r="D642" s="2" t="str">
        <f t="shared" si="121"/>
        <v xml:space="preserve"> 3</v>
      </c>
      <c r="E642" s="2" t="str">
        <f t="shared" si="120"/>
        <v xml:space="preserve"> 1</v>
      </c>
      <c r="F642" t="str">
        <f t="shared" si="113"/>
        <v xml:space="preserve">    Tradewind Rider</v>
      </c>
      <c r="G642" t="str">
        <f t="shared" si="114"/>
        <v>Tradewind Rider</v>
      </c>
      <c r="H642">
        <f t="shared" si="115"/>
        <v>0</v>
      </c>
      <c r="I642">
        <f>VLOOKUP(G642,'Cards Fixture'!$A$1:$B$278,2,FALSE)</f>
        <v>243</v>
      </c>
      <c r="J642">
        <f t="shared" si="116"/>
        <v>0</v>
      </c>
      <c r="K642" t="str">
        <f t="shared" si="122"/>
        <v>215,243</v>
      </c>
      <c r="L642">
        <f t="shared" si="117"/>
        <v>81</v>
      </c>
      <c r="M642">
        <f t="shared" si="118"/>
        <v>0</v>
      </c>
      <c r="N642" t="str">
        <f t="shared" si="119"/>
        <v>WWK</v>
      </c>
    </row>
    <row r="643" spans="1:14">
      <c r="B643" t="str">
        <f t="shared" si="111"/>
        <v>------ WWK ------</v>
      </c>
      <c r="C643" t="str">
        <f t="shared" si="112"/>
        <v>Pack 3 pick 1:</v>
      </c>
      <c r="D643" s="2" t="str">
        <f t="shared" si="121"/>
        <v xml:space="preserve"> 3</v>
      </c>
      <c r="E643" s="2" t="str">
        <f t="shared" si="120"/>
        <v xml:space="preserve"> 1</v>
      </c>
      <c r="F643">
        <f t="shared" si="113"/>
        <v>0</v>
      </c>
      <c r="G643" t="str">
        <f t="shared" si="114"/>
        <v>0</v>
      </c>
      <c r="H643">
        <f t="shared" si="115"/>
        <v>0</v>
      </c>
      <c r="I643" t="e">
        <f>VLOOKUP(G643,'Cards Fixture'!$A$1:$B$278,2,FALSE)</f>
        <v>#N/A</v>
      </c>
      <c r="J643">
        <f t="shared" si="116"/>
        <v>0</v>
      </c>
      <c r="K643" t="str">
        <f t="shared" si="122"/>
        <v>215,243</v>
      </c>
      <c r="L643">
        <f t="shared" si="117"/>
        <v>81</v>
      </c>
      <c r="M643">
        <f t="shared" si="118"/>
        <v>0</v>
      </c>
      <c r="N643" t="str">
        <f t="shared" si="119"/>
        <v>WWK</v>
      </c>
    </row>
    <row r="644" spans="1:14">
      <c r="A644" t="s">
        <v>245</v>
      </c>
      <c r="B644" t="str">
        <f t="shared" si="111"/>
        <v>------ WWK ------</v>
      </c>
      <c r="C644" t="str">
        <f t="shared" si="112"/>
        <v>Pack 3 pick 1:</v>
      </c>
      <c r="D644" s="2" t="str">
        <f t="shared" si="121"/>
        <v xml:space="preserve"> 3</v>
      </c>
      <c r="E644" s="2" t="str">
        <f t="shared" si="120"/>
        <v xml:space="preserve"> 1</v>
      </c>
      <c r="F644" t="str">
        <f t="shared" si="113"/>
        <v xml:space="preserve">    Mesmeric Fiend</v>
      </c>
      <c r="G644" t="str">
        <f t="shared" si="114"/>
        <v>Mesmeric Fiend</v>
      </c>
      <c r="H644">
        <f t="shared" si="115"/>
        <v>0</v>
      </c>
      <c r="I644">
        <f>VLOOKUP(G644,'Cards Fixture'!$A$1:$B$278,2,FALSE)</f>
        <v>124</v>
      </c>
      <c r="J644">
        <f t="shared" si="116"/>
        <v>0</v>
      </c>
      <c r="K644" t="str">
        <f t="shared" si="122"/>
        <v>215,243,124</v>
      </c>
      <c r="L644">
        <f t="shared" si="117"/>
        <v>81</v>
      </c>
      <c r="M644">
        <f t="shared" si="118"/>
        <v>0</v>
      </c>
      <c r="N644" t="str">
        <f t="shared" si="119"/>
        <v>WWK</v>
      </c>
    </row>
    <row r="645" spans="1:14">
      <c r="B645" t="str">
        <f t="shared" si="111"/>
        <v>------ WWK ------</v>
      </c>
      <c r="C645" t="str">
        <f t="shared" si="112"/>
        <v>Pack 3 pick 1:</v>
      </c>
      <c r="D645" s="2" t="str">
        <f t="shared" si="121"/>
        <v xml:space="preserve"> 3</v>
      </c>
      <c r="E645" s="2" t="str">
        <f t="shared" si="120"/>
        <v xml:space="preserve"> 1</v>
      </c>
      <c r="F645">
        <f t="shared" si="113"/>
        <v>0</v>
      </c>
      <c r="G645" t="str">
        <f t="shared" si="114"/>
        <v>0</v>
      </c>
      <c r="H645">
        <f t="shared" si="115"/>
        <v>0</v>
      </c>
      <c r="I645" t="e">
        <f>VLOOKUP(G645,'Cards Fixture'!$A$1:$B$278,2,FALSE)</f>
        <v>#N/A</v>
      </c>
      <c r="J645">
        <f t="shared" si="116"/>
        <v>0</v>
      </c>
      <c r="K645" t="str">
        <f t="shared" si="122"/>
        <v>215,243,124</v>
      </c>
      <c r="L645">
        <f t="shared" si="117"/>
        <v>81</v>
      </c>
      <c r="M645">
        <f t="shared" si="118"/>
        <v>0</v>
      </c>
      <c r="N645" t="str">
        <f t="shared" si="119"/>
        <v>WWK</v>
      </c>
    </row>
    <row r="646" spans="1:14">
      <c r="A646" t="s">
        <v>246</v>
      </c>
      <c r="B646" t="str">
        <f t="shared" si="111"/>
        <v>------ WWK ------</v>
      </c>
      <c r="C646" t="str">
        <f t="shared" si="112"/>
        <v>Pack 3 pick 1:</v>
      </c>
      <c r="D646" s="2" t="str">
        <f t="shared" si="121"/>
        <v xml:space="preserve"> 3</v>
      </c>
      <c r="E646" s="2" t="str">
        <f t="shared" si="120"/>
        <v xml:space="preserve"> 1</v>
      </c>
      <c r="F646" t="str">
        <f t="shared" si="113"/>
        <v xml:space="preserve">    Brimstone Volley</v>
      </c>
      <c r="G646" t="str">
        <f t="shared" si="114"/>
        <v>Brimstone Volley</v>
      </c>
      <c r="H646">
        <f t="shared" si="115"/>
        <v>0</v>
      </c>
      <c r="I646">
        <f>VLOOKUP(G646,'Cards Fixture'!$A$1:$B$278,2,FALSE)</f>
        <v>29</v>
      </c>
      <c r="J646">
        <f t="shared" si="116"/>
        <v>0</v>
      </c>
      <c r="K646" t="str">
        <f t="shared" si="122"/>
        <v>215,243,124,29</v>
      </c>
      <c r="L646">
        <f t="shared" si="117"/>
        <v>81</v>
      </c>
      <c r="M646">
        <f t="shared" si="118"/>
        <v>0</v>
      </c>
      <c r="N646" t="str">
        <f t="shared" si="119"/>
        <v>WWK</v>
      </c>
    </row>
    <row r="647" spans="1:14">
      <c r="B647" t="str">
        <f t="shared" si="111"/>
        <v>------ WWK ------</v>
      </c>
      <c r="C647" t="str">
        <f t="shared" si="112"/>
        <v>Pack 3 pick 1:</v>
      </c>
      <c r="D647" s="2" t="str">
        <f t="shared" si="121"/>
        <v xml:space="preserve"> 3</v>
      </c>
      <c r="E647" s="2" t="str">
        <f t="shared" si="120"/>
        <v xml:space="preserve"> 1</v>
      </c>
      <c r="F647">
        <f t="shared" si="113"/>
        <v>0</v>
      </c>
      <c r="G647" t="str">
        <f t="shared" si="114"/>
        <v>0</v>
      </c>
      <c r="H647">
        <f t="shared" si="115"/>
        <v>0</v>
      </c>
      <c r="I647" t="e">
        <f>VLOOKUP(G647,'Cards Fixture'!$A$1:$B$278,2,FALSE)</f>
        <v>#N/A</v>
      </c>
      <c r="J647">
        <f t="shared" si="116"/>
        <v>0</v>
      </c>
      <c r="K647" t="str">
        <f t="shared" si="122"/>
        <v>215,243,124,29</v>
      </c>
      <c r="L647">
        <f t="shared" si="117"/>
        <v>81</v>
      </c>
      <c r="M647">
        <f t="shared" si="118"/>
        <v>0</v>
      </c>
      <c r="N647" t="str">
        <f t="shared" si="119"/>
        <v>WWK</v>
      </c>
    </row>
    <row r="648" spans="1:14">
      <c r="A648" t="s">
        <v>247</v>
      </c>
      <c r="B648" t="str">
        <f t="shared" si="111"/>
        <v>------ WWK ------</v>
      </c>
      <c r="C648" t="str">
        <f t="shared" si="112"/>
        <v>Pack 3 pick 1:</v>
      </c>
      <c r="D648" s="2" t="str">
        <f t="shared" si="121"/>
        <v xml:space="preserve"> 3</v>
      </c>
      <c r="E648" s="2" t="str">
        <f t="shared" si="120"/>
        <v xml:space="preserve"> 1</v>
      </c>
      <c r="F648" t="str">
        <f t="shared" si="113"/>
        <v>--&gt; Terastodon</v>
      </c>
      <c r="G648" t="str">
        <f t="shared" si="114"/>
        <v>Terastodon</v>
      </c>
      <c r="H648">
        <f t="shared" si="115"/>
        <v>1</v>
      </c>
      <c r="I648">
        <f>VLOOKUP(G648,'Cards Fixture'!$A$1:$B$278,2,FALSE)</f>
        <v>226</v>
      </c>
      <c r="J648">
        <f t="shared" si="116"/>
        <v>0</v>
      </c>
      <c r="K648" t="str">
        <f t="shared" si="122"/>
        <v>215,243,124,29,226</v>
      </c>
      <c r="L648">
        <f t="shared" si="117"/>
        <v>226</v>
      </c>
      <c r="M648">
        <f t="shared" si="118"/>
        <v>0</v>
      </c>
      <c r="N648" t="str">
        <f t="shared" si="119"/>
        <v>WWK</v>
      </c>
    </row>
    <row r="649" spans="1:14">
      <c r="B649" t="str">
        <f t="shared" si="111"/>
        <v>------ WWK ------</v>
      </c>
      <c r="C649" t="str">
        <f t="shared" si="112"/>
        <v>Pack 3 pick 1:</v>
      </c>
      <c r="D649" s="2" t="str">
        <f t="shared" si="121"/>
        <v xml:space="preserve"> 3</v>
      </c>
      <c r="E649" s="2" t="str">
        <f t="shared" si="120"/>
        <v xml:space="preserve"> 1</v>
      </c>
      <c r="F649">
        <f t="shared" si="113"/>
        <v>0</v>
      </c>
      <c r="G649" t="str">
        <f t="shared" si="114"/>
        <v>0</v>
      </c>
      <c r="H649">
        <f t="shared" si="115"/>
        <v>0</v>
      </c>
      <c r="I649" t="e">
        <f>VLOOKUP(G649,'Cards Fixture'!$A$1:$B$278,2,FALSE)</f>
        <v>#N/A</v>
      </c>
      <c r="J649">
        <f t="shared" si="116"/>
        <v>0</v>
      </c>
      <c r="K649" t="str">
        <f t="shared" si="122"/>
        <v>215,243,124,29,226</v>
      </c>
      <c r="L649">
        <f t="shared" si="117"/>
        <v>226</v>
      </c>
      <c r="M649">
        <f t="shared" si="118"/>
        <v>0</v>
      </c>
      <c r="N649" t="str">
        <f t="shared" si="119"/>
        <v>WWK</v>
      </c>
    </row>
    <row r="650" spans="1:14">
      <c r="A650" t="s">
        <v>248</v>
      </c>
      <c r="B650" t="str">
        <f t="shared" si="111"/>
        <v>------ WWK ------</v>
      </c>
      <c r="C650" t="str">
        <f t="shared" si="112"/>
        <v>Pack 3 pick 1:</v>
      </c>
      <c r="D650" s="2" t="str">
        <f t="shared" si="121"/>
        <v xml:space="preserve"> 3</v>
      </c>
      <c r="E650" s="2" t="str">
        <f t="shared" si="120"/>
        <v xml:space="preserve"> 1</v>
      </c>
      <c r="F650" t="str">
        <f t="shared" si="113"/>
        <v xml:space="preserve">    Precursor Golem</v>
      </c>
      <c r="G650" t="str">
        <f t="shared" si="114"/>
        <v>Precursor Golem</v>
      </c>
      <c r="H650">
        <f t="shared" si="115"/>
        <v>0</v>
      </c>
      <c r="I650">
        <f>VLOOKUP(G650,'Cards Fixture'!$A$1:$B$278,2,FALSE)</f>
        <v>167</v>
      </c>
      <c r="J650">
        <f t="shared" si="116"/>
        <v>0</v>
      </c>
      <c r="K650" t="str">
        <f t="shared" si="122"/>
        <v>215,243,124,29,226,167</v>
      </c>
      <c r="L650">
        <f t="shared" si="117"/>
        <v>226</v>
      </c>
      <c r="M650">
        <f t="shared" si="118"/>
        <v>0</v>
      </c>
      <c r="N650" t="str">
        <f t="shared" si="119"/>
        <v>WWK</v>
      </c>
    </row>
    <row r="651" spans="1:14">
      <c r="B651" t="str">
        <f t="shared" si="111"/>
        <v>------ WWK ------</v>
      </c>
      <c r="C651" t="str">
        <f t="shared" si="112"/>
        <v>Pack 3 pick 1:</v>
      </c>
      <c r="D651" s="2" t="str">
        <f t="shared" si="121"/>
        <v xml:space="preserve"> 3</v>
      </c>
      <c r="E651" s="2" t="str">
        <f t="shared" si="120"/>
        <v xml:space="preserve"> 1</v>
      </c>
      <c r="F651">
        <f t="shared" si="113"/>
        <v>0</v>
      </c>
      <c r="G651" t="str">
        <f t="shared" si="114"/>
        <v>0</v>
      </c>
      <c r="H651">
        <f t="shared" si="115"/>
        <v>0</v>
      </c>
      <c r="I651" t="e">
        <f>VLOOKUP(G651,'Cards Fixture'!$A$1:$B$278,2,FALSE)</f>
        <v>#N/A</v>
      </c>
      <c r="J651">
        <f t="shared" si="116"/>
        <v>0</v>
      </c>
      <c r="K651" t="str">
        <f t="shared" si="122"/>
        <v>215,243,124,29,226,167</v>
      </c>
      <c r="L651">
        <f t="shared" si="117"/>
        <v>226</v>
      </c>
      <c r="M651">
        <f t="shared" si="118"/>
        <v>0</v>
      </c>
      <c r="N651" t="str">
        <f t="shared" si="119"/>
        <v>WWK</v>
      </c>
    </row>
    <row r="652" spans="1:14">
      <c r="A652" t="s">
        <v>249</v>
      </c>
      <c r="B652" t="str">
        <f t="shared" si="111"/>
        <v>------ WWK ------</v>
      </c>
      <c r="C652" t="str">
        <f t="shared" si="112"/>
        <v>Pack 3 pick 1:</v>
      </c>
      <c r="D652" s="2" t="str">
        <f t="shared" si="121"/>
        <v xml:space="preserve"> 3</v>
      </c>
      <c r="E652" s="2" t="str">
        <f t="shared" si="120"/>
        <v xml:space="preserve"> 1</v>
      </c>
      <c r="F652" t="str">
        <f t="shared" si="113"/>
        <v xml:space="preserve">    Savannah</v>
      </c>
      <c r="G652" t="str">
        <f t="shared" si="114"/>
        <v>Savannah</v>
      </c>
      <c r="H652">
        <f t="shared" si="115"/>
        <v>0</v>
      </c>
      <c r="I652">
        <f>VLOOKUP(G652,'Cards Fixture'!$A$1:$B$278,2,FALSE)</f>
        <v>191</v>
      </c>
      <c r="J652">
        <f t="shared" si="116"/>
        <v>0</v>
      </c>
      <c r="K652" t="str">
        <f t="shared" si="122"/>
        <v>215,243,124,29,226,167,191</v>
      </c>
      <c r="L652">
        <f t="shared" si="117"/>
        <v>226</v>
      </c>
      <c r="M652">
        <f t="shared" si="118"/>
        <v>0</v>
      </c>
      <c r="N652" t="str">
        <f t="shared" si="119"/>
        <v>WWK</v>
      </c>
    </row>
    <row r="653" spans="1:14">
      <c r="B653" t="str">
        <f t="shared" si="111"/>
        <v>------ WWK ------</v>
      </c>
      <c r="C653" t="str">
        <f t="shared" si="112"/>
        <v>Pack 3 pick 1:</v>
      </c>
      <c r="D653" s="2" t="str">
        <f t="shared" si="121"/>
        <v xml:space="preserve"> 3</v>
      </c>
      <c r="E653" s="2" t="str">
        <f t="shared" si="120"/>
        <v xml:space="preserve"> 1</v>
      </c>
      <c r="F653">
        <f t="shared" si="113"/>
        <v>0</v>
      </c>
      <c r="G653" t="str">
        <f t="shared" si="114"/>
        <v>0</v>
      </c>
      <c r="H653">
        <f t="shared" si="115"/>
        <v>0</v>
      </c>
      <c r="I653" t="e">
        <f>VLOOKUP(G653,'Cards Fixture'!$A$1:$B$278,2,FALSE)</f>
        <v>#N/A</v>
      </c>
      <c r="J653">
        <f t="shared" si="116"/>
        <v>0</v>
      </c>
      <c r="K653" t="str">
        <f t="shared" si="122"/>
        <v>215,243,124,29,226,167,191</v>
      </c>
      <c r="L653">
        <f t="shared" si="117"/>
        <v>226</v>
      </c>
      <c r="M653">
        <f t="shared" si="118"/>
        <v>0</v>
      </c>
      <c r="N653" t="str">
        <f t="shared" si="119"/>
        <v>WWK</v>
      </c>
    </row>
    <row r="654" spans="1:14">
      <c r="A654" t="s">
        <v>250</v>
      </c>
      <c r="B654" t="str">
        <f t="shared" si="111"/>
        <v>------ WWK ------</v>
      </c>
      <c r="C654" t="str">
        <f t="shared" si="112"/>
        <v>Pack 3 pick 1:</v>
      </c>
      <c r="D654" s="2" t="str">
        <f t="shared" si="121"/>
        <v xml:space="preserve"> 3</v>
      </c>
      <c r="E654" s="2" t="str">
        <f t="shared" si="120"/>
        <v xml:space="preserve"> 1</v>
      </c>
      <c r="F654" t="str">
        <f t="shared" si="113"/>
        <v xml:space="preserve">    Tidehollow Sculler</v>
      </c>
      <c r="G654" t="str">
        <f t="shared" si="114"/>
        <v>Tidehollow Sculler</v>
      </c>
      <c r="H654">
        <f t="shared" si="115"/>
        <v>0</v>
      </c>
      <c r="I654">
        <f>VLOOKUP(G654,'Cards Fixture'!$A$1:$B$278,2,FALSE)</f>
        <v>236</v>
      </c>
      <c r="J654">
        <f t="shared" si="116"/>
        <v>0</v>
      </c>
      <c r="K654" t="str">
        <f t="shared" si="122"/>
        <v>215,243,124,29,226,167,191,236</v>
      </c>
      <c r="L654">
        <f t="shared" si="117"/>
        <v>226</v>
      </c>
      <c r="M654">
        <f t="shared" si="118"/>
        <v>0</v>
      </c>
      <c r="N654" t="str">
        <f t="shared" si="119"/>
        <v>WWK</v>
      </c>
    </row>
    <row r="655" spans="1:14">
      <c r="B655" t="str">
        <f t="shared" si="111"/>
        <v>------ WWK ------</v>
      </c>
      <c r="C655" t="str">
        <f t="shared" si="112"/>
        <v>Pack 3 pick 1:</v>
      </c>
      <c r="D655" s="2" t="str">
        <f t="shared" si="121"/>
        <v xml:space="preserve"> 3</v>
      </c>
      <c r="E655" s="2" t="str">
        <f t="shared" si="120"/>
        <v xml:space="preserve"> 1</v>
      </c>
      <c r="F655">
        <f t="shared" si="113"/>
        <v>0</v>
      </c>
      <c r="G655" t="str">
        <f t="shared" si="114"/>
        <v>0</v>
      </c>
      <c r="H655">
        <f t="shared" si="115"/>
        <v>0</v>
      </c>
      <c r="I655" t="e">
        <f>VLOOKUP(G655,'Cards Fixture'!$A$1:$B$278,2,FALSE)</f>
        <v>#N/A</v>
      </c>
      <c r="J655">
        <f t="shared" si="116"/>
        <v>0</v>
      </c>
      <c r="K655" t="str">
        <f t="shared" si="122"/>
        <v>215,243,124,29,226,167,191,236</v>
      </c>
      <c r="L655">
        <f t="shared" si="117"/>
        <v>226</v>
      </c>
      <c r="M655">
        <f t="shared" si="118"/>
        <v>0</v>
      </c>
      <c r="N655" t="str">
        <f t="shared" si="119"/>
        <v>WWK</v>
      </c>
    </row>
    <row r="656" spans="1:14">
      <c r="A656" t="s">
        <v>251</v>
      </c>
      <c r="B656" t="str">
        <f t="shared" si="111"/>
        <v>------ WWK ------</v>
      </c>
      <c r="C656" t="str">
        <f t="shared" si="112"/>
        <v>Pack 3 pick 1:</v>
      </c>
      <c r="D656" s="2" t="str">
        <f t="shared" si="121"/>
        <v xml:space="preserve"> 3</v>
      </c>
      <c r="E656" s="2" t="str">
        <f t="shared" si="120"/>
        <v xml:space="preserve"> 1</v>
      </c>
      <c r="F656" t="str">
        <f t="shared" si="113"/>
        <v xml:space="preserve">    Deathmark</v>
      </c>
      <c r="G656" t="str">
        <f t="shared" si="114"/>
        <v>Deathmark</v>
      </c>
      <c r="H656">
        <f t="shared" si="115"/>
        <v>0</v>
      </c>
      <c r="I656">
        <f>VLOOKUP(G656,'Cards Fixture'!$A$1:$B$278,2,FALSE)</f>
        <v>49</v>
      </c>
      <c r="J656">
        <f t="shared" si="116"/>
        <v>0</v>
      </c>
      <c r="K656" t="str">
        <f t="shared" si="122"/>
        <v>215,243,124,29,226,167,191,236,49</v>
      </c>
      <c r="L656">
        <f t="shared" si="117"/>
        <v>226</v>
      </c>
      <c r="M656">
        <f t="shared" si="118"/>
        <v>0</v>
      </c>
      <c r="N656" t="str">
        <f t="shared" si="119"/>
        <v>WWK</v>
      </c>
    </row>
    <row r="657" spans="1:14">
      <c r="B657" t="str">
        <f t="shared" si="111"/>
        <v>------ WWK ------</v>
      </c>
      <c r="C657" t="str">
        <f t="shared" si="112"/>
        <v>Pack 3 pick 1:</v>
      </c>
      <c r="D657" s="2" t="str">
        <f t="shared" si="121"/>
        <v xml:space="preserve"> 3</v>
      </c>
      <c r="E657" s="2" t="str">
        <f t="shared" si="120"/>
        <v xml:space="preserve"> 1</v>
      </c>
      <c r="F657">
        <f t="shared" si="113"/>
        <v>0</v>
      </c>
      <c r="G657" t="str">
        <f t="shared" si="114"/>
        <v>0</v>
      </c>
      <c r="H657">
        <f t="shared" si="115"/>
        <v>0</v>
      </c>
      <c r="I657" t="e">
        <f>VLOOKUP(G657,'Cards Fixture'!$A$1:$B$278,2,FALSE)</f>
        <v>#N/A</v>
      </c>
      <c r="J657">
        <f t="shared" si="116"/>
        <v>0</v>
      </c>
      <c r="K657" t="str">
        <f t="shared" si="122"/>
        <v>215,243,124,29,226,167,191,236,49</v>
      </c>
      <c r="L657">
        <f t="shared" si="117"/>
        <v>226</v>
      </c>
      <c r="M657">
        <f t="shared" si="118"/>
        <v>0</v>
      </c>
      <c r="N657" t="str">
        <f t="shared" si="119"/>
        <v>WWK</v>
      </c>
    </row>
    <row r="658" spans="1:14">
      <c r="A658" t="s">
        <v>252</v>
      </c>
      <c r="B658" t="str">
        <f t="shared" si="111"/>
        <v>------ WWK ------</v>
      </c>
      <c r="C658" t="str">
        <f t="shared" si="112"/>
        <v>Pack 3 pick 1:</v>
      </c>
      <c r="D658" s="2" t="str">
        <f t="shared" si="121"/>
        <v xml:space="preserve"> 3</v>
      </c>
      <c r="E658" s="2" t="str">
        <f t="shared" si="120"/>
        <v xml:space="preserve"> 1</v>
      </c>
      <c r="F658" t="str">
        <f t="shared" si="113"/>
        <v xml:space="preserve">    Ingot Chewer</v>
      </c>
      <c r="G658" t="str">
        <f t="shared" si="114"/>
        <v>Ingot Chewer</v>
      </c>
      <c r="H658">
        <f t="shared" si="115"/>
        <v>0</v>
      </c>
      <c r="I658">
        <f>VLOOKUP(G658,'Cards Fixture'!$A$1:$B$278,2,FALSE)</f>
        <v>100</v>
      </c>
      <c r="J658">
        <f t="shared" si="116"/>
        <v>0</v>
      </c>
      <c r="K658" t="str">
        <f t="shared" si="122"/>
        <v>215,243,124,29,226,167,191,236,49,100</v>
      </c>
      <c r="L658">
        <f t="shared" si="117"/>
        <v>226</v>
      </c>
      <c r="M658">
        <f t="shared" si="118"/>
        <v>0</v>
      </c>
      <c r="N658" t="str">
        <f t="shared" si="119"/>
        <v>WWK</v>
      </c>
    </row>
    <row r="659" spans="1:14">
      <c r="B659" t="str">
        <f t="shared" si="111"/>
        <v>------ WWK ------</v>
      </c>
      <c r="C659" t="str">
        <f t="shared" si="112"/>
        <v>Pack 3 pick 1:</v>
      </c>
      <c r="D659" s="2" t="str">
        <f t="shared" si="121"/>
        <v xml:space="preserve"> 3</v>
      </c>
      <c r="E659" s="2" t="str">
        <f t="shared" si="120"/>
        <v xml:space="preserve"> 1</v>
      </c>
      <c r="F659">
        <f t="shared" si="113"/>
        <v>0</v>
      </c>
      <c r="G659" t="str">
        <f t="shared" si="114"/>
        <v>0</v>
      </c>
      <c r="H659">
        <f t="shared" si="115"/>
        <v>0</v>
      </c>
      <c r="I659" t="e">
        <f>VLOOKUP(G659,'Cards Fixture'!$A$1:$B$278,2,FALSE)</f>
        <v>#N/A</v>
      </c>
      <c r="J659">
        <f t="shared" si="116"/>
        <v>0</v>
      </c>
      <c r="K659" t="str">
        <f t="shared" si="122"/>
        <v>215,243,124,29,226,167,191,236,49,100</v>
      </c>
      <c r="L659">
        <f t="shared" si="117"/>
        <v>226</v>
      </c>
      <c r="M659">
        <f t="shared" si="118"/>
        <v>0</v>
      </c>
      <c r="N659" t="str">
        <f t="shared" si="119"/>
        <v>WWK</v>
      </c>
    </row>
    <row r="660" spans="1:14">
      <c r="A660" t="s">
        <v>253</v>
      </c>
      <c r="B660" t="str">
        <f t="shared" si="111"/>
        <v>------ WWK ------</v>
      </c>
      <c r="C660" t="str">
        <f t="shared" si="112"/>
        <v>Pack 3 pick 1:</v>
      </c>
      <c r="D660" s="2" t="str">
        <f t="shared" si="121"/>
        <v xml:space="preserve"> 3</v>
      </c>
      <c r="E660" s="2" t="str">
        <f t="shared" si="120"/>
        <v xml:space="preserve"> 1</v>
      </c>
      <c r="F660" t="str">
        <f t="shared" si="113"/>
        <v xml:space="preserve">    Call the Skybreaker</v>
      </c>
      <c r="G660" t="str">
        <f t="shared" si="114"/>
        <v>Call the Skybreaker</v>
      </c>
      <c r="H660">
        <f t="shared" si="115"/>
        <v>0</v>
      </c>
      <c r="I660">
        <f>VLOOKUP(G660,'Cards Fixture'!$A$1:$B$278,2,FALSE)</f>
        <v>35</v>
      </c>
      <c r="J660">
        <f t="shared" si="116"/>
        <v>0</v>
      </c>
      <c r="K660" t="str">
        <f t="shared" si="122"/>
        <v>215,243,124,29,226,167,191,236,49,100,35</v>
      </c>
      <c r="L660">
        <f t="shared" si="117"/>
        <v>226</v>
      </c>
      <c r="M660">
        <f t="shared" si="118"/>
        <v>0</v>
      </c>
      <c r="N660" t="str">
        <f t="shared" si="119"/>
        <v>WWK</v>
      </c>
    </row>
    <row r="661" spans="1:14">
      <c r="B661" t="str">
        <f t="shared" si="111"/>
        <v>------ WWK ------</v>
      </c>
      <c r="C661" t="str">
        <f t="shared" si="112"/>
        <v>Pack 3 pick 1:</v>
      </c>
      <c r="D661" s="2" t="str">
        <f t="shared" si="121"/>
        <v xml:space="preserve"> 3</v>
      </c>
      <c r="E661" s="2" t="str">
        <f t="shared" si="120"/>
        <v xml:space="preserve"> 1</v>
      </c>
      <c r="F661">
        <f t="shared" si="113"/>
        <v>0</v>
      </c>
      <c r="G661" t="str">
        <f t="shared" si="114"/>
        <v>0</v>
      </c>
      <c r="H661">
        <f t="shared" si="115"/>
        <v>0</v>
      </c>
      <c r="I661" t="e">
        <f>VLOOKUP(G661,'Cards Fixture'!$A$1:$B$278,2,FALSE)</f>
        <v>#N/A</v>
      </c>
      <c r="J661">
        <f t="shared" si="116"/>
        <v>0</v>
      </c>
      <c r="K661" t="str">
        <f t="shared" si="122"/>
        <v>215,243,124,29,226,167,191,236,49,100,35</v>
      </c>
      <c r="L661">
        <f t="shared" si="117"/>
        <v>226</v>
      </c>
      <c r="M661">
        <f t="shared" si="118"/>
        <v>0</v>
      </c>
      <c r="N661" t="str">
        <f t="shared" si="119"/>
        <v>WWK</v>
      </c>
    </row>
    <row r="662" spans="1:14">
      <c r="A662" t="s">
        <v>254</v>
      </c>
      <c r="B662" t="str">
        <f t="shared" si="111"/>
        <v>------ WWK ------</v>
      </c>
      <c r="C662" t="str">
        <f t="shared" si="112"/>
        <v>Pack 3 pick 1:</v>
      </c>
      <c r="D662" s="2" t="str">
        <f t="shared" si="121"/>
        <v xml:space="preserve"> 3</v>
      </c>
      <c r="E662" s="2" t="str">
        <f t="shared" si="120"/>
        <v xml:space="preserve"> 1</v>
      </c>
      <c r="F662" t="str">
        <f t="shared" si="113"/>
        <v xml:space="preserve">    Tombstalker</v>
      </c>
      <c r="G662" t="str">
        <f t="shared" si="114"/>
        <v>Tombstalker</v>
      </c>
      <c r="H662">
        <f t="shared" si="115"/>
        <v>0</v>
      </c>
      <c r="I662">
        <f>VLOOKUP(G662,'Cards Fixture'!$A$1:$B$278,2,FALSE)</f>
        <v>241</v>
      </c>
      <c r="J662">
        <f t="shared" si="116"/>
        <v>0</v>
      </c>
      <c r="K662" t="str">
        <f t="shared" si="122"/>
        <v>215,243,124,29,226,167,191,236,49,100,35,241</v>
      </c>
      <c r="L662">
        <f t="shared" si="117"/>
        <v>226</v>
      </c>
      <c r="M662">
        <f t="shared" si="118"/>
        <v>0</v>
      </c>
      <c r="N662" t="str">
        <f t="shared" si="119"/>
        <v>WWK</v>
      </c>
    </row>
    <row r="663" spans="1:14">
      <c r="B663" t="str">
        <f t="shared" si="111"/>
        <v>------ WWK ------</v>
      </c>
      <c r="C663" t="str">
        <f t="shared" si="112"/>
        <v>Pack 3 pick 1:</v>
      </c>
      <c r="D663" s="2" t="str">
        <f t="shared" si="121"/>
        <v xml:space="preserve"> 3</v>
      </c>
      <c r="E663" s="2" t="str">
        <f t="shared" si="120"/>
        <v xml:space="preserve"> 1</v>
      </c>
      <c r="F663">
        <f t="shared" si="113"/>
        <v>0</v>
      </c>
      <c r="G663" t="str">
        <f t="shared" si="114"/>
        <v>0</v>
      </c>
      <c r="H663">
        <f t="shared" si="115"/>
        <v>0</v>
      </c>
      <c r="I663" t="e">
        <f>VLOOKUP(G663,'Cards Fixture'!$A$1:$B$278,2,FALSE)</f>
        <v>#N/A</v>
      </c>
      <c r="J663">
        <f t="shared" si="116"/>
        <v>0</v>
      </c>
      <c r="K663" t="str">
        <f t="shared" si="122"/>
        <v>215,243,124,29,226,167,191,236,49,100,35,241</v>
      </c>
      <c r="L663">
        <f t="shared" si="117"/>
        <v>226</v>
      </c>
      <c r="M663">
        <f t="shared" si="118"/>
        <v>0</v>
      </c>
      <c r="N663" t="str">
        <f t="shared" si="119"/>
        <v>WWK</v>
      </c>
    </row>
    <row r="664" spans="1:14">
      <c r="A664" t="s">
        <v>255</v>
      </c>
      <c r="B664" t="str">
        <f t="shared" si="111"/>
        <v>------ WWK ------</v>
      </c>
      <c r="C664" t="str">
        <f t="shared" si="112"/>
        <v>Pack 3 pick 1:</v>
      </c>
      <c r="D664" s="2" t="str">
        <f t="shared" si="121"/>
        <v xml:space="preserve"> 3</v>
      </c>
      <c r="E664" s="2" t="str">
        <f t="shared" si="120"/>
        <v xml:space="preserve"> 1</v>
      </c>
      <c r="F664" t="str">
        <f t="shared" si="113"/>
        <v xml:space="preserve">    Tendrils of Corruption</v>
      </c>
      <c r="G664" t="str">
        <f t="shared" si="114"/>
        <v>Tendrils of Corruption</v>
      </c>
      <c r="H664">
        <f t="shared" si="115"/>
        <v>0</v>
      </c>
      <c r="I664">
        <f>VLOOKUP(G664,'Cards Fixture'!$A$1:$B$278,2,FALSE)</f>
        <v>225</v>
      </c>
      <c r="J664">
        <f t="shared" si="116"/>
        <v>0</v>
      </c>
      <c r="K664" t="str">
        <f t="shared" si="122"/>
        <v>215,243,124,29,226,167,191,236,49,100,35,241,225</v>
      </c>
      <c r="L664">
        <f t="shared" si="117"/>
        <v>226</v>
      </c>
      <c r="M664">
        <f t="shared" si="118"/>
        <v>0</v>
      </c>
      <c r="N664" t="str">
        <f t="shared" si="119"/>
        <v>WWK</v>
      </c>
    </row>
    <row r="665" spans="1:14">
      <c r="B665" t="str">
        <f t="shared" si="111"/>
        <v>------ WWK ------</v>
      </c>
      <c r="C665" t="str">
        <f t="shared" si="112"/>
        <v>Pack 3 pick 1:</v>
      </c>
      <c r="D665" s="2" t="str">
        <f t="shared" si="121"/>
        <v xml:space="preserve"> 3</v>
      </c>
      <c r="E665" s="2" t="str">
        <f t="shared" si="120"/>
        <v xml:space="preserve"> 1</v>
      </c>
      <c r="F665">
        <f t="shared" si="113"/>
        <v>0</v>
      </c>
      <c r="G665" t="str">
        <f t="shared" si="114"/>
        <v>0</v>
      </c>
      <c r="H665">
        <f t="shared" si="115"/>
        <v>0</v>
      </c>
      <c r="I665" t="e">
        <f>VLOOKUP(G665,'Cards Fixture'!$A$1:$B$278,2,FALSE)</f>
        <v>#N/A</v>
      </c>
      <c r="J665">
        <f t="shared" si="116"/>
        <v>0</v>
      </c>
      <c r="K665" t="str">
        <f t="shared" si="122"/>
        <v>215,243,124,29,226,167,191,236,49,100,35,241,225</v>
      </c>
      <c r="L665">
        <f t="shared" si="117"/>
        <v>226</v>
      </c>
      <c r="M665">
        <f t="shared" si="118"/>
        <v>0</v>
      </c>
      <c r="N665" t="str">
        <f t="shared" si="119"/>
        <v>WWK</v>
      </c>
    </row>
    <row r="666" spans="1:14">
      <c r="A666" t="s">
        <v>256</v>
      </c>
      <c r="B666" t="str">
        <f t="shared" si="111"/>
        <v>------ WWK ------</v>
      </c>
      <c r="C666" t="str">
        <f t="shared" si="112"/>
        <v>Pack 3 pick 1:</v>
      </c>
      <c r="D666" s="2" t="str">
        <f t="shared" si="121"/>
        <v xml:space="preserve"> 3</v>
      </c>
      <c r="E666" s="2" t="str">
        <f t="shared" si="120"/>
        <v xml:space="preserve"> 1</v>
      </c>
      <c r="F666" t="str">
        <f t="shared" si="113"/>
        <v xml:space="preserve">    Disenchant</v>
      </c>
      <c r="G666" t="str">
        <f t="shared" si="114"/>
        <v>Disenchant</v>
      </c>
      <c r="H666">
        <f t="shared" si="115"/>
        <v>0</v>
      </c>
      <c r="I666">
        <f>VLOOKUP(G666,'Cards Fixture'!$A$1:$B$278,2,FALSE)</f>
        <v>55</v>
      </c>
      <c r="J666">
        <f t="shared" si="116"/>
        <v>0</v>
      </c>
      <c r="K666" t="str">
        <f t="shared" si="122"/>
        <v>215,243,124,29,226,167,191,236,49,100,35,241,225,55</v>
      </c>
      <c r="L666">
        <f t="shared" si="117"/>
        <v>226</v>
      </c>
      <c r="M666">
        <f t="shared" si="118"/>
        <v>0</v>
      </c>
      <c r="N666" t="str">
        <f t="shared" si="119"/>
        <v>WWK</v>
      </c>
    </row>
    <row r="667" spans="1:14">
      <c r="B667" t="str">
        <f t="shared" ref="B667:B730" si="123">IF(ISERROR(FIND("----",A667)),B666,A667)</f>
        <v>------ WWK ------</v>
      </c>
      <c r="C667" t="str">
        <f t="shared" ref="C667:C730" si="124">IF(ISERROR(FIND(":",A667)),C666,A667)</f>
        <v>Pack 3 pick 1:</v>
      </c>
      <c r="D667" s="2" t="str">
        <f t="shared" si="121"/>
        <v xml:space="preserve"> 3</v>
      </c>
      <c r="E667" s="2" t="str">
        <f t="shared" si="120"/>
        <v xml:space="preserve"> 1</v>
      </c>
      <c r="F667">
        <f t="shared" ref="F667:F730" si="125">IF(AND(ISERROR(FIND("----",A667)),ISERROR(FIND(":",A667))),A667,"")</f>
        <v>0</v>
      </c>
      <c r="G667" t="str">
        <f t="shared" ref="G667:G730" si="126">TRIM(SUBSTITUTE(F667,"--&gt; ",""))</f>
        <v>0</v>
      </c>
      <c r="H667">
        <f t="shared" ref="H667:H730" si="127">IF(NOT(ISERROR(FIND("--&gt; ",A667))),1,0)</f>
        <v>0</v>
      </c>
      <c r="I667" t="e">
        <f>VLOOKUP(G667,'Cards Fixture'!$A$1:$B$278,2,FALSE)</f>
        <v>#N/A</v>
      </c>
      <c r="J667">
        <f t="shared" ref="J667:J730" si="128">IF(C667&lt;&gt;C666,1,0)</f>
        <v>0</v>
      </c>
      <c r="K667" t="str">
        <f t="shared" si="122"/>
        <v>215,243,124,29,226,167,191,236,49,100,35,241,225,55</v>
      </c>
      <c r="L667">
        <f t="shared" ref="L667:L730" si="129">IF(ISBLANK(K667),"",IF(H667=1,I667,L666))</f>
        <v>226</v>
      </c>
      <c r="M667">
        <f t="shared" ref="M667:M730" si="130">IF(J668=1,1,0)</f>
        <v>0</v>
      </c>
      <c r="N667" t="str">
        <f t="shared" ref="N667:N730" si="131">TRIM(SUBSTITUTE(B667,"------",""))</f>
        <v>WWK</v>
      </c>
    </row>
    <row r="668" spans="1:14">
      <c r="A668" t="s">
        <v>257</v>
      </c>
      <c r="B668" t="str">
        <f t="shared" si="123"/>
        <v>------ WWK ------</v>
      </c>
      <c r="C668" t="str">
        <f t="shared" si="124"/>
        <v>Pack 3 pick 1:</v>
      </c>
      <c r="D668" s="2" t="str">
        <f t="shared" si="121"/>
        <v xml:space="preserve"> 3</v>
      </c>
      <c r="E668" s="2" t="str">
        <f t="shared" si="120"/>
        <v xml:space="preserve"> 1</v>
      </c>
      <c r="F668" t="str">
        <f t="shared" si="125"/>
        <v xml:space="preserve">    Silver Knight</v>
      </c>
      <c r="G668" t="str">
        <f t="shared" si="126"/>
        <v>Silver Knight</v>
      </c>
      <c r="H668">
        <f t="shared" si="127"/>
        <v>0</v>
      </c>
      <c r="I668">
        <f>VLOOKUP(G668,'Cards Fixture'!$A$1:$B$278,2,FALSE)</f>
        <v>196</v>
      </c>
      <c r="J668">
        <f t="shared" si="128"/>
        <v>0</v>
      </c>
      <c r="K668" t="str">
        <f t="shared" si="122"/>
        <v>215,243,124,29,226,167,191,236,49,100,35,241,225,55,196</v>
      </c>
      <c r="L668">
        <f t="shared" si="129"/>
        <v>226</v>
      </c>
      <c r="M668">
        <f t="shared" si="130"/>
        <v>0</v>
      </c>
      <c r="N668" t="str">
        <f t="shared" si="131"/>
        <v>WWK</v>
      </c>
    </row>
    <row r="669" spans="1:14">
      <c r="B669" t="str">
        <f t="shared" si="123"/>
        <v>------ WWK ------</v>
      </c>
      <c r="C669" t="str">
        <f t="shared" si="124"/>
        <v>Pack 3 pick 1:</v>
      </c>
      <c r="D669" s="2" t="str">
        <f t="shared" si="121"/>
        <v xml:space="preserve"> 3</v>
      </c>
      <c r="E669" s="2" t="str">
        <f t="shared" si="120"/>
        <v xml:space="preserve"> 1</v>
      </c>
      <c r="F669">
        <f t="shared" si="125"/>
        <v>0</v>
      </c>
      <c r="G669" t="str">
        <f t="shared" si="126"/>
        <v>0</v>
      </c>
      <c r="H669">
        <f t="shared" si="127"/>
        <v>0</v>
      </c>
      <c r="I669" t="e">
        <f>VLOOKUP(G669,'Cards Fixture'!$A$1:$B$278,2,FALSE)</f>
        <v>#N/A</v>
      </c>
      <c r="J669">
        <f t="shared" si="128"/>
        <v>0</v>
      </c>
      <c r="K669" t="str">
        <f t="shared" si="122"/>
        <v>215,243,124,29,226,167,191,236,49,100,35,241,225,55,196</v>
      </c>
      <c r="L669">
        <f t="shared" si="129"/>
        <v>226</v>
      </c>
      <c r="M669">
        <f t="shared" si="130"/>
        <v>0</v>
      </c>
      <c r="N669" t="str">
        <f t="shared" si="131"/>
        <v>WWK</v>
      </c>
    </row>
    <row r="670" spans="1:14">
      <c r="B670" t="str">
        <f t="shared" si="123"/>
        <v>------ WWK ------</v>
      </c>
      <c r="C670" t="str">
        <f t="shared" si="124"/>
        <v>Pack 3 pick 1:</v>
      </c>
      <c r="D670" s="2" t="str">
        <f t="shared" si="121"/>
        <v xml:space="preserve"> 3</v>
      </c>
      <c r="E670" s="2" t="str">
        <f t="shared" ref="E670:E733" si="132">RIGHT(LEFT(C670, FIND(":",C670)-1),2)</f>
        <v xml:space="preserve"> 1</v>
      </c>
      <c r="F670">
        <f t="shared" si="125"/>
        <v>0</v>
      </c>
      <c r="G670" t="str">
        <f t="shared" si="126"/>
        <v>0</v>
      </c>
      <c r="H670">
        <f t="shared" si="127"/>
        <v>0</v>
      </c>
      <c r="I670" t="e">
        <f>VLOOKUP(G670,'Cards Fixture'!$A$1:$B$278,2,FALSE)</f>
        <v>#N/A</v>
      </c>
      <c r="J670">
        <f t="shared" si="128"/>
        <v>0</v>
      </c>
      <c r="K670" t="str">
        <f t="shared" si="122"/>
        <v>215,243,124,29,226,167,191,236,49,100,35,241,225,55,196</v>
      </c>
      <c r="L670">
        <f t="shared" si="129"/>
        <v>226</v>
      </c>
      <c r="M670">
        <f t="shared" si="130"/>
        <v>0</v>
      </c>
      <c r="N670" t="str">
        <f t="shared" si="131"/>
        <v>WWK</v>
      </c>
    </row>
    <row r="671" spans="1:14">
      <c r="B671" t="str">
        <f t="shared" si="123"/>
        <v>------ WWK ------</v>
      </c>
      <c r="C671" t="str">
        <f t="shared" si="124"/>
        <v>Pack 3 pick 1:</v>
      </c>
      <c r="D671" s="2" t="str">
        <f t="shared" ref="D671:D734" si="133">RIGHT(LEFT(C671,FIND(" pick",C671)-1),2)</f>
        <v xml:space="preserve"> 3</v>
      </c>
      <c r="E671" s="2" t="str">
        <f t="shared" si="132"/>
        <v xml:space="preserve"> 1</v>
      </c>
      <c r="F671">
        <f t="shared" si="125"/>
        <v>0</v>
      </c>
      <c r="G671" t="str">
        <f t="shared" si="126"/>
        <v>0</v>
      </c>
      <c r="H671">
        <f t="shared" si="127"/>
        <v>0</v>
      </c>
      <c r="I671" t="e">
        <f>VLOOKUP(G671,'Cards Fixture'!$A$1:$B$278,2,FALSE)</f>
        <v>#N/A</v>
      </c>
      <c r="J671">
        <f t="shared" si="128"/>
        <v>0</v>
      </c>
      <c r="K671" t="str">
        <f t="shared" si="122"/>
        <v>215,243,124,29,226,167,191,236,49,100,35,241,225,55,196</v>
      </c>
      <c r="L671">
        <f t="shared" si="129"/>
        <v>226</v>
      </c>
      <c r="M671">
        <f t="shared" si="130"/>
        <v>1</v>
      </c>
      <c r="N671" t="str">
        <f t="shared" si="131"/>
        <v>WWK</v>
      </c>
    </row>
    <row r="672" spans="1:14">
      <c r="A672" t="s">
        <v>258</v>
      </c>
      <c r="B672" t="str">
        <f t="shared" si="123"/>
        <v>------ WWK ------</v>
      </c>
      <c r="C672" t="str">
        <f t="shared" si="124"/>
        <v>Pack 3 pick 2:</v>
      </c>
      <c r="D672" s="2" t="str">
        <f t="shared" si="133"/>
        <v xml:space="preserve"> 3</v>
      </c>
      <c r="E672" s="2" t="str">
        <f t="shared" si="132"/>
        <v xml:space="preserve"> 2</v>
      </c>
      <c r="F672" t="str">
        <f t="shared" si="125"/>
        <v/>
      </c>
      <c r="G672" t="str">
        <f t="shared" si="126"/>
        <v/>
      </c>
      <c r="H672">
        <f t="shared" si="127"/>
        <v>0</v>
      </c>
      <c r="I672" t="e">
        <f>VLOOKUP(G672,'Cards Fixture'!$A$1:$B$278,2,FALSE)</f>
        <v>#N/A</v>
      </c>
      <c r="J672">
        <f t="shared" si="128"/>
        <v>1</v>
      </c>
      <c r="K672" t="str">
        <f t="shared" si="122"/>
        <v/>
      </c>
      <c r="L672">
        <f t="shared" si="129"/>
        <v>226</v>
      </c>
      <c r="M672">
        <f t="shared" si="130"/>
        <v>0</v>
      </c>
      <c r="N672" t="str">
        <f t="shared" si="131"/>
        <v>WWK</v>
      </c>
    </row>
    <row r="673" spans="1:14">
      <c r="B673" t="str">
        <f t="shared" si="123"/>
        <v>------ WWK ------</v>
      </c>
      <c r="C673" t="str">
        <f t="shared" si="124"/>
        <v>Pack 3 pick 2:</v>
      </c>
      <c r="D673" s="2" t="str">
        <f t="shared" si="133"/>
        <v xml:space="preserve"> 3</v>
      </c>
      <c r="E673" s="2" t="str">
        <f t="shared" si="132"/>
        <v xml:space="preserve"> 2</v>
      </c>
      <c r="F673">
        <f t="shared" si="125"/>
        <v>0</v>
      </c>
      <c r="G673" t="str">
        <f t="shared" si="126"/>
        <v>0</v>
      </c>
      <c r="H673">
        <f t="shared" si="127"/>
        <v>0</v>
      </c>
      <c r="I673" t="e">
        <f>VLOOKUP(G673,'Cards Fixture'!$A$1:$B$278,2,FALSE)</f>
        <v>#N/A</v>
      </c>
      <c r="J673">
        <f t="shared" si="128"/>
        <v>0</v>
      </c>
      <c r="K673" t="str">
        <f t="shared" ref="K673:K736" si="134">IF(J673=1,IF(ISNA(I673),"",I673),K672&amp;IF(ISNA(I673),"",IF(LEN(K672)=0,I673,","&amp;I673)))</f>
        <v/>
      </c>
      <c r="L673">
        <f t="shared" si="129"/>
        <v>226</v>
      </c>
      <c r="M673">
        <f t="shared" si="130"/>
        <v>0</v>
      </c>
      <c r="N673" t="str">
        <f t="shared" si="131"/>
        <v>WWK</v>
      </c>
    </row>
    <row r="674" spans="1:14">
      <c r="A674" t="s">
        <v>259</v>
      </c>
      <c r="B674" t="str">
        <f t="shared" si="123"/>
        <v>------ WWK ------</v>
      </c>
      <c r="C674" t="str">
        <f t="shared" si="124"/>
        <v>Pack 3 pick 2:</v>
      </c>
      <c r="D674" s="2" t="str">
        <f t="shared" si="133"/>
        <v xml:space="preserve"> 3</v>
      </c>
      <c r="E674" s="2" t="str">
        <f t="shared" si="132"/>
        <v xml:space="preserve"> 2</v>
      </c>
      <c r="F674" t="str">
        <f t="shared" si="125"/>
        <v xml:space="preserve">    Whipcorder</v>
      </c>
      <c r="G674" t="str">
        <f t="shared" si="126"/>
        <v>Whipcorder</v>
      </c>
      <c r="H674">
        <f t="shared" si="127"/>
        <v>0</v>
      </c>
      <c r="I674">
        <f>VLOOKUP(G674,'Cards Fixture'!$A$1:$B$278,2,FALSE)</f>
        <v>269</v>
      </c>
      <c r="J674">
        <f t="shared" si="128"/>
        <v>0</v>
      </c>
      <c r="K674" t="str">
        <f t="shared" si="134"/>
        <v>269</v>
      </c>
      <c r="L674">
        <f t="shared" si="129"/>
        <v>226</v>
      </c>
      <c r="M674">
        <f t="shared" si="130"/>
        <v>0</v>
      </c>
      <c r="N674" t="str">
        <f t="shared" si="131"/>
        <v>WWK</v>
      </c>
    </row>
    <row r="675" spans="1:14">
      <c r="B675" t="str">
        <f t="shared" si="123"/>
        <v>------ WWK ------</v>
      </c>
      <c r="C675" t="str">
        <f t="shared" si="124"/>
        <v>Pack 3 pick 2:</v>
      </c>
      <c r="D675" s="2" t="str">
        <f t="shared" si="133"/>
        <v xml:space="preserve"> 3</v>
      </c>
      <c r="E675" s="2" t="str">
        <f t="shared" si="132"/>
        <v xml:space="preserve"> 2</v>
      </c>
      <c r="F675">
        <f t="shared" si="125"/>
        <v>0</v>
      </c>
      <c r="G675" t="str">
        <f t="shared" si="126"/>
        <v>0</v>
      </c>
      <c r="H675">
        <f t="shared" si="127"/>
        <v>0</v>
      </c>
      <c r="I675" t="e">
        <f>VLOOKUP(G675,'Cards Fixture'!$A$1:$B$278,2,FALSE)</f>
        <v>#N/A</v>
      </c>
      <c r="J675">
        <f t="shared" si="128"/>
        <v>0</v>
      </c>
      <c r="K675" t="str">
        <f t="shared" si="134"/>
        <v>269</v>
      </c>
      <c r="L675">
        <f t="shared" si="129"/>
        <v>226</v>
      </c>
      <c r="M675">
        <f t="shared" si="130"/>
        <v>0</v>
      </c>
      <c r="N675" t="str">
        <f t="shared" si="131"/>
        <v>WWK</v>
      </c>
    </row>
    <row r="676" spans="1:14">
      <c r="A676" t="s">
        <v>260</v>
      </c>
      <c r="B676" t="str">
        <f t="shared" si="123"/>
        <v>------ WWK ------</v>
      </c>
      <c r="C676" t="str">
        <f t="shared" si="124"/>
        <v>Pack 3 pick 2:</v>
      </c>
      <c r="D676" s="2" t="str">
        <f t="shared" si="133"/>
        <v xml:space="preserve"> 3</v>
      </c>
      <c r="E676" s="2" t="str">
        <f t="shared" si="132"/>
        <v xml:space="preserve"> 2</v>
      </c>
      <c r="F676" t="str">
        <f t="shared" si="125"/>
        <v>--&gt; Tinker</v>
      </c>
      <c r="G676" t="str">
        <f t="shared" si="126"/>
        <v>Tinker</v>
      </c>
      <c r="H676">
        <f t="shared" si="127"/>
        <v>1</v>
      </c>
      <c r="I676">
        <f>VLOOKUP(G676,'Cards Fixture'!$A$1:$B$278,2,FALSE)</f>
        <v>238</v>
      </c>
      <c r="J676">
        <f t="shared" si="128"/>
        <v>0</v>
      </c>
      <c r="K676" t="str">
        <f t="shared" si="134"/>
        <v>269,238</v>
      </c>
      <c r="L676">
        <f t="shared" si="129"/>
        <v>238</v>
      </c>
      <c r="M676">
        <f t="shared" si="130"/>
        <v>0</v>
      </c>
      <c r="N676" t="str">
        <f t="shared" si="131"/>
        <v>WWK</v>
      </c>
    </row>
    <row r="677" spans="1:14">
      <c r="B677" t="str">
        <f t="shared" si="123"/>
        <v>------ WWK ------</v>
      </c>
      <c r="C677" t="str">
        <f t="shared" si="124"/>
        <v>Pack 3 pick 2:</v>
      </c>
      <c r="D677" s="2" t="str">
        <f t="shared" si="133"/>
        <v xml:space="preserve"> 3</v>
      </c>
      <c r="E677" s="2" t="str">
        <f t="shared" si="132"/>
        <v xml:space="preserve"> 2</v>
      </c>
      <c r="F677">
        <f t="shared" si="125"/>
        <v>0</v>
      </c>
      <c r="G677" t="str">
        <f t="shared" si="126"/>
        <v>0</v>
      </c>
      <c r="H677">
        <f t="shared" si="127"/>
        <v>0</v>
      </c>
      <c r="I677" t="e">
        <f>VLOOKUP(G677,'Cards Fixture'!$A$1:$B$278,2,FALSE)</f>
        <v>#N/A</v>
      </c>
      <c r="J677">
        <f t="shared" si="128"/>
        <v>0</v>
      </c>
      <c r="K677" t="str">
        <f t="shared" si="134"/>
        <v>269,238</v>
      </c>
      <c r="L677">
        <f t="shared" si="129"/>
        <v>238</v>
      </c>
      <c r="M677">
        <f t="shared" si="130"/>
        <v>0</v>
      </c>
      <c r="N677" t="str">
        <f t="shared" si="131"/>
        <v>WWK</v>
      </c>
    </row>
    <row r="678" spans="1:14">
      <c r="A678" t="s">
        <v>261</v>
      </c>
      <c r="B678" t="str">
        <f t="shared" si="123"/>
        <v>------ WWK ------</v>
      </c>
      <c r="C678" t="str">
        <f t="shared" si="124"/>
        <v>Pack 3 pick 2:</v>
      </c>
      <c r="D678" s="2" t="str">
        <f t="shared" si="133"/>
        <v xml:space="preserve"> 3</v>
      </c>
      <c r="E678" s="2" t="str">
        <f t="shared" si="132"/>
        <v xml:space="preserve"> 2</v>
      </c>
      <c r="F678" t="str">
        <f t="shared" si="125"/>
        <v xml:space="preserve">    Unburial Rites</v>
      </c>
      <c r="G678" t="str">
        <f t="shared" si="126"/>
        <v>Unburial Rites</v>
      </c>
      <c r="H678">
        <f t="shared" si="127"/>
        <v>0</v>
      </c>
      <c r="I678">
        <f>VLOOKUP(G678,'Cards Fixture'!$A$1:$B$278,2,FALSE)</f>
        <v>248</v>
      </c>
      <c r="J678">
        <f t="shared" si="128"/>
        <v>0</v>
      </c>
      <c r="K678" t="str">
        <f t="shared" si="134"/>
        <v>269,238,248</v>
      </c>
      <c r="L678">
        <f t="shared" si="129"/>
        <v>238</v>
      </c>
      <c r="M678">
        <f t="shared" si="130"/>
        <v>0</v>
      </c>
      <c r="N678" t="str">
        <f t="shared" si="131"/>
        <v>WWK</v>
      </c>
    </row>
    <row r="679" spans="1:14">
      <c r="B679" t="str">
        <f t="shared" si="123"/>
        <v>------ WWK ------</v>
      </c>
      <c r="C679" t="str">
        <f t="shared" si="124"/>
        <v>Pack 3 pick 2:</v>
      </c>
      <c r="D679" s="2" t="str">
        <f t="shared" si="133"/>
        <v xml:space="preserve"> 3</v>
      </c>
      <c r="E679" s="2" t="str">
        <f t="shared" si="132"/>
        <v xml:space="preserve"> 2</v>
      </c>
      <c r="F679">
        <f t="shared" si="125"/>
        <v>0</v>
      </c>
      <c r="G679" t="str">
        <f t="shared" si="126"/>
        <v>0</v>
      </c>
      <c r="H679">
        <f t="shared" si="127"/>
        <v>0</v>
      </c>
      <c r="I679" t="e">
        <f>VLOOKUP(G679,'Cards Fixture'!$A$1:$B$278,2,FALSE)</f>
        <v>#N/A</v>
      </c>
      <c r="J679">
        <f t="shared" si="128"/>
        <v>0</v>
      </c>
      <c r="K679" t="str">
        <f t="shared" si="134"/>
        <v>269,238,248</v>
      </c>
      <c r="L679">
        <f t="shared" si="129"/>
        <v>238</v>
      </c>
      <c r="M679">
        <f t="shared" si="130"/>
        <v>0</v>
      </c>
      <c r="N679" t="str">
        <f t="shared" si="131"/>
        <v>WWK</v>
      </c>
    </row>
    <row r="680" spans="1:14">
      <c r="A680" t="s">
        <v>262</v>
      </c>
      <c r="B680" t="str">
        <f t="shared" si="123"/>
        <v>------ WWK ------</v>
      </c>
      <c r="C680" t="str">
        <f t="shared" si="124"/>
        <v>Pack 3 pick 2:</v>
      </c>
      <c r="D680" s="2" t="str">
        <f t="shared" si="133"/>
        <v xml:space="preserve"> 3</v>
      </c>
      <c r="E680" s="2" t="str">
        <f t="shared" si="132"/>
        <v xml:space="preserve"> 2</v>
      </c>
      <c r="F680" t="str">
        <f t="shared" si="125"/>
        <v xml:space="preserve">    Stormblood Berserker</v>
      </c>
      <c r="G680" t="str">
        <f t="shared" si="126"/>
        <v>Stormblood Berserker</v>
      </c>
      <c r="H680">
        <f t="shared" si="127"/>
        <v>0</v>
      </c>
      <c r="I680">
        <f>VLOOKUP(G680,'Cards Fixture'!$A$1:$B$278,2,FALSE)</f>
        <v>211</v>
      </c>
      <c r="J680">
        <f t="shared" si="128"/>
        <v>0</v>
      </c>
      <c r="K680" t="str">
        <f t="shared" si="134"/>
        <v>269,238,248,211</v>
      </c>
      <c r="L680">
        <f t="shared" si="129"/>
        <v>238</v>
      </c>
      <c r="M680">
        <f t="shared" si="130"/>
        <v>0</v>
      </c>
      <c r="N680" t="str">
        <f t="shared" si="131"/>
        <v>WWK</v>
      </c>
    </row>
    <row r="681" spans="1:14">
      <c r="B681" t="str">
        <f t="shared" si="123"/>
        <v>------ WWK ------</v>
      </c>
      <c r="C681" t="str">
        <f t="shared" si="124"/>
        <v>Pack 3 pick 2:</v>
      </c>
      <c r="D681" s="2" t="str">
        <f t="shared" si="133"/>
        <v xml:space="preserve"> 3</v>
      </c>
      <c r="E681" s="2" t="str">
        <f t="shared" si="132"/>
        <v xml:space="preserve"> 2</v>
      </c>
      <c r="F681">
        <f t="shared" si="125"/>
        <v>0</v>
      </c>
      <c r="G681" t="str">
        <f t="shared" si="126"/>
        <v>0</v>
      </c>
      <c r="H681">
        <f t="shared" si="127"/>
        <v>0</v>
      </c>
      <c r="I681" t="e">
        <f>VLOOKUP(G681,'Cards Fixture'!$A$1:$B$278,2,FALSE)</f>
        <v>#N/A</v>
      </c>
      <c r="J681">
        <f t="shared" si="128"/>
        <v>0</v>
      </c>
      <c r="K681" t="str">
        <f t="shared" si="134"/>
        <v>269,238,248,211</v>
      </c>
      <c r="L681">
        <f t="shared" si="129"/>
        <v>238</v>
      </c>
      <c r="M681">
        <f t="shared" si="130"/>
        <v>0</v>
      </c>
      <c r="N681" t="str">
        <f t="shared" si="131"/>
        <v>WWK</v>
      </c>
    </row>
    <row r="682" spans="1:14">
      <c r="A682" t="s">
        <v>263</v>
      </c>
      <c r="B682" t="str">
        <f t="shared" si="123"/>
        <v>------ WWK ------</v>
      </c>
      <c r="C682" t="str">
        <f t="shared" si="124"/>
        <v>Pack 3 pick 2:</v>
      </c>
      <c r="D682" s="2" t="str">
        <f t="shared" si="133"/>
        <v xml:space="preserve"> 3</v>
      </c>
      <c r="E682" s="2" t="str">
        <f t="shared" si="132"/>
        <v xml:space="preserve"> 2</v>
      </c>
      <c r="F682" t="str">
        <f t="shared" si="125"/>
        <v xml:space="preserve">    Shrine of Burning Rage</v>
      </c>
      <c r="G682" t="str">
        <f t="shared" si="126"/>
        <v>Shrine of Burning Rage</v>
      </c>
      <c r="H682">
        <f t="shared" si="127"/>
        <v>0</v>
      </c>
      <c r="I682">
        <f>VLOOKUP(G682,'Cards Fixture'!$A$1:$B$278,2,FALSE)</f>
        <v>195</v>
      </c>
      <c r="J682">
        <f t="shared" si="128"/>
        <v>0</v>
      </c>
      <c r="K682" t="str">
        <f t="shared" si="134"/>
        <v>269,238,248,211,195</v>
      </c>
      <c r="L682">
        <f t="shared" si="129"/>
        <v>238</v>
      </c>
      <c r="M682">
        <f t="shared" si="130"/>
        <v>0</v>
      </c>
      <c r="N682" t="str">
        <f t="shared" si="131"/>
        <v>WWK</v>
      </c>
    </row>
    <row r="683" spans="1:14">
      <c r="B683" t="str">
        <f t="shared" si="123"/>
        <v>------ WWK ------</v>
      </c>
      <c r="C683" t="str">
        <f t="shared" si="124"/>
        <v>Pack 3 pick 2:</v>
      </c>
      <c r="D683" s="2" t="str">
        <f t="shared" si="133"/>
        <v xml:space="preserve"> 3</v>
      </c>
      <c r="E683" s="2" t="str">
        <f t="shared" si="132"/>
        <v xml:space="preserve"> 2</v>
      </c>
      <c r="F683">
        <f t="shared" si="125"/>
        <v>0</v>
      </c>
      <c r="G683" t="str">
        <f t="shared" si="126"/>
        <v>0</v>
      </c>
      <c r="H683">
        <f t="shared" si="127"/>
        <v>0</v>
      </c>
      <c r="I683" t="e">
        <f>VLOOKUP(G683,'Cards Fixture'!$A$1:$B$278,2,FALSE)</f>
        <v>#N/A</v>
      </c>
      <c r="J683">
        <f t="shared" si="128"/>
        <v>0</v>
      </c>
      <c r="K683" t="str">
        <f t="shared" si="134"/>
        <v>269,238,248,211,195</v>
      </c>
      <c r="L683">
        <f t="shared" si="129"/>
        <v>238</v>
      </c>
      <c r="M683">
        <f t="shared" si="130"/>
        <v>0</v>
      </c>
      <c r="N683" t="str">
        <f t="shared" si="131"/>
        <v>WWK</v>
      </c>
    </row>
    <row r="684" spans="1:14">
      <c r="A684" t="s">
        <v>264</v>
      </c>
      <c r="B684" t="str">
        <f t="shared" si="123"/>
        <v>------ WWK ------</v>
      </c>
      <c r="C684" t="str">
        <f t="shared" si="124"/>
        <v>Pack 3 pick 2:</v>
      </c>
      <c r="D684" s="2" t="str">
        <f t="shared" si="133"/>
        <v xml:space="preserve"> 3</v>
      </c>
      <c r="E684" s="2" t="str">
        <f t="shared" si="132"/>
        <v xml:space="preserve"> 2</v>
      </c>
      <c r="F684" t="str">
        <f t="shared" si="125"/>
        <v xml:space="preserve">    Plateau</v>
      </c>
      <c r="G684" t="str">
        <f t="shared" si="126"/>
        <v>Plateau</v>
      </c>
      <c r="H684">
        <f t="shared" si="127"/>
        <v>0</v>
      </c>
      <c r="I684">
        <f>VLOOKUP(G684,'Cards Fixture'!$A$1:$B$278,2,FALSE)</f>
        <v>160</v>
      </c>
      <c r="J684">
        <f t="shared" si="128"/>
        <v>0</v>
      </c>
      <c r="K684" t="str">
        <f t="shared" si="134"/>
        <v>269,238,248,211,195,160</v>
      </c>
      <c r="L684">
        <f t="shared" si="129"/>
        <v>238</v>
      </c>
      <c r="M684">
        <f t="shared" si="130"/>
        <v>0</v>
      </c>
      <c r="N684" t="str">
        <f t="shared" si="131"/>
        <v>WWK</v>
      </c>
    </row>
    <row r="685" spans="1:14">
      <c r="B685" t="str">
        <f t="shared" si="123"/>
        <v>------ WWK ------</v>
      </c>
      <c r="C685" t="str">
        <f t="shared" si="124"/>
        <v>Pack 3 pick 2:</v>
      </c>
      <c r="D685" s="2" t="str">
        <f t="shared" si="133"/>
        <v xml:space="preserve"> 3</v>
      </c>
      <c r="E685" s="2" t="str">
        <f t="shared" si="132"/>
        <v xml:space="preserve"> 2</v>
      </c>
      <c r="F685">
        <f t="shared" si="125"/>
        <v>0</v>
      </c>
      <c r="G685" t="str">
        <f t="shared" si="126"/>
        <v>0</v>
      </c>
      <c r="H685">
        <f t="shared" si="127"/>
        <v>0</v>
      </c>
      <c r="I685" t="e">
        <f>VLOOKUP(G685,'Cards Fixture'!$A$1:$B$278,2,FALSE)</f>
        <v>#N/A</v>
      </c>
      <c r="J685">
        <f t="shared" si="128"/>
        <v>0</v>
      </c>
      <c r="K685" t="str">
        <f t="shared" si="134"/>
        <v>269,238,248,211,195,160</v>
      </c>
      <c r="L685">
        <f t="shared" si="129"/>
        <v>238</v>
      </c>
      <c r="M685">
        <f t="shared" si="130"/>
        <v>0</v>
      </c>
      <c r="N685" t="str">
        <f t="shared" si="131"/>
        <v>WWK</v>
      </c>
    </row>
    <row r="686" spans="1:14">
      <c r="A686" t="s">
        <v>265</v>
      </c>
      <c r="B686" t="str">
        <f t="shared" si="123"/>
        <v>------ WWK ------</v>
      </c>
      <c r="C686" t="str">
        <f t="shared" si="124"/>
        <v>Pack 3 pick 2:</v>
      </c>
      <c r="D686" s="2" t="str">
        <f t="shared" si="133"/>
        <v xml:space="preserve"> 3</v>
      </c>
      <c r="E686" s="2" t="str">
        <f t="shared" si="132"/>
        <v xml:space="preserve"> 2</v>
      </c>
      <c r="F686" t="str">
        <f t="shared" si="125"/>
        <v xml:space="preserve">    Broodmate Dragon</v>
      </c>
      <c r="G686" t="str">
        <f t="shared" si="126"/>
        <v>Broodmate Dragon</v>
      </c>
      <c r="H686">
        <f t="shared" si="127"/>
        <v>0</v>
      </c>
      <c r="I686">
        <f>VLOOKUP(G686,'Cards Fixture'!$A$1:$B$278,2,FALSE)</f>
        <v>31</v>
      </c>
      <c r="J686">
        <f t="shared" si="128"/>
        <v>0</v>
      </c>
      <c r="K686" t="str">
        <f t="shared" si="134"/>
        <v>269,238,248,211,195,160,31</v>
      </c>
      <c r="L686">
        <f t="shared" si="129"/>
        <v>238</v>
      </c>
      <c r="M686">
        <f t="shared" si="130"/>
        <v>0</v>
      </c>
      <c r="N686" t="str">
        <f t="shared" si="131"/>
        <v>WWK</v>
      </c>
    </row>
    <row r="687" spans="1:14">
      <c r="B687" t="str">
        <f t="shared" si="123"/>
        <v>------ WWK ------</v>
      </c>
      <c r="C687" t="str">
        <f t="shared" si="124"/>
        <v>Pack 3 pick 2:</v>
      </c>
      <c r="D687" s="2" t="str">
        <f t="shared" si="133"/>
        <v xml:space="preserve"> 3</v>
      </c>
      <c r="E687" s="2" t="str">
        <f t="shared" si="132"/>
        <v xml:space="preserve"> 2</v>
      </c>
      <c r="F687">
        <f t="shared" si="125"/>
        <v>0</v>
      </c>
      <c r="G687" t="str">
        <f t="shared" si="126"/>
        <v>0</v>
      </c>
      <c r="H687">
        <f t="shared" si="127"/>
        <v>0</v>
      </c>
      <c r="I687" t="e">
        <f>VLOOKUP(G687,'Cards Fixture'!$A$1:$B$278,2,FALSE)</f>
        <v>#N/A</v>
      </c>
      <c r="J687">
        <f t="shared" si="128"/>
        <v>0</v>
      </c>
      <c r="K687" t="str">
        <f t="shared" si="134"/>
        <v>269,238,248,211,195,160,31</v>
      </c>
      <c r="L687">
        <f t="shared" si="129"/>
        <v>238</v>
      </c>
      <c r="M687">
        <f t="shared" si="130"/>
        <v>0</v>
      </c>
      <c r="N687" t="str">
        <f t="shared" si="131"/>
        <v>WWK</v>
      </c>
    </row>
    <row r="688" spans="1:14">
      <c r="A688" t="s">
        <v>266</v>
      </c>
      <c r="B688" t="str">
        <f t="shared" si="123"/>
        <v>------ WWK ------</v>
      </c>
      <c r="C688" t="str">
        <f t="shared" si="124"/>
        <v>Pack 3 pick 2:</v>
      </c>
      <c r="D688" s="2" t="str">
        <f t="shared" si="133"/>
        <v xml:space="preserve"> 3</v>
      </c>
      <c r="E688" s="2" t="str">
        <f t="shared" si="132"/>
        <v xml:space="preserve"> 2</v>
      </c>
      <c r="F688" t="str">
        <f t="shared" si="125"/>
        <v xml:space="preserve">    Powder Keg</v>
      </c>
      <c r="G688" t="str">
        <f t="shared" si="126"/>
        <v>Powder Keg</v>
      </c>
      <c r="H688">
        <f t="shared" si="127"/>
        <v>0</v>
      </c>
      <c r="I688">
        <f>VLOOKUP(G688,'Cards Fixture'!$A$1:$B$278,2,FALSE)</f>
        <v>166</v>
      </c>
      <c r="J688">
        <f t="shared" si="128"/>
        <v>0</v>
      </c>
      <c r="K688" t="str">
        <f t="shared" si="134"/>
        <v>269,238,248,211,195,160,31,166</v>
      </c>
      <c r="L688">
        <f t="shared" si="129"/>
        <v>238</v>
      </c>
      <c r="M688">
        <f t="shared" si="130"/>
        <v>0</v>
      </c>
      <c r="N688" t="str">
        <f t="shared" si="131"/>
        <v>WWK</v>
      </c>
    </row>
    <row r="689" spans="1:14">
      <c r="B689" t="str">
        <f t="shared" si="123"/>
        <v>------ WWK ------</v>
      </c>
      <c r="C689" t="str">
        <f t="shared" si="124"/>
        <v>Pack 3 pick 2:</v>
      </c>
      <c r="D689" s="2" t="str">
        <f t="shared" si="133"/>
        <v xml:space="preserve"> 3</v>
      </c>
      <c r="E689" s="2" t="str">
        <f t="shared" si="132"/>
        <v xml:space="preserve"> 2</v>
      </c>
      <c r="F689">
        <f t="shared" si="125"/>
        <v>0</v>
      </c>
      <c r="G689" t="str">
        <f t="shared" si="126"/>
        <v>0</v>
      </c>
      <c r="H689">
        <f t="shared" si="127"/>
        <v>0</v>
      </c>
      <c r="I689" t="e">
        <f>VLOOKUP(G689,'Cards Fixture'!$A$1:$B$278,2,FALSE)</f>
        <v>#N/A</v>
      </c>
      <c r="J689">
        <f t="shared" si="128"/>
        <v>0</v>
      </c>
      <c r="K689" t="str">
        <f t="shared" si="134"/>
        <v>269,238,248,211,195,160,31,166</v>
      </c>
      <c r="L689">
        <f t="shared" si="129"/>
        <v>238</v>
      </c>
      <c r="M689">
        <f t="shared" si="130"/>
        <v>0</v>
      </c>
      <c r="N689" t="str">
        <f t="shared" si="131"/>
        <v>WWK</v>
      </c>
    </row>
    <row r="690" spans="1:14">
      <c r="A690" t="s">
        <v>267</v>
      </c>
      <c r="B690" t="str">
        <f t="shared" si="123"/>
        <v>------ WWK ------</v>
      </c>
      <c r="C690" t="str">
        <f t="shared" si="124"/>
        <v>Pack 3 pick 2:</v>
      </c>
      <c r="D690" s="2" t="str">
        <f t="shared" si="133"/>
        <v xml:space="preserve"> 3</v>
      </c>
      <c r="E690" s="2" t="str">
        <f t="shared" si="132"/>
        <v xml:space="preserve"> 2</v>
      </c>
      <c r="F690" t="str">
        <f t="shared" si="125"/>
        <v xml:space="preserve">    Sorin's Thirst</v>
      </c>
      <c r="G690" t="str">
        <f t="shared" si="126"/>
        <v>Sorin's Thirst</v>
      </c>
      <c r="H690">
        <f t="shared" si="127"/>
        <v>0</v>
      </c>
      <c r="I690">
        <f>VLOOKUP(G690,'Cards Fixture'!$A$1:$B$278,2,FALSE)</f>
        <v>200</v>
      </c>
      <c r="J690">
        <f t="shared" si="128"/>
        <v>0</v>
      </c>
      <c r="K690" t="str">
        <f t="shared" si="134"/>
        <v>269,238,248,211,195,160,31,166,200</v>
      </c>
      <c r="L690">
        <f t="shared" si="129"/>
        <v>238</v>
      </c>
      <c r="M690">
        <f t="shared" si="130"/>
        <v>0</v>
      </c>
      <c r="N690" t="str">
        <f t="shared" si="131"/>
        <v>WWK</v>
      </c>
    </row>
    <row r="691" spans="1:14">
      <c r="B691" t="str">
        <f t="shared" si="123"/>
        <v>------ WWK ------</v>
      </c>
      <c r="C691" t="str">
        <f t="shared" si="124"/>
        <v>Pack 3 pick 2:</v>
      </c>
      <c r="D691" s="2" t="str">
        <f t="shared" si="133"/>
        <v xml:space="preserve"> 3</v>
      </c>
      <c r="E691" s="2" t="str">
        <f t="shared" si="132"/>
        <v xml:space="preserve"> 2</v>
      </c>
      <c r="F691">
        <f t="shared" si="125"/>
        <v>0</v>
      </c>
      <c r="G691" t="str">
        <f t="shared" si="126"/>
        <v>0</v>
      </c>
      <c r="H691">
        <f t="shared" si="127"/>
        <v>0</v>
      </c>
      <c r="I691" t="e">
        <f>VLOOKUP(G691,'Cards Fixture'!$A$1:$B$278,2,FALSE)</f>
        <v>#N/A</v>
      </c>
      <c r="J691">
        <f t="shared" si="128"/>
        <v>0</v>
      </c>
      <c r="K691" t="str">
        <f t="shared" si="134"/>
        <v>269,238,248,211,195,160,31,166,200</v>
      </c>
      <c r="L691">
        <f t="shared" si="129"/>
        <v>238</v>
      </c>
      <c r="M691">
        <f t="shared" si="130"/>
        <v>0</v>
      </c>
      <c r="N691" t="str">
        <f t="shared" si="131"/>
        <v>WWK</v>
      </c>
    </row>
    <row r="692" spans="1:14">
      <c r="A692" t="s">
        <v>268</v>
      </c>
      <c r="B692" t="str">
        <f t="shared" si="123"/>
        <v>------ WWK ------</v>
      </c>
      <c r="C692" t="str">
        <f t="shared" si="124"/>
        <v>Pack 3 pick 2:</v>
      </c>
      <c r="D692" s="2" t="str">
        <f t="shared" si="133"/>
        <v xml:space="preserve"> 3</v>
      </c>
      <c r="E692" s="2" t="str">
        <f t="shared" si="132"/>
        <v xml:space="preserve"> 2</v>
      </c>
      <c r="F692" t="str">
        <f t="shared" si="125"/>
        <v xml:space="preserve">    Earthquake</v>
      </c>
      <c r="G692" t="str">
        <f t="shared" si="126"/>
        <v>Earthquake</v>
      </c>
      <c r="H692">
        <f t="shared" si="127"/>
        <v>0</v>
      </c>
      <c r="I692">
        <f>VLOOKUP(G692,'Cards Fixture'!$A$1:$B$278,2,FALSE)</f>
        <v>61</v>
      </c>
      <c r="J692">
        <f t="shared" si="128"/>
        <v>0</v>
      </c>
      <c r="K692" t="str">
        <f t="shared" si="134"/>
        <v>269,238,248,211,195,160,31,166,200,61</v>
      </c>
      <c r="L692">
        <f t="shared" si="129"/>
        <v>238</v>
      </c>
      <c r="M692">
        <f t="shared" si="130"/>
        <v>0</v>
      </c>
      <c r="N692" t="str">
        <f t="shared" si="131"/>
        <v>WWK</v>
      </c>
    </row>
    <row r="693" spans="1:14">
      <c r="B693" t="str">
        <f t="shared" si="123"/>
        <v>------ WWK ------</v>
      </c>
      <c r="C693" t="str">
        <f t="shared" si="124"/>
        <v>Pack 3 pick 2:</v>
      </c>
      <c r="D693" s="2" t="str">
        <f t="shared" si="133"/>
        <v xml:space="preserve"> 3</v>
      </c>
      <c r="E693" s="2" t="str">
        <f t="shared" si="132"/>
        <v xml:space="preserve"> 2</v>
      </c>
      <c r="F693">
        <f t="shared" si="125"/>
        <v>0</v>
      </c>
      <c r="G693" t="str">
        <f t="shared" si="126"/>
        <v>0</v>
      </c>
      <c r="H693">
        <f t="shared" si="127"/>
        <v>0</v>
      </c>
      <c r="I693" t="e">
        <f>VLOOKUP(G693,'Cards Fixture'!$A$1:$B$278,2,FALSE)</f>
        <v>#N/A</v>
      </c>
      <c r="J693">
        <f t="shared" si="128"/>
        <v>0</v>
      </c>
      <c r="K693" t="str">
        <f t="shared" si="134"/>
        <v>269,238,248,211,195,160,31,166,200,61</v>
      </c>
      <c r="L693">
        <f t="shared" si="129"/>
        <v>238</v>
      </c>
      <c r="M693">
        <f t="shared" si="130"/>
        <v>0</v>
      </c>
      <c r="N693" t="str">
        <f t="shared" si="131"/>
        <v>WWK</v>
      </c>
    </row>
    <row r="694" spans="1:14">
      <c r="A694" t="s">
        <v>269</v>
      </c>
      <c r="B694" t="str">
        <f t="shared" si="123"/>
        <v>------ WWK ------</v>
      </c>
      <c r="C694" t="str">
        <f t="shared" si="124"/>
        <v>Pack 3 pick 2:</v>
      </c>
      <c r="D694" s="2" t="str">
        <f t="shared" si="133"/>
        <v xml:space="preserve"> 3</v>
      </c>
      <c r="E694" s="2" t="str">
        <f t="shared" si="132"/>
        <v xml:space="preserve"> 2</v>
      </c>
      <c r="F694" t="str">
        <f t="shared" si="125"/>
        <v xml:space="preserve">    Blue Elemental Blast</v>
      </c>
      <c r="G694" t="str">
        <f t="shared" si="126"/>
        <v>Blue Elemental Blast</v>
      </c>
      <c r="H694">
        <f t="shared" si="127"/>
        <v>0</v>
      </c>
      <c r="I694">
        <f>VLOOKUP(G694,'Cards Fixture'!$A$1:$B$278,2,FALSE)</f>
        <v>25</v>
      </c>
      <c r="J694">
        <f t="shared" si="128"/>
        <v>0</v>
      </c>
      <c r="K694" t="str">
        <f t="shared" si="134"/>
        <v>269,238,248,211,195,160,31,166,200,61,25</v>
      </c>
      <c r="L694">
        <f t="shared" si="129"/>
        <v>238</v>
      </c>
      <c r="M694">
        <f t="shared" si="130"/>
        <v>0</v>
      </c>
      <c r="N694" t="str">
        <f t="shared" si="131"/>
        <v>WWK</v>
      </c>
    </row>
    <row r="695" spans="1:14">
      <c r="B695" t="str">
        <f t="shared" si="123"/>
        <v>------ WWK ------</v>
      </c>
      <c r="C695" t="str">
        <f t="shared" si="124"/>
        <v>Pack 3 pick 2:</v>
      </c>
      <c r="D695" s="2" t="str">
        <f t="shared" si="133"/>
        <v xml:space="preserve"> 3</v>
      </c>
      <c r="E695" s="2" t="str">
        <f t="shared" si="132"/>
        <v xml:space="preserve"> 2</v>
      </c>
      <c r="F695">
        <f t="shared" si="125"/>
        <v>0</v>
      </c>
      <c r="G695" t="str">
        <f t="shared" si="126"/>
        <v>0</v>
      </c>
      <c r="H695">
        <f t="shared" si="127"/>
        <v>0</v>
      </c>
      <c r="I695" t="e">
        <f>VLOOKUP(G695,'Cards Fixture'!$A$1:$B$278,2,FALSE)</f>
        <v>#N/A</v>
      </c>
      <c r="J695">
        <f t="shared" si="128"/>
        <v>0</v>
      </c>
      <c r="K695" t="str">
        <f t="shared" si="134"/>
        <v>269,238,248,211,195,160,31,166,200,61,25</v>
      </c>
      <c r="L695">
        <f t="shared" si="129"/>
        <v>238</v>
      </c>
      <c r="M695">
        <f t="shared" si="130"/>
        <v>0</v>
      </c>
      <c r="N695" t="str">
        <f t="shared" si="131"/>
        <v>WWK</v>
      </c>
    </row>
    <row r="696" spans="1:14">
      <c r="A696" t="s">
        <v>270</v>
      </c>
      <c r="B696" t="str">
        <f t="shared" si="123"/>
        <v>------ WWK ------</v>
      </c>
      <c r="C696" t="str">
        <f t="shared" si="124"/>
        <v>Pack 3 pick 2:</v>
      </c>
      <c r="D696" s="2" t="str">
        <f t="shared" si="133"/>
        <v xml:space="preserve"> 3</v>
      </c>
      <c r="E696" s="2" t="str">
        <f t="shared" si="132"/>
        <v xml:space="preserve"> 2</v>
      </c>
      <c r="F696" t="str">
        <f t="shared" si="125"/>
        <v xml:space="preserve">    Laquatus's Champion</v>
      </c>
      <c r="G696" t="str">
        <f t="shared" si="126"/>
        <v>Laquatus's Champion</v>
      </c>
      <c r="H696">
        <f t="shared" si="127"/>
        <v>0</v>
      </c>
      <c r="I696">
        <f>VLOOKUP(G696,'Cards Fixture'!$A$1:$B$278,2,FALSE)</f>
        <v>112</v>
      </c>
      <c r="J696">
        <f t="shared" si="128"/>
        <v>0</v>
      </c>
      <c r="K696" t="str">
        <f t="shared" si="134"/>
        <v>269,238,248,211,195,160,31,166,200,61,25,112</v>
      </c>
      <c r="L696">
        <f t="shared" si="129"/>
        <v>238</v>
      </c>
      <c r="M696">
        <f t="shared" si="130"/>
        <v>0</v>
      </c>
      <c r="N696" t="str">
        <f t="shared" si="131"/>
        <v>WWK</v>
      </c>
    </row>
    <row r="697" spans="1:14">
      <c r="B697" t="str">
        <f t="shared" si="123"/>
        <v>------ WWK ------</v>
      </c>
      <c r="C697" t="str">
        <f t="shared" si="124"/>
        <v>Pack 3 pick 2:</v>
      </c>
      <c r="D697" s="2" t="str">
        <f t="shared" si="133"/>
        <v xml:space="preserve"> 3</v>
      </c>
      <c r="E697" s="2" t="str">
        <f t="shared" si="132"/>
        <v xml:space="preserve"> 2</v>
      </c>
      <c r="F697">
        <f t="shared" si="125"/>
        <v>0</v>
      </c>
      <c r="G697" t="str">
        <f t="shared" si="126"/>
        <v>0</v>
      </c>
      <c r="H697">
        <f t="shared" si="127"/>
        <v>0</v>
      </c>
      <c r="I697" t="e">
        <f>VLOOKUP(G697,'Cards Fixture'!$A$1:$B$278,2,FALSE)</f>
        <v>#N/A</v>
      </c>
      <c r="J697">
        <f t="shared" si="128"/>
        <v>0</v>
      </c>
      <c r="K697" t="str">
        <f t="shared" si="134"/>
        <v>269,238,248,211,195,160,31,166,200,61,25,112</v>
      </c>
      <c r="L697">
        <f t="shared" si="129"/>
        <v>238</v>
      </c>
      <c r="M697">
        <f t="shared" si="130"/>
        <v>0</v>
      </c>
      <c r="N697" t="str">
        <f t="shared" si="131"/>
        <v>WWK</v>
      </c>
    </row>
    <row r="698" spans="1:14">
      <c r="A698" t="s">
        <v>271</v>
      </c>
      <c r="B698" t="str">
        <f t="shared" si="123"/>
        <v>------ WWK ------</v>
      </c>
      <c r="C698" t="str">
        <f t="shared" si="124"/>
        <v>Pack 3 pick 2:</v>
      </c>
      <c r="D698" s="2" t="str">
        <f t="shared" si="133"/>
        <v xml:space="preserve"> 3</v>
      </c>
      <c r="E698" s="2" t="str">
        <f t="shared" si="132"/>
        <v xml:space="preserve"> 2</v>
      </c>
      <c r="F698" t="str">
        <f t="shared" si="125"/>
        <v xml:space="preserve">    Exhume</v>
      </c>
      <c r="G698" t="str">
        <f t="shared" si="126"/>
        <v>Exhume</v>
      </c>
      <c r="H698">
        <f t="shared" si="127"/>
        <v>0</v>
      </c>
      <c r="I698">
        <f>VLOOKUP(G698,'Cards Fixture'!$A$1:$B$278,2,FALSE)</f>
        <v>73</v>
      </c>
      <c r="J698">
        <f t="shared" si="128"/>
        <v>0</v>
      </c>
      <c r="K698" t="str">
        <f t="shared" si="134"/>
        <v>269,238,248,211,195,160,31,166,200,61,25,112,73</v>
      </c>
      <c r="L698">
        <f t="shared" si="129"/>
        <v>238</v>
      </c>
      <c r="M698">
        <f t="shared" si="130"/>
        <v>0</v>
      </c>
      <c r="N698" t="str">
        <f t="shared" si="131"/>
        <v>WWK</v>
      </c>
    </row>
    <row r="699" spans="1:14">
      <c r="B699" t="str">
        <f t="shared" si="123"/>
        <v>------ WWK ------</v>
      </c>
      <c r="C699" t="str">
        <f t="shared" si="124"/>
        <v>Pack 3 pick 2:</v>
      </c>
      <c r="D699" s="2" t="str">
        <f t="shared" si="133"/>
        <v xml:space="preserve"> 3</v>
      </c>
      <c r="E699" s="2" t="str">
        <f t="shared" si="132"/>
        <v xml:space="preserve"> 2</v>
      </c>
      <c r="F699">
        <f t="shared" si="125"/>
        <v>0</v>
      </c>
      <c r="G699" t="str">
        <f t="shared" si="126"/>
        <v>0</v>
      </c>
      <c r="H699">
        <f t="shared" si="127"/>
        <v>0</v>
      </c>
      <c r="I699" t="e">
        <f>VLOOKUP(G699,'Cards Fixture'!$A$1:$B$278,2,FALSE)</f>
        <v>#N/A</v>
      </c>
      <c r="J699">
        <f t="shared" si="128"/>
        <v>0</v>
      </c>
      <c r="K699" t="str">
        <f t="shared" si="134"/>
        <v>269,238,248,211,195,160,31,166,200,61,25,112,73</v>
      </c>
      <c r="L699">
        <f t="shared" si="129"/>
        <v>238</v>
      </c>
      <c r="M699">
        <f t="shared" si="130"/>
        <v>0</v>
      </c>
      <c r="N699" t="str">
        <f t="shared" si="131"/>
        <v>WWK</v>
      </c>
    </row>
    <row r="700" spans="1:14">
      <c r="A700" t="s">
        <v>272</v>
      </c>
      <c r="B700" t="str">
        <f t="shared" si="123"/>
        <v>------ WWK ------</v>
      </c>
      <c r="C700" t="str">
        <f t="shared" si="124"/>
        <v>Pack 3 pick 2:</v>
      </c>
      <c r="D700" s="2" t="str">
        <f t="shared" si="133"/>
        <v xml:space="preserve"> 3</v>
      </c>
      <c r="E700" s="2" t="str">
        <f t="shared" si="132"/>
        <v xml:space="preserve"> 2</v>
      </c>
      <c r="F700" t="str">
        <f t="shared" si="125"/>
        <v xml:space="preserve">    Paladin en-Vec</v>
      </c>
      <c r="G700" t="str">
        <f t="shared" si="126"/>
        <v>Paladin en-Vec</v>
      </c>
      <c r="H700">
        <f t="shared" si="127"/>
        <v>0</v>
      </c>
      <c r="I700">
        <f>VLOOKUP(G700,'Cards Fixture'!$A$1:$B$278,2,FALSE)</f>
        <v>152</v>
      </c>
      <c r="J700">
        <f t="shared" si="128"/>
        <v>0</v>
      </c>
      <c r="K700" t="str">
        <f t="shared" si="134"/>
        <v>269,238,248,211,195,160,31,166,200,61,25,112,73,152</v>
      </c>
      <c r="L700">
        <f t="shared" si="129"/>
        <v>238</v>
      </c>
      <c r="M700">
        <f t="shared" si="130"/>
        <v>0</v>
      </c>
      <c r="N700" t="str">
        <f t="shared" si="131"/>
        <v>WWK</v>
      </c>
    </row>
    <row r="701" spans="1:14">
      <c r="B701" t="str">
        <f t="shared" si="123"/>
        <v>------ WWK ------</v>
      </c>
      <c r="C701" t="str">
        <f t="shared" si="124"/>
        <v>Pack 3 pick 2:</v>
      </c>
      <c r="D701" s="2" t="str">
        <f t="shared" si="133"/>
        <v xml:space="preserve"> 3</v>
      </c>
      <c r="E701" s="2" t="str">
        <f t="shared" si="132"/>
        <v xml:space="preserve"> 2</v>
      </c>
      <c r="F701">
        <f t="shared" si="125"/>
        <v>0</v>
      </c>
      <c r="G701" t="str">
        <f t="shared" si="126"/>
        <v>0</v>
      </c>
      <c r="H701">
        <f t="shared" si="127"/>
        <v>0</v>
      </c>
      <c r="I701" t="e">
        <f>VLOOKUP(G701,'Cards Fixture'!$A$1:$B$278,2,FALSE)</f>
        <v>#N/A</v>
      </c>
      <c r="J701">
        <f t="shared" si="128"/>
        <v>0</v>
      </c>
      <c r="K701" t="str">
        <f t="shared" si="134"/>
        <v>269,238,248,211,195,160,31,166,200,61,25,112,73,152</v>
      </c>
      <c r="L701">
        <f t="shared" si="129"/>
        <v>238</v>
      </c>
      <c r="M701">
        <f t="shared" si="130"/>
        <v>0</v>
      </c>
      <c r="N701" t="str">
        <f t="shared" si="131"/>
        <v>WWK</v>
      </c>
    </row>
    <row r="702" spans="1:14">
      <c r="B702" t="str">
        <f t="shared" si="123"/>
        <v>------ WWK ------</v>
      </c>
      <c r="C702" t="str">
        <f t="shared" si="124"/>
        <v>Pack 3 pick 2:</v>
      </c>
      <c r="D702" s="2" t="str">
        <f t="shared" si="133"/>
        <v xml:space="preserve"> 3</v>
      </c>
      <c r="E702" s="2" t="str">
        <f t="shared" si="132"/>
        <v xml:space="preserve"> 2</v>
      </c>
      <c r="F702">
        <f t="shared" si="125"/>
        <v>0</v>
      </c>
      <c r="G702" t="str">
        <f t="shared" si="126"/>
        <v>0</v>
      </c>
      <c r="H702">
        <f t="shared" si="127"/>
        <v>0</v>
      </c>
      <c r="I702" t="e">
        <f>VLOOKUP(G702,'Cards Fixture'!$A$1:$B$278,2,FALSE)</f>
        <v>#N/A</v>
      </c>
      <c r="J702">
        <f t="shared" si="128"/>
        <v>0</v>
      </c>
      <c r="K702" t="str">
        <f t="shared" si="134"/>
        <v>269,238,248,211,195,160,31,166,200,61,25,112,73,152</v>
      </c>
      <c r="L702">
        <f t="shared" si="129"/>
        <v>238</v>
      </c>
      <c r="M702">
        <f t="shared" si="130"/>
        <v>0</v>
      </c>
      <c r="N702" t="str">
        <f t="shared" si="131"/>
        <v>WWK</v>
      </c>
    </row>
    <row r="703" spans="1:14">
      <c r="B703" t="str">
        <f t="shared" si="123"/>
        <v>------ WWK ------</v>
      </c>
      <c r="C703" t="str">
        <f t="shared" si="124"/>
        <v>Pack 3 pick 2:</v>
      </c>
      <c r="D703" s="2" t="str">
        <f t="shared" si="133"/>
        <v xml:space="preserve"> 3</v>
      </c>
      <c r="E703" s="2" t="str">
        <f t="shared" si="132"/>
        <v xml:space="preserve"> 2</v>
      </c>
      <c r="F703">
        <f t="shared" si="125"/>
        <v>0</v>
      </c>
      <c r="G703" t="str">
        <f t="shared" si="126"/>
        <v>0</v>
      </c>
      <c r="H703">
        <f t="shared" si="127"/>
        <v>0</v>
      </c>
      <c r="I703" t="e">
        <f>VLOOKUP(G703,'Cards Fixture'!$A$1:$B$278,2,FALSE)</f>
        <v>#N/A</v>
      </c>
      <c r="J703">
        <f t="shared" si="128"/>
        <v>0</v>
      </c>
      <c r="K703" t="str">
        <f t="shared" si="134"/>
        <v>269,238,248,211,195,160,31,166,200,61,25,112,73,152</v>
      </c>
      <c r="L703">
        <f t="shared" si="129"/>
        <v>238</v>
      </c>
      <c r="M703">
        <f t="shared" si="130"/>
        <v>1</v>
      </c>
      <c r="N703" t="str">
        <f t="shared" si="131"/>
        <v>WWK</v>
      </c>
    </row>
    <row r="704" spans="1:14">
      <c r="A704" t="s">
        <v>273</v>
      </c>
      <c r="B704" t="str">
        <f t="shared" si="123"/>
        <v>------ WWK ------</v>
      </c>
      <c r="C704" t="str">
        <f t="shared" si="124"/>
        <v>Pack 3 pick 3:</v>
      </c>
      <c r="D704" s="2" t="str">
        <f t="shared" si="133"/>
        <v xml:space="preserve"> 3</v>
      </c>
      <c r="E704" s="2" t="str">
        <f t="shared" si="132"/>
        <v xml:space="preserve"> 3</v>
      </c>
      <c r="F704" t="str">
        <f t="shared" si="125"/>
        <v/>
      </c>
      <c r="G704" t="str">
        <f t="shared" si="126"/>
        <v/>
      </c>
      <c r="H704">
        <f t="shared" si="127"/>
        <v>0</v>
      </c>
      <c r="I704" t="e">
        <f>VLOOKUP(G704,'Cards Fixture'!$A$1:$B$278,2,FALSE)</f>
        <v>#N/A</v>
      </c>
      <c r="J704">
        <f t="shared" si="128"/>
        <v>1</v>
      </c>
      <c r="K704" t="str">
        <f t="shared" si="134"/>
        <v/>
      </c>
      <c r="L704">
        <f t="shared" si="129"/>
        <v>238</v>
      </c>
      <c r="M704">
        <f t="shared" si="130"/>
        <v>0</v>
      </c>
      <c r="N704" t="str">
        <f t="shared" si="131"/>
        <v>WWK</v>
      </c>
    </row>
    <row r="705" spans="1:14">
      <c r="B705" t="str">
        <f t="shared" si="123"/>
        <v>------ WWK ------</v>
      </c>
      <c r="C705" t="str">
        <f t="shared" si="124"/>
        <v>Pack 3 pick 3:</v>
      </c>
      <c r="D705" s="2" t="str">
        <f t="shared" si="133"/>
        <v xml:space="preserve"> 3</v>
      </c>
      <c r="E705" s="2" t="str">
        <f t="shared" si="132"/>
        <v xml:space="preserve"> 3</v>
      </c>
      <c r="F705">
        <f t="shared" si="125"/>
        <v>0</v>
      </c>
      <c r="G705" t="str">
        <f t="shared" si="126"/>
        <v>0</v>
      </c>
      <c r="H705">
        <f t="shared" si="127"/>
        <v>0</v>
      </c>
      <c r="I705" t="e">
        <f>VLOOKUP(G705,'Cards Fixture'!$A$1:$B$278,2,FALSE)</f>
        <v>#N/A</v>
      </c>
      <c r="J705">
        <f t="shared" si="128"/>
        <v>0</v>
      </c>
      <c r="K705" t="str">
        <f t="shared" si="134"/>
        <v/>
      </c>
      <c r="L705">
        <f t="shared" si="129"/>
        <v>238</v>
      </c>
      <c r="M705">
        <f t="shared" si="130"/>
        <v>0</v>
      </c>
      <c r="N705" t="str">
        <f t="shared" si="131"/>
        <v>WWK</v>
      </c>
    </row>
    <row r="706" spans="1:14">
      <c r="A706" t="s">
        <v>274</v>
      </c>
      <c r="B706" t="str">
        <f t="shared" si="123"/>
        <v>------ WWK ------</v>
      </c>
      <c r="C706" t="str">
        <f t="shared" si="124"/>
        <v>Pack 3 pick 3:</v>
      </c>
      <c r="D706" s="2" t="str">
        <f t="shared" si="133"/>
        <v xml:space="preserve"> 3</v>
      </c>
      <c r="E706" s="2" t="str">
        <f t="shared" si="132"/>
        <v xml:space="preserve"> 3</v>
      </c>
      <c r="F706" t="str">
        <f t="shared" si="125"/>
        <v xml:space="preserve">    Old Man of the Sea</v>
      </c>
      <c r="G706" t="str">
        <f t="shared" si="126"/>
        <v>Old Man of the Sea</v>
      </c>
      <c r="H706">
        <f t="shared" si="127"/>
        <v>0</v>
      </c>
      <c r="I706">
        <f>VLOOKUP(G706,'Cards Fixture'!$A$1:$B$278,2,FALSE)</f>
        <v>148</v>
      </c>
      <c r="J706">
        <f t="shared" si="128"/>
        <v>0</v>
      </c>
      <c r="K706" t="str">
        <f t="shared" si="134"/>
        <v>148</v>
      </c>
      <c r="L706">
        <f t="shared" si="129"/>
        <v>238</v>
      </c>
      <c r="M706">
        <f t="shared" si="130"/>
        <v>0</v>
      </c>
      <c r="N706" t="str">
        <f t="shared" si="131"/>
        <v>WWK</v>
      </c>
    </row>
    <row r="707" spans="1:14">
      <c r="B707" t="str">
        <f t="shared" si="123"/>
        <v>------ WWK ------</v>
      </c>
      <c r="C707" t="str">
        <f t="shared" si="124"/>
        <v>Pack 3 pick 3:</v>
      </c>
      <c r="D707" s="2" t="str">
        <f t="shared" si="133"/>
        <v xml:space="preserve"> 3</v>
      </c>
      <c r="E707" s="2" t="str">
        <f t="shared" si="132"/>
        <v xml:space="preserve"> 3</v>
      </c>
      <c r="F707">
        <f t="shared" si="125"/>
        <v>0</v>
      </c>
      <c r="G707" t="str">
        <f t="shared" si="126"/>
        <v>0</v>
      </c>
      <c r="H707">
        <f t="shared" si="127"/>
        <v>0</v>
      </c>
      <c r="I707" t="e">
        <f>VLOOKUP(G707,'Cards Fixture'!$A$1:$B$278,2,FALSE)</f>
        <v>#N/A</v>
      </c>
      <c r="J707">
        <f t="shared" si="128"/>
        <v>0</v>
      </c>
      <c r="K707" t="str">
        <f t="shared" si="134"/>
        <v>148</v>
      </c>
      <c r="L707">
        <f t="shared" si="129"/>
        <v>238</v>
      </c>
      <c r="M707">
        <f t="shared" si="130"/>
        <v>0</v>
      </c>
      <c r="N707" t="str">
        <f t="shared" si="131"/>
        <v>WWK</v>
      </c>
    </row>
    <row r="708" spans="1:14">
      <c r="A708" t="s">
        <v>275</v>
      </c>
      <c r="B708" t="str">
        <f t="shared" si="123"/>
        <v>------ WWK ------</v>
      </c>
      <c r="C708" t="str">
        <f t="shared" si="124"/>
        <v>Pack 3 pick 3:</v>
      </c>
      <c r="D708" s="2" t="str">
        <f t="shared" si="133"/>
        <v xml:space="preserve"> 3</v>
      </c>
      <c r="E708" s="2" t="str">
        <f t="shared" si="132"/>
        <v xml:space="preserve"> 3</v>
      </c>
      <c r="F708" t="str">
        <f t="shared" si="125"/>
        <v xml:space="preserve">    Demonic Tutor</v>
      </c>
      <c r="G708" t="str">
        <f t="shared" si="126"/>
        <v>Demonic Tutor</v>
      </c>
      <c r="H708">
        <f t="shared" si="127"/>
        <v>0</v>
      </c>
      <c r="I708">
        <f>VLOOKUP(G708,'Cards Fixture'!$A$1:$B$278,2,FALSE)</f>
        <v>52</v>
      </c>
      <c r="J708">
        <f t="shared" si="128"/>
        <v>0</v>
      </c>
      <c r="K708" t="str">
        <f t="shared" si="134"/>
        <v>148,52</v>
      </c>
      <c r="L708">
        <f t="shared" si="129"/>
        <v>238</v>
      </c>
      <c r="M708">
        <f t="shared" si="130"/>
        <v>0</v>
      </c>
      <c r="N708" t="str">
        <f t="shared" si="131"/>
        <v>WWK</v>
      </c>
    </row>
    <row r="709" spans="1:14">
      <c r="B709" t="str">
        <f t="shared" si="123"/>
        <v>------ WWK ------</v>
      </c>
      <c r="C709" t="str">
        <f t="shared" si="124"/>
        <v>Pack 3 pick 3:</v>
      </c>
      <c r="D709" s="2" t="str">
        <f t="shared" si="133"/>
        <v xml:space="preserve"> 3</v>
      </c>
      <c r="E709" s="2" t="str">
        <f t="shared" si="132"/>
        <v xml:space="preserve"> 3</v>
      </c>
      <c r="F709">
        <f t="shared" si="125"/>
        <v>0</v>
      </c>
      <c r="G709" t="str">
        <f t="shared" si="126"/>
        <v>0</v>
      </c>
      <c r="H709">
        <f t="shared" si="127"/>
        <v>0</v>
      </c>
      <c r="I709" t="e">
        <f>VLOOKUP(G709,'Cards Fixture'!$A$1:$B$278,2,FALSE)</f>
        <v>#N/A</v>
      </c>
      <c r="J709">
        <f t="shared" si="128"/>
        <v>0</v>
      </c>
      <c r="K709" t="str">
        <f t="shared" si="134"/>
        <v>148,52</v>
      </c>
      <c r="L709">
        <f t="shared" si="129"/>
        <v>238</v>
      </c>
      <c r="M709">
        <f t="shared" si="130"/>
        <v>0</v>
      </c>
      <c r="N709" t="str">
        <f t="shared" si="131"/>
        <v>WWK</v>
      </c>
    </row>
    <row r="710" spans="1:14">
      <c r="A710" t="s">
        <v>276</v>
      </c>
      <c r="B710" t="str">
        <f t="shared" si="123"/>
        <v>------ WWK ------</v>
      </c>
      <c r="C710" t="str">
        <f t="shared" si="124"/>
        <v>Pack 3 pick 3:</v>
      </c>
      <c r="D710" s="2" t="str">
        <f t="shared" si="133"/>
        <v xml:space="preserve"> 3</v>
      </c>
      <c r="E710" s="2" t="str">
        <f t="shared" si="132"/>
        <v xml:space="preserve"> 3</v>
      </c>
      <c r="F710" t="str">
        <f t="shared" si="125"/>
        <v xml:space="preserve">    Inferno Titan</v>
      </c>
      <c r="G710" t="str">
        <f t="shared" si="126"/>
        <v>Inferno Titan</v>
      </c>
      <c r="H710">
        <f t="shared" si="127"/>
        <v>0</v>
      </c>
      <c r="I710">
        <f>VLOOKUP(G710,'Cards Fixture'!$A$1:$B$278,2,FALSE)</f>
        <v>99</v>
      </c>
      <c r="J710">
        <f t="shared" si="128"/>
        <v>0</v>
      </c>
      <c r="K710" t="str">
        <f t="shared" si="134"/>
        <v>148,52,99</v>
      </c>
      <c r="L710">
        <f t="shared" si="129"/>
        <v>238</v>
      </c>
      <c r="M710">
        <f t="shared" si="130"/>
        <v>0</v>
      </c>
      <c r="N710" t="str">
        <f t="shared" si="131"/>
        <v>WWK</v>
      </c>
    </row>
    <row r="711" spans="1:14">
      <c r="B711" t="str">
        <f t="shared" si="123"/>
        <v>------ WWK ------</v>
      </c>
      <c r="C711" t="str">
        <f t="shared" si="124"/>
        <v>Pack 3 pick 3:</v>
      </c>
      <c r="D711" s="2" t="str">
        <f t="shared" si="133"/>
        <v xml:space="preserve"> 3</v>
      </c>
      <c r="E711" s="2" t="str">
        <f t="shared" si="132"/>
        <v xml:space="preserve"> 3</v>
      </c>
      <c r="F711">
        <f t="shared" si="125"/>
        <v>0</v>
      </c>
      <c r="G711" t="str">
        <f t="shared" si="126"/>
        <v>0</v>
      </c>
      <c r="H711">
        <f t="shared" si="127"/>
        <v>0</v>
      </c>
      <c r="I711" t="e">
        <f>VLOOKUP(G711,'Cards Fixture'!$A$1:$B$278,2,FALSE)</f>
        <v>#N/A</v>
      </c>
      <c r="J711">
        <f t="shared" si="128"/>
        <v>0</v>
      </c>
      <c r="K711" t="str">
        <f t="shared" si="134"/>
        <v>148,52,99</v>
      </c>
      <c r="L711">
        <f t="shared" si="129"/>
        <v>238</v>
      </c>
      <c r="M711">
        <f t="shared" si="130"/>
        <v>0</v>
      </c>
      <c r="N711" t="str">
        <f t="shared" si="131"/>
        <v>WWK</v>
      </c>
    </row>
    <row r="712" spans="1:14">
      <c r="A712" t="s">
        <v>277</v>
      </c>
      <c r="B712" t="str">
        <f t="shared" si="123"/>
        <v>------ WWK ------</v>
      </c>
      <c r="C712" t="str">
        <f t="shared" si="124"/>
        <v>Pack 3 pick 3:</v>
      </c>
      <c r="D712" s="2" t="str">
        <f t="shared" si="133"/>
        <v xml:space="preserve"> 3</v>
      </c>
      <c r="E712" s="2" t="str">
        <f t="shared" si="132"/>
        <v xml:space="preserve"> 3</v>
      </c>
      <c r="F712" t="str">
        <f t="shared" si="125"/>
        <v xml:space="preserve">    Heartbeat of Spring</v>
      </c>
      <c r="G712" t="str">
        <f t="shared" si="126"/>
        <v>Heartbeat of Spring</v>
      </c>
      <c r="H712">
        <f t="shared" si="127"/>
        <v>0</v>
      </c>
      <c r="I712">
        <f>VLOOKUP(G712,'Cards Fixture'!$A$1:$B$278,2,FALSE)</f>
        <v>91</v>
      </c>
      <c r="J712">
        <f t="shared" si="128"/>
        <v>0</v>
      </c>
      <c r="K712" t="str">
        <f t="shared" si="134"/>
        <v>148,52,99,91</v>
      </c>
      <c r="L712">
        <f t="shared" si="129"/>
        <v>238</v>
      </c>
      <c r="M712">
        <f t="shared" si="130"/>
        <v>0</v>
      </c>
      <c r="N712" t="str">
        <f t="shared" si="131"/>
        <v>WWK</v>
      </c>
    </row>
    <row r="713" spans="1:14">
      <c r="B713" t="str">
        <f t="shared" si="123"/>
        <v>------ WWK ------</v>
      </c>
      <c r="C713" t="str">
        <f t="shared" si="124"/>
        <v>Pack 3 pick 3:</v>
      </c>
      <c r="D713" s="2" t="str">
        <f t="shared" si="133"/>
        <v xml:space="preserve"> 3</v>
      </c>
      <c r="E713" s="2" t="str">
        <f t="shared" si="132"/>
        <v xml:space="preserve"> 3</v>
      </c>
      <c r="F713">
        <f t="shared" si="125"/>
        <v>0</v>
      </c>
      <c r="G713" t="str">
        <f t="shared" si="126"/>
        <v>0</v>
      </c>
      <c r="H713">
        <f t="shared" si="127"/>
        <v>0</v>
      </c>
      <c r="I713" t="e">
        <f>VLOOKUP(G713,'Cards Fixture'!$A$1:$B$278,2,FALSE)</f>
        <v>#N/A</v>
      </c>
      <c r="J713">
        <f t="shared" si="128"/>
        <v>0</v>
      </c>
      <c r="K713" t="str">
        <f t="shared" si="134"/>
        <v>148,52,99,91</v>
      </c>
      <c r="L713">
        <f t="shared" si="129"/>
        <v>238</v>
      </c>
      <c r="M713">
        <f t="shared" si="130"/>
        <v>0</v>
      </c>
      <c r="N713" t="str">
        <f t="shared" si="131"/>
        <v>WWK</v>
      </c>
    </row>
    <row r="714" spans="1:14">
      <c r="A714" t="s">
        <v>278</v>
      </c>
      <c r="B714" t="str">
        <f t="shared" si="123"/>
        <v>------ WWK ------</v>
      </c>
      <c r="C714" t="str">
        <f t="shared" si="124"/>
        <v>Pack 3 pick 3:</v>
      </c>
      <c r="D714" s="2" t="str">
        <f t="shared" si="133"/>
        <v xml:space="preserve"> 3</v>
      </c>
      <c r="E714" s="2" t="str">
        <f t="shared" si="132"/>
        <v xml:space="preserve"> 3</v>
      </c>
      <c r="F714" t="str">
        <f t="shared" si="125"/>
        <v>--&gt; Solemn Simulacrum</v>
      </c>
      <c r="G714" t="str">
        <f t="shared" si="126"/>
        <v>Solemn Simulacrum</v>
      </c>
      <c r="H714">
        <f t="shared" si="127"/>
        <v>1</v>
      </c>
      <c r="I714">
        <f>VLOOKUP(G714,'Cards Fixture'!$A$1:$B$278,2,FALSE)</f>
        <v>199</v>
      </c>
      <c r="J714">
        <f t="shared" si="128"/>
        <v>0</v>
      </c>
      <c r="K714" t="str">
        <f t="shared" si="134"/>
        <v>148,52,99,91,199</v>
      </c>
      <c r="L714">
        <f t="shared" si="129"/>
        <v>199</v>
      </c>
      <c r="M714">
        <f t="shared" si="130"/>
        <v>0</v>
      </c>
      <c r="N714" t="str">
        <f t="shared" si="131"/>
        <v>WWK</v>
      </c>
    </row>
    <row r="715" spans="1:14">
      <c r="B715" t="str">
        <f t="shared" si="123"/>
        <v>------ WWK ------</v>
      </c>
      <c r="C715" t="str">
        <f t="shared" si="124"/>
        <v>Pack 3 pick 3:</v>
      </c>
      <c r="D715" s="2" t="str">
        <f t="shared" si="133"/>
        <v xml:space="preserve"> 3</v>
      </c>
      <c r="E715" s="2" t="str">
        <f t="shared" si="132"/>
        <v xml:space="preserve"> 3</v>
      </c>
      <c r="F715">
        <f t="shared" si="125"/>
        <v>0</v>
      </c>
      <c r="G715" t="str">
        <f t="shared" si="126"/>
        <v>0</v>
      </c>
      <c r="H715">
        <f t="shared" si="127"/>
        <v>0</v>
      </c>
      <c r="I715" t="e">
        <f>VLOOKUP(G715,'Cards Fixture'!$A$1:$B$278,2,FALSE)</f>
        <v>#N/A</v>
      </c>
      <c r="J715">
        <f t="shared" si="128"/>
        <v>0</v>
      </c>
      <c r="K715" t="str">
        <f t="shared" si="134"/>
        <v>148,52,99,91,199</v>
      </c>
      <c r="L715">
        <f t="shared" si="129"/>
        <v>199</v>
      </c>
      <c r="M715">
        <f t="shared" si="130"/>
        <v>0</v>
      </c>
      <c r="N715" t="str">
        <f t="shared" si="131"/>
        <v>WWK</v>
      </c>
    </row>
    <row r="716" spans="1:14">
      <c r="A716" t="s">
        <v>279</v>
      </c>
      <c r="B716" t="str">
        <f t="shared" si="123"/>
        <v>------ WWK ------</v>
      </c>
      <c r="C716" t="str">
        <f t="shared" si="124"/>
        <v>Pack 3 pick 3:</v>
      </c>
      <c r="D716" s="2" t="str">
        <f t="shared" si="133"/>
        <v xml:space="preserve"> 3</v>
      </c>
      <c r="E716" s="2" t="str">
        <f t="shared" si="132"/>
        <v xml:space="preserve"> 3</v>
      </c>
      <c r="F716" t="str">
        <f t="shared" si="125"/>
        <v xml:space="preserve">    Steam Vents</v>
      </c>
      <c r="G716" t="str">
        <f t="shared" si="126"/>
        <v>Steam Vents</v>
      </c>
      <c r="H716">
        <f t="shared" si="127"/>
        <v>0</v>
      </c>
      <c r="I716">
        <f>VLOOKUP(G716,'Cards Fixture'!$A$1:$B$278,2,FALSE)</f>
        <v>207</v>
      </c>
      <c r="J716">
        <f t="shared" si="128"/>
        <v>0</v>
      </c>
      <c r="K716" t="str">
        <f t="shared" si="134"/>
        <v>148,52,99,91,199,207</v>
      </c>
      <c r="L716">
        <f t="shared" si="129"/>
        <v>199</v>
      </c>
      <c r="M716">
        <f t="shared" si="130"/>
        <v>0</v>
      </c>
      <c r="N716" t="str">
        <f t="shared" si="131"/>
        <v>WWK</v>
      </c>
    </row>
    <row r="717" spans="1:14">
      <c r="B717" t="str">
        <f t="shared" si="123"/>
        <v>------ WWK ------</v>
      </c>
      <c r="C717" t="str">
        <f t="shared" si="124"/>
        <v>Pack 3 pick 3:</v>
      </c>
      <c r="D717" s="2" t="str">
        <f t="shared" si="133"/>
        <v xml:space="preserve"> 3</v>
      </c>
      <c r="E717" s="2" t="str">
        <f t="shared" si="132"/>
        <v xml:space="preserve"> 3</v>
      </c>
      <c r="F717">
        <f t="shared" si="125"/>
        <v>0</v>
      </c>
      <c r="G717" t="str">
        <f t="shared" si="126"/>
        <v>0</v>
      </c>
      <c r="H717">
        <f t="shared" si="127"/>
        <v>0</v>
      </c>
      <c r="I717" t="e">
        <f>VLOOKUP(G717,'Cards Fixture'!$A$1:$B$278,2,FALSE)</f>
        <v>#N/A</v>
      </c>
      <c r="J717">
        <f t="shared" si="128"/>
        <v>0</v>
      </c>
      <c r="K717" t="str">
        <f t="shared" si="134"/>
        <v>148,52,99,91,199,207</v>
      </c>
      <c r="L717">
        <f t="shared" si="129"/>
        <v>199</v>
      </c>
      <c r="M717">
        <f t="shared" si="130"/>
        <v>0</v>
      </c>
      <c r="N717" t="str">
        <f t="shared" si="131"/>
        <v>WWK</v>
      </c>
    </row>
    <row r="718" spans="1:14">
      <c r="A718" t="s">
        <v>280</v>
      </c>
      <c r="B718" t="str">
        <f t="shared" si="123"/>
        <v>------ WWK ------</v>
      </c>
      <c r="C718" t="str">
        <f t="shared" si="124"/>
        <v>Pack 3 pick 3:</v>
      </c>
      <c r="D718" s="2" t="str">
        <f t="shared" si="133"/>
        <v xml:space="preserve"> 3</v>
      </c>
      <c r="E718" s="2" t="str">
        <f t="shared" si="132"/>
        <v xml:space="preserve"> 3</v>
      </c>
      <c r="F718" t="str">
        <f t="shared" si="125"/>
        <v xml:space="preserve">    Void</v>
      </c>
      <c r="G718" t="str">
        <f t="shared" si="126"/>
        <v>Void</v>
      </c>
      <c r="H718">
        <f t="shared" si="127"/>
        <v>0</v>
      </c>
      <c r="I718">
        <f>VLOOKUP(G718,'Cards Fixture'!$A$1:$B$278,2,FALSE)</f>
        <v>256</v>
      </c>
      <c r="J718">
        <f t="shared" si="128"/>
        <v>0</v>
      </c>
      <c r="K718" t="str">
        <f t="shared" si="134"/>
        <v>148,52,99,91,199,207,256</v>
      </c>
      <c r="L718">
        <f t="shared" si="129"/>
        <v>199</v>
      </c>
      <c r="M718">
        <f t="shared" si="130"/>
        <v>0</v>
      </c>
      <c r="N718" t="str">
        <f t="shared" si="131"/>
        <v>WWK</v>
      </c>
    </row>
    <row r="719" spans="1:14">
      <c r="B719" t="str">
        <f t="shared" si="123"/>
        <v>------ WWK ------</v>
      </c>
      <c r="C719" t="str">
        <f t="shared" si="124"/>
        <v>Pack 3 pick 3:</v>
      </c>
      <c r="D719" s="2" t="str">
        <f t="shared" si="133"/>
        <v xml:space="preserve"> 3</v>
      </c>
      <c r="E719" s="2" t="str">
        <f t="shared" si="132"/>
        <v xml:space="preserve"> 3</v>
      </c>
      <c r="F719">
        <f t="shared" si="125"/>
        <v>0</v>
      </c>
      <c r="G719" t="str">
        <f t="shared" si="126"/>
        <v>0</v>
      </c>
      <c r="H719">
        <f t="shared" si="127"/>
        <v>0</v>
      </c>
      <c r="I719" t="e">
        <f>VLOOKUP(G719,'Cards Fixture'!$A$1:$B$278,2,FALSE)</f>
        <v>#N/A</v>
      </c>
      <c r="J719">
        <f t="shared" si="128"/>
        <v>0</v>
      </c>
      <c r="K719" t="str">
        <f t="shared" si="134"/>
        <v>148,52,99,91,199,207,256</v>
      </c>
      <c r="L719">
        <f t="shared" si="129"/>
        <v>199</v>
      </c>
      <c r="M719">
        <f t="shared" si="130"/>
        <v>0</v>
      </c>
      <c r="N719" t="str">
        <f t="shared" si="131"/>
        <v>WWK</v>
      </c>
    </row>
    <row r="720" spans="1:14">
      <c r="A720" t="s">
        <v>281</v>
      </c>
      <c r="B720" t="str">
        <f t="shared" si="123"/>
        <v>------ WWK ------</v>
      </c>
      <c r="C720" t="str">
        <f t="shared" si="124"/>
        <v>Pack 3 pick 3:</v>
      </c>
      <c r="D720" s="2" t="str">
        <f t="shared" si="133"/>
        <v xml:space="preserve"> 3</v>
      </c>
      <c r="E720" s="2" t="str">
        <f t="shared" si="132"/>
        <v xml:space="preserve"> 3</v>
      </c>
      <c r="F720" t="str">
        <f t="shared" si="125"/>
        <v xml:space="preserve">    Lake of the Dead</v>
      </c>
      <c r="G720" t="str">
        <f t="shared" si="126"/>
        <v>Lake of the Dead</v>
      </c>
      <c r="H720">
        <f t="shared" si="127"/>
        <v>0</v>
      </c>
      <c r="I720">
        <f>VLOOKUP(G720,'Cards Fixture'!$A$1:$B$278,2,FALSE)</f>
        <v>111</v>
      </c>
      <c r="J720">
        <f t="shared" si="128"/>
        <v>0</v>
      </c>
      <c r="K720" t="str">
        <f t="shared" si="134"/>
        <v>148,52,99,91,199,207,256,111</v>
      </c>
      <c r="L720">
        <f t="shared" si="129"/>
        <v>199</v>
      </c>
      <c r="M720">
        <f t="shared" si="130"/>
        <v>0</v>
      </c>
      <c r="N720" t="str">
        <f t="shared" si="131"/>
        <v>WWK</v>
      </c>
    </row>
    <row r="721" spans="1:14">
      <c r="B721" t="str">
        <f t="shared" si="123"/>
        <v>------ WWK ------</v>
      </c>
      <c r="C721" t="str">
        <f t="shared" si="124"/>
        <v>Pack 3 pick 3:</v>
      </c>
      <c r="D721" s="2" t="str">
        <f t="shared" si="133"/>
        <v xml:space="preserve"> 3</v>
      </c>
      <c r="E721" s="2" t="str">
        <f t="shared" si="132"/>
        <v xml:space="preserve"> 3</v>
      </c>
      <c r="F721">
        <f t="shared" si="125"/>
        <v>0</v>
      </c>
      <c r="G721" t="str">
        <f t="shared" si="126"/>
        <v>0</v>
      </c>
      <c r="H721">
        <f t="shared" si="127"/>
        <v>0</v>
      </c>
      <c r="I721" t="e">
        <f>VLOOKUP(G721,'Cards Fixture'!$A$1:$B$278,2,FALSE)</f>
        <v>#N/A</v>
      </c>
      <c r="J721">
        <f t="shared" si="128"/>
        <v>0</v>
      </c>
      <c r="K721" t="str">
        <f t="shared" si="134"/>
        <v>148,52,99,91,199,207,256,111</v>
      </c>
      <c r="L721">
        <f t="shared" si="129"/>
        <v>199</v>
      </c>
      <c r="M721">
        <f t="shared" si="130"/>
        <v>0</v>
      </c>
      <c r="N721" t="str">
        <f t="shared" si="131"/>
        <v>WWK</v>
      </c>
    </row>
    <row r="722" spans="1:14">
      <c r="A722" t="s">
        <v>282</v>
      </c>
      <c r="B722" t="str">
        <f t="shared" si="123"/>
        <v>------ WWK ------</v>
      </c>
      <c r="C722" t="str">
        <f t="shared" si="124"/>
        <v>Pack 3 pick 3:</v>
      </c>
      <c r="D722" s="2" t="str">
        <f t="shared" si="133"/>
        <v xml:space="preserve"> 3</v>
      </c>
      <c r="E722" s="2" t="str">
        <f t="shared" si="132"/>
        <v xml:space="preserve"> 3</v>
      </c>
      <c r="F722" t="str">
        <f t="shared" si="125"/>
        <v xml:space="preserve">    Terror</v>
      </c>
      <c r="G722" t="str">
        <f t="shared" si="126"/>
        <v>Terror</v>
      </c>
      <c r="H722">
        <f t="shared" si="127"/>
        <v>0</v>
      </c>
      <c r="I722">
        <f>VLOOKUP(G722,'Cards Fixture'!$A$1:$B$278,2,FALSE)</f>
        <v>228</v>
      </c>
      <c r="J722">
        <f t="shared" si="128"/>
        <v>0</v>
      </c>
      <c r="K722" t="str">
        <f t="shared" si="134"/>
        <v>148,52,99,91,199,207,256,111,228</v>
      </c>
      <c r="L722">
        <f t="shared" si="129"/>
        <v>199</v>
      </c>
      <c r="M722">
        <f t="shared" si="130"/>
        <v>0</v>
      </c>
      <c r="N722" t="str">
        <f t="shared" si="131"/>
        <v>WWK</v>
      </c>
    </row>
    <row r="723" spans="1:14">
      <c r="B723" t="str">
        <f t="shared" si="123"/>
        <v>------ WWK ------</v>
      </c>
      <c r="C723" t="str">
        <f t="shared" si="124"/>
        <v>Pack 3 pick 3:</v>
      </c>
      <c r="D723" s="2" t="str">
        <f t="shared" si="133"/>
        <v xml:space="preserve"> 3</v>
      </c>
      <c r="E723" s="2" t="str">
        <f t="shared" si="132"/>
        <v xml:space="preserve"> 3</v>
      </c>
      <c r="F723">
        <f t="shared" si="125"/>
        <v>0</v>
      </c>
      <c r="G723" t="str">
        <f t="shared" si="126"/>
        <v>0</v>
      </c>
      <c r="H723">
        <f t="shared" si="127"/>
        <v>0</v>
      </c>
      <c r="I723" t="e">
        <f>VLOOKUP(G723,'Cards Fixture'!$A$1:$B$278,2,FALSE)</f>
        <v>#N/A</v>
      </c>
      <c r="J723">
        <f t="shared" si="128"/>
        <v>0</v>
      </c>
      <c r="K723" t="str">
        <f t="shared" si="134"/>
        <v>148,52,99,91,199,207,256,111,228</v>
      </c>
      <c r="L723">
        <f t="shared" si="129"/>
        <v>199</v>
      </c>
      <c r="M723">
        <f t="shared" si="130"/>
        <v>0</v>
      </c>
      <c r="N723" t="str">
        <f t="shared" si="131"/>
        <v>WWK</v>
      </c>
    </row>
    <row r="724" spans="1:14">
      <c r="A724" t="s">
        <v>283</v>
      </c>
      <c r="B724" t="str">
        <f t="shared" si="123"/>
        <v>------ WWK ------</v>
      </c>
      <c r="C724" t="str">
        <f t="shared" si="124"/>
        <v>Pack 3 pick 3:</v>
      </c>
      <c r="D724" s="2" t="str">
        <f t="shared" si="133"/>
        <v xml:space="preserve"> 3</v>
      </c>
      <c r="E724" s="2" t="str">
        <f t="shared" si="132"/>
        <v xml:space="preserve"> 3</v>
      </c>
      <c r="F724" t="str">
        <f t="shared" si="125"/>
        <v xml:space="preserve">    Blood Knight</v>
      </c>
      <c r="G724" t="str">
        <f t="shared" si="126"/>
        <v>Blood Knight</v>
      </c>
      <c r="H724">
        <f t="shared" si="127"/>
        <v>0</v>
      </c>
      <c r="I724">
        <f>VLOOKUP(G724,'Cards Fixture'!$A$1:$B$278,2,FALSE)</f>
        <v>22</v>
      </c>
      <c r="J724">
        <f t="shared" si="128"/>
        <v>0</v>
      </c>
      <c r="K724" t="str">
        <f t="shared" si="134"/>
        <v>148,52,99,91,199,207,256,111,228,22</v>
      </c>
      <c r="L724">
        <f t="shared" si="129"/>
        <v>199</v>
      </c>
      <c r="M724">
        <f t="shared" si="130"/>
        <v>0</v>
      </c>
      <c r="N724" t="str">
        <f t="shared" si="131"/>
        <v>WWK</v>
      </c>
    </row>
    <row r="725" spans="1:14">
      <c r="B725" t="str">
        <f t="shared" si="123"/>
        <v>------ WWK ------</v>
      </c>
      <c r="C725" t="str">
        <f t="shared" si="124"/>
        <v>Pack 3 pick 3:</v>
      </c>
      <c r="D725" s="2" t="str">
        <f t="shared" si="133"/>
        <v xml:space="preserve"> 3</v>
      </c>
      <c r="E725" s="2" t="str">
        <f t="shared" si="132"/>
        <v xml:space="preserve"> 3</v>
      </c>
      <c r="F725">
        <f t="shared" si="125"/>
        <v>0</v>
      </c>
      <c r="G725" t="str">
        <f t="shared" si="126"/>
        <v>0</v>
      </c>
      <c r="H725">
        <f t="shared" si="127"/>
        <v>0</v>
      </c>
      <c r="I725" t="e">
        <f>VLOOKUP(G725,'Cards Fixture'!$A$1:$B$278,2,FALSE)</f>
        <v>#N/A</v>
      </c>
      <c r="J725">
        <f t="shared" si="128"/>
        <v>0</v>
      </c>
      <c r="K725" t="str">
        <f t="shared" si="134"/>
        <v>148,52,99,91,199,207,256,111,228,22</v>
      </c>
      <c r="L725">
        <f t="shared" si="129"/>
        <v>199</v>
      </c>
      <c r="M725">
        <f t="shared" si="130"/>
        <v>0</v>
      </c>
      <c r="N725" t="str">
        <f t="shared" si="131"/>
        <v>WWK</v>
      </c>
    </row>
    <row r="726" spans="1:14">
      <c r="A726" t="s">
        <v>284</v>
      </c>
      <c r="B726" t="str">
        <f t="shared" si="123"/>
        <v>------ WWK ------</v>
      </c>
      <c r="C726" t="str">
        <f t="shared" si="124"/>
        <v>Pack 3 pick 3:</v>
      </c>
      <c r="D726" s="2" t="str">
        <f t="shared" si="133"/>
        <v xml:space="preserve"> 3</v>
      </c>
      <c r="E726" s="2" t="str">
        <f t="shared" si="132"/>
        <v xml:space="preserve"> 3</v>
      </c>
      <c r="F726" t="str">
        <f t="shared" si="125"/>
        <v xml:space="preserve">    Fathom Seer</v>
      </c>
      <c r="G726" t="str">
        <f t="shared" si="126"/>
        <v>Fathom Seer</v>
      </c>
      <c r="H726">
        <f t="shared" si="127"/>
        <v>0</v>
      </c>
      <c r="I726">
        <f>VLOOKUP(G726,'Cards Fixture'!$A$1:$B$278,2,FALSE)</f>
        <v>74</v>
      </c>
      <c r="J726">
        <f t="shared" si="128"/>
        <v>0</v>
      </c>
      <c r="K726" t="str">
        <f t="shared" si="134"/>
        <v>148,52,99,91,199,207,256,111,228,22,74</v>
      </c>
      <c r="L726">
        <f t="shared" si="129"/>
        <v>199</v>
      </c>
      <c r="M726">
        <f t="shared" si="130"/>
        <v>0</v>
      </c>
      <c r="N726" t="str">
        <f t="shared" si="131"/>
        <v>WWK</v>
      </c>
    </row>
    <row r="727" spans="1:14">
      <c r="B727" t="str">
        <f t="shared" si="123"/>
        <v>------ WWK ------</v>
      </c>
      <c r="C727" t="str">
        <f t="shared" si="124"/>
        <v>Pack 3 pick 3:</v>
      </c>
      <c r="D727" s="2" t="str">
        <f t="shared" si="133"/>
        <v xml:space="preserve"> 3</v>
      </c>
      <c r="E727" s="2" t="str">
        <f t="shared" si="132"/>
        <v xml:space="preserve"> 3</v>
      </c>
      <c r="F727">
        <f t="shared" si="125"/>
        <v>0</v>
      </c>
      <c r="G727" t="str">
        <f t="shared" si="126"/>
        <v>0</v>
      </c>
      <c r="H727">
        <f t="shared" si="127"/>
        <v>0</v>
      </c>
      <c r="I727" t="e">
        <f>VLOOKUP(G727,'Cards Fixture'!$A$1:$B$278,2,FALSE)</f>
        <v>#N/A</v>
      </c>
      <c r="J727">
        <f t="shared" si="128"/>
        <v>0</v>
      </c>
      <c r="K727" t="str">
        <f t="shared" si="134"/>
        <v>148,52,99,91,199,207,256,111,228,22,74</v>
      </c>
      <c r="L727">
        <f t="shared" si="129"/>
        <v>199</v>
      </c>
      <c r="M727">
        <f t="shared" si="130"/>
        <v>0</v>
      </c>
      <c r="N727" t="str">
        <f t="shared" si="131"/>
        <v>WWK</v>
      </c>
    </row>
    <row r="728" spans="1:14">
      <c r="A728" t="s">
        <v>285</v>
      </c>
      <c r="B728" t="str">
        <f t="shared" si="123"/>
        <v>------ WWK ------</v>
      </c>
      <c r="C728" t="str">
        <f t="shared" si="124"/>
        <v>Pack 3 pick 3:</v>
      </c>
      <c r="D728" s="2" t="str">
        <f t="shared" si="133"/>
        <v xml:space="preserve"> 3</v>
      </c>
      <c r="E728" s="2" t="str">
        <f t="shared" si="132"/>
        <v xml:space="preserve"> 3</v>
      </c>
      <c r="F728" t="str">
        <f t="shared" si="125"/>
        <v xml:space="preserve">    Volcanic Hammer</v>
      </c>
      <c r="G728" t="str">
        <f t="shared" si="126"/>
        <v>Volcanic Hammer</v>
      </c>
      <c r="H728">
        <f t="shared" si="127"/>
        <v>0</v>
      </c>
      <c r="I728">
        <f>VLOOKUP(G728,'Cards Fixture'!$A$1:$B$278,2,FALSE)</f>
        <v>258</v>
      </c>
      <c r="J728">
        <f t="shared" si="128"/>
        <v>0</v>
      </c>
      <c r="K728" t="str">
        <f t="shared" si="134"/>
        <v>148,52,99,91,199,207,256,111,228,22,74,258</v>
      </c>
      <c r="L728">
        <f t="shared" si="129"/>
        <v>199</v>
      </c>
      <c r="M728">
        <f t="shared" si="130"/>
        <v>0</v>
      </c>
      <c r="N728" t="str">
        <f t="shared" si="131"/>
        <v>WWK</v>
      </c>
    </row>
    <row r="729" spans="1:14">
      <c r="B729" t="str">
        <f t="shared" si="123"/>
        <v>------ WWK ------</v>
      </c>
      <c r="C729" t="str">
        <f t="shared" si="124"/>
        <v>Pack 3 pick 3:</v>
      </c>
      <c r="D729" s="2" t="str">
        <f t="shared" si="133"/>
        <v xml:space="preserve"> 3</v>
      </c>
      <c r="E729" s="2" t="str">
        <f t="shared" si="132"/>
        <v xml:space="preserve"> 3</v>
      </c>
      <c r="F729">
        <f t="shared" si="125"/>
        <v>0</v>
      </c>
      <c r="G729" t="str">
        <f t="shared" si="126"/>
        <v>0</v>
      </c>
      <c r="H729">
        <f t="shared" si="127"/>
        <v>0</v>
      </c>
      <c r="I729" t="e">
        <f>VLOOKUP(G729,'Cards Fixture'!$A$1:$B$278,2,FALSE)</f>
        <v>#N/A</v>
      </c>
      <c r="J729">
        <f t="shared" si="128"/>
        <v>0</v>
      </c>
      <c r="K729" t="str">
        <f t="shared" si="134"/>
        <v>148,52,99,91,199,207,256,111,228,22,74,258</v>
      </c>
      <c r="L729">
        <f t="shared" si="129"/>
        <v>199</v>
      </c>
      <c r="M729">
        <f t="shared" si="130"/>
        <v>0</v>
      </c>
      <c r="N729" t="str">
        <f t="shared" si="131"/>
        <v>WWK</v>
      </c>
    </row>
    <row r="730" spans="1:14">
      <c r="A730" t="s">
        <v>286</v>
      </c>
      <c r="B730" t="str">
        <f t="shared" si="123"/>
        <v>------ WWK ------</v>
      </c>
      <c r="C730" t="str">
        <f t="shared" si="124"/>
        <v>Pack 3 pick 3:</v>
      </c>
      <c r="D730" s="2" t="str">
        <f t="shared" si="133"/>
        <v xml:space="preserve"> 3</v>
      </c>
      <c r="E730" s="2" t="str">
        <f t="shared" si="132"/>
        <v xml:space="preserve"> 3</v>
      </c>
      <c r="F730" t="str">
        <f t="shared" si="125"/>
        <v xml:space="preserve">    Ravenous Baboons</v>
      </c>
      <c r="G730" t="str">
        <f t="shared" si="126"/>
        <v>Ravenous Baboons</v>
      </c>
      <c r="H730">
        <f t="shared" si="127"/>
        <v>0</v>
      </c>
      <c r="I730">
        <f>VLOOKUP(G730,'Cards Fixture'!$A$1:$B$278,2,FALSE)</f>
        <v>176</v>
      </c>
      <c r="J730">
        <f t="shared" si="128"/>
        <v>0</v>
      </c>
      <c r="K730" t="str">
        <f t="shared" si="134"/>
        <v>148,52,99,91,199,207,256,111,228,22,74,258,176</v>
      </c>
      <c r="L730">
        <f t="shared" si="129"/>
        <v>199</v>
      </c>
      <c r="M730">
        <f t="shared" si="130"/>
        <v>0</v>
      </c>
      <c r="N730" t="str">
        <f t="shared" si="131"/>
        <v>WWK</v>
      </c>
    </row>
    <row r="731" spans="1:14">
      <c r="B731" t="str">
        <f t="shared" ref="B731:B794" si="135">IF(ISERROR(FIND("----",A731)),B730,A731)</f>
        <v>------ WWK ------</v>
      </c>
      <c r="C731" t="str">
        <f t="shared" ref="C731:C794" si="136">IF(ISERROR(FIND(":",A731)),C730,A731)</f>
        <v>Pack 3 pick 3:</v>
      </c>
      <c r="D731" s="2" t="str">
        <f t="shared" si="133"/>
        <v xml:space="preserve"> 3</v>
      </c>
      <c r="E731" s="2" t="str">
        <f t="shared" si="132"/>
        <v xml:space="preserve"> 3</v>
      </c>
      <c r="F731">
        <f t="shared" ref="F731:F794" si="137">IF(AND(ISERROR(FIND("----",A731)),ISERROR(FIND(":",A731))),A731,"")</f>
        <v>0</v>
      </c>
      <c r="G731" t="str">
        <f t="shared" ref="G731:G794" si="138">TRIM(SUBSTITUTE(F731,"--&gt; ",""))</f>
        <v>0</v>
      </c>
      <c r="H731">
        <f t="shared" ref="H731:H794" si="139">IF(NOT(ISERROR(FIND("--&gt; ",A731))),1,0)</f>
        <v>0</v>
      </c>
      <c r="I731" t="e">
        <f>VLOOKUP(G731,'Cards Fixture'!$A$1:$B$278,2,FALSE)</f>
        <v>#N/A</v>
      </c>
      <c r="J731">
        <f t="shared" ref="J731:J794" si="140">IF(C731&lt;&gt;C730,1,0)</f>
        <v>0</v>
      </c>
      <c r="K731" t="str">
        <f t="shared" si="134"/>
        <v>148,52,99,91,199,207,256,111,228,22,74,258,176</v>
      </c>
      <c r="L731">
        <f t="shared" ref="L731:L794" si="141">IF(ISBLANK(K731),"",IF(H731=1,I731,L730))</f>
        <v>199</v>
      </c>
      <c r="M731">
        <f t="shared" ref="M731:M794" si="142">IF(J732=1,1,0)</f>
        <v>0</v>
      </c>
      <c r="N731" t="str">
        <f t="shared" ref="N731:N794" si="143">TRIM(SUBSTITUTE(B731,"------",""))</f>
        <v>WWK</v>
      </c>
    </row>
    <row r="732" spans="1:14">
      <c r="B732" t="str">
        <f t="shared" si="135"/>
        <v>------ WWK ------</v>
      </c>
      <c r="C732" t="str">
        <f t="shared" si="136"/>
        <v>Pack 3 pick 3:</v>
      </c>
      <c r="D732" s="2" t="str">
        <f t="shared" si="133"/>
        <v xml:space="preserve"> 3</v>
      </c>
      <c r="E732" s="2" t="str">
        <f t="shared" si="132"/>
        <v xml:space="preserve"> 3</v>
      </c>
      <c r="F732">
        <f t="shared" si="137"/>
        <v>0</v>
      </c>
      <c r="G732" t="str">
        <f t="shared" si="138"/>
        <v>0</v>
      </c>
      <c r="H732">
        <f t="shared" si="139"/>
        <v>0</v>
      </c>
      <c r="I732" t="e">
        <f>VLOOKUP(G732,'Cards Fixture'!$A$1:$B$278,2,FALSE)</f>
        <v>#N/A</v>
      </c>
      <c r="J732">
        <f t="shared" si="140"/>
        <v>0</v>
      </c>
      <c r="K732" t="str">
        <f t="shared" si="134"/>
        <v>148,52,99,91,199,207,256,111,228,22,74,258,176</v>
      </c>
      <c r="L732">
        <f t="shared" si="141"/>
        <v>199</v>
      </c>
      <c r="M732">
        <f t="shared" si="142"/>
        <v>0</v>
      </c>
      <c r="N732" t="str">
        <f t="shared" si="143"/>
        <v>WWK</v>
      </c>
    </row>
    <row r="733" spans="1:14">
      <c r="B733" t="str">
        <f t="shared" si="135"/>
        <v>------ WWK ------</v>
      </c>
      <c r="C733" t="str">
        <f t="shared" si="136"/>
        <v>Pack 3 pick 3:</v>
      </c>
      <c r="D733" s="2" t="str">
        <f t="shared" si="133"/>
        <v xml:space="preserve"> 3</v>
      </c>
      <c r="E733" s="2" t="str">
        <f t="shared" si="132"/>
        <v xml:space="preserve"> 3</v>
      </c>
      <c r="F733">
        <f t="shared" si="137"/>
        <v>0</v>
      </c>
      <c r="G733" t="str">
        <f t="shared" si="138"/>
        <v>0</v>
      </c>
      <c r="H733">
        <f t="shared" si="139"/>
        <v>0</v>
      </c>
      <c r="I733" t="e">
        <f>VLOOKUP(G733,'Cards Fixture'!$A$1:$B$278,2,FALSE)</f>
        <v>#N/A</v>
      </c>
      <c r="J733">
        <f t="shared" si="140"/>
        <v>0</v>
      </c>
      <c r="K733" t="str">
        <f t="shared" si="134"/>
        <v>148,52,99,91,199,207,256,111,228,22,74,258,176</v>
      </c>
      <c r="L733">
        <f t="shared" si="141"/>
        <v>199</v>
      </c>
      <c r="M733">
        <f t="shared" si="142"/>
        <v>1</v>
      </c>
      <c r="N733" t="str">
        <f t="shared" si="143"/>
        <v>WWK</v>
      </c>
    </row>
    <row r="734" spans="1:14">
      <c r="A734" t="s">
        <v>287</v>
      </c>
      <c r="B734" t="str">
        <f t="shared" si="135"/>
        <v>------ WWK ------</v>
      </c>
      <c r="C734" t="str">
        <f t="shared" si="136"/>
        <v>Pack 3 pick 4:</v>
      </c>
      <c r="D734" s="2" t="str">
        <f t="shared" si="133"/>
        <v xml:space="preserve"> 3</v>
      </c>
      <c r="E734" s="2" t="str">
        <f t="shared" ref="E734:E797" si="144">RIGHT(LEFT(C734, FIND(":",C734)-1),2)</f>
        <v xml:space="preserve"> 4</v>
      </c>
      <c r="F734" t="str">
        <f t="shared" si="137"/>
        <v/>
      </c>
      <c r="G734" t="str">
        <f t="shared" si="138"/>
        <v/>
      </c>
      <c r="H734">
        <f t="shared" si="139"/>
        <v>0</v>
      </c>
      <c r="I734" t="e">
        <f>VLOOKUP(G734,'Cards Fixture'!$A$1:$B$278,2,FALSE)</f>
        <v>#N/A</v>
      </c>
      <c r="J734">
        <f t="shared" si="140"/>
        <v>1</v>
      </c>
      <c r="K734" t="str">
        <f t="shared" si="134"/>
        <v/>
      </c>
      <c r="L734">
        <f t="shared" si="141"/>
        <v>199</v>
      </c>
      <c r="M734">
        <f t="shared" si="142"/>
        <v>0</v>
      </c>
      <c r="N734" t="str">
        <f t="shared" si="143"/>
        <v>WWK</v>
      </c>
    </row>
    <row r="735" spans="1:14">
      <c r="B735" t="str">
        <f t="shared" si="135"/>
        <v>------ WWK ------</v>
      </c>
      <c r="C735" t="str">
        <f t="shared" si="136"/>
        <v>Pack 3 pick 4:</v>
      </c>
      <c r="D735" s="2" t="str">
        <f t="shared" ref="D735:D798" si="145">RIGHT(LEFT(C735,FIND(" pick",C735)-1),2)</f>
        <v xml:space="preserve"> 3</v>
      </c>
      <c r="E735" s="2" t="str">
        <f t="shared" si="144"/>
        <v xml:space="preserve"> 4</v>
      </c>
      <c r="F735">
        <f t="shared" si="137"/>
        <v>0</v>
      </c>
      <c r="G735" t="str">
        <f t="shared" si="138"/>
        <v>0</v>
      </c>
      <c r="H735">
        <f t="shared" si="139"/>
        <v>0</v>
      </c>
      <c r="I735" t="e">
        <f>VLOOKUP(G735,'Cards Fixture'!$A$1:$B$278,2,FALSE)</f>
        <v>#N/A</v>
      </c>
      <c r="J735">
        <f t="shared" si="140"/>
        <v>0</v>
      </c>
      <c r="K735" t="str">
        <f t="shared" si="134"/>
        <v/>
      </c>
      <c r="L735">
        <f t="shared" si="141"/>
        <v>199</v>
      </c>
      <c r="M735">
        <f t="shared" si="142"/>
        <v>0</v>
      </c>
      <c r="N735" t="str">
        <f t="shared" si="143"/>
        <v>WWK</v>
      </c>
    </row>
    <row r="736" spans="1:14">
      <c r="A736" t="s">
        <v>288</v>
      </c>
      <c r="B736" t="str">
        <f t="shared" si="135"/>
        <v>------ WWK ------</v>
      </c>
      <c r="C736" t="str">
        <f t="shared" si="136"/>
        <v>Pack 3 pick 4:</v>
      </c>
      <c r="D736" s="2" t="str">
        <f t="shared" si="145"/>
        <v xml:space="preserve"> 3</v>
      </c>
      <c r="E736" s="2" t="str">
        <f t="shared" si="144"/>
        <v xml:space="preserve"> 4</v>
      </c>
      <c r="F736" t="str">
        <f t="shared" si="137"/>
        <v xml:space="preserve">    Eternal Dragon</v>
      </c>
      <c r="G736" t="str">
        <f t="shared" si="138"/>
        <v>Eternal Dragon</v>
      </c>
      <c r="H736">
        <f t="shared" si="139"/>
        <v>0</v>
      </c>
      <c r="I736">
        <f>VLOOKUP(G736,'Cards Fixture'!$A$1:$B$278,2,FALSE)</f>
        <v>69</v>
      </c>
      <c r="J736">
        <f t="shared" si="140"/>
        <v>0</v>
      </c>
      <c r="K736" t="str">
        <f t="shared" si="134"/>
        <v>69</v>
      </c>
      <c r="L736">
        <f t="shared" si="141"/>
        <v>199</v>
      </c>
      <c r="M736">
        <f t="shared" si="142"/>
        <v>0</v>
      </c>
      <c r="N736" t="str">
        <f t="shared" si="143"/>
        <v>WWK</v>
      </c>
    </row>
    <row r="737" spans="1:14">
      <c r="B737" t="str">
        <f t="shared" si="135"/>
        <v>------ WWK ------</v>
      </c>
      <c r="C737" t="str">
        <f t="shared" si="136"/>
        <v>Pack 3 pick 4:</v>
      </c>
      <c r="D737" s="2" t="str">
        <f t="shared" si="145"/>
        <v xml:space="preserve"> 3</v>
      </c>
      <c r="E737" s="2" t="str">
        <f t="shared" si="144"/>
        <v xml:space="preserve"> 4</v>
      </c>
      <c r="F737">
        <f t="shared" si="137"/>
        <v>0</v>
      </c>
      <c r="G737" t="str">
        <f t="shared" si="138"/>
        <v>0</v>
      </c>
      <c r="H737">
        <f t="shared" si="139"/>
        <v>0</v>
      </c>
      <c r="I737" t="e">
        <f>VLOOKUP(G737,'Cards Fixture'!$A$1:$B$278,2,FALSE)</f>
        <v>#N/A</v>
      </c>
      <c r="J737">
        <f t="shared" si="140"/>
        <v>0</v>
      </c>
      <c r="K737" t="str">
        <f t="shared" ref="K737:K800" si="146">IF(J737=1,IF(ISNA(I737),"",I737),K736&amp;IF(ISNA(I737),"",IF(LEN(K736)=0,I737,","&amp;I737)))</f>
        <v>69</v>
      </c>
      <c r="L737">
        <f t="shared" si="141"/>
        <v>199</v>
      </c>
      <c r="M737">
        <f t="shared" si="142"/>
        <v>0</v>
      </c>
      <c r="N737" t="str">
        <f t="shared" si="143"/>
        <v>WWK</v>
      </c>
    </row>
    <row r="738" spans="1:14">
      <c r="A738" t="s">
        <v>289</v>
      </c>
      <c r="B738" t="str">
        <f t="shared" si="135"/>
        <v>------ WWK ------</v>
      </c>
      <c r="C738" t="str">
        <f t="shared" si="136"/>
        <v>Pack 3 pick 4:</v>
      </c>
      <c r="D738" s="2" t="str">
        <f t="shared" si="145"/>
        <v xml:space="preserve"> 3</v>
      </c>
      <c r="E738" s="2" t="str">
        <f t="shared" si="144"/>
        <v xml:space="preserve"> 4</v>
      </c>
      <c r="F738" t="str">
        <f t="shared" si="137"/>
        <v xml:space="preserve">    Jace Beleren</v>
      </c>
      <c r="G738" t="str">
        <f t="shared" si="138"/>
        <v>Jace Beleren</v>
      </c>
      <c r="H738">
        <f t="shared" si="139"/>
        <v>0</v>
      </c>
      <c r="I738">
        <f>VLOOKUP(G738,'Cards Fixture'!$A$1:$B$278,2,FALSE)</f>
        <v>104</v>
      </c>
      <c r="J738">
        <f t="shared" si="140"/>
        <v>0</v>
      </c>
      <c r="K738" t="str">
        <f t="shared" si="146"/>
        <v>69,104</v>
      </c>
      <c r="L738">
        <f t="shared" si="141"/>
        <v>199</v>
      </c>
      <c r="M738">
        <f t="shared" si="142"/>
        <v>0</v>
      </c>
      <c r="N738" t="str">
        <f t="shared" si="143"/>
        <v>WWK</v>
      </c>
    </row>
    <row r="739" spans="1:14">
      <c r="B739" t="str">
        <f t="shared" si="135"/>
        <v>------ WWK ------</v>
      </c>
      <c r="C739" t="str">
        <f t="shared" si="136"/>
        <v>Pack 3 pick 4:</v>
      </c>
      <c r="D739" s="2" t="str">
        <f t="shared" si="145"/>
        <v xml:space="preserve"> 3</v>
      </c>
      <c r="E739" s="2" t="str">
        <f t="shared" si="144"/>
        <v xml:space="preserve"> 4</v>
      </c>
      <c r="F739">
        <f t="shared" si="137"/>
        <v>0</v>
      </c>
      <c r="G739" t="str">
        <f t="shared" si="138"/>
        <v>0</v>
      </c>
      <c r="H739">
        <f t="shared" si="139"/>
        <v>0</v>
      </c>
      <c r="I739" t="e">
        <f>VLOOKUP(G739,'Cards Fixture'!$A$1:$B$278,2,FALSE)</f>
        <v>#N/A</v>
      </c>
      <c r="J739">
        <f t="shared" si="140"/>
        <v>0</v>
      </c>
      <c r="K739" t="str">
        <f t="shared" si="146"/>
        <v>69,104</v>
      </c>
      <c r="L739">
        <f t="shared" si="141"/>
        <v>199</v>
      </c>
      <c r="M739">
        <f t="shared" si="142"/>
        <v>0</v>
      </c>
      <c r="N739" t="str">
        <f t="shared" si="143"/>
        <v>WWK</v>
      </c>
    </row>
    <row r="740" spans="1:14">
      <c r="A740" t="s">
        <v>290</v>
      </c>
      <c r="B740" t="str">
        <f t="shared" si="135"/>
        <v>------ WWK ------</v>
      </c>
      <c r="C740" t="str">
        <f t="shared" si="136"/>
        <v>Pack 3 pick 4:</v>
      </c>
      <c r="D740" s="2" t="str">
        <f t="shared" si="145"/>
        <v xml:space="preserve"> 3</v>
      </c>
      <c r="E740" s="2" t="str">
        <f t="shared" si="144"/>
        <v xml:space="preserve"> 4</v>
      </c>
      <c r="F740" t="str">
        <f t="shared" si="137"/>
        <v xml:space="preserve">    Guul Draz Assassin</v>
      </c>
      <c r="G740" t="str">
        <f t="shared" si="138"/>
        <v>Guul Draz Assassin</v>
      </c>
      <c r="H740">
        <f t="shared" si="139"/>
        <v>0</v>
      </c>
      <c r="I740">
        <f>VLOOKUP(G740,'Cards Fixture'!$A$1:$B$278,2,FALSE)</f>
        <v>89</v>
      </c>
      <c r="J740">
        <f t="shared" si="140"/>
        <v>0</v>
      </c>
      <c r="K740" t="str">
        <f t="shared" si="146"/>
        <v>69,104,89</v>
      </c>
      <c r="L740">
        <f t="shared" si="141"/>
        <v>199</v>
      </c>
      <c r="M740">
        <f t="shared" si="142"/>
        <v>0</v>
      </c>
      <c r="N740" t="str">
        <f t="shared" si="143"/>
        <v>WWK</v>
      </c>
    </row>
    <row r="741" spans="1:14">
      <c r="B741" t="str">
        <f t="shared" si="135"/>
        <v>------ WWK ------</v>
      </c>
      <c r="C741" t="str">
        <f t="shared" si="136"/>
        <v>Pack 3 pick 4:</v>
      </c>
      <c r="D741" s="2" t="str">
        <f t="shared" si="145"/>
        <v xml:space="preserve"> 3</v>
      </c>
      <c r="E741" s="2" t="str">
        <f t="shared" si="144"/>
        <v xml:space="preserve"> 4</v>
      </c>
      <c r="F741">
        <f t="shared" si="137"/>
        <v>0</v>
      </c>
      <c r="G741" t="str">
        <f t="shared" si="138"/>
        <v>0</v>
      </c>
      <c r="H741">
        <f t="shared" si="139"/>
        <v>0</v>
      </c>
      <c r="I741" t="e">
        <f>VLOOKUP(G741,'Cards Fixture'!$A$1:$B$278,2,FALSE)</f>
        <v>#N/A</v>
      </c>
      <c r="J741">
        <f t="shared" si="140"/>
        <v>0</v>
      </c>
      <c r="K741" t="str">
        <f t="shared" si="146"/>
        <v>69,104,89</v>
      </c>
      <c r="L741">
        <f t="shared" si="141"/>
        <v>199</v>
      </c>
      <c r="M741">
        <f t="shared" si="142"/>
        <v>0</v>
      </c>
      <c r="N741" t="str">
        <f t="shared" si="143"/>
        <v>WWK</v>
      </c>
    </row>
    <row r="742" spans="1:14">
      <c r="A742" t="s">
        <v>291</v>
      </c>
      <c r="B742" t="str">
        <f t="shared" si="135"/>
        <v>------ WWK ------</v>
      </c>
      <c r="C742" t="str">
        <f t="shared" si="136"/>
        <v>Pack 3 pick 4:</v>
      </c>
      <c r="D742" s="2" t="str">
        <f t="shared" si="145"/>
        <v xml:space="preserve"> 3</v>
      </c>
      <c r="E742" s="2" t="str">
        <f t="shared" si="144"/>
        <v xml:space="preserve"> 4</v>
      </c>
      <c r="F742" t="str">
        <f t="shared" si="137"/>
        <v xml:space="preserve">    Wall of Blossoms</v>
      </c>
      <c r="G742" t="str">
        <f t="shared" si="138"/>
        <v>Wall of Blossoms</v>
      </c>
      <c r="H742">
        <f t="shared" si="139"/>
        <v>0</v>
      </c>
      <c r="I742">
        <f>VLOOKUP(G742,'Cards Fixture'!$A$1:$B$278,2,FALSE)</f>
        <v>262</v>
      </c>
      <c r="J742">
        <f t="shared" si="140"/>
        <v>0</v>
      </c>
      <c r="K742" t="str">
        <f t="shared" si="146"/>
        <v>69,104,89,262</v>
      </c>
      <c r="L742">
        <f t="shared" si="141"/>
        <v>199</v>
      </c>
      <c r="M742">
        <f t="shared" si="142"/>
        <v>0</v>
      </c>
      <c r="N742" t="str">
        <f t="shared" si="143"/>
        <v>WWK</v>
      </c>
    </row>
    <row r="743" spans="1:14">
      <c r="B743" t="str">
        <f t="shared" si="135"/>
        <v>------ WWK ------</v>
      </c>
      <c r="C743" t="str">
        <f t="shared" si="136"/>
        <v>Pack 3 pick 4:</v>
      </c>
      <c r="D743" s="2" t="str">
        <f t="shared" si="145"/>
        <v xml:space="preserve"> 3</v>
      </c>
      <c r="E743" s="2" t="str">
        <f t="shared" si="144"/>
        <v xml:space="preserve"> 4</v>
      </c>
      <c r="F743">
        <f t="shared" si="137"/>
        <v>0</v>
      </c>
      <c r="G743" t="str">
        <f t="shared" si="138"/>
        <v>0</v>
      </c>
      <c r="H743">
        <f t="shared" si="139"/>
        <v>0</v>
      </c>
      <c r="I743" t="e">
        <f>VLOOKUP(G743,'Cards Fixture'!$A$1:$B$278,2,FALSE)</f>
        <v>#N/A</v>
      </c>
      <c r="J743">
        <f t="shared" si="140"/>
        <v>0</v>
      </c>
      <c r="K743" t="str">
        <f t="shared" si="146"/>
        <v>69,104,89,262</v>
      </c>
      <c r="L743">
        <f t="shared" si="141"/>
        <v>199</v>
      </c>
      <c r="M743">
        <f t="shared" si="142"/>
        <v>0</v>
      </c>
      <c r="N743" t="str">
        <f t="shared" si="143"/>
        <v>WWK</v>
      </c>
    </row>
    <row r="744" spans="1:14">
      <c r="A744" t="s">
        <v>292</v>
      </c>
      <c r="B744" t="str">
        <f t="shared" si="135"/>
        <v>------ WWK ------</v>
      </c>
      <c r="C744" t="str">
        <f t="shared" si="136"/>
        <v>Pack 3 pick 4:</v>
      </c>
      <c r="D744" s="2" t="str">
        <f t="shared" si="145"/>
        <v xml:space="preserve"> 3</v>
      </c>
      <c r="E744" s="2" t="str">
        <f t="shared" si="144"/>
        <v xml:space="preserve"> 4</v>
      </c>
      <c r="F744" t="str">
        <f t="shared" si="137"/>
        <v>--&gt; Coldsteel Heart</v>
      </c>
      <c r="G744" t="str">
        <f t="shared" si="138"/>
        <v>Coldsteel Heart</v>
      </c>
      <c r="H744">
        <f t="shared" si="139"/>
        <v>1</v>
      </c>
      <c r="I744">
        <f>VLOOKUP(G744,'Cards Fixture'!$A$1:$B$278,2,FALSE)</f>
        <v>45</v>
      </c>
      <c r="J744">
        <f t="shared" si="140"/>
        <v>0</v>
      </c>
      <c r="K744" t="str">
        <f t="shared" si="146"/>
        <v>69,104,89,262,45</v>
      </c>
      <c r="L744">
        <f t="shared" si="141"/>
        <v>45</v>
      </c>
      <c r="M744">
        <f t="shared" si="142"/>
        <v>0</v>
      </c>
      <c r="N744" t="str">
        <f t="shared" si="143"/>
        <v>WWK</v>
      </c>
    </row>
    <row r="745" spans="1:14">
      <c r="B745" t="str">
        <f t="shared" si="135"/>
        <v>------ WWK ------</v>
      </c>
      <c r="C745" t="str">
        <f t="shared" si="136"/>
        <v>Pack 3 pick 4:</v>
      </c>
      <c r="D745" s="2" t="str">
        <f t="shared" si="145"/>
        <v xml:space="preserve"> 3</v>
      </c>
      <c r="E745" s="2" t="str">
        <f t="shared" si="144"/>
        <v xml:space="preserve"> 4</v>
      </c>
      <c r="F745">
        <f t="shared" si="137"/>
        <v>0</v>
      </c>
      <c r="G745" t="str">
        <f t="shared" si="138"/>
        <v>0</v>
      </c>
      <c r="H745">
        <f t="shared" si="139"/>
        <v>0</v>
      </c>
      <c r="I745" t="e">
        <f>VLOOKUP(G745,'Cards Fixture'!$A$1:$B$278,2,FALSE)</f>
        <v>#N/A</v>
      </c>
      <c r="J745">
        <f t="shared" si="140"/>
        <v>0</v>
      </c>
      <c r="K745" t="str">
        <f t="shared" si="146"/>
        <v>69,104,89,262,45</v>
      </c>
      <c r="L745">
        <f t="shared" si="141"/>
        <v>45</v>
      </c>
      <c r="M745">
        <f t="shared" si="142"/>
        <v>0</v>
      </c>
      <c r="N745" t="str">
        <f t="shared" si="143"/>
        <v>WWK</v>
      </c>
    </row>
    <row r="746" spans="1:14">
      <c r="A746" t="s">
        <v>293</v>
      </c>
      <c r="B746" t="str">
        <f t="shared" si="135"/>
        <v>------ WWK ------</v>
      </c>
      <c r="C746" t="str">
        <f t="shared" si="136"/>
        <v>Pack 3 pick 4:</v>
      </c>
      <c r="D746" s="2" t="str">
        <f t="shared" si="145"/>
        <v xml:space="preserve"> 3</v>
      </c>
      <c r="E746" s="2" t="str">
        <f t="shared" si="144"/>
        <v xml:space="preserve"> 4</v>
      </c>
      <c r="F746" t="str">
        <f t="shared" si="137"/>
        <v xml:space="preserve">    Tropical Island</v>
      </c>
      <c r="G746" t="str">
        <f t="shared" si="138"/>
        <v>Tropical Island</v>
      </c>
      <c r="H746">
        <f t="shared" si="139"/>
        <v>0</v>
      </c>
      <c r="I746">
        <f>VLOOKUP(G746,'Cards Fixture'!$A$1:$B$278,2,FALSE)</f>
        <v>245</v>
      </c>
      <c r="J746">
        <f t="shared" si="140"/>
        <v>0</v>
      </c>
      <c r="K746" t="str">
        <f t="shared" si="146"/>
        <v>69,104,89,262,45,245</v>
      </c>
      <c r="L746">
        <f t="shared" si="141"/>
        <v>45</v>
      </c>
      <c r="M746">
        <f t="shared" si="142"/>
        <v>0</v>
      </c>
      <c r="N746" t="str">
        <f t="shared" si="143"/>
        <v>WWK</v>
      </c>
    </row>
    <row r="747" spans="1:14">
      <c r="B747" t="str">
        <f t="shared" si="135"/>
        <v>------ WWK ------</v>
      </c>
      <c r="C747" t="str">
        <f t="shared" si="136"/>
        <v>Pack 3 pick 4:</v>
      </c>
      <c r="D747" s="2" t="str">
        <f t="shared" si="145"/>
        <v xml:space="preserve"> 3</v>
      </c>
      <c r="E747" s="2" t="str">
        <f t="shared" si="144"/>
        <v xml:space="preserve"> 4</v>
      </c>
      <c r="F747">
        <f t="shared" si="137"/>
        <v>0</v>
      </c>
      <c r="G747" t="str">
        <f t="shared" si="138"/>
        <v>0</v>
      </c>
      <c r="H747">
        <f t="shared" si="139"/>
        <v>0</v>
      </c>
      <c r="I747" t="e">
        <f>VLOOKUP(G747,'Cards Fixture'!$A$1:$B$278,2,FALSE)</f>
        <v>#N/A</v>
      </c>
      <c r="J747">
        <f t="shared" si="140"/>
        <v>0</v>
      </c>
      <c r="K747" t="str">
        <f t="shared" si="146"/>
        <v>69,104,89,262,45,245</v>
      </c>
      <c r="L747">
        <f t="shared" si="141"/>
        <v>45</v>
      </c>
      <c r="M747">
        <f t="shared" si="142"/>
        <v>0</v>
      </c>
      <c r="N747" t="str">
        <f t="shared" si="143"/>
        <v>WWK</v>
      </c>
    </row>
    <row r="748" spans="1:14">
      <c r="A748" t="s">
        <v>294</v>
      </c>
      <c r="B748" t="str">
        <f t="shared" si="135"/>
        <v>------ WWK ------</v>
      </c>
      <c r="C748" t="str">
        <f t="shared" si="136"/>
        <v>Pack 3 pick 4:</v>
      </c>
      <c r="D748" s="2" t="str">
        <f t="shared" si="145"/>
        <v xml:space="preserve"> 3</v>
      </c>
      <c r="E748" s="2" t="str">
        <f t="shared" si="144"/>
        <v xml:space="preserve"> 4</v>
      </c>
      <c r="F748" t="str">
        <f t="shared" si="137"/>
        <v xml:space="preserve">    Nucklavee</v>
      </c>
      <c r="G748" t="str">
        <f t="shared" si="138"/>
        <v>Nucklavee</v>
      </c>
      <c r="H748">
        <f t="shared" si="139"/>
        <v>0</v>
      </c>
      <c r="I748">
        <f>VLOOKUP(G748,'Cards Fixture'!$A$1:$B$278,2,FALSE)</f>
        <v>145</v>
      </c>
      <c r="J748">
        <f t="shared" si="140"/>
        <v>0</v>
      </c>
      <c r="K748" t="str">
        <f t="shared" si="146"/>
        <v>69,104,89,262,45,245,145</v>
      </c>
      <c r="L748">
        <f t="shared" si="141"/>
        <v>45</v>
      </c>
      <c r="M748">
        <f t="shared" si="142"/>
        <v>0</v>
      </c>
      <c r="N748" t="str">
        <f t="shared" si="143"/>
        <v>WWK</v>
      </c>
    </row>
    <row r="749" spans="1:14">
      <c r="B749" t="str">
        <f t="shared" si="135"/>
        <v>------ WWK ------</v>
      </c>
      <c r="C749" t="str">
        <f t="shared" si="136"/>
        <v>Pack 3 pick 4:</v>
      </c>
      <c r="D749" s="2" t="str">
        <f t="shared" si="145"/>
        <v xml:space="preserve"> 3</v>
      </c>
      <c r="E749" s="2" t="str">
        <f t="shared" si="144"/>
        <v xml:space="preserve"> 4</v>
      </c>
      <c r="F749">
        <f t="shared" si="137"/>
        <v>0</v>
      </c>
      <c r="G749" t="str">
        <f t="shared" si="138"/>
        <v>0</v>
      </c>
      <c r="H749">
        <f t="shared" si="139"/>
        <v>0</v>
      </c>
      <c r="I749" t="e">
        <f>VLOOKUP(G749,'Cards Fixture'!$A$1:$B$278,2,FALSE)</f>
        <v>#N/A</v>
      </c>
      <c r="J749">
        <f t="shared" si="140"/>
        <v>0</v>
      </c>
      <c r="K749" t="str">
        <f t="shared" si="146"/>
        <v>69,104,89,262,45,245,145</v>
      </c>
      <c r="L749">
        <f t="shared" si="141"/>
        <v>45</v>
      </c>
      <c r="M749">
        <f t="shared" si="142"/>
        <v>0</v>
      </c>
      <c r="N749" t="str">
        <f t="shared" si="143"/>
        <v>WWK</v>
      </c>
    </row>
    <row r="750" spans="1:14">
      <c r="A750" t="s">
        <v>295</v>
      </c>
      <c r="B750" t="str">
        <f t="shared" si="135"/>
        <v>------ WWK ------</v>
      </c>
      <c r="C750" t="str">
        <f t="shared" si="136"/>
        <v>Pack 3 pick 4:</v>
      </c>
      <c r="D750" s="2" t="str">
        <f t="shared" si="145"/>
        <v xml:space="preserve"> 3</v>
      </c>
      <c r="E750" s="2" t="str">
        <f t="shared" si="144"/>
        <v xml:space="preserve"> 4</v>
      </c>
      <c r="F750" t="str">
        <f t="shared" si="137"/>
        <v xml:space="preserve">    Clifftop Retreat</v>
      </c>
      <c r="G750" t="str">
        <f t="shared" si="138"/>
        <v>Clifftop Retreat</v>
      </c>
      <c r="H750">
        <f t="shared" si="139"/>
        <v>0</v>
      </c>
      <c r="I750">
        <f>VLOOKUP(G750,'Cards Fixture'!$A$1:$B$278,2,FALSE)</f>
        <v>42</v>
      </c>
      <c r="J750">
        <f t="shared" si="140"/>
        <v>0</v>
      </c>
      <c r="K750" t="str">
        <f t="shared" si="146"/>
        <v>69,104,89,262,45,245,145,42</v>
      </c>
      <c r="L750">
        <f t="shared" si="141"/>
        <v>45</v>
      </c>
      <c r="M750">
        <f t="shared" si="142"/>
        <v>0</v>
      </c>
      <c r="N750" t="str">
        <f t="shared" si="143"/>
        <v>WWK</v>
      </c>
    </row>
    <row r="751" spans="1:14">
      <c r="B751" t="str">
        <f t="shared" si="135"/>
        <v>------ WWK ------</v>
      </c>
      <c r="C751" t="str">
        <f t="shared" si="136"/>
        <v>Pack 3 pick 4:</v>
      </c>
      <c r="D751" s="2" t="str">
        <f t="shared" si="145"/>
        <v xml:space="preserve"> 3</v>
      </c>
      <c r="E751" s="2" t="str">
        <f t="shared" si="144"/>
        <v xml:space="preserve"> 4</v>
      </c>
      <c r="F751">
        <f t="shared" si="137"/>
        <v>0</v>
      </c>
      <c r="G751" t="str">
        <f t="shared" si="138"/>
        <v>0</v>
      </c>
      <c r="H751">
        <f t="shared" si="139"/>
        <v>0</v>
      </c>
      <c r="I751" t="e">
        <f>VLOOKUP(G751,'Cards Fixture'!$A$1:$B$278,2,FALSE)</f>
        <v>#N/A</v>
      </c>
      <c r="J751">
        <f t="shared" si="140"/>
        <v>0</v>
      </c>
      <c r="K751" t="str">
        <f t="shared" si="146"/>
        <v>69,104,89,262,45,245,145,42</v>
      </c>
      <c r="L751">
        <f t="shared" si="141"/>
        <v>45</v>
      </c>
      <c r="M751">
        <f t="shared" si="142"/>
        <v>0</v>
      </c>
      <c r="N751" t="str">
        <f t="shared" si="143"/>
        <v>WWK</v>
      </c>
    </row>
    <row r="752" spans="1:14">
      <c r="A752" t="s">
        <v>296</v>
      </c>
      <c r="B752" t="str">
        <f t="shared" si="135"/>
        <v>------ WWK ------</v>
      </c>
      <c r="C752" t="str">
        <f t="shared" si="136"/>
        <v>Pack 3 pick 4:</v>
      </c>
      <c r="D752" s="2" t="str">
        <f t="shared" si="145"/>
        <v xml:space="preserve"> 3</v>
      </c>
      <c r="E752" s="2" t="str">
        <f t="shared" si="144"/>
        <v xml:space="preserve"> 4</v>
      </c>
      <c r="F752" t="str">
        <f t="shared" si="137"/>
        <v xml:space="preserve">    Angel of Despair</v>
      </c>
      <c r="G752" t="str">
        <f t="shared" si="138"/>
        <v>Angel of Despair</v>
      </c>
      <c r="H752">
        <f t="shared" si="139"/>
        <v>0</v>
      </c>
      <c r="I752">
        <f>VLOOKUP(G752,'Cards Fixture'!$A$1:$B$278,2,FALSE)</f>
        <v>11</v>
      </c>
      <c r="J752">
        <f t="shared" si="140"/>
        <v>0</v>
      </c>
      <c r="K752" t="str">
        <f t="shared" si="146"/>
        <v>69,104,89,262,45,245,145,42,11</v>
      </c>
      <c r="L752">
        <f t="shared" si="141"/>
        <v>45</v>
      </c>
      <c r="M752">
        <f t="shared" si="142"/>
        <v>0</v>
      </c>
      <c r="N752" t="str">
        <f t="shared" si="143"/>
        <v>WWK</v>
      </c>
    </row>
    <row r="753" spans="1:14">
      <c r="B753" t="str">
        <f t="shared" si="135"/>
        <v>------ WWK ------</v>
      </c>
      <c r="C753" t="str">
        <f t="shared" si="136"/>
        <v>Pack 3 pick 4:</v>
      </c>
      <c r="D753" s="2" t="str">
        <f t="shared" si="145"/>
        <v xml:space="preserve"> 3</v>
      </c>
      <c r="E753" s="2" t="str">
        <f t="shared" si="144"/>
        <v xml:space="preserve"> 4</v>
      </c>
      <c r="F753">
        <f t="shared" si="137"/>
        <v>0</v>
      </c>
      <c r="G753" t="str">
        <f t="shared" si="138"/>
        <v>0</v>
      </c>
      <c r="H753">
        <f t="shared" si="139"/>
        <v>0</v>
      </c>
      <c r="I753" t="e">
        <f>VLOOKUP(G753,'Cards Fixture'!$A$1:$B$278,2,FALSE)</f>
        <v>#N/A</v>
      </c>
      <c r="J753">
        <f t="shared" si="140"/>
        <v>0</v>
      </c>
      <c r="K753" t="str">
        <f t="shared" si="146"/>
        <v>69,104,89,262,45,245,145,42,11</v>
      </c>
      <c r="L753">
        <f t="shared" si="141"/>
        <v>45</v>
      </c>
      <c r="M753">
        <f t="shared" si="142"/>
        <v>0</v>
      </c>
      <c r="N753" t="str">
        <f t="shared" si="143"/>
        <v>WWK</v>
      </c>
    </row>
    <row r="754" spans="1:14">
      <c r="A754" t="s">
        <v>297</v>
      </c>
      <c r="B754" t="str">
        <f t="shared" si="135"/>
        <v>------ WWK ------</v>
      </c>
      <c r="C754" t="str">
        <f t="shared" si="136"/>
        <v>Pack 3 pick 4:</v>
      </c>
      <c r="D754" s="2" t="str">
        <f t="shared" si="145"/>
        <v xml:space="preserve"> 3</v>
      </c>
      <c r="E754" s="2" t="str">
        <f t="shared" si="144"/>
        <v xml:space="preserve"> 4</v>
      </c>
      <c r="F754" t="str">
        <f t="shared" si="137"/>
        <v xml:space="preserve">    Tandem Lookout</v>
      </c>
      <c r="G754" t="str">
        <f t="shared" si="138"/>
        <v>Tandem Lookout</v>
      </c>
      <c r="H754">
        <f t="shared" si="139"/>
        <v>0</v>
      </c>
      <c r="I754">
        <f>VLOOKUP(G754,'Cards Fixture'!$A$1:$B$278,2,FALSE)</f>
        <v>219</v>
      </c>
      <c r="J754">
        <f t="shared" si="140"/>
        <v>0</v>
      </c>
      <c r="K754" t="str">
        <f t="shared" si="146"/>
        <v>69,104,89,262,45,245,145,42,11,219</v>
      </c>
      <c r="L754">
        <f t="shared" si="141"/>
        <v>45</v>
      </c>
      <c r="M754">
        <f t="shared" si="142"/>
        <v>0</v>
      </c>
      <c r="N754" t="str">
        <f t="shared" si="143"/>
        <v>WWK</v>
      </c>
    </row>
    <row r="755" spans="1:14">
      <c r="B755" t="str">
        <f t="shared" si="135"/>
        <v>------ WWK ------</v>
      </c>
      <c r="C755" t="str">
        <f t="shared" si="136"/>
        <v>Pack 3 pick 4:</v>
      </c>
      <c r="D755" s="2" t="str">
        <f t="shared" si="145"/>
        <v xml:space="preserve"> 3</v>
      </c>
      <c r="E755" s="2" t="str">
        <f t="shared" si="144"/>
        <v xml:space="preserve"> 4</v>
      </c>
      <c r="F755">
        <f t="shared" si="137"/>
        <v>0</v>
      </c>
      <c r="G755" t="str">
        <f t="shared" si="138"/>
        <v>0</v>
      </c>
      <c r="H755">
        <f t="shared" si="139"/>
        <v>0</v>
      </c>
      <c r="I755" t="e">
        <f>VLOOKUP(G755,'Cards Fixture'!$A$1:$B$278,2,FALSE)</f>
        <v>#N/A</v>
      </c>
      <c r="J755">
        <f t="shared" si="140"/>
        <v>0</v>
      </c>
      <c r="K755" t="str">
        <f t="shared" si="146"/>
        <v>69,104,89,262,45,245,145,42,11,219</v>
      </c>
      <c r="L755">
        <f t="shared" si="141"/>
        <v>45</v>
      </c>
      <c r="M755">
        <f t="shared" si="142"/>
        <v>0</v>
      </c>
      <c r="N755" t="str">
        <f t="shared" si="143"/>
        <v>WWK</v>
      </c>
    </row>
    <row r="756" spans="1:14">
      <c r="A756" t="s">
        <v>298</v>
      </c>
      <c r="B756" t="str">
        <f t="shared" si="135"/>
        <v>------ WWK ------</v>
      </c>
      <c r="C756" t="str">
        <f t="shared" si="136"/>
        <v>Pack 3 pick 4:</v>
      </c>
      <c r="D756" s="2" t="str">
        <f t="shared" si="145"/>
        <v xml:space="preserve"> 3</v>
      </c>
      <c r="E756" s="2" t="str">
        <f t="shared" si="144"/>
        <v xml:space="preserve"> 4</v>
      </c>
      <c r="F756" t="str">
        <f t="shared" si="137"/>
        <v xml:space="preserve">    Staggershock</v>
      </c>
      <c r="G756" t="str">
        <f t="shared" si="138"/>
        <v>Staggershock</v>
      </c>
      <c r="H756">
        <f t="shared" si="139"/>
        <v>0</v>
      </c>
      <c r="I756">
        <f>VLOOKUP(G756,'Cards Fixture'!$A$1:$B$278,2,FALSE)</f>
        <v>206</v>
      </c>
      <c r="J756">
        <f t="shared" si="140"/>
        <v>0</v>
      </c>
      <c r="K756" t="str">
        <f t="shared" si="146"/>
        <v>69,104,89,262,45,245,145,42,11,219,206</v>
      </c>
      <c r="L756">
        <f t="shared" si="141"/>
        <v>45</v>
      </c>
      <c r="M756">
        <f t="shared" si="142"/>
        <v>0</v>
      </c>
      <c r="N756" t="str">
        <f t="shared" si="143"/>
        <v>WWK</v>
      </c>
    </row>
    <row r="757" spans="1:14">
      <c r="B757" t="str">
        <f t="shared" si="135"/>
        <v>------ WWK ------</v>
      </c>
      <c r="C757" t="str">
        <f t="shared" si="136"/>
        <v>Pack 3 pick 4:</v>
      </c>
      <c r="D757" s="2" t="str">
        <f t="shared" si="145"/>
        <v xml:space="preserve"> 3</v>
      </c>
      <c r="E757" s="2" t="str">
        <f t="shared" si="144"/>
        <v xml:space="preserve"> 4</v>
      </c>
      <c r="F757">
        <f t="shared" si="137"/>
        <v>0</v>
      </c>
      <c r="G757" t="str">
        <f t="shared" si="138"/>
        <v>0</v>
      </c>
      <c r="H757">
        <f t="shared" si="139"/>
        <v>0</v>
      </c>
      <c r="I757" t="e">
        <f>VLOOKUP(G757,'Cards Fixture'!$A$1:$B$278,2,FALSE)</f>
        <v>#N/A</v>
      </c>
      <c r="J757">
        <f t="shared" si="140"/>
        <v>0</v>
      </c>
      <c r="K757" t="str">
        <f t="shared" si="146"/>
        <v>69,104,89,262,45,245,145,42,11,219,206</v>
      </c>
      <c r="L757">
        <f t="shared" si="141"/>
        <v>45</v>
      </c>
      <c r="M757">
        <f t="shared" si="142"/>
        <v>0</v>
      </c>
      <c r="N757" t="str">
        <f t="shared" si="143"/>
        <v>WWK</v>
      </c>
    </row>
    <row r="758" spans="1:14">
      <c r="A758" t="s">
        <v>299</v>
      </c>
      <c r="B758" t="str">
        <f t="shared" si="135"/>
        <v>------ WWK ------</v>
      </c>
      <c r="C758" t="str">
        <f t="shared" si="136"/>
        <v>Pack 3 pick 4:</v>
      </c>
      <c r="D758" s="2" t="str">
        <f t="shared" si="145"/>
        <v xml:space="preserve"> 3</v>
      </c>
      <c r="E758" s="2" t="str">
        <f t="shared" si="144"/>
        <v xml:space="preserve"> 4</v>
      </c>
      <c r="F758" t="str">
        <f t="shared" si="137"/>
        <v xml:space="preserve">    Sakura-Tribe Elder</v>
      </c>
      <c r="G758" t="str">
        <f t="shared" si="138"/>
        <v>Sakura-Tribe Elder</v>
      </c>
      <c r="H758">
        <f t="shared" si="139"/>
        <v>0</v>
      </c>
      <c r="I758">
        <f>VLOOKUP(G758,'Cards Fixture'!$A$1:$B$278,2,FALSE)</f>
        <v>189</v>
      </c>
      <c r="J758">
        <f t="shared" si="140"/>
        <v>0</v>
      </c>
      <c r="K758" t="str">
        <f t="shared" si="146"/>
        <v>69,104,89,262,45,245,145,42,11,219,206,189</v>
      </c>
      <c r="L758">
        <f t="shared" si="141"/>
        <v>45</v>
      </c>
      <c r="M758">
        <f t="shared" si="142"/>
        <v>0</v>
      </c>
      <c r="N758" t="str">
        <f t="shared" si="143"/>
        <v>WWK</v>
      </c>
    </row>
    <row r="759" spans="1:14">
      <c r="B759" t="str">
        <f t="shared" si="135"/>
        <v>------ WWK ------</v>
      </c>
      <c r="C759" t="str">
        <f t="shared" si="136"/>
        <v>Pack 3 pick 4:</v>
      </c>
      <c r="D759" s="2" t="str">
        <f t="shared" si="145"/>
        <v xml:space="preserve"> 3</v>
      </c>
      <c r="E759" s="2" t="str">
        <f t="shared" si="144"/>
        <v xml:space="preserve"> 4</v>
      </c>
      <c r="F759">
        <f t="shared" si="137"/>
        <v>0</v>
      </c>
      <c r="G759" t="str">
        <f t="shared" si="138"/>
        <v>0</v>
      </c>
      <c r="H759">
        <f t="shared" si="139"/>
        <v>0</v>
      </c>
      <c r="I759" t="e">
        <f>VLOOKUP(G759,'Cards Fixture'!$A$1:$B$278,2,FALSE)</f>
        <v>#N/A</v>
      </c>
      <c r="J759">
        <f t="shared" si="140"/>
        <v>0</v>
      </c>
      <c r="K759" t="str">
        <f t="shared" si="146"/>
        <v>69,104,89,262,45,245,145,42,11,219,206,189</v>
      </c>
      <c r="L759">
        <f t="shared" si="141"/>
        <v>45</v>
      </c>
      <c r="M759">
        <f t="shared" si="142"/>
        <v>0</v>
      </c>
      <c r="N759" t="str">
        <f t="shared" si="143"/>
        <v>WWK</v>
      </c>
    </row>
    <row r="760" spans="1:14">
      <c r="B760" t="str">
        <f t="shared" si="135"/>
        <v>------ WWK ------</v>
      </c>
      <c r="C760" t="str">
        <f t="shared" si="136"/>
        <v>Pack 3 pick 4:</v>
      </c>
      <c r="D760" s="2" t="str">
        <f t="shared" si="145"/>
        <v xml:space="preserve"> 3</v>
      </c>
      <c r="E760" s="2" t="str">
        <f t="shared" si="144"/>
        <v xml:space="preserve"> 4</v>
      </c>
      <c r="F760">
        <f t="shared" si="137"/>
        <v>0</v>
      </c>
      <c r="G760" t="str">
        <f t="shared" si="138"/>
        <v>0</v>
      </c>
      <c r="H760">
        <f t="shared" si="139"/>
        <v>0</v>
      </c>
      <c r="I760" t="e">
        <f>VLOOKUP(G760,'Cards Fixture'!$A$1:$B$278,2,FALSE)</f>
        <v>#N/A</v>
      </c>
      <c r="J760">
        <f t="shared" si="140"/>
        <v>0</v>
      </c>
      <c r="K760" t="str">
        <f t="shared" si="146"/>
        <v>69,104,89,262,45,245,145,42,11,219,206,189</v>
      </c>
      <c r="L760">
        <f t="shared" si="141"/>
        <v>45</v>
      </c>
      <c r="M760">
        <f t="shared" si="142"/>
        <v>0</v>
      </c>
      <c r="N760" t="str">
        <f t="shared" si="143"/>
        <v>WWK</v>
      </c>
    </row>
    <row r="761" spans="1:14">
      <c r="B761" t="str">
        <f t="shared" si="135"/>
        <v>------ WWK ------</v>
      </c>
      <c r="C761" t="str">
        <f t="shared" si="136"/>
        <v>Pack 3 pick 4:</v>
      </c>
      <c r="D761" s="2" t="str">
        <f t="shared" si="145"/>
        <v xml:space="preserve"> 3</v>
      </c>
      <c r="E761" s="2" t="str">
        <f t="shared" si="144"/>
        <v xml:space="preserve"> 4</v>
      </c>
      <c r="F761">
        <f t="shared" si="137"/>
        <v>0</v>
      </c>
      <c r="G761" t="str">
        <f t="shared" si="138"/>
        <v>0</v>
      </c>
      <c r="H761">
        <f t="shared" si="139"/>
        <v>0</v>
      </c>
      <c r="I761" t="e">
        <f>VLOOKUP(G761,'Cards Fixture'!$A$1:$B$278,2,FALSE)</f>
        <v>#N/A</v>
      </c>
      <c r="J761">
        <f t="shared" si="140"/>
        <v>0</v>
      </c>
      <c r="K761" t="str">
        <f t="shared" si="146"/>
        <v>69,104,89,262,45,245,145,42,11,219,206,189</v>
      </c>
      <c r="L761">
        <f t="shared" si="141"/>
        <v>45</v>
      </c>
      <c r="M761">
        <f t="shared" si="142"/>
        <v>1</v>
      </c>
      <c r="N761" t="str">
        <f t="shared" si="143"/>
        <v>WWK</v>
      </c>
    </row>
    <row r="762" spans="1:14">
      <c r="A762" t="s">
        <v>300</v>
      </c>
      <c r="B762" t="str">
        <f t="shared" si="135"/>
        <v>------ WWK ------</v>
      </c>
      <c r="C762" t="str">
        <f t="shared" si="136"/>
        <v>Pack 3 pick 5:</v>
      </c>
      <c r="D762" s="2" t="str">
        <f t="shared" si="145"/>
        <v xml:space="preserve"> 3</v>
      </c>
      <c r="E762" s="2" t="str">
        <f t="shared" si="144"/>
        <v xml:space="preserve"> 5</v>
      </c>
      <c r="F762" t="str">
        <f t="shared" si="137"/>
        <v/>
      </c>
      <c r="G762" t="str">
        <f t="shared" si="138"/>
        <v/>
      </c>
      <c r="H762">
        <f t="shared" si="139"/>
        <v>0</v>
      </c>
      <c r="I762" t="e">
        <f>VLOOKUP(G762,'Cards Fixture'!$A$1:$B$278,2,FALSE)</f>
        <v>#N/A</v>
      </c>
      <c r="J762">
        <f t="shared" si="140"/>
        <v>1</v>
      </c>
      <c r="K762" t="str">
        <f t="shared" si="146"/>
        <v/>
      </c>
      <c r="L762">
        <f t="shared" si="141"/>
        <v>45</v>
      </c>
      <c r="M762">
        <f t="shared" si="142"/>
        <v>0</v>
      </c>
      <c r="N762" t="str">
        <f t="shared" si="143"/>
        <v>WWK</v>
      </c>
    </row>
    <row r="763" spans="1:14">
      <c r="B763" t="str">
        <f t="shared" si="135"/>
        <v>------ WWK ------</v>
      </c>
      <c r="C763" t="str">
        <f t="shared" si="136"/>
        <v>Pack 3 pick 5:</v>
      </c>
      <c r="D763" s="2" t="str">
        <f t="shared" si="145"/>
        <v xml:space="preserve"> 3</v>
      </c>
      <c r="E763" s="2" t="str">
        <f t="shared" si="144"/>
        <v xml:space="preserve"> 5</v>
      </c>
      <c r="F763">
        <f t="shared" si="137"/>
        <v>0</v>
      </c>
      <c r="G763" t="str">
        <f t="shared" si="138"/>
        <v>0</v>
      </c>
      <c r="H763">
        <f t="shared" si="139"/>
        <v>0</v>
      </c>
      <c r="I763" t="e">
        <f>VLOOKUP(G763,'Cards Fixture'!$A$1:$B$278,2,FALSE)</f>
        <v>#N/A</v>
      </c>
      <c r="J763">
        <f t="shared" si="140"/>
        <v>0</v>
      </c>
      <c r="K763" t="str">
        <f t="shared" si="146"/>
        <v/>
      </c>
      <c r="L763">
        <f t="shared" si="141"/>
        <v>45</v>
      </c>
      <c r="M763">
        <f t="shared" si="142"/>
        <v>0</v>
      </c>
      <c r="N763" t="str">
        <f t="shared" si="143"/>
        <v>WWK</v>
      </c>
    </row>
    <row r="764" spans="1:14">
      <c r="A764" t="s">
        <v>301</v>
      </c>
      <c r="B764" t="str">
        <f t="shared" si="135"/>
        <v>------ WWK ------</v>
      </c>
      <c r="C764" t="str">
        <f t="shared" si="136"/>
        <v>Pack 3 pick 5:</v>
      </c>
      <c r="D764" s="2" t="str">
        <f t="shared" si="145"/>
        <v xml:space="preserve"> 3</v>
      </c>
      <c r="E764" s="2" t="str">
        <f t="shared" si="144"/>
        <v xml:space="preserve"> 5</v>
      </c>
      <c r="F764" t="str">
        <f t="shared" si="137"/>
        <v xml:space="preserve">    Mirran Crusader</v>
      </c>
      <c r="G764" t="str">
        <f t="shared" si="138"/>
        <v>Mirran Crusader</v>
      </c>
      <c r="H764">
        <f t="shared" si="139"/>
        <v>0</v>
      </c>
      <c r="I764">
        <f>VLOOKUP(G764,'Cards Fixture'!$A$1:$B$278,2,FALSE)</f>
        <v>126</v>
      </c>
      <c r="J764">
        <f t="shared" si="140"/>
        <v>0</v>
      </c>
      <c r="K764" t="str">
        <f t="shared" si="146"/>
        <v>126</v>
      </c>
      <c r="L764">
        <f t="shared" si="141"/>
        <v>45</v>
      </c>
      <c r="M764">
        <f t="shared" si="142"/>
        <v>0</v>
      </c>
      <c r="N764" t="str">
        <f t="shared" si="143"/>
        <v>WWK</v>
      </c>
    </row>
    <row r="765" spans="1:14">
      <c r="B765" t="str">
        <f t="shared" si="135"/>
        <v>------ WWK ------</v>
      </c>
      <c r="C765" t="str">
        <f t="shared" si="136"/>
        <v>Pack 3 pick 5:</v>
      </c>
      <c r="D765" s="2" t="str">
        <f t="shared" si="145"/>
        <v xml:space="preserve"> 3</v>
      </c>
      <c r="E765" s="2" t="str">
        <f t="shared" si="144"/>
        <v xml:space="preserve"> 5</v>
      </c>
      <c r="F765">
        <f t="shared" si="137"/>
        <v>0</v>
      </c>
      <c r="G765" t="str">
        <f t="shared" si="138"/>
        <v>0</v>
      </c>
      <c r="H765">
        <f t="shared" si="139"/>
        <v>0</v>
      </c>
      <c r="I765" t="e">
        <f>VLOOKUP(G765,'Cards Fixture'!$A$1:$B$278,2,FALSE)</f>
        <v>#N/A</v>
      </c>
      <c r="J765">
        <f t="shared" si="140"/>
        <v>0</v>
      </c>
      <c r="K765" t="str">
        <f t="shared" si="146"/>
        <v>126</v>
      </c>
      <c r="L765">
        <f t="shared" si="141"/>
        <v>45</v>
      </c>
      <c r="M765">
        <f t="shared" si="142"/>
        <v>0</v>
      </c>
      <c r="N765" t="str">
        <f t="shared" si="143"/>
        <v>WWK</v>
      </c>
    </row>
    <row r="766" spans="1:14">
      <c r="A766" t="s">
        <v>302</v>
      </c>
      <c r="B766" t="str">
        <f t="shared" si="135"/>
        <v>------ WWK ------</v>
      </c>
      <c r="C766" t="str">
        <f t="shared" si="136"/>
        <v>Pack 3 pick 5:</v>
      </c>
      <c r="D766" s="2" t="str">
        <f t="shared" si="145"/>
        <v xml:space="preserve"> 3</v>
      </c>
      <c r="E766" s="2" t="str">
        <f t="shared" si="144"/>
        <v xml:space="preserve"> 5</v>
      </c>
      <c r="F766" t="str">
        <f t="shared" si="137"/>
        <v>--&gt; Vesuvan Shapeshifter</v>
      </c>
      <c r="G766" t="str">
        <f t="shared" si="138"/>
        <v>Vesuvan Shapeshifter</v>
      </c>
      <c r="H766">
        <f t="shared" si="139"/>
        <v>1</v>
      </c>
      <c r="I766">
        <f>VLOOKUP(G766,'Cards Fixture'!$A$1:$B$278,2,FALSE)</f>
        <v>253</v>
      </c>
      <c r="J766">
        <f t="shared" si="140"/>
        <v>0</v>
      </c>
      <c r="K766" t="str">
        <f t="shared" si="146"/>
        <v>126,253</v>
      </c>
      <c r="L766">
        <f t="shared" si="141"/>
        <v>253</v>
      </c>
      <c r="M766">
        <f t="shared" si="142"/>
        <v>0</v>
      </c>
      <c r="N766" t="str">
        <f t="shared" si="143"/>
        <v>WWK</v>
      </c>
    </row>
    <row r="767" spans="1:14">
      <c r="B767" t="str">
        <f t="shared" si="135"/>
        <v>------ WWK ------</v>
      </c>
      <c r="C767" t="str">
        <f t="shared" si="136"/>
        <v>Pack 3 pick 5:</v>
      </c>
      <c r="D767" s="2" t="str">
        <f t="shared" si="145"/>
        <v xml:space="preserve"> 3</v>
      </c>
      <c r="E767" s="2" t="str">
        <f t="shared" si="144"/>
        <v xml:space="preserve"> 5</v>
      </c>
      <c r="F767">
        <f t="shared" si="137"/>
        <v>0</v>
      </c>
      <c r="G767" t="str">
        <f t="shared" si="138"/>
        <v>0</v>
      </c>
      <c r="H767">
        <f t="shared" si="139"/>
        <v>0</v>
      </c>
      <c r="I767" t="e">
        <f>VLOOKUP(G767,'Cards Fixture'!$A$1:$B$278,2,FALSE)</f>
        <v>#N/A</v>
      </c>
      <c r="J767">
        <f t="shared" si="140"/>
        <v>0</v>
      </c>
      <c r="K767" t="str">
        <f t="shared" si="146"/>
        <v>126,253</v>
      </c>
      <c r="L767">
        <f t="shared" si="141"/>
        <v>253</v>
      </c>
      <c r="M767">
        <f t="shared" si="142"/>
        <v>0</v>
      </c>
      <c r="N767" t="str">
        <f t="shared" si="143"/>
        <v>WWK</v>
      </c>
    </row>
    <row r="768" spans="1:14">
      <c r="A768" t="s">
        <v>303</v>
      </c>
      <c r="B768" t="str">
        <f t="shared" si="135"/>
        <v>------ WWK ------</v>
      </c>
      <c r="C768" t="str">
        <f t="shared" si="136"/>
        <v>Pack 3 pick 5:</v>
      </c>
      <c r="D768" s="2" t="str">
        <f t="shared" si="145"/>
        <v xml:space="preserve"> 3</v>
      </c>
      <c r="E768" s="2" t="str">
        <f t="shared" si="144"/>
        <v xml:space="preserve"> 5</v>
      </c>
      <c r="F768" t="str">
        <f t="shared" si="137"/>
        <v xml:space="preserve">    Inquisition of Kozilek</v>
      </c>
      <c r="G768" t="str">
        <f t="shared" si="138"/>
        <v>Inquisition of Kozilek</v>
      </c>
      <c r="H768">
        <f t="shared" si="139"/>
        <v>0</v>
      </c>
      <c r="I768">
        <f>VLOOKUP(G768,'Cards Fixture'!$A$1:$B$278,2,FALSE)</f>
        <v>102</v>
      </c>
      <c r="J768">
        <f t="shared" si="140"/>
        <v>0</v>
      </c>
      <c r="K768" t="str">
        <f t="shared" si="146"/>
        <v>126,253,102</v>
      </c>
      <c r="L768">
        <f t="shared" si="141"/>
        <v>253</v>
      </c>
      <c r="M768">
        <f t="shared" si="142"/>
        <v>0</v>
      </c>
      <c r="N768" t="str">
        <f t="shared" si="143"/>
        <v>WWK</v>
      </c>
    </row>
    <row r="769" spans="1:14">
      <c r="B769" t="str">
        <f t="shared" si="135"/>
        <v>------ WWK ------</v>
      </c>
      <c r="C769" t="str">
        <f t="shared" si="136"/>
        <v>Pack 3 pick 5:</v>
      </c>
      <c r="D769" s="2" t="str">
        <f t="shared" si="145"/>
        <v xml:space="preserve"> 3</v>
      </c>
      <c r="E769" s="2" t="str">
        <f t="shared" si="144"/>
        <v xml:space="preserve"> 5</v>
      </c>
      <c r="F769">
        <f t="shared" si="137"/>
        <v>0</v>
      </c>
      <c r="G769" t="str">
        <f t="shared" si="138"/>
        <v>0</v>
      </c>
      <c r="H769">
        <f t="shared" si="139"/>
        <v>0</v>
      </c>
      <c r="I769" t="e">
        <f>VLOOKUP(G769,'Cards Fixture'!$A$1:$B$278,2,FALSE)</f>
        <v>#N/A</v>
      </c>
      <c r="J769">
        <f t="shared" si="140"/>
        <v>0</v>
      </c>
      <c r="K769" t="str">
        <f t="shared" si="146"/>
        <v>126,253,102</v>
      </c>
      <c r="L769">
        <f t="shared" si="141"/>
        <v>253</v>
      </c>
      <c r="M769">
        <f t="shared" si="142"/>
        <v>0</v>
      </c>
      <c r="N769" t="str">
        <f t="shared" si="143"/>
        <v>WWK</v>
      </c>
    </row>
    <row r="770" spans="1:14">
      <c r="A770" t="s">
        <v>304</v>
      </c>
      <c r="B770" t="str">
        <f t="shared" si="135"/>
        <v>------ WWK ------</v>
      </c>
      <c r="C770" t="str">
        <f t="shared" si="136"/>
        <v>Pack 3 pick 5:</v>
      </c>
      <c r="D770" s="2" t="str">
        <f t="shared" si="145"/>
        <v xml:space="preserve"> 3</v>
      </c>
      <c r="E770" s="2" t="str">
        <f t="shared" si="144"/>
        <v xml:space="preserve"> 5</v>
      </c>
      <c r="F770" t="str">
        <f t="shared" si="137"/>
        <v xml:space="preserve">    Taurean Mauler</v>
      </c>
      <c r="G770" t="str">
        <f t="shared" si="138"/>
        <v>Taurean Mauler</v>
      </c>
      <c r="H770">
        <f t="shared" si="139"/>
        <v>0</v>
      </c>
      <c r="I770">
        <f>VLOOKUP(G770,'Cards Fixture'!$A$1:$B$278,2,FALSE)</f>
        <v>222</v>
      </c>
      <c r="J770">
        <f t="shared" si="140"/>
        <v>0</v>
      </c>
      <c r="K770" t="str">
        <f t="shared" si="146"/>
        <v>126,253,102,222</v>
      </c>
      <c r="L770">
        <f t="shared" si="141"/>
        <v>253</v>
      </c>
      <c r="M770">
        <f t="shared" si="142"/>
        <v>0</v>
      </c>
      <c r="N770" t="str">
        <f t="shared" si="143"/>
        <v>WWK</v>
      </c>
    </row>
    <row r="771" spans="1:14">
      <c r="B771" t="str">
        <f t="shared" si="135"/>
        <v>------ WWK ------</v>
      </c>
      <c r="C771" t="str">
        <f t="shared" si="136"/>
        <v>Pack 3 pick 5:</v>
      </c>
      <c r="D771" s="2" t="str">
        <f t="shared" si="145"/>
        <v xml:space="preserve"> 3</v>
      </c>
      <c r="E771" s="2" t="str">
        <f t="shared" si="144"/>
        <v xml:space="preserve"> 5</v>
      </c>
      <c r="F771">
        <f t="shared" si="137"/>
        <v>0</v>
      </c>
      <c r="G771" t="str">
        <f t="shared" si="138"/>
        <v>0</v>
      </c>
      <c r="H771">
        <f t="shared" si="139"/>
        <v>0</v>
      </c>
      <c r="I771" t="e">
        <f>VLOOKUP(G771,'Cards Fixture'!$A$1:$B$278,2,FALSE)</f>
        <v>#N/A</v>
      </c>
      <c r="J771">
        <f t="shared" si="140"/>
        <v>0</v>
      </c>
      <c r="K771" t="str">
        <f t="shared" si="146"/>
        <v>126,253,102,222</v>
      </c>
      <c r="L771">
        <f t="shared" si="141"/>
        <v>253</v>
      </c>
      <c r="M771">
        <f t="shared" si="142"/>
        <v>0</v>
      </c>
      <c r="N771" t="str">
        <f t="shared" si="143"/>
        <v>WWK</v>
      </c>
    </row>
    <row r="772" spans="1:14">
      <c r="A772" t="s">
        <v>305</v>
      </c>
      <c r="B772" t="str">
        <f t="shared" si="135"/>
        <v>------ WWK ------</v>
      </c>
      <c r="C772" t="str">
        <f t="shared" si="136"/>
        <v>Pack 3 pick 5:</v>
      </c>
      <c r="D772" s="2" t="str">
        <f t="shared" si="145"/>
        <v xml:space="preserve"> 3</v>
      </c>
      <c r="E772" s="2" t="str">
        <f t="shared" si="144"/>
        <v xml:space="preserve"> 5</v>
      </c>
      <c r="F772" t="str">
        <f t="shared" si="137"/>
        <v xml:space="preserve">    Ulamog, the Infinite Gyre</v>
      </c>
      <c r="G772" t="str">
        <f t="shared" si="138"/>
        <v>Ulamog, the Infinite Gyre</v>
      </c>
      <c r="H772">
        <f t="shared" si="139"/>
        <v>0</v>
      </c>
      <c r="I772">
        <f>VLOOKUP(G772,'Cards Fixture'!$A$1:$B$278,2,FALSE)</f>
        <v>247</v>
      </c>
      <c r="J772">
        <f t="shared" si="140"/>
        <v>0</v>
      </c>
      <c r="K772" t="str">
        <f t="shared" si="146"/>
        <v>126,253,102,222,247</v>
      </c>
      <c r="L772">
        <f t="shared" si="141"/>
        <v>253</v>
      </c>
      <c r="M772">
        <f t="shared" si="142"/>
        <v>0</v>
      </c>
      <c r="N772" t="str">
        <f t="shared" si="143"/>
        <v>WWK</v>
      </c>
    </row>
    <row r="773" spans="1:14">
      <c r="B773" t="str">
        <f t="shared" si="135"/>
        <v>------ WWK ------</v>
      </c>
      <c r="C773" t="str">
        <f t="shared" si="136"/>
        <v>Pack 3 pick 5:</v>
      </c>
      <c r="D773" s="2" t="str">
        <f t="shared" si="145"/>
        <v xml:space="preserve"> 3</v>
      </c>
      <c r="E773" s="2" t="str">
        <f t="shared" si="144"/>
        <v xml:space="preserve"> 5</v>
      </c>
      <c r="F773">
        <f t="shared" si="137"/>
        <v>0</v>
      </c>
      <c r="G773" t="str">
        <f t="shared" si="138"/>
        <v>0</v>
      </c>
      <c r="H773">
        <f t="shared" si="139"/>
        <v>0</v>
      </c>
      <c r="I773" t="e">
        <f>VLOOKUP(G773,'Cards Fixture'!$A$1:$B$278,2,FALSE)</f>
        <v>#N/A</v>
      </c>
      <c r="J773">
        <f t="shared" si="140"/>
        <v>0</v>
      </c>
      <c r="K773" t="str">
        <f t="shared" si="146"/>
        <v>126,253,102,222,247</v>
      </c>
      <c r="L773">
        <f t="shared" si="141"/>
        <v>253</v>
      </c>
      <c r="M773">
        <f t="shared" si="142"/>
        <v>0</v>
      </c>
      <c r="N773" t="str">
        <f t="shared" si="143"/>
        <v>WWK</v>
      </c>
    </row>
    <row r="774" spans="1:14">
      <c r="A774" t="s">
        <v>306</v>
      </c>
      <c r="B774" t="str">
        <f t="shared" si="135"/>
        <v>------ WWK ------</v>
      </c>
      <c r="C774" t="str">
        <f t="shared" si="136"/>
        <v>Pack 3 pick 5:</v>
      </c>
      <c r="D774" s="2" t="str">
        <f t="shared" si="145"/>
        <v xml:space="preserve"> 3</v>
      </c>
      <c r="E774" s="2" t="str">
        <f t="shared" si="144"/>
        <v xml:space="preserve"> 5</v>
      </c>
      <c r="F774" t="str">
        <f t="shared" si="137"/>
        <v xml:space="preserve">    Akroma, Angel of Wrath</v>
      </c>
      <c r="G774" t="str">
        <f t="shared" si="138"/>
        <v>Akroma, Angel of Wrath</v>
      </c>
      <c r="H774">
        <f t="shared" si="139"/>
        <v>0</v>
      </c>
      <c r="I774">
        <f>VLOOKUP(G774,'Cards Fixture'!$A$1:$B$278,2,FALSE)</f>
        <v>7</v>
      </c>
      <c r="J774">
        <f t="shared" si="140"/>
        <v>0</v>
      </c>
      <c r="K774" t="str">
        <f t="shared" si="146"/>
        <v>126,253,102,222,247,7</v>
      </c>
      <c r="L774">
        <f t="shared" si="141"/>
        <v>253</v>
      </c>
      <c r="M774">
        <f t="shared" si="142"/>
        <v>0</v>
      </c>
      <c r="N774" t="str">
        <f t="shared" si="143"/>
        <v>WWK</v>
      </c>
    </row>
    <row r="775" spans="1:14">
      <c r="B775" t="str">
        <f t="shared" si="135"/>
        <v>------ WWK ------</v>
      </c>
      <c r="C775" t="str">
        <f t="shared" si="136"/>
        <v>Pack 3 pick 5:</v>
      </c>
      <c r="D775" s="2" t="str">
        <f t="shared" si="145"/>
        <v xml:space="preserve"> 3</v>
      </c>
      <c r="E775" s="2" t="str">
        <f t="shared" si="144"/>
        <v xml:space="preserve"> 5</v>
      </c>
      <c r="F775">
        <f t="shared" si="137"/>
        <v>0</v>
      </c>
      <c r="G775" t="str">
        <f t="shared" si="138"/>
        <v>0</v>
      </c>
      <c r="H775">
        <f t="shared" si="139"/>
        <v>0</v>
      </c>
      <c r="I775" t="e">
        <f>VLOOKUP(G775,'Cards Fixture'!$A$1:$B$278,2,FALSE)</f>
        <v>#N/A</v>
      </c>
      <c r="J775">
        <f t="shared" si="140"/>
        <v>0</v>
      </c>
      <c r="K775" t="str">
        <f t="shared" si="146"/>
        <v>126,253,102,222,247,7</v>
      </c>
      <c r="L775">
        <f t="shared" si="141"/>
        <v>253</v>
      </c>
      <c r="M775">
        <f t="shared" si="142"/>
        <v>0</v>
      </c>
      <c r="N775" t="str">
        <f t="shared" si="143"/>
        <v>WWK</v>
      </c>
    </row>
    <row r="776" spans="1:14">
      <c r="A776" t="s">
        <v>307</v>
      </c>
      <c r="B776" t="str">
        <f t="shared" si="135"/>
        <v>------ WWK ------</v>
      </c>
      <c r="C776" t="str">
        <f t="shared" si="136"/>
        <v>Pack 3 pick 5:</v>
      </c>
      <c r="D776" s="2" t="str">
        <f t="shared" si="145"/>
        <v xml:space="preserve"> 3</v>
      </c>
      <c r="E776" s="2" t="str">
        <f t="shared" si="144"/>
        <v xml:space="preserve"> 5</v>
      </c>
      <c r="F776" t="str">
        <f t="shared" si="137"/>
        <v xml:space="preserve">    Windbrisk Heights</v>
      </c>
      <c r="G776" t="str">
        <f t="shared" si="138"/>
        <v>Windbrisk Heights</v>
      </c>
      <c r="H776">
        <f t="shared" si="139"/>
        <v>0</v>
      </c>
      <c r="I776">
        <f>VLOOKUP(G776,'Cards Fixture'!$A$1:$B$278,2,FALSE)</f>
        <v>271</v>
      </c>
      <c r="J776">
        <f t="shared" si="140"/>
        <v>0</v>
      </c>
      <c r="K776" t="str">
        <f t="shared" si="146"/>
        <v>126,253,102,222,247,7,271</v>
      </c>
      <c r="L776">
        <f t="shared" si="141"/>
        <v>253</v>
      </c>
      <c r="M776">
        <f t="shared" si="142"/>
        <v>0</v>
      </c>
      <c r="N776" t="str">
        <f t="shared" si="143"/>
        <v>WWK</v>
      </c>
    </row>
    <row r="777" spans="1:14">
      <c r="B777" t="str">
        <f t="shared" si="135"/>
        <v>------ WWK ------</v>
      </c>
      <c r="C777" t="str">
        <f t="shared" si="136"/>
        <v>Pack 3 pick 5:</v>
      </c>
      <c r="D777" s="2" t="str">
        <f t="shared" si="145"/>
        <v xml:space="preserve"> 3</v>
      </c>
      <c r="E777" s="2" t="str">
        <f t="shared" si="144"/>
        <v xml:space="preserve"> 5</v>
      </c>
      <c r="F777">
        <f t="shared" si="137"/>
        <v>0</v>
      </c>
      <c r="G777" t="str">
        <f t="shared" si="138"/>
        <v>0</v>
      </c>
      <c r="H777">
        <f t="shared" si="139"/>
        <v>0</v>
      </c>
      <c r="I777" t="e">
        <f>VLOOKUP(G777,'Cards Fixture'!$A$1:$B$278,2,FALSE)</f>
        <v>#N/A</v>
      </c>
      <c r="J777">
        <f t="shared" si="140"/>
        <v>0</v>
      </c>
      <c r="K777" t="str">
        <f t="shared" si="146"/>
        <v>126,253,102,222,247,7,271</v>
      </c>
      <c r="L777">
        <f t="shared" si="141"/>
        <v>253</v>
      </c>
      <c r="M777">
        <f t="shared" si="142"/>
        <v>0</v>
      </c>
      <c r="N777" t="str">
        <f t="shared" si="143"/>
        <v>WWK</v>
      </c>
    </row>
    <row r="778" spans="1:14">
      <c r="A778" t="s">
        <v>308</v>
      </c>
      <c r="B778" t="str">
        <f t="shared" si="135"/>
        <v>------ WWK ------</v>
      </c>
      <c r="C778" t="str">
        <f t="shared" si="136"/>
        <v>Pack 3 pick 5:</v>
      </c>
      <c r="D778" s="2" t="str">
        <f t="shared" si="145"/>
        <v xml:space="preserve"> 3</v>
      </c>
      <c r="E778" s="2" t="str">
        <f t="shared" si="144"/>
        <v xml:space="preserve"> 5</v>
      </c>
      <c r="F778" t="str">
        <f t="shared" si="137"/>
        <v xml:space="preserve">    Phantom Centaur</v>
      </c>
      <c r="G778" t="str">
        <f t="shared" si="138"/>
        <v>Phantom Centaur</v>
      </c>
      <c r="H778">
        <f t="shared" si="139"/>
        <v>0</v>
      </c>
      <c r="I778">
        <f>VLOOKUP(G778,'Cards Fixture'!$A$1:$B$278,2,FALSE)</f>
        <v>155</v>
      </c>
      <c r="J778">
        <f t="shared" si="140"/>
        <v>0</v>
      </c>
      <c r="K778" t="str">
        <f t="shared" si="146"/>
        <v>126,253,102,222,247,7,271,155</v>
      </c>
      <c r="L778">
        <f t="shared" si="141"/>
        <v>253</v>
      </c>
      <c r="M778">
        <f t="shared" si="142"/>
        <v>0</v>
      </c>
      <c r="N778" t="str">
        <f t="shared" si="143"/>
        <v>WWK</v>
      </c>
    </row>
    <row r="779" spans="1:14">
      <c r="B779" t="str">
        <f t="shared" si="135"/>
        <v>------ WWK ------</v>
      </c>
      <c r="C779" t="str">
        <f t="shared" si="136"/>
        <v>Pack 3 pick 5:</v>
      </c>
      <c r="D779" s="2" t="str">
        <f t="shared" si="145"/>
        <v xml:space="preserve"> 3</v>
      </c>
      <c r="E779" s="2" t="str">
        <f t="shared" si="144"/>
        <v xml:space="preserve"> 5</v>
      </c>
      <c r="F779">
        <f t="shared" si="137"/>
        <v>0</v>
      </c>
      <c r="G779" t="str">
        <f t="shared" si="138"/>
        <v>0</v>
      </c>
      <c r="H779">
        <f t="shared" si="139"/>
        <v>0</v>
      </c>
      <c r="I779" t="e">
        <f>VLOOKUP(G779,'Cards Fixture'!$A$1:$B$278,2,FALSE)</f>
        <v>#N/A</v>
      </c>
      <c r="J779">
        <f t="shared" si="140"/>
        <v>0</v>
      </c>
      <c r="K779" t="str">
        <f t="shared" si="146"/>
        <v>126,253,102,222,247,7,271,155</v>
      </c>
      <c r="L779">
        <f t="shared" si="141"/>
        <v>253</v>
      </c>
      <c r="M779">
        <f t="shared" si="142"/>
        <v>0</v>
      </c>
      <c r="N779" t="str">
        <f t="shared" si="143"/>
        <v>WWK</v>
      </c>
    </row>
    <row r="780" spans="1:14">
      <c r="A780" t="s">
        <v>309</v>
      </c>
      <c r="B780" t="str">
        <f t="shared" si="135"/>
        <v>------ WWK ------</v>
      </c>
      <c r="C780" t="str">
        <f t="shared" si="136"/>
        <v>Pack 3 pick 5:</v>
      </c>
      <c r="D780" s="2" t="str">
        <f t="shared" si="145"/>
        <v xml:space="preserve"> 3</v>
      </c>
      <c r="E780" s="2" t="str">
        <f t="shared" si="144"/>
        <v xml:space="preserve"> 5</v>
      </c>
      <c r="F780" t="str">
        <f t="shared" si="137"/>
        <v xml:space="preserve">    Vexing Devil</v>
      </c>
      <c r="G780" t="str">
        <f t="shared" si="138"/>
        <v>Vexing Devil</v>
      </c>
      <c r="H780">
        <f t="shared" si="139"/>
        <v>0</v>
      </c>
      <c r="I780">
        <f>VLOOKUP(G780,'Cards Fixture'!$A$1:$B$278,2,FALSE)</f>
        <v>254</v>
      </c>
      <c r="J780">
        <f t="shared" si="140"/>
        <v>0</v>
      </c>
      <c r="K780" t="str">
        <f t="shared" si="146"/>
        <v>126,253,102,222,247,7,271,155,254</v>
      </c>
      <c r="L780">
        <f t="shared" si="141"/>
        <v>253</v>
      </c>
      <c r="M780">
        <f t="shared" si="142"/>
        <v>0</v>
      </c>
      <c r="N780" t="str">
        <f t="shared" si="143"/>
        <v>WWK</v>
      </c>
    </row>
    <row r="781" spans="1:14">
      <c r="B781" t="str">
        <f t="shared" si="135"/>
        <v>------ WWK ------</v>
      </c>
      <c r="C781" t="str">
        <f t="shared" si="136"/>
        <v>Pack 3 pick 5:</v>
      </c>
      <c r="D781" s="2" t="str">
        <f t="shared" si="145"/>
        <v xml:space="preserve"> 3</v>
      </c>
      <c r="E781" s="2" t="str">
        <f t="shared" si="144"/>
        <v xml:space="preserve"> 5</v>
      </c>
      <c r="F781">
        <f t="shared" si="137"/>
        <v>0</v>
      </c>
      <c r="G781" t="str">
        <f t="shared" si="138"/>
        <v>0</v>
      </c>
      <c r="H781">
        <f t="shared" si="139"/>
        <v>0</v>
      </c>
      <c r="I781" t="e">
        <f>VLOOKUP(G781,'Cards Fixture'!$A$1:$B$278,2,FALSE)</f>
        <v>#N/A</v>
      </c>
      <c r="J781">
        <f t="shared" si="140"/>
        <v>0</v>
      </c>
      <c r="K781" t="str">
        <f t="shared" si="146"/>
        <v>126,253,102,222,247,7,271,155,254</v>
      </c>
      <c r="L781">
        <f t="shared" si="141"/>
        <v>253</v>
      </c>
      <c r="M781">
        <f t="shared" si="142"/>
        <v>0</v>
      </c>
      <c r="N781" t="str">
        <f t="shared" si="143"/>
        <v>WWK</v>
      </c>
    </row>
    <row r="782" spans="1:14">
      <c r="A782" t="s">
        <v>310</v>
      </c>
      <c r="B782" t="str">
        <f t="shared" si="135"/>
        <v>------ WWK ------</v>
      </c>
      <c r="C782" t="str">
        <f t="shared" si="136"/>
        <v>Pack 3 pick 5:</v>
      </c>
      <c r="D782" s="2" t="str">
        <f t="shared" si="145"/>
        <v xml:space="preserve"> 3</v>
      </c>
      <c r="E782" s="2" t="str">
        <f t="shared" si="144"/>
        <v xml:space="preserve"> 5</v>
      </c>
      <c r="F782" t="str">
        <f t="shared" si="137"/>
        <v xml:space="preserve">    Frantic Search</v>
      </c>
      <c r="G782" t="str">
        <f t="shared" si="138"/>
        <v>Frantic Search</v>
      </c>
      <c r="H782">
        <f t="shared" si="139"/>
        <v>0</v>
      </c>
      <c r="I782">
        <f>VLOOKUP(G782,'Cards Fixture'!$A$1:$B$278,2,FALSE)</f>
        <v>78</v>
      </c>
      <c r="J782">
        <f t="shared" si="140"/>
        <v>0</v>
      </c>
      <c r="K782" t="str">
        <f t="shared" si="146"/>
        <v>126,253,102,222,247,7,271,155,254,78</v>
      </c>
      <c r="L782">
        <f t="shared" si="141"/>
        <v>253</v>
      </c>
      <c r="M782">
        <f t="shared" si="142"/>
        <v>0</v>
      </c>
      <c r="N782" t="str">
        <f t="shared" si="143"/>
        <v>WWK</v>
      </c>
    </row>
    <row r="783" spans="1:14">
      <c r="B783" t="str">
        <f t="shared" si="135"/>
        <v>------ WWK ------</v>
      </c>
      <c r="C783" t="str">
        <f t="shared" si="136"/>
        <v>Pack 3 pick 5:</v>
      </c>
      <c r="D783" s="2" t="str">
        <f t="shared" si="145"/>
        <v xml:space="preserve"> 3</v>
      </c>
      <c r="E783" s="2" t="str">
        <f t="shared" si="144"/>
        <v xml:space="preserve"> 5</v>
      </c>
      <c r="F783">
        <f t="shared" si="137"/>
        <v>0</v>
      </c>
      <c r="G783" t="str">
        <f t="shared" si="138"/>
        <v>0</v>
      </c>
      <c r="H783">
        <f t="shared" si="139"/>
        <v>0</v>
      </c>
      <c r="I783" t="e">
        <f>VLOOKUP(G783,'Cards Fixture'!$A$1:$B$278,2,FALSE)</f>
        <v>#N/A</v>
      </c>
      <c r="J783">
        <f t="shared" si="140"/>
        <v>0</v>
      </c>
      <c r="K783" t="str">
        <f t="shared" si="146"/>
        <v>126,253,102,222,247,7,271,155,254,78</v>
      </c>
      <c r="L783">
        <f t="shared" si="141"/>
        <v>253</v>
      </c>
      <c r="M783">
        <f t="shared" si="142"/>
        <v>0</v>
      </c>
      <c r="N783" t="str">
        <f t="shared" si="143"/>
        <v>WWK</v>
      </c>
    </row>
    <row r="784" spans="1:14">
      <c r="A784" t="s">
        <v>311</v>
      </c>
      <c r="B784" t="str">
        <f t="shared" si="135"/>
        <v>------ WWK ------</v>
      </c>
      <c r="C784" t="str">
        <f t="shared" si="136"/>
        <v>Pack 3 pick 5:</v>
      </c>
      <c r="D784" s="2" t="str">
        <f t="shared" si="145"/>
        <v xml:space="preserve"> 3</v>
      </c>
      <c r="E784" s="2" t="str">
        <f t="shared" si="144"/>
        <v xml:space="preserve"> 5</v>
      </c>
      <c r="F784" t="str">
        <f t="shared" si="137"/>
        <v xml:space="preserve">    Molten Rain</v>
      </c>
      <c r="G784" t="str">
        <f t="shared" si="138"/>
        <v>Molten Rain</v>
      </c>
      <c r="H784">
        <f t="shared" si="139"/>
        <v>0</v>
      </c>
      <c r="I784">
        <f>VLOOKUP(G784,'Cards Fixture'!$A$1:$B$278,2,FALSE)</f>
        <v>130</v>
      </c>
      <c r="J784">
        <f t="shared" si="140"/>
        <v>0</v>
      </c>
      <c r="K784" t="str">
        <f t="shared" si="146"/>
        <v>126,253,102,222,247,7,271,155,254,78,130</v>
      </c>
      <c r="L784">
        <f t="shared" si="141"/>
        <v>253</v>
      </c>
      <c r="M784">
        <f t="shared" si="142"/>
        <v>0</v>
      </c>
      <c r="N784" t="str">
        <f t="shared" si="143"/>
        <v>WWK</v>
      </c>
    </row>
    <row r="785" spans="1:14">
      <c r="B785" t="str">
        <f t="shared" si="135"/>
        <v>------ WWK ------</v>
      </c>
      <c r="C785" t="str">
        <f t="shared" si="136"/>
        <v>Pack 3 pick 5:</v>
      </c>
      <c r="D785" s="2" t="str">
        <f t="shared" si="145"/>
        <v xml:space="preserve"> 3</v>
      </c>
      <c r="E785" s="2" t="str">
        <f t="shared" si="144"/>
        <v xml:space="preserve"> 5</v>
      </c>
      <c r="F785">
        <f t="shared" si="137"/>
        <v>0</v>
      </c>
      <c r="G785" t="str">
        <f t="shared" si="138"/>
        <v>0</v>
      </c>
      <c r="H785">
        <f t="shared" si="139"/>
        <v>0</v>
      </c>
      <c r="I785" t="e">
        <f>VLOOKUP(G785,'Cards Fixture'!$A$1:$B$278,2,FALSE)</f>
        <v>#N/A</v>
      </c>
      <c r="J785">
        <f t="shared" si="140"/>
        <v>0</v>
      </c>
      <c r="K785" t="str">
        <f t="shared" si="146"/>
        <v>126,253,102,222,247,7,271,155,254,78,130</v>
      </c>
      <c r="L785">
        <f t="shared" si="141"/>
        <v>253</v>
      </c>
      <c r="M785">
        <f t="shared" si="142"/>
        <v>0</v>
      </c>
      <c r="N785" t="str">
        <f t="shared" si="143"/>
        <v>WWK</v>
      </c>
    </row>
    <row r="786" spans="1:14">
      <c r="B786" t="str">
        <f t="shared" si="135"/>
        <v>------ WWK ------</v>
      </c>
      <c r="C786" t="str">
        <f t="shared" si="136"/>
        <v>Pack 3 pick 5:</v>
      </c>
      <c r="D786" s="2" t="str">
        <f t="shared" si="145"/>
        <v xml:space="preserve"> 3</v>
      </c>
      <c r="E786" s="2" t="str">
        <f t="shared" si="144"/>
        <v xml:space="preserve"> 5</v>
      </c>
      <c r="F786">
        <f t="shared" si="137"/>
        <v>0</v>
      </c>
      <c r="G786" t="str">
        <f t="shared" si="138"/>
        <v>0</v>
      </c>
      <c r="H786">
        <f t="shared" si="139"/>
        <v>0</v>
      </c>
      <c r="I786" t="e">
        <f>VLOOKUP(G786,'Cards Fixture'!$A$1:$B$278,2,FALSE)</f>
        <v>#N/A</v>
      </c>
      <c r="J786">
        <f t="shared" si="140"/>
        <v>0</v>
      </c>
      <c r="K786" t="str">
        <f t="shared" si="146"/>
        <v>126,253,102,222,247,7,271,155,254,78,130</v>
      </c>
      <c r="L786">
        <f t="shared" si="141"/>
        <v>253</v>
      </c>
      <c r="M786">
        <f t="shared" si="142"/>
        <v>0</v>
      </c>
      <c r="N786" t="str">
        <f t="shared" si="143"/>
        <v>WWK</v>
      </c>
    </row>
    <row r="787" spans="1:14">
      <c r="B787" t="str">
        <f t="shared" si="135"/>
        <v>------ WWK ------</v>
      </c>
      <c r="C787" t="str">
        <f t="shared" si="136"/>
        <v>Pack 3 pick 5:</v>
      </c>
      <c r="D787" s="2" t="str">
        <f t="shared" si="145"/>
        <v xml:space="preserve"> 3</v>
      </c>
      <c r="E787" s="2" t="str">
        <f t="shared" si="144"/>
        <v xml:space="preserve"> 5</v>
      </c>
      <c r="F787">
        <f t="shared" si="137"/>
        <v>0</v>
      </c>
      <c r="G787" t="str">
        <f t="shared" si="138"/>
        <v>0</v>
      </c>
      <c r="H787">
        <f t="shared" si="139"/>
        <v>0</v>
      </c>
      <c r="I787" t="e">
        <f>VLOOKUP(G787,'Cards Fixture'!$A$1:$B$278,2,FALSE)</f>
        <v>#N/A</v>
      </c>
      <c r="J787">
        <f t="shared" si="140"/>
        <v>0</v>
      </c>
      <c r="K787" t="str">
        <f t="shared" si="146"/>
        <v>126,253,102,222,247,7,271,155,254,78,130</v>
      </c>
      <c r="L787">
        <f t="shared" si="141"/>
        <v>253</v>
      </c>
      <c r="M787">
        <f t="shared" si="142"/>
        <v>1</v>
      </c>
      <c r="N787" t="str">
        <f t="shared" si="143"/>
        <v>WWK</v>
      </c>
    </row>
    <row r="788" spans="1:14">
      <c r="A788" t="s">
        <v>312</v>
      </c>
      <c r="B788" t="str">
        <f t="shared" si="135"/>
        <v>------ WWK ------</v>
      </c>
      <c r="C788" t="str">
        <f t="shared" si="136"/>
        <v>Pack 3 pick 6:</v>
      </c>
      <c r="D788" s="2" t="str">
        <f t="shared" si="145"/>
        <v xml:space="preserve"> 3</v>
      </c>
      <c r="E788" s="2" t="str">
        <f t="shared" si="144"/>
        <v xml:space="preserve"> 6</v>
      </c>
      <c r="F788" t="str">
        <f t="shared" si="137"/>
        <v/>
      </c>
      <c r="G788" t="str">
        <f t="shared" si="138"/>
        <v/>
      </c>
      <c r="H788">
        <f t="shared" si="139"/>
        <v>0</v>
      </c>
      <c r="I788" t="e">
        <f>VLOOKUP(G788,'Cards Fixture'!$A$1:$B$278,2,FALSE)</f>
        <v>#N/A</v>
      </c>
      <c r="J788">
        <f t="shared" si="140"/>
        <v>1</v>
      </c>
      <c r="K788" t="str">
        <f t="shared" si="146"/>
        <v/>
      </c>
      <c r="L788">
        <f t="shared" si="141"/>
        <v>253</v>
      </c>
      <c r="M788">
        <f t="shared" si="142"/>
        <v>0</v>
      </c>
      <c r="N788" t="str">
        <f t="shared" si="143"/>
        <v>WWK</v>
      </c>
    </row>
    <row r="789" spans="1:14">
      <c r="B789" t="str">
        <f t="shared" si="135"/>
        <v>------ WWK ------</v>
      </c>
      <c r="C789" t="str">
        <f t="shared" si="136"/>
        <v>Pack 3 pick 6:</v>
      </c>
      <c r="D789" s="2" t="str">
        <f t="shared" si="145"/>
        <v xml:space="preserve"> 3</v>
      </c>
      <c r="E789" s="2" t="str">
        <f t="shared" si="144"/>
        <v xml:space="preserve"> 6</v>
      </c>
      <c r="F789">
        <f t="shared" si="137"/>
        <v>0</v>
      </c>
      <c r="G789" t="str">
        <f t="shared" si="138"/>
        <v>0</v>
      </c>
      <c r="H789">
        <f t="shared" si="139"/>
        <v>0</v>
      </c>
      <c r="I789" t="e">
        <f>VLOOKUP(G789,'Cards Fixture'!$A$1:$B$278,2,FALSE)</f>
        <v>#N/A</v>
      </c>
      <c r="J789">
        <f t="shared" si="140"/>
        <v>0</v>
      </c>
      <c r="K789" t="str">
        <f t="shared" si="146"/>
        <v/>
      </c>
      <c r="L789">
        <f t="shared" si="141"/>
        <v>253</v>
      </c>
      <c r="M789">
        <f t="shared" si="142"/>
        <v>0</v>
      </c>
      <c r="N789" t="str">
        <f t="shared" si="143"/>
        <v>WWK</v>
      </c>
    </row>
    <row r="790" spans="1:14">
      <c r="A790" t="s">
        <v>313</v>
      </c>
      <c r="B790" t="str">
        <f t="shared" si="135"/>
        <v>------ WWK ------</v>
      </c>
      <c r="C790" t="str">
        <f t="shared" si="136"/>
        <v>Pack 3 pick 6:</v>
      </c>
      <c r="D790" s="2" t="str">
        <f t="shared" si="145"/>
        <v xml:space="preserve"> 3</v>
      </c>
      <c r="E790" s="2" t="str">
        <f t="shared" si="144"/>
        <v xml:space="preserve"> 6</v>
      </c>
      <c r="F790" t="str">
        <f t="shared" si="137"/>
        <v xml:space="preserve">    Enlightened Tutor</v>
      </c>
      <c r="G790" t="str">
        <f t="shared" si="138"/>
        <v>Enlightened Tutor</v>
      </c>
      <c r="H790">
        <f t="shared" si="139"/>
        <v>0</v>
      </c>
      <c r="I790">
        <f>VLOOKUP(G790,'Cards Fixture'!$A$1:$B$278,2,FALSE)</f>
        <v>67</v>
      </c>
      <c r="J790">
        <f t="shared" si="140"/>
        <v>0</v>
      </c>
      <c r="K790" t="str">
        <f t="shared" si="146"/>
        <v>67</v>
      </c>
      <c r="L790">
        <f t="shared" si="141"/>
        <v>253</v>
      </c>
      <c r="M790">
        <f t="shared" si="142"/>
        <v>0</v>
      </c>
      <c r="N790" t="str">
        <f t="shared" si="143"/>
        <v>WWK</v>
      </c>
    </row>
    <row r="791" spans="1:14">
      <c r="B791" t="str">
        <f t="shared" si="135"/>
        <v>------ WWK ------</v>
      </c>
      <c r="C791" t="str">
        <f t="shared" si="136"/>
        <v>Pack 3 pick 6:</v>
      </c>
      <c r="D791" s="2" t="str">
        <f t="shared" si="145"/>
        <v xml:space="preserve"> 3</v>
      </c>
      <c r="E791" s="2" t="str">
        <f t="shared" si="144"/>
        <v xml:space="preserve"> 6</v>
      </c>
      <c r="F791">
        <f t="shared" si="137"/>
        <v>0</v>
      </c>
      <c r="G791" t="str">
        <f t="shared" si="138"/>
        <v>0</v>
      </c>
      <c r="H791">
        <f t="shared" si="139"/>
        <v>0</v>
      </c>
      <c r="I791" t="e">
        <f>VLOOKUP(G791,'Cards Fixture'!$A$1:$B$278,2,FALSE)</f>
        <v>#N/A</v>
      </c>
      <c r="J791">
        <f t="shared" si="140"/>
        <v>0</v>
      </c>
      <c r="K791" t="str">
        <f t="shared" si="146"/>
        <v>67</v>
      </c>
      <c r="L791">
        <f t="shared" si="141"/>
        <v>253</v>
      </c>
      <c r="M791">
        <f t="shared" si="142"/>
        <v>0</v>
      </c>
      <c r="N791" t="str">
        <f t="shared" si="143"/>
        <v>WWK</v>
      </c>
    </row>
    <row r="792" spans="1:14">
      <c r="A792" t="s">
        <v>314</v>
      </c>
      <c r="B792" t="str">
        <f t="shared" si="135"/>
        <v>------ WWK ------</v>
      </c>
      <c r="C792" t="str">
        <f t="shared" si="136"/>
        <v>Pack 3 pick 6:</v>
      </c>
      <c r="D792" s="2" t="str">
        <f t="shared" si="145"/>
        <v xml:space="preserve"> 3</v>
      </c>
      <c r="E792" s="2" t="str">
        <f t="shared" si="144"/>
        <v xml:space="preserve"> 6</v>
      </c>
      <c r="F792" t="str">
        <f t="shared" si="137"/>
        <v xml:space="preserve">    Dismiss</v>
      </c>
      <c r="G792" t="str">
        <f t="shared" si="138"/>
        <v>Dismiss</v>
      </c>
      <c r="H792">
        <f t="shared" si="139"/>
        <v>0</v>
      </c>
      <c r="I792">
        <f>VLOOKUP(G792,'Cards Fixture'!$A$1:$B$278,2,FALSE)</f>
        <v>56</v>
      </c>
      <c r="J792">
        <f t="shared" si="140"/>
        <v>0</v>
      </c>
      <c r="K792" t="str">
        <f t="shared" si="146"/>
        <v>67,56</v>
      </c>
      <c r="L792">
        <f t="shared" si="141"/>
        <v>253</v>
      </c>
      <c r="M792">
        <f t="shared" si="142"/>
        <v>0</v>
      </c>
      <c r="N792" t="str">
        <f t="shared" si="143"/>
        <v>WWK</v>
      </c>
    </row>
    <row r="793" spans="1:14">
      <c r="B793" t="str">
        <f t="shared" si="135"/>
        <v>------ WWK ------</v>
      </c>
      <c r="C793" t="str">
        <f t="shared" si="136"/>
        <v>Pack 3 pick 6:</v>
      </c>
      <c r="D793" s="2" t="str">
        <f t="shared" si="145"/>
        <v xml:space="preserve"> 3</v>
      </c>
      <c r="E793" s="2" t="str">
        <f t="shared" si="144"/>
        <v xml:space="preserve"> 6</v>
      </c>
      <c r="F793">
        <f t="shared" si="137"/>
        <v>0</v>
      </c>
      <c r="G793" t="str">
        <f t="shared" si="138"/>
        <v>0</v>
      </c>
      <c r="H793">
        <f t="shared" si="139"/>
        <v>0</v>
      </c>
      <c r="I793" t="e">
        <f>VLOOKUP(G793,'Cards Fixture'!$A$1:$B$278,2,FALSE)</f>
        <v>#N/A</v>
      </c>
      <c r="J793">
        <f t="shared" si="140"/>
        <v>0</v>
      </c>
      <c r="K793" t="str">
        <f t="shared" si="146"/>
        <v>67,56</v>
      </c>
      <c r="L793">
        <f t="shared" si="141"/>
        <v>253</v>
      </c>
      <c r="M793">
        <f t="shared" si="142"/>
        <v>0</v>
      </c>
      <c r="N793" t="str">
        <f t="shared" si="143"/>
        <v>WWK</v>
      </c>
    </row>
    <row r="794" spans="1:14">
      <c r="A794" t="s">
        <v>315</v>
      </c>
      <c r="B794" t="str">
        <f t="shared" si="135"/>
        <v>------ WWK ------</v>
      </c>
      <c r="C794" t="str">
        <f t="shared" si="136"/>
        <v>Pack 3 pick 6:</v>
      </c>
      <c r="D794" s="2" t="str">
        <f t="shared" si="145"/>
        <v xml:space="preserve"> 3</v>
      </c>
      <c r="E794" s="2" t="str">
        <f t="shared" si="144"/>
        <v xml:space="preserve"> 6</v>
      </c>
      <c r="F794" t="str">
        <f t="shared" si="137"/>
        <v xml:space="preserve">    Dark Ritual</v>
      </c>
      <c r="G794" t="str">
        <f t="shared" si="138"/>
        <v>Dark Ritual</v>
      </c>
      <c r="H794">
        <f t="shared" si="139"/>
        <v>0</v>
      </c>
      <c r="I794">
        <f>VLOOKUP(G794,'Cards Fixture'!$A$1:$B$278,2,FALSE)</f>
        <v>47</v>
      </c>
      <c r="J794">
        <f t="shared" si="140"/>
        <v>0</v>
      </c>
      <c r="K794" t="str">
        <f t="shared" si="146"/>
        <v>67,56,47</v>
      </c>
      <c r="L794">
        <f t="shared" si="141"/>
        <v>253</v>
      </c>
      <c r="M794">
        <f t="shared" si="142"/>
        <v>0</v>
      </c>
      <c r="N794" t="str">
        <f t="shared" si="143"/>
        <v>WWK</v>
      </c>
    </row>
    <row r="795" spans="1:14">
      <c r="B795" t="str">
        <f t="shared" ref="B795:B858" si="147">IF(ISERROR(FIND("----",A795)),B794,A795)</f>
        <v>------ WWK ------</v>
      </c>
      <c r="C795" t="str">
        <f t="shared" ref="C795:C858" si="148">IF(ISERROR(FIND(":",A795)),C794,A795)</f>
        <v>Pack 3 pick 6:</v>
      </c>
      <c r="D795" s="2" t="str">
        <f t="shared" si="145"/>
        <v xml:space="preserve"> 3</v>
      </c>
      <c r="E795" s="2" t="str">
        <f t="shared" si="144"/>
        <v xml:space="preserve"> 6</v>
      </c>
      <c r="F795">
        <f t="shared" ref="F795:F858" si="149">IF(AND(ISERROR(FIND("----",A795)),ISERROR(FIND(":",A795))),A795,"")</f>
        <v>0</v>
      </c>
      <c r="G795" t="str">
        <f t="shared" ref="G795:G858" si="150">TRIM(SUBSTITUTE(F795,"--&gt; ",""))</f>
        <v>0</v>
      </c>
      <c r="H795">
        <f t="shared" ref="H795:H858" si="151">IF(NOT(ISERROR(FIND("--&gt; ",A795))),1,0)</f>
        <v>0</v>
      </c>
      <c r="I795" t="e">
        <f>VLOOKUP(G795,'Cards Fixture'!$A$1:$B$278,2,FALSE)</f>
        <v>#N/A</v>
      </c>
      <c r="J795">
        <f t="shared" ref="J795:J858" si="152">IF(C795&lt;&gt;C794,1,0)</f>
        <v>0</v>
      </c>
      <c r="K795" t="str">
        <f t="shared" si="146"/>
        <v>67,56,47</v>
      </c>
      <c r="L795">
        <f t="shared" ref="L795:L858" si="153">IF(ISBLANK(K795),"",IF(H795=1,I795,L794))</f>
        <v>253</v>
      </c>
      <c r="M795">
        <f t="shared" ref="M795:M858" si="154">IF(J796=1,1,0)</f>
        <v>0</v>
      </c>
      <c r="N795" t="str">
        <f t="shared" ref="N795:N858" si="155">TRIM(SUBSTITUTE(B795,"------",""))</f>
        <v>WWK</v>
      </c>
    </row>
    <row r="796" spans="1:14">
      <c r="A796" t="s">
        <v>316</v>
      </c>
      <c r="B796" t="str">
        <f t="shared" si="147"/>
        <v>------ WWK ------</v>
      </c>
      <c r="C796" t="str">
        <f t="shared" si="148"/>
        <v>Pack 3 pick 6:</v>
      </c>
      <c r="D796" s="2" t="str">
        <f t="shared" si="145"/>
        <v xml:space="preserve"> 3</v>
      </c>
      <c r="E796" s="2" t="str">
        <f t="shared" si="144"/>
        <v xml:space="preserve"> 6</v>
      </c>
      <c r="F796" t="str">
        <f t="shared" si="149"/>
        <v>--&gt; Sundering Titan</v>
      </c>
      <c r="G796" t="str">
        <f t="shared" si="150"/>
        <v>Sundering Titan</v>
      </c>
      <c r="H796">
        <f t="shared" si="151"/>
        <v>1</v>
      </c>
      <c r="I796">
        <f>VLOOKUP(G796,'Cards Fixture'!$A$1:$B$278,2,FALSE)</f>
        <v>216</v>
      </c>
      <c r="J796">
        <f t="shared" si="152"/>
        <v>0</v>
      </c>
      <c r="K796" t="str">
        <f t="shared" si="146"/>
        <v>67,56,47,216</v>
      </c>
      <c r="L796">
        <f t="shared" si="153"/>
        <v>216</v>
      </c>
      <c r="M796">
        <f t="shared" si="154"/>
        <v>0</v>
      </c>
      <c r="N796" t="str">
        <f t="shared" si="155"/>
        <v>WWK</v>
      </c>
    </row>
    <row r="797" spans="1:14">
      <c r="B797" t="str">
        <f t="shared" si="147"/>
        <v>------ WWK ------</v>
      </c>
      <c r="C797" t="str">
        <f t="shared" si="148"/>
        <v>Pack 3 pick 6:</v>
      </c>
      <c r="D797" s="2" t="str">
        <f t="shared" si="145"/>
        <v xml:space="preserve"> 3</v>
      </c>
      <c r="E797" s="2" t="str">
        <f t="shared" si="144"/>
        <v xml:space="preserve"> 6</v>
      </c>
      <c r="F797">
        <f t="shared" si="149"/>
        <v>0</v>
      </c>
      <c r="G797" t="str">
        <f t="shared" si="150"/>
        <v>0</v>
      </c>
      <c r="H797">
        <f t="shared" si="151"/>
        <v>0</v>
      </c>
      <c r="I797" t="e">
        <f>VLOOKUP(G797,'Cards Fixture'!$A$1:$B$278,2,FALSE)</f>
        <v>#N/A</v>
      </c>
      <c r="J797">
        <f t="shared" si="152"/>
        <v>0</v>
      </c>
      <c r="K797" t="str">
        <f t="shared" si="146"/>
        <v>67,56,47,216</v>
      </c>
      <c r="L797">
        <f t="shared" si="153"/>
        <v>216</v>
      </c>
      <c r="M797">
        <f t="shared" si="154"/>
        <v>0</v>
      </c>
      <c r="N797" t="str">
        <f t="shared" si="155"/>
        <v>WWK</v>
      </c>
    </row>
    <row r="798" spans="1:14">
      <c r="A798" t="s">
        <v>317</v>
      </c>
      <c r="B798" t="str">
        <f t="shared" si="147"/>
        <v>------ WWK ------</v>
      </c>
      <c r="C798" t="str">
        <f t="shared" si="148"/>
        <v>Pack 3 pick 6:</v>
      </c>
      <c r="D798" s="2" t="str">
        <f t="shared" si="145"/>
        <v xml:space="preserve"> 3</v>
      </c>
      <c r="E798" s="2" t="str">
        <f t="shared" ref="E798:E861" si="156">RIGHT(LEFT(C798, FIND(":",C798)-1),2)</f>
        <v xml:space="preserve"> 6</v>
      </c>
      <c r="F798" t="str">
        <f t="shared" si="149"/>
        <v xml:space="preserve">    Tectonic Edge</v>
      </c>
      <c r="G798" t="str">
        <f t="shared" si="150"/>
        <v>Tectonic Edge</v>
      </c>
      <c r="H798">
        <f t="shared" si="151"/>
        <v>0</v>
      </c>
      <c r="I798">
        <f>VLOOKUP(G798,'Cards Fixture'!$A$1:$B$278,2,FALSE)</f>
        <v>223</v>
      </c>
      <c r="J798">
        <f t="shared" si="152"/>
        <v>0</v>
      </c>
      <c r="K798" t="str">
        <f t="shared" si="146"/>
        <v>67,56,47,216,223</v>
      </c>
      <c r="L798">
        <f t="shared" si="153"/>
        <v>216</v>
      </c>
      <c r="M798">
        <f t="shared" si="154"/>
        <v>0</v>
      </c>
      <c r="N798" t="str">
        <f t="shared" si="155"/>
        <v>WWK</v>
      </c>
    </row>
    <row r="799" spans="1:14">
      <c r="B799" t="str">
        <f t="shared" si="147"/>
        <v>------ WWK ------</v>
      </c>
      <c r="C799" t="str">
        <f t="shared" si="148"/>
        <v>Pack 3 pick 6:</v>
      </c>
      <c r="D799" s="2" t="str">
        <f t="shared" ref="D799:D862" si="157">RIGHT(LEFT(C799,FIND(" pick",C799)-1),2)</f>
        <v xml:space="preserve"> 3</v>
      </c>
      <c r="E799" s="2" t="str">
        <f t="shared" si="156"/>
        <v xml:space="preserve"> 6</v>
      </c>
      <c r="F799">
        <f t="shared" si="149"/>
        <v>0</v>
      </c>
      <c r="G799" t="str">
        <f t="shared" si="150"/>
        <v>0</v>
      </c>
      <c r="H799">
        <f t="shared" si="151"/>
        <v>0</v>
      </c>
      <c r="I799" t="e">
        <f>VLOOKUP(G799,'Cards Fixture'!$A$1:$B$278,2,FALSE)</f>
        <v>#N/A</v>
      </c>
      <c r="J799">
        <f t="shared" si="152"/>
        <v>0</v>
      </c>
      <c r="K799" t="str">
        <f t="shared" si="146"/>
        <v>67,56,47,216,223</v>
      </c>
      <c r="L799">
        <f t="shared" si="153"/>
        <v>216</v>
      </c>
      <c r="M799">
        <f t="shared" si="154"/>
        <v>0</v>
      </c>
      <c r="N799" t="str">
        <f t="shared" si="155"/>
        <v>WWK</v>
      </c>
    </row>
    <row r="800" spans="1:14">
      <c r="A800" t="s">
        <v>318</v>
      </c>
      <c r="B800" t="str">
        <f t="shared" si="147"/>
        <v>------ WWK ------</v>
      </c>
      <c r="C800" t="str">
        <f t="shared" si="148"/>
        <v>Pack 3 pick 6:</v>
      </c>
      <c r="D800" s="2" t="str">
        <f t="shared" si="157"/>
        <v xml:space="preserve"> 3</v>
      </c>
      <c r="E800" s="2" t="str">
        <f t="shared" si="156"/>
        <v xml:space="preserve"> 6</v>
      </c>
      <c r="F800" t="str">
        <f t="shared" si="149"/>
        <v xml:space="preserve">    Tormod's Crypt</v>
      </c>
      <c r="G800" t="str">
        <f t="shared" si="150"/>
        <v>Tormod's Crypt</v>
      </c>
      <c r="H800">
        <f t="shared" si="151"/>
        <v>0</v>
      </c>
      <c r="I800">
        <f>VLOOKUP(G800,'Cards Fixture'!$A$1:$B$278,2,FALSE)</f>
        <v>242</v>
      </c>
      <c r="J800">
        <f t="shared" si="152"/>
        <v>0</v>
      </c>
      <c r="K800" t="str">
        <f t="shared" si="146"/>
        <v>67,56,47,216,223,242</v>
      </c>
      <c r="L800">
        <f t="shared" si="153"/>
        <v>216</v>
      </c>
      <c r="M800">
        <f t="shared" si="154"/>
        <v>0</v>
      </c>
      <c r="N800" t="str">
        <f t="shared" si="155"/>
        <v>WWK</v>
      </c>
    </row>
    <row r="801" spans="1:14">
      <c r="B801" t="str">
        <f t="shared" si="147"/>
        <v>------ WWK ------</v>
      </c>
      <c r="C801" t="str">
        <f t="shared" si="148"/>
        <v>Pack 3 pick 6:</v>
      </c>
      <c r="D801" s="2" t="str">
        <f t="shared" si="157"/>
        <v xml:space="preserve"> 3</v>
      </c>
      <c r="E801" s="2" t="str">
        <f t="shared" si="156"/>
        <v xml:space="preserve"> 6</v>
      </c>
      <c r="F801">
        <f t="shared" si="149"/>
        <v>0</v>
      </c>
      <c r="G801" t="str">
        <f t="shared" si="150"/>
        <v>0</v>
      </c>
      <c r="H801">
        <f t="shared" si="151"/>
        <v>0</v>
      </c>
      <c r="I801" t="e">
        <f>VLOOKUP(G801,'Cards Fixture'!$A$1:$B$278,2,FALSE)</f>
        <v>#N/A</v>
      </c>
      <c r="J801">
        <f t="shared" si="152"/>
        <v>0</v>
      </c>
      <c r="K801" t="str">
        <f t="shared" ref="K801:K864" si="158">IF(J801=1,IF(ISNA(I801),"",I801),K800&amp;IF(ISNA(I801),"",IF(LEN(K800)=0,I801,","&amp;I801)))</f>
        <v>67,56,47,216,223,242</v>
      </c>
      <c r="L801">
        <f t="shared" si="153"/>
        <v>216</v>
      </c>
      <c r="M801">
        <f t="shared" si="154"/>
        <v>0</v>
      </c>
      <c r="N801" t="str">
        <f t="shared" si="155"/>
        <v>WWK</v>
      </c>
    </row>
    <row r="802" spans="1:14">
      <c r="A802" t="s">
        <v>319</v>
      </c>
      <c r="B802" t="str">
        <f t="shared" si="147"/>
        <v>------ WWK ------</v>
      </c>
      <c r="C802" t="str">
        <f t="shared" si="148"/>
        <v>Pack 3 pick 6:</v>
      </c>
      <c r="D802" s="2" t="str">
        <f t="shared" si="157"/>
        <v xml:space="preserve"> 3</v>
      </c>
      <c r="E802" s="2" t="str">
        <f t="shared" si="156"/>
        <v xml:space="preserve"> 6</v>
      </c>
      <c r="F802" t="str">
        <f t="shared" si="149"/>
        <v xml:space="preserve">    All Suns' Dawn</v>
      </c>
      <c r="G802" t="str">
        <f t="shared" si="150"/>
        <v>All Suns' Dawn</v>
      </c>
      <c r="H802">
        <f t="shared" si="151"/>
        <v>0</v>
      </c>
      <c r="I802">
        <f>VLOOKUP(G802,'Cards Fixture'!$A$1:$B$278,2,FALSE)</f>
        <v>10</v>
      </c>
      <c r="J802">
        <f t="shared" si="152"/>
        <v>0</v>
      </c>
      <c r="K802" t="str">
        <f t="shared" si="158"/>
        <v>67,56,47,216,223,242,10</v>
      </c>
      <c r="L802">
        <f t="shared" si="153"/>
        <v>216</v>
      </c>
      <c r="M802">
        <f t="shared" si="154"/>
        <v>0</v>
      </c>
      <c r="N802" t="str">
        <f t="shared" si="155"/>
        <v>WWK</v>
      </c>
    </row>
    <row r="803" spans="1:14">
      <c r="B803" t="str">
        <f t="shared" si="147"/>
        <v>------ WWK ------</v>
      </c>
      <c r="C803" t="str">
        <f t="shared" si="148"/>
        <v>Pack 3 pick 6:</v>
      </c>
      <c r="D803" s="2" t="str">
        <f t="shared" si="157"/>
        <v xml:space="preserve"> 3</v>
      </c>
      <c r="E803" s="2" t="str">
        <f t="shared" si="156"/>
        <v xml:space="preserve"> 6</v>
      </c>
      <c r="F803">
        <f t="shared" si="149"/>
        <v>0</v>
      </c>
      <c r="G803" t="str">
        <f t="shared" si="150"/>
        <v>0</v>
      </c>
      <c r="H803">
        <f t="shared" si="151"/>
        <v>0</v>
      </c>
      <c r="I803" t="e">
        <f>VLOOKUP(G803,'Cards Fixture'!$A$1:$B$278,2,FALSE)</f>
        <v>#N/A</v>
      </c>
      <c r="J803">
        <f t="shared" si="152"/>
        <v>0</v>
      </c>
      <c r="K803" t="str">
        <f t="shared" si="158"/>
        <v>67,56,47,216,223,242,10</v>
      </c>
      <c r="L803">
        <f t="shared" si="153"/>
        <v>216</v>
      </c>
      <c r="M803">
        <f t="shared" si="154"/>
        <v>0</v>
      </c>
      <c r="N803" t="str">
        <f t="shared" si="155"/>
        <v>WWK</v>
      </c>
    </row>
    <row r="804" spans="1:14">
      <c r="A804" t="s">
        <v>320</v>
      </c>
      <c r="B804" t="str">
        <f t="shared" si="147"/>
        <v>------ WWK ------</v>
      </c>
      <c r="C804" t="str">
        <f t="shared" si="148"/>
        <v>Pack 3 pick 6:</v>
      </c>
      <c r="D804" s="2" t="str">
        <f t="shared" si="157"/>
        <v xml:space="preserve"> 3</v>
      </c>
      <c r="E804" s="2" t="str">
        <f t="shared" si="156"/>
        <v xml:space="preserve"> 6</v>
      </c>
      <c r="F804" t="str">
        <f t="shared" si="149"/>
        <v xml:space="preserve">    Urabrask the Hidden</v>
      </c>
      <c r="G804" t="str">
        <f t="shared" si="150"/>
        <v>Urabrask the Hidden</v>
      </c>
      <c r="H804">
        <f t="shared" si="151"/>
        <v>0</v>
      </c>
      <c r="I804">
        <f>VLOOKUP(G804,'Cards Fixture'!$A$1:$B$278,2,FALSE)</f>
        <v>250</v>
      </c>
      <c r="J804">
        <f t="shared" si="152"/>
        <v>0</v>
      </c>
      <c r="K804" t="str">
        <f t="shared" si="158"/>
        <v>67,56,47,216,223,242,10,250</v>
      </c>
      <c r="L804">
        <f t="shared" si="153"/>
        <v>216</v>
      </c>
      <c r="M804">
        <f t="shared" si="154"/>
        <v>0</v>
      </c>
      <c r="N804" t="str">
        <f t="shared" si="155"/>
        <v>WWK</v>
      </c>
    </row>
    <row r="805" spans="1:14">
      <c r="B805" t="str">
        <f t="shared" si="147"/>
        <v>------ WWK ------</v>
      </c>
      <c r="C805" t="str">
        <f t="shared" si="148"/>
        <v>Pack 3 pick 6:</v>
      </c>
      <c r="D805" s="2" t="str">
        <f t="shared" si="157"/>
        <v xml:space="preserve"> 3</v>
      </c>
      <c r="E805" s="2" t="str">
        <f t="shared" si="156"/>
        <v xml:space="preserve"> 6</v>
      </c>
      <c r="F805">
        <f t="shared" si="149"/>
        <v>0</v>
      </c>
      <c r="G805" t="str">
        <f t="shared" si="150"/>
        <v>0</v>
      </c>
      <c r="H805">
        <f t="shared" si="151"/>
        <v>0</v>
      </c>
      <c r="I805" t="e">
        <f>VLOOKUP(G805,'Cards Fixture'!$A$1:$B$278,2,FALSE)</f>
        <v>#N/A</v>
      </c>
      <c r="J805">
        <f t="shared" si="152"/>
        <v>0</v>
      </c>
      <c r="K805" t="str">
        <f t="shared" si="158"/>
        <v>67,56,47,216,223,242,10,250</v>
      </c>
      <c r="L805">
        <f t="shared" si="153"/>
        <v>216</v>
      </c>
      <c r="M805">
        <f t="shared" si="154"/>
        <v>0</v>
      </c>
      <c r="N805" t="str">
        <f t="shared" si="155"/>
        <v>WWK</v>
      </c>
    </row>
    <row r="806" spans="1:14">
      <c r="A806" t="s">
        <v>321</v>
      </c>
      <c r="B806" t="str">
        <f t="shared" si="147"/>
        <v>------ WWK ------</v>
      </c>
      <c r="C806" t="str">
        <f t="shared" si="148"/>
        <v>Pack 3 pick 6:</v>
      </c>
      <c r="D806" s="2" t="str">
        <f t="shared" si="157"/>
        <v xml:space="preserve"> 3</v>
      </c>
      <c r="E806" s="2" t="str">
        <f t="shared" si="156"/>
        <v xml:space="preserve"> 6</v>
      </c>
      <c r="F806" t="str">
        <f t="shared" si="149"/>
        <v xml:space="preserve">    Forbid</v>
      </c>
      <c r="G806" t="str">
        <f t="shared" si="150"/>
        <v>Forbid</v>
      </c>
      <c r="H806">
        <f t="shared" si="151"/>
        <v>0</v>
      </c>
      <c r="I806">
        <f>VLOOKUP(G806,'Cards Fixture'!$A$1:$B$278,2,FALSE)</f>
        <v>77</v>
      </c>
      <c r="J806">
        <f t="shared" si="152"/>
        <v>0</v>
      </c>
      <c r="K806" t="str">
        <f t="shared" si="158"/>
        <v>67,56,47,216,223,242,10,250,77</v>
      </c>
      <c r="L806">
        <f t="shared" si="153"/>
        <v>216</v>
      </c>
      <c r="M806">
        <f t="shared" si="154"/>
        <v>0</v>
      </c>
      <c r="N806" t="str">
        <f t="shared" si="155"/>
        <v>WWK</v>
      </c>
    </row>
    <row r="807" spans="1:14">
      <c r="B807" t="str">
        <f t="shared" si="147"/>
        <v>------ WWK ------</v>
      </c>
      <c r="C807" t="str">
        <f t="shared" si="148"/>
        <v>Pack 3 pick 6:</v>
      </c>
      <c r="D807" s="2" t="str">
        <f t="shared" si="157"/>
        <v xml:space="preserve"> 3</v>
      </c>
      <c r="E807" s="2" t="str">
        <f t="shared" si="156"/>
        <v xml:space="preserve"> 6</v>
      </c>
      <c r="F807">
        <f t="shared" si="149"/>
        <v>0</v>
      </c>
      <c r="G807" t="str">
        <f t="shared" si="150"/>
        <v>0</v>
      </c>
      <c r="H807">
        <f t="shared" si="151"/>
        <v>0</v>
      </c>
      <c r="I807" t="e">
        <f>VLOOKUP(G807,'Cards Fixture'!$A$1:$B$278,2,FALSE)</f>
        <v>#N/A</v>
      </c>
      <c r="J807">
        <f t="shared" si="152"/>
        <v>0</v>
      </c>
      <c r="K807" t="str">
        <f t="shared" si="158"/>
        <v>67,56,47,216,223,242,10,250,77</v>
      </c>
      <c r="L807">
        <f t="shared" si="153"/>
        <v>216</v>
      </c>
      <c r="M807">
        <f t="shared" si="154"/>
        <v>0</v>
      </c>
      <c r="N807" t="str">
        <f t="shared" si="155"/>
        <v>WWK</v>
      </c>
    </row>
    <row r="808" spans="1:14">
      <c r="A808" t="s">
        <v>322</v>
      </c>
      <c r="B808" t="str">
        <f t="shared" si="147"/>
        <v>------ WWK ------</v>
      </c>
      <c r="C808" t="str">
        <f t="shared" si="148"/>
        <v>Pack 3 pick 6:</v>
      </c>
      <c r="D808" s="2" t="str">
        <f t="shared" si="157"/>
        <v xml:space="preserve"> 3</v>
      </c>
      <c r="E808" s="2" t="str">
        <f t="shared" si="156"/>
        <v xml:space="preserve"> 6</v>
      </c>
      <c r="F808" t="str">
        <f t="shared" si="149"/>
        <v xml:space="preserve">    Avalanche Riders</v>
      </c>
      <c r="G808" t="str">
        <f t="shared" si="150"/>
        <v>Avalanche Riders</v>
      </c>
      <c r="H808">
        <f t="shared" si="151"/>
        <v>0</v>
      </c>
      <c r="I808">
        <f>VLOOKUP(G808,'Cards Fixture'!$A$1:$B$278,2,FALSE)</f>
        <v>15</v>
      </c>
      <c r="J808">
        <f t="shared" si="152"/>
        <v>0</v>
      </c>
      <c r="K808" t="str">
        <f t="shared" si="158"/>
        <v>67,56,47,216,223,242,10,250,77,15</v>
      </c>
      <c r="L808">
        <f t="shared" si="153"/>
        <v>216</v>
      </c>
      <c r="M808">
        <f t="shared" si="154"/>
        <v>0</v>
      </c>
      <c r="N808" t="str">
        <f t="shared" si="155"/>
        <v>WWK</v>
      </c>
    </row>
    <row r="809" spans="1:14">
      <c r="B809" t="str">
        <f t="shared" si="147"/>
        <v>------ WWK ------</v>
      </c>
      <c r="C809" t="str">
        <f t="shared" si="148"/>
        <v>Pack 3 pick 6:</v>
      </c>
      <c r="D809" s="2" t="str">
        <f t="shared" si="157"/>
        <v xml:space="preserve"> 3</v>
      </c>
      <c r="E809" s="2" t="str">
        <f t="shared" si="156"/>
        <v xml:space="preserve"> 6</v>
      </c>
      <c r="F809">
        <f t="shared" si="149"/>
        <v>0</v>
      </c>
      <c r="G809" t="str">
        <f t="shared" si="150"/>
        <v>0</v>
      </c>
      <c r="H809">
        <f t="shared" si="151"/>
        <v>0</v>
      </c>
      <c r="I809" t="e">
        <f>VLOOKUP(G809,'Cards Fixture'!$A$1:$B$278,2,FALSE)</f>
        <v>#N/A</v>
      </c>
      <c r="J809">
        <f t="shared" si="152"/>
        <v>0</v>
      </c>
      <c r="K809" t="str">
        <f t="shared" si="158"/>
        <v>67,56,47,216,223,242,10,250,77,15</v>
      </c>
      <c r="L809">
        <f t="shared" si="153"/>
        <v>216</v>
      </c>
      <c r="M809">
        <f t="shared" si="154"/>
        <v>0</v>
      </c>
      <c r="N809" t="str">
        <f t="shared" si="155"/>
        <v>WWK</v>
      </c>
    </row>
    <row r="810" spans="1:14">
      <c r="B810" t="str">
        <f t="shared" si="147"/>
        <v>------ WWK ------</v>
      </c>
      <c r="C810" t="str">
        <f t="shared" si="148"/>
        <v>Pack 3 pick 6:</v>
      </c>
      <c r="D810" s="2" t="str">
        <f t="shared" si="157"/>
        <v xml:space="preserve"> 3</v>
      </c>
      <c r="E810" s="2" t="str">
        <f t="shared" si="156"/>
        <v xml:space="preserve"> 6</v>
      </c>
      <c r="F810">
        <f t="shared" si="149"/>
        <v>0</v>
      </c>
      <c r="G810" t="str">
        <f t="shared" si="150"/>
        <v>0</v>
      </c>
      <c r="H810">
        <f t="shared" si="151"/>
        <v>0</v>
      </c>
      <c r="I810" t="e">
        <f>VLOOKUP(G810,'Cards Fixture'!$A$1:$B$278,2,FALSE)</f>
        <v>#N/A</v>
      </c>
      <c r="J810">
        <f t="shared" si="152"/>
        <v>0</v>
      </c>
      <c r="K810" t="str">
        <f t="shared" si="158"/>
        <v>67,56,47,216,223,242,10,250,77,15</v>
      </c>
      <c r="L810">
        <f t="shared" si="153"/>
        <v>216</v>
      </c>
      <c r="M810">
        <f t="shared" si="154"/>
        <v>0</v>
      </c>
      <c r="N810" t="str">
        <f t="shared" si="155"/>
        <v>WWK</v>
      </c>
    </row>
    <row r="811" spans="1:14">
      <c r="B811" t="str">
        <f t="shared" si="147"/>
        <v>------ WWK ------</v>
      </c>
      <c r="C811" t="str">
        <f t="shared" si="148"/>
        <v>Pack 3 pick 6:</v>
      </c>
      <c r="D811" s="2" t="str">
        <f t="shared" si="157"/>
        <v xml:space="preserve"> 3</v>
      </c>
      <c r="E811" s="2" t="str">
        <f t="shared" si="156"/>
        <v xml:space="preserve"> 6</v>
      </c>
      <c r="F811">
        <f t="shared" si="149"/>
        <v>0</v>
      </c>
      <c r="G811" t="str">
        <f t="shared" si="150"/>
        <v>0</v>
      </c>
      <c r="H811">
        <f t="shared" si="151"/>
        <v>0</v>
      </c>
      <c r="I811" t="e">
        <f>VLOOKUP(G811,'Cards Fixture'!$A$1:$B$278,2,FALSE)</f>
        <v>#N/A</v>
      </c>
      <c r="J811">
        <f t="shared" si="152"/>
        <v>0</v>
      </c>
      <c r="K811" t="str">
        <f t="shared" si="158"/>
        <v>67,56,47,216,223,242,10,250,77,15</v>
      </c>
      <c r="L811">
        <f t="shared" si="153"/>
        <v>216</v>
      </c>
      <c r="M811">
        <f t="shared" si="154"/>
        <v>1</v>
      </c>
      <c r="N811" t="str">
        <f t="shared" si="155"/>
        <v>WWK</v>
      </c>
    </row>
    <row r="812" spans="1:14">
      <c r="A812" t="s">
        <v>323</v>
      </c>
      <c r="B812" t="str">
        <f t="shared" si="147"/>
        <v>------ WWK ------</v>
      </c>
      <c r="C812" t="str">
        <f t="shared" si="148"/>
        <v>Pack 3 pick 7:</v>
      </c>
      <c r="D812" s="2" t="str">
        <f t="shared" si="157"/>
        <v xml:space="preserve"> 3</v>
      </c>
      <c r="E812" s="2" t="str">
        <f t="shared" si="156"/>
        <v xml:space="preserve"> 7</v>
      </c>
      <c r="F812" t="str">
        <f t="shared" si="149"/>
        <v/>
      </c>
      <c r="G812" t="str">
        <f t="shared" si="150"/>
        <v/>
      </c>
      <c r="H812">
        <f t="shared" si="151"/>
        <v>0</v>
      </c>
      <c r="I812" t="e">
        <f>VLOOKUP(G812,'Cards Fixture'!$A$1:$B$278,2,FALSE)</f>
        <v>#N/A</v>
      </c>
      <c r="J812">
        <f t="shared" si="152"/>
        <v>1</v>
      </c>
      <c r="K812" t="str">
        <f t="shared" si="158"/>
        <v/>
      </c>
      <c r="L812">
        <f t="shared" si="153"/>
        <v>216</v>
      </c>
      <c r="M812">
        <f t="shared" si="154"/>
        <v>0</v>
      </c>
      <c r="N812" t="str">
        <f t="shared" si="155"/>
        <v>WWK</v>
      </c>
    </row>
    <row r="813" spans="1:14">
      <c r="B813" t="str">
        <f t="shared" si="147"/>
        <v>------ WWK ------</v>
      </c>
      <c r="C813" t="str">
        <f t="shared" si="148"/>
        <v>Pack 3 pick 7:</v>
      </c>
      <c r="D813" s="2" t="str">
        <f t="shared" si="157"/>
        <v xml:space="preserve"> 3</v>
      </c>
      <c r="E813" s="2" t="str">
        <f t="shared" si="156"/>
        <v xml:space="preserve"> 7</v>
      </c>
      <c r="F813">
        <f t="shared" si="149"/>
        <v>0</v>
      </c>
      <c r="G813" t="str">
        <f t="shared" si="150"/>
        <v>0</v>
      </c>
      <c r="H813">
        <f t="shared" si="151"/>
        <v>0</v>
      </c>
      <c r="I813" t="e">
        <f>VLOOKUP(G813,'Cards Fixture'!$A$1:$B$278,2,FALSE)</f>
        <v>#N/A</v>
      </c>
      <c r="J813">
        <f t="shared" si="152"/>
        <v>0</v>
      </c>
      <c r="K813" t="str">
        <f t="shared" si="158"/>
        <v/>
      </c>
      <c r="L813">
        <f t="shared" si="153"/>
        <v>216</v>
      </c>
      <c r="M813">
        <f t="shared" si="154"/>
        <v>0</v>
      </c>
      <c r="N813" t="str">
        <f t="shared" si="155"/>
        <v>WWK</v>
      </c>
    </row>
    <row r="814" spans="1:14">
      <c r="A814" t="s">
        <v>324</v>
      </c>
      <c r="B814" t="str">
        <f t="shared" si="147"/>
        <v>------ WWK ------</v>
      </c>
      <c r="C814" t="str">
        <f t="shared" si="148"/>
        <v>Pack 3 pick 7:</v>
      </c>
      <c r="D814" s="2" t="str">
        <f t="shared" si="157"/>
        <v xml:space="preserve"> 3</v>
      </c>
      <c r="E814" s="2" t="str">
        <f t="shared" si="156"/>
        <v xml:space="preserve"> 7</v>
      </c>
      <c r="F814" t="str">
        <f t="shared" si="149"/>
        <v xml:space="preserve">    Thalia, Guardian of Thraben</v>
      </c>
      <c r="G814" t="str">
        <f t="shared" si="150"/>
        <v>Thalia, Guardian of Thraben</v>
      </c>
      <c r="H814">
        <f t="shared" si="151"/>
        <v>0</v>
      </c>
      <c r="I814">
        <f>VLOOKUP(G814,'Cards Fixture'!$A$1:$B$278,2,FALSE)</f>
        <v>229</v>
      </c>
      <c r="J814">
        <f t="shared" si="152"/>
        <v>0</v>
      </c>
      <c r="K814" t="str">
        <f t="shared" si="158"/>
        <v>229</v>
      </c>
      <c r="L814">
        <f t="shared" si="153"/>
        <v>216</v>
      </c>
      <c r="M814">
        <f t="shared" si="154"/>
        <v>0</v>
      </c>
      <c r="N814" t="str">
        <f t="shared" si="155"/>
        <v>WWK</v>
      </c>
    </row>
    <row r="815" spans="1:14">
      <c r="B815" t="str">
        <f t="shared" si="147"/>
        <v>------ WWK ------</v>
      </c>
      <c r="C815" t="str">
        <f t="shared" si="148"/>
        <v>Pack 3 pick 7:</v>
      </c>
      <c r="D815" s="2" t="str">
        <f t="shared" si="157"/>
        <v xml:space="preserve"> 3</v>
      </c>
      <c r="E815" s="2" t="str">
        <f t="shared" si="156"/>
        <v xml:space="preserve"> 7</v>
      </c>
      <c r="F815">
        <f t="shared" si="149"/>
        <v>0</v>
      </c>
      <c r="G815" t="str">
        <f t="shared" si="150"/>
        <v>0</v>
      </c>
      <c r="H815">
        <f t="shared" si="151"/>
        <v>0</v>
      </c>
      <c r="I815" t="e">
        <f>VLOOKUP(G815,'Cards Fixture'!$A$1:$B$278,2,FALSE)</f>
        <v>#N/A</v>
      </c>
      <c r="J815">
        <f t="shared" si="152"/>
        <v>0</v>
      </c>
      <c r="K815" t="str">
        <f t="shared" si="158"/>
        <v>229</v>
      </c>
      <c r="L815">
        <f t="shared" si="153"/>
        <v>216</v>
      </c>
      <c r="M815">
        <f t="shared" si="154"/>
        <v>0</v>
      </c>
      <c r="N815" t="str">
        <f t="shared" si="155"/>
        <v>WWK</v>
      </c>
    </row>
    <row r="816" spans="1:14">
      <c r="A816" t="s">
        <v>325</v>
      </c>
      <c r="B816" t="str">
        <f t="shared" si="147"/>
        <v>------ WWK ------</v>
      </c>
      <c r="C816" t="str">
        <f t="shared" si="148"/>
        <v>Pack 3 pick 7:</v>
      </c>
      <c r="D816" s="2" t="str">
        <f t="shared" si="157"/>
        <v xml:space="preserve"> 3</v>
      </c>
      <c r="E816" s="2" t="str">
        <f t="shared" si="156"/>
        <v xml:space="preserve"> 7</v>
      </c>
      <c r="F816" t="str">
        <f t="shared" si="149"/>
        <v xml:space="preserve">    Night's Whisper</v>
      </c>
      <c r="G816" t="str">
        <f t="shared" si="150"/>
        <v>Night's Whisper</v>
      </c>
      <c r="H816">
        <f t="shared" si="151"/>
        <v>0</v>
      </c>
      <c r="I816">
        <f>VLOOKUP(G816,'Cards Fixture'!$A$1:$B$278,2,FALSE)</f>
        <v>142</v>
      </c>
      <c r="J816">
        <f t="shared" si="152"/>
        <v>0</v>
      </c>
      <c r="K816" t="str">
        <f t="shared" si="158"/>
        <v>229,142</v>
      </c>
      <c r="L816">
        <f t="shared" si="153"/>
        <v>216</v>
      </c>
      <c r="M816">
        <f t="shared" si="154"/>
        <v>0</v>
      </c>
      <c r="N816" t="str">
        <f t="shared" si="155"/>
        <v>WWK</v>
      </c>
    </row>
    <row r="817" spans="1:14">
      <c r="B817" t="str">
        <f t="shared" si="147"/>
        <v>------ WWK ------</v>
      </c>
      <c r="C817" t="str">
        <f t="shared" si="148"/>
        <v>Pack 3 pick 7:</v>
      </c>
      <c r="D817" s="2" t="str">
        <f t="shared" si="157"/>
        <v xml:space="preserve"> 3</v>
      </c>
      <c r="E817" s="2" t="str">
        <f t="shared" si="156"/>
        <v xml:space="preserve"> 7</v>
      </c>
      <c r="F817">
        <f t="shared" si="149"/>
        <v>0</v>
      </c>
      <c r="G817" t="str">
        <f t="shared" si="150"/>
        <v>0</v>
      </c>
      <c r="H817">
        <f t="shared" si="151"/>
        <v>0</v>
      </c>
      <c r="I817" t="e">
        <f>VLOOKUP(G817,'Cards Fixture'!$A$1:$B$278,2,FALSE)</f>
        <v>#N/A</v>
      </c>
      <c r="J817">
        <f t="shared" si="152"/>
        <v>0</v>
      </c>
      <c r="K817" t="str">
        <f t="shared" si="158"/>
        <v>229,142</v>
      </c>
      <c r="L817">
        <f t="shared" si="153"/>
        <v>216</v>
      </c>
      <c r="M817">
        <f t="shared" si="154"/>
        <v>0</v>
      </c>
      <c r="N817" t="str">
        <f t="shared" si="155"/>
        <v>WWK</v>
      </c>
    </row>
    <row r="818" spans="1:14">
      <c r="A818" t="s">
        <v>326</v>
      </c>
      <c r="B818" t="str">
        <f t="shared" si="147"/>
        <v>------ WWK ------</v>
      </c>
      <c r="C818" t="str">
        <f t="shared" si="148"/>
        <v>Pack 3 pick 7:</v>
      </c>
      <c r="D818" s="2" t="str">
        <f t="shared" si="157"/>
        <v xml:space="preserve"> 3</v>
      </c>
      <c r="E818" s="2" t="str">
        <f t="shared" si="156"/>
        <v xml:space="preserve"> 7</v>
      </c>
      <c r="F818" t="str">
        <f t="shared" si="149"/>
        <v xml:space="preserve">    Natural Order</v>
      </c>
      <c r="G818" t="str">
        <f t="shared" si="150"/>
        <v>Natural Order</v>
      </c>
      <c r="H818">
        <f t="shared" si="151"/>
        <v>0</v>
      </c>
      <c r="I818">
        <f>VLOOKUP(G818,'Cards Fixture'!$A$1:$B$278,2,FALSE)</f>
        <v>137</v>
      </c>
      <c r="J818">
        <f t="shared" si="152"/>
        <v>0</v>
      </c>
      <c r="K818" t="str">
        <f t="shared" si="158"/>
        <v>229,142,137</v>
      </c>
      <c r="L818">
        <f t="shared" si="153"/>
        <v>216</v>
      </c>
      <c r="M818">
        <f t="shared" si="154"/>
        <v>0</v>
      </c>
      <c r="N818" t="str">
        <f t="shared" si="155"/>
        <v>WWK</v>
      </c>
    </row>
    <row r="819" spans="1:14">
      <c r="B819" t="str">
        <f t="shared" si="147"/>
        <v>------ WWK ------</v>
      </c>
      <c r="C819" t="str">
        <f t="shared" si="148"/>
        <v>Pack 3 pick 7:</v>
      </c>
      <c r="D819" s="2" t="str">
        <f t="shared" si="157"/>
        <v xml:space="preserve"> 3</v>
      </c>
      <c r="E819" s="2" t="str">
        <f t="shared" si="156"/>
        <v xml:space="preserve"> 7</v>
      </c>
      <c r="F819">
        <f t="shared" si="149"/>
        <v>0</v>
      </c>
      <c r="G819" t="str">
        <f t="shared" si="150"/>
        <v>0</v>
      </c>
      <c r="H819">
        <f t="shared" si="151"/>
        <v>0</v>
      </c>
      <c r="I819" t="e">
        <f>VLOOKUP(G819,'Cards Fixture'!$A$1:$B$278,2,FALSE)</f>
        <v>#N/A</v>
      </c>
      <c r="J819">
        <f t="shared" si="152"/>
        <v>0</v>
      </c>
      <c r="K819" t="str">
        <f t="shared" si="158"/>
        <v>229,142,137</v>
      </c>
      <c r="L819">
        <f t="shared" si="153"/>
        <v>216</v>
      </c>
      <c r="M819">
        <f t="shared" si="154"/>
        <v>0</v>
      </c>
      <c r="N819" t="str">
        <f t="shared" si="155"/>
        <v>WWK</v>
      </c>
    </row>
    <row r="820" spans="1:14">
      <c r="A820" t="s">
        <v>327</v>
      </c>
      <c r="B820" t="str">
        <f t="shared" si="147"/>
        <v>------ WWK ------</v>
      </c>
      <c r="C820" t="str">
        <f t="shared" si="148"/>
        <v>Pack 3 pick 7:</v>
      </c>
      <c r="D820" s="2" t="str">
        <f t="shared" si="157"/>
        <v xml:space="preserve"> 3</v>
      </c>
      <c r="E820" s="2" t="str">
        <f t="shared" si="156"/>
        <v xml:space="preserve"> 7</v>
      </c>
      <c r="F820" t="str">
        <f t="shared" si="149"/>
        <v>--&gt; Stomping Ground</v>
      </c>
      <c r="G820" t="str">
        <f t="shared" si="150"/>
        <v>Stomping Ground</v>
      </c>
      <c r="H820">
        <f t="shared" si="151"/>
        <v>1</v>
      </c>
      <c r="I820">
        <f>VLOOKUP(G820,'Cards Fixture'!$A$1:$B$278,2,FALSE)</f>
        <v>210</v>
      </c>
      <c r="J820">
        <f t="shared" si="152"/>
        <v>0</v>
      </c>
      <c r="K820" t="str">
        <f t="shared" si="158"/>
        <v>229,142,137,210</v>
      </c>
      <c r="L820">
        <f t="shared" si="153"/>
        <v>210</v>
      </c>
      <c r="M820">
        <f t="shared" si="154"/>
        <v>0</v>
      </c>
      <c r="N820" t="str">
        <f t="shared" si="155"/>
        <v>WWK</v>
      </c>
    </row>
    <row r="821" spans="1:14">
      <c r="B821" t="str">
        <f t="shared" si="147"/>
        <v>------ WWK ------</v>
      </c>
      <c r="C821" t="str">
        <f t="shared" si="148"/>
        <v>Pack 3 pick 7:</v>
      </c>
      <c r="D821" s="2" t="str">
        <f t="shared" si="157"/>
        <v xml:space="preserve"> 3</v>
      </c>
      <c r="E821" s="2" t="str">
        <f t="shared" si="156"/>
        <v xml:space="preserve"> 7</v>
      </c>
      <c r="F821">
        <f t="shared" si="149"/>
        <v>0</v>
      </c>
      <c r="G821" t="str">
        <f t="shared" si="150"/>
        <v>0</v>
      </c>
      <c r="H821">
        <f t="shared" si="151"/>
        <v>0</v>
      </c>
      <c r="I821" t="e">
        <f>VLOOKUP(G821,'Cards Fixture'!$A$1:$B$278,2,FALSE)</f>
        <v>#N/A</v>
      </c>
      <c r="J821">
        <f t="shared" si="152"/>
        <v>0</v>
      </c>
      <c r="K821" t="str">
        <f t="shared" si="158"/>
        <v>229,142,137,210</v>
      </c>
      <c r="L821">
        <f t="shared" si="153"/>
        <v>210</v>
      </c>
      <c r="M821">
        <f t="shared" si="154"/>
        <v>0</v>
      </c>
      <c r="N821" t="str">
        <f t="shared" si="155"/>
        <v>WWK</v>
      </c>
    </row>
    <row r="822" spans="1:14">
      <c r="A822" t="s">
        <v>328</v>
      </c>
      <c r="B822" t="str">
        <f t="shared" si="147"/>
        <v>------ WWK ------</v>
      </c>
      <c r="C822" t="str">
        <f t="shared" si="148"/>
        <v>Pack 3 pick 7:</v>
      </c>
      <c r="D822" s="2" t="str">
        <f t="shared" si="157"/>
        <v xml:space="preserve"> 3</v>
      </c>
      <c r="E822" s="2" t="str">
        <f t="shared" si="156"/>
        <v xml:space="preserve"> 7</v>
      </c>
      <c r="F822" t="str">
        <f t="shared" si="149"/>
        <v xml:space="preserve">    Nantuko Shade</v>
      </c>
      <c r="G822" t="str">
        <f t="shared" si="150"/>
        <v>Nantuko Shade</v>
      </c>
      <c r="H822">
        <f t="shared" si="151"/>
        <v>0</v>
      </c>
      <c r="I822">
        <f>VLOOKUP(G822,'Cards Fixture'!$A$1:$B$278,2,FALSE)</f>
        <v>136</v>
      </c>
      <c r="J822">
        <f t="shared" si="152"/>
        <v>0</v>
      </c>
      <c r="K822" t="str">
        <f t="shared" si="158"/>
        <v>229,142,137,210,136</v>
      </c>
      <c r="L822">
        <f t="shared" si="153"/>
        <v>210</v>
      </c>
      <c r="M822">
        <f t="shared" si="154"/>
        <v>0</v>
      </c>
      <c r="N822" t="str">
        <f t="shared" si="155"/>
        <v>WWK</v>
      </c>
    </row>
    <row r="823" spans="1:14">
      <c r="B823" t="str">
        <f t="shared" si="147"/>
        <v>------ WWK ------</v>
      </c>
      <c r="C823" t="str">
        <f t="shared" si="148"/>
        <v>Pack 3 pick 7:</v>
      </c>
      <c r="D823" s="2" t="str">
        <f t="shared" si="157"/>
        <v xml:space="preserve"> 3</v>
      </c>
      <c r="E823" s="2" t="str">
        <f t="shared" si="156"/>
        <v xml:space="preserve"> 7</v>
      </c>
      <c r="F823">
        <f t="shared" si="149"/>
        <v>0</v>
      </c>
      <c r="G823" t="str">
        <f t="shared" si="150"/>
        <v>0</v>
      </c>
      <c r="H823">
        <f t="shared" si="151"/>
        <v>0</v>
      </c>
      <c r="I823" t="e">
        <f>VLOOKUP(G823,'Cards Fixture'!$A$1:$B$278,2,FALSE)</f>
        <v>#N/A</v>
      </c>
      <c r="J823">
        <f t="shared" si="152"/>
        <v>0</v>
      </c>
      <c r="K823" t="str">
        <f t="shared" si="158"/>
        <v>229,142,137,210,136</v>
      </c>
      <c r="L823">
        <f t="shared" si="153"/>
        <v>210</v>
      </c>
      <c r="M823">
        <f t="shared" si="154"/>
        <v>0</v>
      </c>
      <c r="N823" t="str">
        <f t="shared" si="155"/>
        <v>WWK</v>
      </c>
    </row>
    <row r="824" spans="1:14">
      <c r="A824" t="s">
        <v>329</v>
      </c>
      <c r="B824" t="str">
        <f t="shared" si="147"/>
        <v>------ WWK ------</v>
      </c>
      <c r="C824" t="str">
        <f t="shared" si="148"/>
        <v>Pack 3 pick 7:</v>
      </c>
      <c r="D824" s="2" t="str">
        <f t="shared" si="157"/>
        <v xml:space="preserve"> 3</v>
      </c>
      <c r="E824" s="2" t="str">
        <f t="shared" si="156"/>
        <v xml:space="preserve"> 7</v>
      </c>
      <c r="F824" t="str">
        <f t="shared" si="149"/>
        <v xml:space="preserve">    Isolated Chapel</v>
      </c>
      <c r="G824" t="str">
        <f t="shared" si="150"/>
        <v>Isolated Chapel</v>
      </c>
      <c r="H824">
        <f t="shared" si="151"/>
        <v>0</v>
      </c>
      <c r="I824">
        <f>VLOOKUP(G824,'Cards Fixture'!$A$1:$B$278,2,FALSE)</f>
        <v>103</v>
      </c>
      <c r="J824">
        <f t="shared" si="152"/>
        <v>0</v>
      </c>
      <c r="K824" t="str">
        <f t="shared" si="158"/>
        <v>229,142,137,210,136,103</v>
      </c>
      <c r="L824">
        <f t="shared" si="153"/>
        <v>210</v>
      </c>
      <c r="M824">
        <f t="shared" si="154"/>
        <v>0</v>
      </c>
      <c r="N824" t="str">
        <f t="shared" si="155"/>
        <v>WWK</v>
      </c>
    </row>
    <row r="825" spans="1:14">
      <c r="B825" t="str">
        <f t="shared" si="147"/>
        <v>------ WWK ------</v>
      </c>
      <c r="C825" t="str">
        <f t="shared" si="148"/>
        <v>Pack 3 pick 7:</v>
      </c>
      <c r="D825" s="2" t="str">
        <f t="shared" si="157"/>
        <v xml:space="preserve"> 3</v>
      </c>
      <c r="E825" s="2" t="str">
        <f t="shared" si="156"/>
        <v xml:space="preserve"> 7</v>
      </c>
      <c r="F825">
        <f t="shared" si="149"/>
        <v>0</v>
      </c>
      <c r="G825" t="str">
        <f t="shared" si="150"/>
        <v>0</v>
      </c>
      <c r="H825">
        <f t="shared" si="151"/>
        <v>0</v>
      </c>
      <c r="I825" t="e">
        <f>VLOOKUP(G825,'Cards Fixture'!$A$1:$B$278,2,FALSE)</f>
        <v>#N/A</v>
      </c>
      <c r="J825">
        <f t="shared" si="152"/>
        <v>0</v>
      </c>
      <c r="K825" t="str">
        <f t="shared" si="158"/>
        <v>229,142,137,210,136,103</v>
      </c>
      <c r="L825">
        <f t="shared" si="153"/>
        <v>210</v>
      </c>
      <c r="M825">
        <f t="shared" si="154"/>
        <v>0</v>
      </c>
      <c r="N825" t="str">
        <f t="shared" si="155"/>
        <v>WWK</v>
      </c>
    </row>
    <row r="826" spans="1:14">
      <c r="A826" t="s">
        <v>330</v>
      </c>
      <c r="B826" t="str">
        <f t="shared" si="147"/>
        <v>------ WWK ------</v>
      </c>
      <c r="C826" t="str">
        <f t="shared" si="148"/>
        <v>Pack 3 pick 7:</v>
      </c>
      <c r="D826" s="2" t="str">
        <f t="shared" si="157"/>
        <v xml:space="preserve"> 3</v>
      </c>
      <c r="E826" s="2" t="str">
        <f t="shared" si="156"/>
        <v xml:space="preserve"> 7</v>
      </c>
      <c r="F826" t="str">
        <f t="shared" si="149"/>
        <v xml:space="preserve">    Great Sable Stag</v>
      </c>
      <c r="G826" t="str">
        <f t="shared" si="150"/>
        <v>Great Sable Stag</v>
      </c>
      <c r="H826">
        <f t="shared" si="151"/>
        <v>0</v>
      </c>
      <c r="I826">
        <f>VLOOKUP(G826,'Cards Fixture'!$A$1:$B$278,2,FALSE)</f>
        <v>88</v>
      </c>
      <c r="J826">
        <f t="shared" si="152"/>
        <v>0</v>
      </c>
      <c r="K826" t="str">
        <f t="shared" si="158"/>
        <v>229,142,137,210,136,103,88</v>
      </c>
      <c r="L826">
        <f t="shared" si="153"/>
        <v>210</v>
      </c>
      <c r="M826">
        <f t="shared" si="154"/>
        <v>0</v>
      </c>
      <c r="N826" t="str">
        <f t="shared" si="155"/>
        <v>WWK</v>
      </c>
    </row>
    <row r="827" spans="1:14">
      <c r="B827" t="str">
        <f t="shared" si="147"/>
        <v>------ WWK ------</v>
      </c>
      <c r="C827" t="str">
        <f t="shared" si="148"/>
        <v>Pack 3 pick 7:</v>
      </c>
      <c r="D827" s="2" t="str">
        <f t="shared" si="157"/>
        <v xml:space="preserve"> 3</v>
      </c>
      <c r="E827" s="2" t="str">
        <f t="shared" si="156"/>
        <v xml:space="preserve"> 7</v>
      </c>
      <c r="F827">
        <f t="shared" si="149"/>
        <v>0</v>
      </c>
      <c r="G827" t="str">
        <f t="shared" si="150"/>
        <v>0</v>
      </c>
      <c r="H827">
        <f t="shared" si="151"/>
        <v>0</v>
      </c>
      <c r="I827" t="e">
        <f>VLOOKUP(G827,'Cards Fixture'!$A$1:$B$278,2,FALSE)</f>
        <v>#N/A</v>
      </c>
      <c r="J827">
        <f t="shared" si="152"/>
        <v>0</v>
      </c>
      <c r="K827" t="str">
        <f t="shared" si="158"/>
        <v>229,142,137,210,136,103,88</v>
      </c>
      <c r="L827">
        <f t="shared" si="153"/>
        <v>210</v>
      </c>
      <c r="M827">
        <f t="shared" si="154"/>
        <v>0</v>
      </c>
      <c r="N827" t="str">
        <f t="shared" si="155"/>
        <v>WWK</v>
      </c>
    </row>
    <row r="828" spans="1:14">
      <c r="A828" t="s">
        <v>331</v>
      </c>
      <c r="B828" t="str">
        <f t="shared" si="147"/>
        <v>------ WWK ------</v>
      </c>
      <c r="C828" t="str">
        <f t="shared" si="148"/>
        <v>Pack 3 pick 7:</v>
      </c>
      <c r="D828" s="2" t="str">
        <f t="shared" si="157"/>
        <v xml:space="preserve"> 3</v>
      </c>
      <c r="E828" s="2" t="str">
        <f t="shared" si="156"/>
        <v xml:space="preserve"> 7</v>
      </c>
      <c r="F828" t="str">
        <f t="shared" si="149"/>
        <v xml:space="preserve">    Vines of Vastwood</v>
      </c>
      <c r="G828" t="str">
        <f t="shared" si="150"/>
        <v>Vines of Vastwood</v>
      </c>
      <c r="H828">
        <f t="shared" si="151"/>
        <v>0</v>
      </c>
      <c r="I828">
        <f>VLOOKUP(G828,'Cards Fixture'!$A$1:$B$278,2,FALSE)</f>
        <v>255</v>
      </c>
      <c r="J828">
        <f t="shared" si="152"/>
        <v>0</v>
      </c>
      <c r="K828" t="str">
        <f t="shared" si="158"/>
        <v>229,142,137,210,136,103,88,255</v>
      </c>
      <c r="L828">
        <f t="shared" si="153"/>
        <v>210</v>
      </c>
      <c r="M828">
        <f t="shared" si="154"/>
        <v>0</v>
      </c>
      <c r="N828" t="str">
        <f t="shared" si="155"/>
        <v>WWK</v>
      </c>
    </row>
    <row r="829" spans="1:14">
      <c r="B829" t="str">
        <f t="shared" si="147"/>
        <v>------ WWK ------</v>
      </c>
      <c r="C829" t="str">
        <f t="shared" si="148"/>
        <v>Pack 3 pick 7:</v>
      </c>
      <c r="D829" s="2" t="str">
        <f t="shared" si="157"/>
        <v xml:space="preserve"> 3</v>
      </c>
      <c r="E829" s="2" t="str">
        <f t="shared" si="156"/>
        <v xml:space="preserve"> 7</v>
      </c>
      <c r="F829">
        <f t="shared" si="149"/>
        <v>0</v>
      </c>
      <c r="G829" t="str">
        <f t="shared" si="150"/>
        <v>0</v>
      </c>
      <c r="H829">
        <f t="shared" si="151"/>
        <v>0</v>
      </c>
      <c r="I829" t="e">
        <f>VLOOKUP(G829,'Cards Fixture'!$A$1:$B$278,2,FALSE)</f>
        <v>#N/A</v>
      </c>
      <c r="J829">
        <f t="shared" si="152"/>
        <v>0</v>
      </c>
      <c r="K829" t="str">
        <f t="shared" si="158"/>
        <v>229,142,137,210,136,103,88,255</v>
      </c>
      <c r="L829">
        <f t="shared" si="153"/>
        <v>210</v>
      </c>
      <c r="M829">
        <f t="shared" si="154"/>
        <v>0</v>
      </c>
      <c r="N829" t="str">
        <f t="shared" si="155"/>
        <v>WWK</v>
      </c>
    </row>
    <row r="830" spans="1:14">
      <c r="A830" t="s">
        <v>332</v>
      </c>
      <c r="B830" t="str">
        <f t="shared" si="147"/>
        <v>------ WWK ------</v>
      </c>
      <c r="C830" t="str">
        <f t="shared" si="148"/>
        <v>Pack 3 pick 7:</v>
      </c>
      <c r="D830" s="2" t="str">
        <f t="shared" si="157"/>
        <v xml:space="preserve"> 3</v>
      </c>
      <c r="E830" s="2" t="str">
        <f t="shared" si="156"/>
        <v xml:space="preserve"> 7</v>
      </c>
      <c r="F830" t="str">
        <f t="shared" si="149"/>
        <v xml:space="preserve">    Ray of Revelation</v>
      </c>
      <c r="G830" t="str">
        <f t="shared" si="150"/>
        <v>Ray of Revelation</v>
      </c>
      <c r="H830">
        <f t="shared" si="151"/>
        <v>0</v>
      </c>
      <c r="I830">
        <f>VLOOKUP(G830,'Cards Fixture'!$A$1:$B$278,2,FALSE)</f>
        <v>177</v>
      </c>
      <c r="J830">
        <f t="shared" si="152"/>
        <v>0</v>
      </c>
      <c r="K830" t="str">
        <f t="shared" si="158"/>
        <v>229,142,137,210,136,103,88,255,177</v>
      </c>
      <c r="L830">
        <f t="shared" si="153"/>
        <v>210</v>
      </c>
      <c r="M830">
        <f t="shared" si="154"/>
        <v>0</v>
      </c>
      <c r="N830" t="str">
        <f t="shared" si="155"/>
        <v>WWK</v>
      </c>
    </row>
    <row r="831" spans="1:14">
      <c r="B831" t="str">
        <f t="shared" si="147"/>
        <v>------ WWK ------</v>
      </c>
      <c r="C831" t="str">
        <f t="shared" si="148"/>
        <v>Pack 3 pick 7:</v>
      </c>
      <c r="D831" s="2" t="str">
        <f t="shared" si="157"/>
        <v xml:space="preserve"> 3</v>
      </c>
      <c r="E831" s="2" t="str">
        <f t="shared" si="156"/>
        <v xml:space="preserve"> 7</v>
      </c>
      <c r="F831">
        <f t="shared" si="149"/>
        <v>0</v>
      </c>
      <c r="G831" t="str">
        <f t="shared" si="150"/>
        <v>0</v>
      </c>
      <c r="H831">
        <f t="shared" si="151"/>
        <v>0</v>
      </c>
      <c r="I831" t="e">
        <f>VLOOKUP(G831,'Cards Fixture'!$A$1:$B$278,2,FALSE)</f>
        <v>#N/A</v>
      </c>
      <c r="J831">
        <f t="shared" si="152"/>
        <v>0</v>
      </c>
      <c r="K831" t="str">
        <f t="shared" si="158"/>
        <v>229,142,137,210,136,103,88,255,177</v>
      </c>
      <c r="L831">
        <f t="shared" si="153"/>
        <v>210</v>
      </c>
      <c r="M831">
        <f t="shared" si="154"/>
        <v>0</v>
      </c>
      <c r="N831" t="str">
        <f t="shared" si="155"/>
        <v>WWK</v>
      </c>
    </row>
    <row r="832" spans="1:14">
      <c r="B832" t="str">
        <f t="shared" si="147"/>
        <v>------ WWK ------</v>
      </c>
      <c r="C832" t="str">
        <f t="shared" si="148"/>
        <v>Pack 3 pick 7:</v>
      </c>
      <c r="D832" s="2" t="str">
        <f t="shared" si="157"/>
        <v xml:space="preserve"> 3</v>
      </c>
      <c r="E832" s="2" t="str">
        <f t="shared" si="156"/>
        <v xml:space="preserve"> 7</v>
      </c>
      <c r="F832">
        <f t="shared" si="149"/>
        <v>0</v>
      </c>
      <c r="G832" t="str">
        <f t="shared" si="150"/>
        <v>0</v>
      </c>
      <c r="H832">
        <f t="shared" si="151"/>
        <v>0</v>
      </c>
      <c r="I832" t="e">
        <f>VLOOKUP(G832,'Cards Fixture'!$A$1:$B$278,2,FALSE)</f>
        <v>#N/A</v>
      </c>
      <c r="J832">
        <f t="shared" si="152"/>
        <v>0</v>
      </c>
      <c r="K832" t="str">
        <f t="shared" si="158"/>
        <v>229,142,137,210,136,103,88,255,177</v>
      </c>
      <c r="L832">
        <f t="shared" si="153"/>
        <v>210</v>
      </c>
      <c r="M832">
        <f t="shared" si="154"/>
        <v>0</v>
      </c>
      <c r="N832" t="str">
        <f t="shared" si="155"/>
        <v>WWK</v>
      </c>
    </row>
    <row r="833" spans="1:14">
      <c r="B833" t="str">
        <f t="shared" si="147"/>
        <v>------ WWK ------</v>
      </c>
      <c r="C833" t="str">
        <f t="shared" si="148"/>
        <v>Pack 3 pick 7:</v>
      </c>
      <c r="D833" s="2" t="str">
        <f t="shared" si="157"/>
        <v xml:space="preserve"> 3</v>
      </c>
      <c r="E833" s="2" t="str">
        <f t="shared" si="156"/>
        <v xml:space="preserve"> 7</v>
      </c>
      <c r="F833">
        <f t="shared" si="149"/>
        <v>0</v>
      </c>
      <c r="G833" t="str">
        <f t="shared" si="150"/>
        <v>0</v>
      </c>
      <c r="H833">
        <f t="shared" si="151"/>
        <v>0</v>
      </c>
      <c r="I833" t="e">
        <f>VLOOKUP(G833,'Cards Fixture'!$A$1:$B$278,2,FALSE)</f>
        <v>#N/A</v>
      </c>
      <c r="J833">
        <f t="shared" si="152"/>
        <v>0</v>
      </c>
      <c r="K833" t="str">
        <f t="shared" si="158"/>
        <v>229,142,137,210,136,103,88,255,177</v>
      </c>
      <c r="L833">
        <f t="shared" si="153"/>
        <v>210</v>
      </c>
      <c r="M833">
        <f t="shared" si="154"/>
        <v>1</v>
      </c>
      <c r="N833" t="str">
        <f t="shared" si="155"/>
        <v>WWK</v>
      </c>
    </row>
    <row r="834" spans="1:14">
      <c r="A834" t="s">
        <v>333</v>
      </c>
      <c r="B834" t="str">
        <f t="shared" si="147"/>
        <v>------ WWK ------</v>
      </c>
      <c r="C834" t="str">
        <f t="shared" si="148"/>
        <v>Pack 3 pick 8:</v>
      </c>
      <c r="D834" s="2" t="str">
        <f t="shared" si="157"/>
        <v xml:space="preserve"> 3</v>
      </c>
      <c r="E834" s="2" t="str">
        <f t="shared" si="156"/>
        <v xml:space="preserve"> 8</v>
      </c>
      <c r="F834" t="str">
        <f t="shared" si="149"/>
        <v/>
      </c>
      <c r="G834" t="str">
        <f t="shared" si="150"/>
        <v/>
      </c>
      <c r="H834">
        <f t="shared" si="151"/>
        <v>0</v>
      </c>
      <c r="I834" t="e">
        <f>VLOOKUP(G834,'Cards Fixture'!$A$1:$B$278,2,FALSE)</f>
        <v>#N/A</v>
      </c>
      <c r="J834">
        <f t="shared" si="152"/>
        <v>1</v>
      </c>
      <c r="K834" t="str">
        <f t="shared" si="158"/>
        <v/>
      </c>
      <c r="L834">
        <f t="shared" si="153"/>
        <v>210</v>
      </c>
      <c r="M834">
        <f t="shared" si="154"/>
        <v>0</v>
      </c>
      <c r="N834" t="str">
        <f t="shared" si="155"/>
        <v>WWK</v>
      </c>
    </row>
    <row r="835" spans="1:14">
      <c r="B835" t="str">
        <f t="shared" si="147"/>
        <v>------ WWK ------</v>
      </c>
      <c r="C835" t="str">
        <f t="shared" si="148"/>
        <v>Pack 3 pick 8:</v>
      </c>
      <c r="D835" s="2" t="str">
        <f t="shared" si="157"/>
        <v xml:space="preserve"> 3</v>
      </c>
      <c r="E835" s="2" t="str">
        <f t="shared" si="156"/>
        <v xml:space="preserve"> 8</v>
      </c>
      <c r="F835">
        <f t="shared" si="149"/>
        <v>0</v>
      </c>
      <c r="G835" t="str">
        <f t="shared" si="150"/>
        <v>0</v>
      </c>
      <c r="H835">
        <f t="shared" si="151"/>
        <v>0</v>
      </c>
      <c r="I835" t="e">
        <f>VLOOKUP(G835,'Cards Fixture'!$A$1:$B$278,2,FALSE)</f>
        <v>#N/A</v>
      </c>
      <c r="J835">
        <f t="shared" si="152"/>
        <v>0</v>
      </c>
      <c r="K835" t="str">
        <f t="shared" si="158"/>
        <v/>
      </c>
      <c r="L835">
        <f t="shared" si="153"/>
        <v>210</v>
      </c>
      <c r="M835">
        <f t="shared" si="154"/>
        <v>0</v>
      </c>
      <c r="N835" t="str">
        <f t="shared" si="155"/>
        <v>WWK</v>
      </c>
    </row>
    <row r="836" spans="1:14">
      <c r="A836" t="s">
        <v>334</v>
      </c>
      <c r="B836" t="str">
        <f t="shared" si="147"/>
        <v>------ WWK ------</v>
      </c>
      <c r="C836" t="str">
        <f t="shared" si="148"/>
        <v>Pack 3 pick 8:</v>
      </c>
      <c r="D836" s="2" t="str">
        <f t="shared" si="157"/>
        <v xml:space="preserve"> 3</v>
      </c>
      <c r="E836" s="2" t="str">
        <f t="shared" si="156"/>
        <v xml:space="preserve"> 8</v>
      </c>
      <c r="F836" t="str">
        <f t="shared" si="149"/>
        <v xml:space="preserve">    Catastrophe</v>
      </c>
      <c r="G836" t="str">
        <f t="shared" si="150"/>
        <v>Catastrophe</v>
      </c>
      <c r="H836">
        <f t="shared" si="151"/>
        <v>0</v>
      </c>
      <c r="I836">
        <f>VLOOKUP(G836,'Cards Fixture'!$A$1:$B$278,2,FALSE)</f>
        <v>38</v>
      </c>
      <c r="J836">
        <f t="shared" si="152"/>
        <v>0</v>
      </c>
      <c r="K836" t="str">
        <f t="shared" si="158"/>
        <v>38</v>
      </c>
      <c r="L836">
        <f t="shared" si="153"/>
        <v>210</v>
      </c>
      <c r="M836">
        <f t="shared" si="154"/>
        <v>0</v>
      </c>
      <c r="N836" t="str">
        <f t="shared" si="155"/>
        <v>WWK</v>
      </c>
    </row>
    <row r="837" spans="1:14">
      <c r="B837" t="str">
        <f t="shared" si="147"/>
        <v>------ WWK ------</v>
      </c>
      <c r="C837" t="str">
        <f t="shared" si="148"/>
        <v>Pack 3 pick 8:</v>
      </c>
      <c r="D837" s="2" t="str">
        <f t="shared" si="157"/>
        <v xml:space="preserve"> 3</v>
      </c>
      <c r="E837" s="2" t="str">
        <f t="shared" si="156"/>
        <v xml:space="preserve"> 8</v>
      </c>
      <c r="F837">
        <f t="shared" si="149"/>
        <v>0</v>
      </c>
      <c r="G837" t="str">
        <f t="shared" si="150"/>
        <v>0</v>
      </c>
      <c r="H837">
        <f t="shared" si="151"/>
        <v>0</v>
      </c>
      <c r="I837" t="e">
        <f>VLOOKUP(G837,'Cards Fixture'!$A$1:$B$278,2,FALSE)</f>
        <v>#N/A</v>
      </c>
      <c r="J837">
        <f t="shared" si="152"/>
        <v>0</v>
      </c>
      <c r="K837" t="str">
        <f t="shared" si="158"/>
        <v>38</v>
      </c>
      <c r="L837">
        <f t="shared" si="153"/>
        <v>210</v>
      </c>
      <c r="M837">
        <f t="shared" si="154"/>
        <v>0</v>
      </c>
      <c r="N837" t="str">
        <f t="shared" si="155"/>
        <v>WWK</v>
      </c>
    </row>
    <row r="838" spans="1:14">
      <c r="A838" t="s">
        <v>335</v>
      </c>
      <c r="B838" t="str">
        <f t="shared" si="147"/>
        <v>------ WWK ------</v>
      </c>
      <c r="C838" t="str">
        <f t="shared" si="148"/>
        <v>Pack 3 pick 8:</v>
      </c>
      <c r="D838" s="2" t="str">
        <f t="shared" si="157"/>
        <v xml:space="preserve"> 3</v>
      </c>
      <c r="E838" s="2" t="str">
        <f t="shared" si="156"/>
        <v xml:space="preserve"> 8</v>
      </c>
      <c r="F838" t="str">
        <f t="shared" si="149"/>
        <v xml:space="preserve">    Spiritmonger</v>
      </c>
      <c r="G838" t="str">
        <f t="shared" si="150"/>
        <v>Spiritmonger</v>
      </c>
      <c r="H838">
        <f t="shared" si="151"/>
        <v>0</v>
      </c>
      <c r="I838">
        <f>VLOOKUP(G838,'Cards Fixture'!$A$1:$B$278,2,FALSE)</f>
        <v>205</v>
      </c>
      <c r="J838">
        <f t="shared" si="152"/>
        <v>0</v>
      </c>
      <c r="K838" t="str">
        <f t="shared" si="158"/>
        <v>38,205</v>
      </c>
      <c r="L838">
        <f t="shared" si="153"/>
        <v>210</v>
      </c>
      <c r="M838">
        <f t="shared" si="154"/>
        <v>0</v>
      </c>
      <c r="N838" t="str">
        <f t="shared" si="155"/>
        <v>WWK</v>
      </c>
    </row>
    <row r="839" spans="1:14">
      <c r="B839" t="str">
        <f t="shared" si="147"/>
        <v>------ WWK ------</v>
      </c>
      <c r="C839" t="str">
        <f t="shared" si="148"/>
        <v>Pack 3 pick 8:</v>
      </c>
      <c r="D839" s="2" t="str">
        <f t="shared" si="157"/>
        <v xml:space="preserve"> 3</v>
      </c>
      <c r="E839" s="2" t="str">
        <f t="shared" si="156"/>
        <v xml:space="preserve"> 8</v>
      </c>
      <c r="F839">
        <f t="shared" si="149"/>
        <v>0</v>
      </c>
      <c r="G839" t="str">
        <f t="shared" si="150"/>
        <v>0</v>
      </c>
      <c r="H839">
        <f t="shared" si="151"/>
        <v>0</v>
      </c>
      <c r="I839" t="e">
        <f>VLOOKUP(G839,'Cards Fixture'!$A$1:$B$278,2,FALSE)</f>
        <v>#N/A</v>
      </c>
      <c r="J839">
        <f t="shared" si="152"/>
        <v>0</v>
      </c>
      <c r="K839" t="str">
        <f t="shared" si="158"/>
        <v>38,205</v>
      </c>
      <c r="L839">
        <f t="shared" si="153"/>
        <v>210</v>
      </c>
      <c r="M839">
        <f t="shared" si="154"/>
        <v>0</v>
      </c>
      <c r="N839" t="str">
        <f t="shared" si="155"/>
        <v>WWK</v>
      </c>
    </row>
    <row r="840" spans="1:14">
      <c r="A840" t="s">
        <v>336</v>
      </c>
      <c r="B840" t="str">
        <f t="shared" si="147"/>
        <v>------ WWK ------</v>
      </c>
      <c r="C840" t="str">
        <f t="shared" si="148"/>
        <v>Pack 3 pick 8:</v>
      </c>
      <c r="D840" s="2" t="str">
        <f t="shared" si="157"/>
        <v xml:space="preserve"> 3</v>
      </c>
      <c r="E840" s="2" t="str">
        <f t="shared" si="156"/>
        <v xml:space="preserve"> 8</v>
      </c>
      <c r="F840" t="str">
        <f t="shared" si="149"/>
        <v xml:space="preserve">    Tolaria West</v>
      </c>
      <c r="G840" t="str">
        <f t="shared" si="150"/>
        <v>Tolaria West</v>
      </c>
      <c r="H840">
        <f t="shared" si="151"/>
        <v>0</v>
      </c>
      <c r="I840">
        <f>VLOOKUP(G840,'Cards Fixture'!$A$1:$B$278,2,FALSE)</f>
        <v>240</v>
      </c>
      <c r="J840">
        <f t="shared" si="152"/>
        <v>0</v>
      </c>
      <c r="K840" t="str">
        <f t="shared" si="158"/>
        <v>38,205,240</v>
      </c>
      <c r="L840">
        <f t="shared" si="153"/>
        <v>210</v>
      </c>
      <c r="M840">
        <f t="shared" si="154"/>
        <v>0</v>
      </c>
      <c r="N840" t="str">
        <f t="shared" si="155"/>
        <v>WWK</v>
      </c>
    </row>
    <row r="841" spans="1:14">
      <c r="B841" t="str">
        <f t="shared" si="147"/>
        <v>------ WWK ------</v>
      </c>
      <c r="C841" t="str">
        <f t="shared" si="148"/>
        <v>Pack 3 pick 8:</v>
      </c>
      <c r="D841" s="2" t="str">
        <f t="shared" si="157"/>
        <v xml:space="preserve"> 3</v>
      </c>
      <c r="E841" s="2" t="str">
        <f t="shared" si="156"/>
        <v xml:space="preserve"> 8</v>
      </c>
      <c r="F841">
        <f t="shared" si="149"/>
        <v>0</v>
      </c>
      <c r="G841" t="str">
        <f t="shared" si="150"/>
        <v>0</v>
      </c>
      <c r="H841">
        <f t="shared" si="151"/>
        <v>0</v>
      </c>
      <c r="I841" t="e">
        <f>VLOOKUP(G841,'Cards Fixture'!$A$1:$B$278,2,FALSE)</f>
        <v>#N/A</v>
      </c>
      <c r="J841">
        <f t="shared" si="152"/>
        <v>0</v>
      </c>
      <c r="K841" t="str">
        <f t="shared" si="158"/>
        <v>38,205,240</v>
      </c>
      <c r="L841">
        <f t="shared" si="153"/>
        <v>210</v>
      </c>
      <c r="M841">
        <f t="shared" si="154"/>
        <v>0</v>
      </c>
      <c r="N841" t="str">
        <f t="shared" si="155"/>
        <v>WWK</v>
      </c>
    </row>
    <row r="842" spans="1:14">
      <c r="A842" t="s">
        <v>337</v>
      </c>
      <c r="B842" t="str">
        <f t="shared" si="147"/>
        <v>------ WWK ------</v>
      </c>
      <c r="C842" t="str">
        <f t="shared" si="148"/>
        <v>Pack 3 pick 8:</v>
      </c>
      <c r="D842" s="2" t="str">
        <f t="shared" si="157"/>
        <v xml:space="preserve"> 3</v>
      </c>
      <c r="E842" s="2" t="str">
        <f t="shared" si="156"/>
        <v xml:space="preserve"> 8</v>
      </c>
      <c r="F842" t="str">
        <f t="shared" si="149"/>
        <v xml:space="preserve">    Terminus</v>
      </c>
      <c r="G842" t="str">
        <f t="shared" si="150"/>
        <v>Terminus</v>
      </c>
      <c r="H842">
        <f t="shared" si="151"/>
        <v>0</v>
      </c>
      <c r="I842">
        <f>VLOOKUP(G842,'Cards Fixture'!$A$1:$B$278,2,FALSE)</f>
        <v>227</v>
      </c>
      <c r="J842">
        <f t="shared" si="152"/>
        <v>0</v>
      </c>
      <c r="K842" t="str">
        <f t="shared" si="158"/>
        <v>38,205,240,227</v>
      </c>
      <c r="L842">
        <f t="shared" si="153"/>
        <v>210</v>
      </c>
      <c r="M842">
        <f t="shared" si="154"/>
        <v>0</v>
      </c>
      <c r="N842" t="str">
        <f t="shared" si="155"/>
        <v>WWK</v>
      </c>
    </row>
    <row r="843" spans="1:14">
      <c r="B843" t="str">
        <f t="shared" si="147"/>
        <v>------ WWK ------</v>
      </c>
      <c r="C843" t="str">
        <f t="shared" si="148"/>
        <v>Pack 3 pick 8:</v>
      </c>
      <c r="D843" s="2" t="str">
        <f t="shared" si="157"/>
        <v xml:space="preserve"> 3</v>
      </c>
      <c r="E843" s="2" t="str">
        <f t="shared" si="156"/>
        <v xml:space="preserve"> 8</v>
      </c>
      <c r="F843">
        <f t="shared" si="149"/>
        <v>0</v>
      </c>
      <c r="G843" t="str">
        <f t="shared" si="150"/>
        <v>0</v>
      </c>
      <c r="H843">
        <f t="shared" si="151"/>
        <v>0</v>
      </c>
      <c r="I843" t="e">
        <f>VLOOKUP(G843,'Cards Fixture'!$A$1:$B$278,2,FALSE)</f>
        <v>#N/A</v>
      </c>
      <c r="J843">
        <f t="shared" si="152"/>
        <v>0</v>
      </c>
      <c r="K843" t="str">
        <f t="shared" si="158"/>
        <v>38,205,240,227</v>
      </c>
      <c r="L843">
        <f t="shared" si="153"/>
        <v>210</v>
      </c>
      <c r="M843">
        <f t="shared" si="154"/>
        <v>0</v>
      </c>
      <c r="N843" t="str">
        <f t="shared" si="155"/>
        <v>WWK</v>
      </c>
    </row>
    <row r="844" spans="1:14">
      <c r="A844" t="s">
        <v>338</v>
      </c>
      <c r="B844" t="str">
        <f t="shared" si="147"/>
        <v>------ WWK ------</v>
      </c>
      <c r="C844" t="str">
        <f t="shared" si="148"/>
        <v>Pack 3 pick 8:</v>
      </c>
      <c r="D844" s="2" t="str">
        <f t="shared" si="157"/>
        <v xml:space="preserve"> 3</v>
      </c>
      <c r="E844" s="2" t="str">
        <f t="shared" si="156"/>
        <v xml:space="preserve"> 8</v>
      </c>
      <c r="F844" t="str">
        <f t="shared" si="149"/>
        <v xml:space="preserve">    Cloudgoat Ranger</v>
      </c>
      <c r="G844" t="str">
        <f t="shared" si="150"/>
        <v>Cloudgoat Ranger</v>
      </c>
      <c r="H844">
        <f t="shared" si="151"/>
        <v>0</v>
      </c>
      <c r="I844">
        <f>VLOOKUP(G844,'Cards Fixture'!$A$1:$B$278,2,FALSE)</f>
        <v>43</v>
      </c>
      <c r="J844">
        <f t="shared" si="152"/>
        <v>0</v>
      </c>
      <c r="K844" t="str">
        <f t="shared" si="158"/>
        <v>38,205,240,227,43</v>
      </c>
      <c r="L844">
        <f t="shared" si="153"/>
        <v>210</v>
      </c>
      <c r="M844">
        <f t="shared" si="154"/>
        <v>0</v>
      </c>
      <c r="N844" t="str">
        <f t="shared" si="155"/>
        <v>WWK</v>
      </c>
    </row>
    <row r="845" spans="1:14">
      <c r="B845" t="str">
        <f t="shared" si="147"/>
        <v>------ WWK ------</v>
      </c>
      <c r="C845" t="str">
        <f t="shared" si="148"/>
        <v>Pack 3 pick 8:</v>
      </c>
      <c r="D845" s="2" t="str">
        <f t="shared" si="157"/>
        <v xml:space="preserve"> 3</v>
      </c>
      <c r="E845" s="2" t="str">
        <f t="shared" si="156"/>
        <v xml:space="preserve"> 8</v>
      </c>
      <c r="F845">
        <f t="shared" si="149"/>
        <v>0</v>
      </c>
      <c r="G845" t="str">
        <f t="shared" si="150"/>
        <v>0</v>
      </c>
      <c r="H845">
        <f t="shared" si="151"/>
        <v>0</v>
      </c>
      <c r="I845" t="e">
        <f>VLOOKUP(G845,'Cards Fixture'!$A$1:$B$278,2,FALSE)</f>
        <v>#N/A</v>
      </c>
      <c r="J845">
        <f t="shared" si="152"/>
        <v>0</v>
      </c>
      <c r="K845" t="str">
        <f t="shared" si="158"/>
        <v>38,205,240,227,43</v>
      </c>
      <c r="L845">
        <f t="shared" si="153"/>
        <v>210</v>
      </c>
      <c r="M845">
        <f t="shared" si="154"/>
        <v>0</v>
      </c>
      <c r="N845" t="str">
        <f t="shared" si="155"/>
        <v>WWK</v>
      </c>
    </row>
    <row r="846" spans="1:14">
      <c r="A846" t="s">
        <v>339</v>
      </c>
      <c r="B846" t="str">
        <f t="shared" si="147"/>
        <v>------ WWK ------</v>
      </c>
      <c r="C846" t="str">
        <f t="shared" si="148"/>
        <v>Pack 3 pick 8:</v>
      </c>
      <c r="D846" s="2" t="str">
        <f t="shared" si="157"/>
        <v xml:space="preserve"> 3</v>
      </c>
      <c r="E846" s="2" t="str">
        <f t="shared" si="156"/>
        <v xml:space="preserve"> 8</v>
      </c>
      <c r="F846" t="str">
        <f t="shared" si="149"/>
        <v xml:space="preserve">    Vampire Hexmage</v>
      </c>
      <c r="G846" t="str">
        <f t="shared" si="150"/>
        <v>Vampire Hexmage</v>
      </c>
      <c r="H846">
        <f t="shared" si="151"/>
        <v>0</v>
      </c>
      <c r="I846">
        <f>VLOOKUP(G846,'Cards Fixture'!$A$1:$B$278,2,FALSE)</f>
        <v>251</v>
      </c>
      <c r="J846">
        <f t="shared" si="152"/>
        <v>0</v>
      </c>
      <c r="K846" t="str">
        <f t="shared" si="158"/>
        <v>38,205,240,227,43,251</v>
      </c>
      <c r="L846">
        <f t="shared" si="153"/>
        <v>210</v>
      </c>
      <c r="M846">
        <f t="shared" si="154"/>
        <v>0</v>
      </c>
      <c r="N846" t="str">
        <f t="shared" si="155"/>
        <v>WWK</v>
      </c>
    </row>
    <row r="847" spans="1:14">
      <c r="B847" t="str">
        <f t="shared" si="147"/>
        <v>------ WWK ------</v>
      </c>
      <c r="C847" t="str">
        <f t="shared" si="148"/>
        <v>Pack 3 pick 8:</v>
      </c>
      <c r="D847" s="2" t="str">
        <f t="shared" si="157"/>
        <v xml:space="preserve"> 3</v>
      </c>
      <c r="E847" s="2" t="str">
        <f t="shared" si="156"/>
        <v xml:space="preserve"> 8</v>
      </c>
      <c r="F847">
        <f t="shared" si="149"/>
        <v>0</v>
      </c>
      <c r="G847" t="str">
        <f t="shared" si="150"/>
        <v>0</v>
      </c>
      <c r="H847">
        <f t="shared" si="151"/>
        <v>0</v>
      </c>
      <c r="I847" t="e">
        <f>VLOOKUP(G847,'Cards Fixture'!$A$1:$B$278,2,FALSE)</f>
        <v>#N/A</v>
      </c>
      <c r="J847">
        <f t="shared" si="152"/>
        <v>0</v>
      </c>
      <c r="K847" t="str">
        <f t="shared" si="158"/>
        <v>38,205,240,227,43,251</v>
      </c>
      <c r="L847">
        <f t="shared" si="153"/>
        <v>210</v>
      </c>
      <c r="M847">
        <f t="shared" si="154"/>
        <v>0</v>
      </c>
      <c r="N847" t="str">
        <f t="shared" si="155"/>
        <v>WWK</v>
      </c>
    </row>
    <row r="848" spans="1:14">
      <c r="A848" t="s">
        <v>340</v>
      </c>
      <c r="B848" t="str">
        <f t="shared" si="147"/>
        <v>------ WWK ------</v>
      </c>
      <c r="C848" t="str">
        <f t="shared" si="148"/>
        <v>Pack 3 pick 8:</v>
      </c>
      <c r="D848" s="2" t="str">
        <f t="shared" si="157"/>
        <v xml:space="preserve"> 3</v>
      </c>
      <c r="E848" s="2" t="str">
        <f t="shared" si="156"/>
        <v xml:space="preserve"> 8</v>
      </c>
      <c r="F848" t="str">
        <f t="shared" si="149"/>
        <v xml:space="preserve">    Journey to Nowhere</v>
      </c>
      <c r="G848" t="str">
        <f t="shared" si="150"/>
        <v>Journey to Nowhere</v>
      </c>
      <c r="H848">
        <f t="shared" si="151"/>
        <v>0</v>
      </c>
      <c r="I848">
        <f>VLOOKUP(G848,'Cards Fixture'!$A$1:$B$278,2,FALSE)</f>
        <v>106</v>
      </c>
      <c r="J848">
        <f t="shared" si="152"/>
        <v>0</v>
      </c>
      <c r="K848" t="str">
        <f t="shared" si="158"/>
        <v>38,205,240,227,43,251,106</v>
      </c>
      <c r="L848">
        <f t="shared" si="153"/>
        <v>210</v>
      </c>
      <c r="M848">
        <f t="shared" si="154"/>
        <v>0</v>
      </c>
      <c r="N848" t="str">
        <f t="shared" si="155"/>
        <v>WWK</v>
      </c>
    </row>
    <row r="849" spans="1:14">
      <c r="B849" t="str">
        <f t="shared" si="147"/>
        <v>------ WWK ------</v>
      </c>
      <c r="C849" t="str">
        <f t="shared" si="148"/>
        <v>Pack 3 pick 8:</v>
      </c>
      <c r="D849" s="2" t="str">
        <f t="shared" si="157"/>
        <v xml:space="preserve"> 3</v>
      </c>
      <c r="E849" s="2" t="str">
        <f t="shared" si="156"/>
        <v xml:space="preserve"> 8</v>
      </c>
      <c r="F849">
        <f t="shared" si="149"/>
        <v>0</v>
      </c>
      <c r="G849" t="str">
        <f t="shared" si="150"/>
        <v>0</v>
      </c>
      <c r="H849">
        <f t="shared" si="151"/>
        <v>0</v>
      </c>
      <c r="I849" t="e">
        <f>VLOOKUP(G849,'Cards Fixture'!$A$1:$B$278,2,FALSE)</f>
        <v>#N/A</v>
      </c>
      <c r="J849">
        <f t="shared" si="152"/>
        <v>0</v>
      </c>
      <c r="K849" t="str">
        <f t="shared" si="158"/>
        <v>38,205,240,227,43,251,106</v>
      </c>
      <c r="L849">
        <f t="shared" si="153"/>
        <v>210</v>
      </c>
      <c r="M849">
        <f t="shared" si="154"/>
        <v>0</v>
      </c>
      <c r="N849" t="str">
        <f t="shared" si="155"/>
        <v>WWK</v>
      </c>
    </row>
    <row r="850" spans="1:14">
      <c r="A850" t="s">
        <v>341</v>
      </c>
      <c r="B850" t="str">
        <f t="shared" si="147"/>
        <v>------ WWK ------</v>
      </c>
      <c r="C850" t="str">
        <f t="shared" si="148"/>
        <v>Pack 3 pick 8:</v>
      </c>
      <c r="D850" s="2" t="str">
        <f t="shared" si="157"/>
        <v xml:space="preserve"> 3</v>
      </c>
      <c r="E850" s="2" t="str">
        <f t="shared" si="156"/>
        <v xml:space="preserve"> 8</v>
      </c>
      <c r="F850" t="str">
        <f t="shared" si="149"/>
        <v>--&gt; Wall of Roots</v>
      </c>
      <c r="G850" t="str">
        <f t="shared" si="150"/>
        <v>Wall of Roots</v>
      </c>
      <c r="H850">
        <f t="shared" si="151"/>
        <v>1</v>
      </c>
      <c r="I850">
        <f>VLOOKUP(G850,'Cards Fixture'!$A$1:$B$278,2,FALSE)</f>
        <v>265</v>
      </c>
      <c r="J850">
        <f t="shared" si="152"/>
        <v>0</v>
      </c>
      <c r="K850" t="str">
        <f t="shared" si="158"/>
        <v>38,205,240,227,43,251,106,265</v>
      </c>
      <c r="L850">
        <f t="shared" si="153"/>
        <v>265</v>
      </c>
      <c r="M850">
        <f t="shared" si="154"/>
        <v>0</v>
      </c>
      <c r="N850" t="str">
        <f t="shared" si="155"/>
        <v>WWK</v>
      </c>
    </row>
    <row r="851" spans="1:14">
      <c r="B851" t="str">
        <f t="shared" si="147"/>
        <v>------ WWK ------</v>
      </c>
      <c r="C851" t="str">
        <f t="shared" si="148"/>
        <v>Pack 3 pick 8:</v>
      </c>
      <c r="D851" s="2" t="str">
        <f t="shared" si="157"/>
        <v xml:space="preserve"> 3</v>
      </c>
      <c r="E851" s="2" t="str">
        <f t="shared" si="156"/>
        <v xml:space="preserve"> 8</v>
      </c>
      <c r="F851">
        <f t="shared" si="149"/>
        <v>0</v>
      </c>
      <c r="G851" t="str">
        <f t="shared" si="150"/>
        <v>0</v>
      </c>
      <c r="H851">
        <f t="shared" si="151"/>
        <v>0</v>
      </c>
      <c r="I851" t="e">
        <f>VLOOKUP(G851,'Cards Fixture'!$A$1:$B$278,2,FALSE)</f>
        <v>#N/A</v>
      </c>
      <c r="J851">
        <f t="shared" si="152"/>
        <v>0</v>
      </c>
      <c r="K851" t="str">
        <f t="shared" si="158"/>
        <v>38,205,240,227,43,251,106,265</v>
      </c>
      <c r="L851">
        <f t="shared" si="153"/>
        <v>265</v>
      </c>
      <c r="M851">
        <f t="shared" si="154"/>
        <v>0</v>
      </c>
      <c r="N851" t="str">
        <f t="shared" si="155"/>
        <v>WWK</v>
      </c>
    </row>
    <row r="852" spans="1:14">
      <c r="B852" t="str">
        <f t="shared" si="147"/>
        <v>------ WWK ------</v>
      </c>
      <c r="C852" t="str">
        <f t="shared" si="148"/>
        <v>Pack 3 pick 8:</v>
      </c>
      <c r="D852" s="2" t="str">
        <f t="shared" si="157"/>
        <v xml:space="preserve"> 3</v>
      </c>
      <c r="E852" s="2" t="str">
        <f t="shared" si="156"/>
        <v xml:space="preserve"> 8</v>
      </c>
      <c r="F852">
        <f t="shared" si="149"/>
        <v>0</v>
      </c>
      <c r="G852" t="str">
        <f t="shared" si="150"/>
        <v>0</v>
      </c>
      <c r="H852">
        <f t="shared" si="151"/>
        <v>0</v>
      </c>
      <c r="I852" t="e">
        <f>VLOOKUP(G852,'Cards Fixture'!$A$1:$B$278,2,FALSE)</f>
        <v>#N/A</v>
      </c>
      <c r="J852">
        <f t="shared" si="152"/>
        <v>0</v>
      </c>
      <c r="K852" t="str">
        <f t="shared" si="158"/>
        <v>38,205,240,227,43,251,106,265</v>
      </c>
      <c r="L852">
        <f t="shared" si="153"/>
        <v>265</v>
      </c>
      <c r="M852">
        <f t="shared" si="154"/>
        <v>0</v>
      </c>
      <c r="N852" t="str">
        <f t="shared" si="155"/>
        <v>WWK</v>
      </c>
    </row>
    <row r="853" spans="1:14">
      <c r="B853" t="str">
        <f t="shared" si="147"/>
        <v>------ WWK ------</v>
      </c>
      <c r="C853" t="str">
        <f t="shared" si="148"/>
        <v>Pack 3 pick 8:</v>
      </c>
      <c r="D853" s="2" t="str">
        <f t="shared" si="157"/>
        <v xml:space="preserve"> 3</v>
      </c>
      <c r="E853" s="2" t="str">
        <f t="shared" si="156"/>
        <v xml:space="preserve"> 8</v>
      </c>
      <c r="F853">
        <f t="shared" si="149"/>
        <v>0</v>
      </c>
      <c r="G853" t="str">
        <f t="shared" si="150"/>
        <v>0</v>
      </c>
      <c r="H853">
        <f t="shared" si="151"/>
        <v>0</v>
      </c>
      <c r="I853" t="e">
        <f>VLOOKUP(G853,'Cards Fixture'!$A$1:$B$278,2,FALSE)</f>
        <v>#N/A</v>
      </c>
      <c r="J853">
        <f t="shared" si="152"/>
        <v>0</v>
      </c>
      <c r="K853" t="str">
        <f t="shared" si="158"/>
        <v>38,205,240,227,43,251,106,265</v>
      </c>
      <c r="L853">
        <f t="shared" si="153"/>
        <v>265</v>
      </c>
      <c r="M853">
        <f t="shared" si="154"/>
        <v>1</v>
      </c>
      <c r="N853" t="str">
        <f t="shared" si="155"/>
        <v>WWK</v>
      </c>
    </row>
    <row r="854" spans="1:14">
      <c r="A854" t="s">
        <v>342</v>
      </c>
      <c r="B854" t="str">
        <f t="shared" si="147"/>
        <v>------ WWK ------</v>
      </c>
      <c r="C854" t="str">
        <f t="shared" si="148"/>
        <v>Pack 3 pick 9:</v>
      </c>
      <c r="D854" s="2" t="str">
        <f t="shared" si="157"/>
        <v xml:space="preserve"> 3</v>
      </c>
      <c r="E854" s="2" t="str">
        <f t="shared" si="156"/>
        <v xml:space="preserve"> 9</v>
      </c>
      <c r="F854" t="str">
        <f t="shared" si="149"/>
        <v/>
      </c>
      <c r="G854" t="str">
        <f t="shared" si="150"/>
        <v/>
      </c>
      <c r="H854">
        <f t="shared" si="151"/>
        <v>0</v>
      </c>
      <c r="I854" t="e">
        <f>VLOOKUP(G854,'Cards Fixture'!$A$1:$B$278,2,FALSE)</f>
        <v>#N/A</v>
      </c>
      <c r="J854">
        <f t="shared" si="152"/>
        <v>1</v>
      </c>
      <c r="K854" t="str">
        <f t="shared" si="158"/>
        <v/>
      </c>
      <c r="L854">
        <f t="shared" si="153"/>
        <v>265</v>
      </c>
      <c r="M854">
        <f t="shared" si="154"/>
        <v>0</v>
      </c>
      <c r="N854" t="str">
        <f t="shared" si="155"/>
        <v>WWK</v>
      </c>
    </row>
    <row r="855" spans="1:14">
      <c r="B855" t="str">
        <f t="shared" si="147"/>
        <v>------ WWK ------</v>
      </c>
      <c r="C855" t="str">
        <f t="shared" si="148"/>
        <v>Pack 3 pick 9:</v>
      </c>
      <c r="D855" s="2" t="str">
        <f t="shared" si="157"/>
        <v xml:space="preserve"> 3</v>
      </c>
      <c r="E855" s="2" t="str">
        <f t="shared" si="156"/>
        <v xml:space="preserve"> 9</v>
      </c>
      <c r="F855">
        <f t="shared" si="149"/>
        <v>0</v>
      </c>
      <c r="G855" t="str">
        <f t="shared" si="150"/>
        <v>0</v>
      </c>
      <c r="H855">
        <f t="shared" si="151"/>
        <v>0</v>
      </c>
      <c r="I855" t="e">
        <f>VLOOKUP(G855,'Cards Fixture'!$A$1:$B$278,2,FALSE)</f>
        <v>#N/A</v>
      </c>
      <c r="J855">
        <f t="shared" si="152"/>
        <v>0</v>
      </c>
      <c r="K855" t="str">
        <f t="shared" si="158"/>
        <v/>
      </c>
      <c r="L855">
        <f t="shared" si="153"/>
        <v>265</v>
      </c>
      <c r="M855">
        <f t="shared" si="154"/>
        <v>0</v>
      </c>
      <c r="N855" t="str">
        <f t="shared" si="155"/>
        <v>WWK</v>
      </c>
    </row>
    <row r="856" spans="1:14">
      <c r="A856" t="s">
        <v>250</v>
      </c>
      <c r="B856" t="str">
        <f t="shared" si="147"/>
        <v>------ WWK ------</v>
      </c>
      <c r="C856" t="str">
        <f t="shared" si="148"/>
        <v>Pack 3 pick 9:</v>
      </c>
      <c r="D856" s="2" t="str">
        <f t="shared" si="157"/>
        <v xml:space="preserve"> 3</v>
      </c>
      <c r="E856" s="2" t="str">
        <f t="shared" si="156"/>
        <v xml:space="preserve"> 9</v>
      </c>
      <c r="F856" t="str">
        <f t="shared" si="149"/>
        <v xml:space="preserve">    Tidehollow Sculler</v>
      </c>
      <c r="G856" t="str">
        <f t="shared" si="150"/>
        <v>Tidehollow Sculler</v>
      </c>
      <c r="H856">
        <f t="shared" si="151"/>
        <v>0</v>
      </c>
      <c r="I856">
        <f>VLOOKUP(G856,'Cards Fixture'!$A$1:$B$278,2,FALSE)</f>
        <v>236</v>
      </c>
      <c r="J856">
        <f t="shared" si="152"/>
        <v>0</v>
      </c>
      <c r="K856" t="str">
        <f t="shared" si="158"/>
        <v>236</v>
      </c>
      <c r="L856">
        <f t="shared" si="153"/>
        <v>265</v>
      </c>
      <c r="M856">
        <f t="shared" si="154"/>
        <v>0</v>
      </c>
      <c r="N856" t="str">
        <f t="shared" si="155"/>
        <v>WWK</v>
      </c>
    </row>
    <row r="857" spans="1:14">
      <c r="B857" t="str">
        <f t="shared" si="147"/>
        <v>------ WWK ------</v>
      </c>
      <c r="C857" t="str">
        <f t="shared" si="148"/>
        <v>Pack 3 pick 9:</v>
      </c>
      <c r="D857" s="2" t="str">
        <f t="shared" si="157"/>
        <v xml:space="preserve"> 3</v>
      </c>
      <c r="E857" s="2" t="str">
        <f t="shared" si="156"/>
        <v xml:space="preserve"> 9</v>
      </c>
      <c r="F857">
        <f t="shared" si="149"/>
        <v>0</v>
      </c>
      <c r="G857" t="str">
        <f t="shared" si="150"/>
        <v>0</v>
      </c>
      <c r="H857">
        <f t="shared" si="151"/>
        <v>0</v>
      </c>
      <c r="I857" t="e">
        <f>VLOOKUP(G857,'Cards Fixture'!$A$1:$B$278,2,FALSE)</f>
        <v>#N/A</v>
      </c>
      <c r="J857">
        <f t="shared" si="152"/>
        <v>0</v>
      </c>
      <c r="K857" t="str">
        <f t="shared" si="158"/>
        <v>236</v>
      </c>
      <c r="L857">
        <f t="shared" si="153"/>
        <v>265</v>
      </c>
      <c r="M857">
        <f t="shared" si="154"/>
        <v>0</v>
      </c>
      <c r="N857" t="str">
        <f t="shared" si="155"/>
        <v>WWK</v>
      </c>
    </row>
    <row r="858" spans="1:14">
      <c r="A858" t="s">
        <v>251</v>
      </c>
      <c r="B858" t="str">
        <f t="shared" si="147"/>
        <v>------ WWK ------</v>
      </c>
      <c r="C858" t="str">
        <f t="shared" si="148"/>
        <v>Pack 3 pick 9:</v>
      </c>
      <c r="D858" s="2" t="str">
        <f t="shared" si="157"/>
        <v xml:space="preserve"> 3</v>
      </c>
      <c r="E858" s="2" t="str">
        <f t="shared" si="156"/>
        <v xml:space="preserve"> 9</v>
      </c>
      <c r="F858" t="str">
        <f t="shared" si="149"/>
        <v xml:space="preserve">    Deathmark</v>
      </c>
      <c r="G858" t="str">
        <f t="shared" si="150"/>
        <v>Deathmark</v>
      </c>
      <c r="H858">
        <f t="shared" si="151"/>
        <v>0</v>
      </c>
      <c r="I858">
        <f>VLOOKUP(G858,'Cards Fixture'!$A$1:$B$278,2,FALSE)</f>
        <v>49</v>
      </c>
      <c r="J858">
        <f t="shared" si="152"/>
        <v>0</v>
      </c>
      <c r="K858" t="str">
        <f t="shared" si="158"/>
        <v>236,49</v>
      </c>
      <c r="L858">
        <f t="shared" si="153"/>
        <v>265</v>
      </c>
      <c r="M858">
        <f t="shared" si="154"/>
        <v>0</v>
      </c>
      <c r="N858" t="str">
        <f t="shared" si="155"/>
        <v>WWK</v>
      </c>
    </row>
    <row r="859" spans="1:14">
      <c r="B859" t="str">
        <f t="shared" ref="B859:B922" si="159">IF(ISERROR(FIND("----",A859)),B858,A859)</f>
        <v>------ WWK ------</v>
      </c>
      <c r="C859" t="str">
        <f t="shared" ref="C859:C922" si="160">IF(ISERROR(FIND(":",A859)),C858,A859)</f>
        <v>Pack 3 pick 9:</v>
      </c>
      <c r="D859" s="2" t="str">
        <f t="shared" si="157"/>
        <v xml:space="preserve"> 3</v>
      </c>
      <c r="E859" s="2" t="str">
        <f t="shared" si="156"/>
        <v xml:space="preserve"> 9</v>
      </c>
      <c r="F859">
        <f t="shared" ref="F859:F922" si="161">IF(AND(ISERROR(FIND("----",A859)),ISERROR(FIND(":",A859))),A859,"")</f>
        <v>0</v>
      </c>
      <c r="G859" t="str">
        <f t="shared" ref="G859:G922" si="162">TRIM(SUBSTITUTE(F859,"--&gt; ",""))</f>
        <v>0</v>
      </c>
      <c r="H859">
        <f t="shared" ref="H859:H922" si="163">IF(NOT(ISERROR(FIND("--&gt; ",A859))),1,0)</f>
        <v>0</v>
      </c>
      <c r="I859" t="e">
        <f>VLOOKUP(G859,'Cards Fixture'!$A$1:$B$278,2,FALSE)</f>
        <v>#N/A</v>
      </c>
      <c r="J859">
        <f t="shared" ref="J859:J922" si="164">IF(C859&lt;&gt;C858,1,0)</f>
        <v>0</v>
      </c>
      <c r="K859" t="str">
        <f t="shared" si="158"/>
        <v>236,49</v>
      </c>
      <c r="L859">
        <f t="shared" ref="L859:L922" si="165">IF(ISBLANK(K859),"",IF(H859=1,I859,L858))</f>
        <v>265</v>
      </c>
      <c r="M859">
        <f t="shared" ref="M859:M922" si="166">IF(J860=1,1,0)</f>
        <v>0</v>
      </c>
      <c r="N859" t="str">
        <f t="shared" ref="N859:N922" si="167">TRIM(SUBSTITUTE(B859,"------",""))</f>
        <v>WWK</v>
      </c>
    </row>
    <row r="860" spans="1:14">
      <c r="A860" t="s">
        <v>343</v>
      </c>
      <c r="B860" t="str">
        <f t="shared" si="159"/>
        <v>------ WWK ------</v>
      </c>
      <c r="C860" t="str">
        <f t="shared" si="160"/>
        <v>Pack 3 pick 9:</v>
      </c>
      <c r="D860" s="2" t="str">
        <f t="shared" si="157"/>
        <v xml:space="preserve"> 3</v>
      </c>
      <c r="E860" s="2" t="str">
        <f t="shared" si="156"/>
        <v xml:space="preserve"> 9</v>
      </c>
      <c r="F860" t="str">
        <f t="shared" si="161"/>
        <v>--&gt; Ingot Chewer</v>
      </c>
      <c r="G860" t="str">
        <f t="shared" si="162"/>
        <v>Ingot Chewer</v>
      </c>
      <c r="H860">
        <f t="shared" si="163"/>
        <v>1</v>
      </c>
      <c r="I860">
        <f>VLOOKUP(G860,'Cards Fixture'!$A$1:$B$278,2,FALSE)</f>
        <v>100</v>
      </c>
      <c r="J860">
        <f t="shared" si="164"/>
        <v>0</v>
      </c>
      <c r="K860" t="str">
        <f t="shared" si="158"/>
        <v>236,49,100</v>
      </c>
      <c r="L860">
        <f t="shared" si="165"/>
        <v>100</v>
      </c>
      <c r="M860">
        <f t="shared" si="166"/>
        <v>0</v>
      </c>
      <c r="N860" t="str">
        <f t="shared" si="167"/>
        <v>WWK</v>
      </c>
    </row>
    <row r="861" spans="1:14">
      <c r="B861" t="str">
        <f t="shared" si="159"/>
        <v>------ WWK ------</v>
      </c>
      <c r="C861" t="str">
        <f t="shared" si="160"/>
        <v>Pack 3 pick 9:</v>
      </c>
      <c r="D861" s="2" t="str">
        <f t="shared" si="157"/>
        <v xml:space="preserve"> 3</v>
      </c>
      <c r="E861" s="2" t="str">
        <f t="shared" si="156"/>
        <v xml:space="preserve"> 9</v>
      </c>
      <c r="F861">
        <f t="shared" si="161"/>
        <v>0</v>
      </c>
      <c r="G861" t="str">
        <f t="shared" si="162"/>
        <v>0</v>
      </c>
      <c r="H861">
        <f t="shared" si="163"/>
        <v>0</v>
      </c>
      <c r="I861" t="e">
        <f>VLOOKUP(G861,'Cards Fixture'!$A$1:$B$278,2,FALSE)</f>
        <v>#N/A</v>
      </c>
      <c r="J861">
        <f t="shared" si="164"/>
        <v>0</v>
      </c>
      <c r="K861" t="str">
        <f t="shared" si="158"/>
        <v>236,49,100</v>
      </c>
      <c r="L861">
        <f t="shared" si="165"/>
        <v>100</v>
      </c>
      <c r="M861">
        <f t="shared" si="166"/>
        <v>0</v>
      </c>
      <c r="N861" t="str">
        <f t="shared" si="167"/>
        <v>WWK</v>
      </c>
    </row>
    <row r="862" spans="1:14">
      <c r="A862" t="s">
        <v>253</v>
      </c>
      <c r="B862" t="str">
        <f t="shared" si="159"/>
        <v>------ WWK ------</v>
      </c>
      <c r="C862" t="str">
        <f t="shared" si="160"/>
        <v>Pack 3 pick 9:</v>
      </c>
      <c r="D862" s="2" t="str">
        <f t="shared" si="157"/>
        <v xml:space="preserve"> 3</v>
      </c>
      <c r="E862" s="2" t="str">
        <f t="shared" ref="E862:E925" si="168">RIGHT(LEFT(C862, FIND(":",C862)-1),2)</f>
        <v xml:space="preserve"> 9</v>
      </c>
      <c r="F862" t="str">
        <f t="shared" si="161"/>
        <v xml:space="preserve">    Call the Skybreaker</v>
      </c>
      <c r="G862" t="str">
        <f t="shared" si="162"/>
        <v>Call the Skybreaker</v>
      </c>
      <c r="H862">
        <f t="shared" si="163"/>
        <v>0</v>
      </c>
      <c r="I862">
        <f>VLOOKUP(G862,'Cards Fixture'!$A$1:$B$278,2,FALSE)</f>
        <v>35</v>
      </c>
      <c r="J862">
        <f t="shared" si="164"/>
        <v>0</v>
      </c>
      <c r="K862" t="str">
        <f t="shared" si="158"/>
        <v>236,49,100,35</v>
      </c>
      <c r="L862">
        <f t="shared" si="165"/>
        <v>100</v>
      </c>
      <c r="M862">
        <f t="shared" si="166"/>
        <v>0</v>
      </c>
      <c r="N862" t="str">
        <f t="shared" si="167"/>
        <v>WWK</v>
      </c>
    </row>
    <row r="863" spans="1:14">
      <c r="B863" t="str">
        <f t="shared" si="159"/>
        <v>------ WWK ------</v>
      </c>
      <c r="C863" t="str">
        <f t="shared" si="160"/>
        <v>Pack 3 pick 9:</v>
      </c>
      <c r="D863" s="2" t="str">
        <f t="shared" ref="D863:D926" si="169">RIGHT(LEFT(C863,FIND(" pick",C863)-1),2)</f>
        <v xml:space="preserve"> 3</v>
      </c>
      <c r="E863" s="2" t="str">
        <f t="shared" si="168"/>
        <v xml:space="preserve"> 9</v>
      </c>
      <c r="F863">
        <f t="shared" si="161"/>
        <v>0</v>
      </c>
      <c r="G863" t="str">
        <f t="shared" si="162"/>
        <v>0</v>
      </c>
      <c r="H863">
        <f t="shared" si="163"/>
        <v>0</v>
      </c>
      <c r="I863" t="e">
        <f>VLOOKUP(G863,'Cards Fixture'!$A$1:$B$278,2,FALSE)</f>
        <v>#N/A</v>
      </c>
      <c r="J863">
        <f t="shared" si="164"/>
        <v>0</v>
      </c>
      <c r="K863" t="str">
        <f t="shared" si="158"/>
        <v>236,49,100,35</v>
      </c>
      <c r="L863">
        <f t="shared" si="165"/>
        <v>100</v>
      </c>
      <c r="M863">
        <f t="shared" si="166"/>
        <v>0</v>
      </c>
      <c r="N863" t="str">
        <f t="shared" si="167"/>
        <v>WWK</v>
      </c>
    </row>
    <row r="864" spans="1:14">
      <c r="A864" t="s">
        <v>254</v>
      </c>
      <c r="B864" t="str">
        <f t="shared" si="159"/>
        <v>------ WWK ------</v>
      </c>
      <c r="C864" t="str">
        <f t="shared" si="160"/>
        <v>Pack 3 pick 9:</v>
      </c>
      <c r="D864" s="2" t="str">
        <f t="shared" si="169"/>
        <v xml:space="preserve"> 3</v>
      </c>
      <c r="E864" s="2" t="str">
        <f t="shared" si="168"/>
        <v xml:space="preserve"> 9</v>
      </c>
      <c r="F864" t="str">
        <f t="shared" si="161"/>
        <v xml:space="preserve">    Tombstalker</v>
      </c>
      <c r="G864" t="str">
        <f t="shared" si="162"/>
        <v>Tombstalker</v>
      </c>
      <c r="H864">
        <f t="shared" si="163"/>
        <v>0</v>
      </c>
      <c r="I864">
        <f>VLOOKUP(G864,'Cards Fixture'!$A$1:$B$278,2,FALSE)</f>
        <v>241</v>
      </c>
      <c r="J864">
        <f t="shared" si="164"/>
        <v>0</v>
      </c>
      <c r="K864" t="str">
        <f t="shared" si="158"/>
        <v>236,49,100,35,241</v>
      </c>
      <c r="L864">
        <f t="shared" si="165"/>
        <v>100</v>
      </c>
      <c r="M864">
        <f t="shared" si="166"/>
        <v>0</v>
      </c>
      <c r="N864" t="str">
        <f t="shared" si="167"/>
        <v>WWK</v>
      </c>
    </row>
    <row r="865" spans="1:14">
      <c r="B865" t="str">
        <f t="shared" si="159"/>
        <v>------ WWK ------</v>
      </c>
      <c r="C865" t="str">
        <f t="shared" si="160"/>
        <v>Pack 3 pick 9:</v>
      </c>
      <c r="D865" s="2" t="str">
        <f t="shared" si="169"/>
        <v xml:space="preserve"> 3</v>
      </c>
      <c r="E865" s="2" t="str">
        <f t="shared" si="168"/>
        <v xml:space="preserve"> 9</v>
      </c>
      <c r="F865">
        <f t="shared" si="161"/>
        <v>0</v>
      </c>
      <c r="G865" t="str">
        <f t="shared" si="162"/>
        <v>0</v>
      </c>
      <c r="H865">
        <f t="shared" si="163"/>
        <v>0</v>
      </c>
      <c r="I865" t="e">
        <f>VLOOKUP(G865,'Cards Fixture'!$A$1:$B$278,2,FALSE)</f>
        <v>#N/A</v>
      </c>
      <c r="J865">
        <f t="shared" si="164"/>
        <v>0</v>
      </c>
      <c r="K865" t="str">
        <f t="shared" ref="K865:K928" si="170">IF(J865=1,IF(ISNA(I865),"",I865),K864&amp;IF(ISNA(I865),"",IF(LEN(K864)=0,I865,","&amp;I865)))</f>
        <v>236,49,100,35,241</v>
      </c>
      <c r="L865">
        <f t="shared" si="165"/>
        <v>100</v>
      </c>
      <c r="M865">
        <f t="shared" si="166"/>
        <v>0</v>
      </c>
      <c r="N865" t="str">
        <f t="shared" si="167"/>
        <v>WWK</v>
      </c>
    </row>
    <row r="866" spans="1:14">
      <c r="A866" t="s">
        <v>255</v>
      </c>
      <c r="B866" t="str">
        <f t="shared" si="159"/>
        <v>------ WWK ------</v>
      </c>
      <c r="C866" t="str">
        <f t="shared" si="160"/>
        <v>Pack 3 pick 9:</v>
      </c>
      <c r="D866" s="2" t="str">
        <f t="shared" si="169"/>
        <v xml:space="preserve"> 3</v>
      </c>
      <c r="E866" s="2" t="str">
        <f t="shared" si="168"/>
        <v xml:space="preserve"> 9</v>
      </c>
      <c r="F866" t="str">
        <f t="shared" si="161"/>
        <v xml:space="preserve">    Tendrils of Corruption</v>
      </c>
      <c r="G866" t="str">
        <f t="shared" si="162"/>
        <v>Tendrils of Corruption</v>
      </c>
      <c r="H866">
        <f t="shared" si="163"/>
        <v>0</v>
      </c>
      <c r="I866">
        <f>VLOOKUP(G866,'Cards Fixture'!$A$1:$B$278,2,FALSE)</f>
        <v>225</v>
      </c>
      <c r="J866">
        <f t="shared" si="164"/>
        <v>0</v>
      </c>
      <c r="K866" t="str">
        <f t="shared" si="170"/>
        <v>236,49,100,35,241,225</v>
      </c>
      <c r="L866">
        <f t="shared" si="165"/>
        <v>100</v>
      </c>
      <c r="M866">
        <f t="shared" si="166"/>
        <v>0</v>
      </c>
      <c r="N866" t="str">
        <f t="shared" si="167"/>
        <v>WWK</v>
      </c>
    </row>
    <row r="867" spans="1:14">
      <c r="B867" t="str">
        <f t="shared" si="159"/>
        <v>------ WWK ------</v>
      </c>
      <c r="C867" t="str">
        <f t="shared" si="160"/>
        <v>Pack 3 pick 9:</v>
      </c>
      <c r="D867" s="2" t="str">
        <f t="shared" si="169"/>
        <v xml:space="preserve"> 3</v>
      </c>
      <c r="E867" s="2" t="str">
        <f t="shared" si="168"/>
        <v xml:space="preserve"> 9</v>
      </c>
      <c r="F867">
        <f t="shared" si="161"/>
        <v>0</v>
      </c>
      <c r="G867" t="str">
        <f t="shared" si="162"/>
        <v>0</v>
      </c>
      <c r="H867">
        <f t="shared" si="163"/>
        <v>0</v>
      </c>
      <c r="I867" t="e">
        <f>VLOOKUP(G867,'Cards Fixture'!$A$1:$B$278,2,FALSE)</f>
        <v>#N/A</v>
      </c>
      <c r="J867">
        <f t="shared" si="164"/>
        <v>0</v>
      </c>
      <c r="K867" t="str">
        <f t="shared" si="170"/>
        <v>236,49,100,35,241,225</v>
      </c>
      <c r="L867">
        <f t="shared" si="165"/>
        <v>100</v>
      </c>
      <c r="M867">
        <f t="shared" si="166"/>
        <v>0</v>
      </c>
      <c r="N867" t="str">
        <f t="shared" si="167"/>
        <v>WWK</v>
      </c>
    </row>
    <row r="868" spans="1:14">
      <c r="A868" t="s">
        <v>256</v>
      </c>
      <c r="B868" t="str">
        <f t="shared" si="159"/>
        <v>------ WWK ------</v>
      </c>
      <c r="C868" t="str">
        <f t="shared" si="160"/>
        <v>Pack 3 pick 9:</v>
      </c>
      <c r="D868" s="2" t="str">
        <f t="shared" si="169"/>
        <v xml:space="preserve"> 3</v>
      </c>
      <c r="E868" s="2" t="str">
        <f t="shared" si="168"/>
        <v xml:space="preserve"> 9</v>
      </c>
      <c r="F868" t="str">
        <f t="shared" si="161"/>
        <v xml:space="preserve">    Disenchant</v>
      </c>
      <c r="G868" t="str">
        <f t="shared" si="162"/>
        <v>Disenchant</v>
      </c>
      <c r="H868">
        <f t="shared" si="163"/>
        <v>0</v>
      </c>
      <c r="I868">
        <f>VLOOKUP(G868,'Cards Fixture'!$A$1:$B$278,2,FALSE)</f>
        <v>55</v>
      </c>
      <c r="J868">
        <f t="shared" si="164"/>
        <v>0</v>
      </c>
      <c r="K868" t="str">
        <f t="shared" si="170"/>
        <v>236,49,100,35,241,225,55</v>
      </c>
      <c r="L868">
        <f t="shared" si="165"/>
        <v>100</v>
      </c>
      <c r="M868">
        <f t="shared" si="166"/>
        <v>0</v>
      </c>
      <c r="N868" t="str">
        <f t="shared" si="167"/>
        <v>WWK</v>
      </c>
    </row>
    <row r="869" spans="1:14">
      <c r="B869" t="str">
        <f t="shared" si="159"/>
        <v>------ WWK ------</v>
      </c>
      <c r="C869" t="str">
        <f t="shared" si="160"/>
        <v>Pack 3 pick 9:</v>
      </c>
      <c r="D869" s="2" t="str">
        <f t="shared" si="169"/>
        <v xml:space="preserve"> 3</v>
      </c>
      <c r="E869" s="2" t="str">
        <f t="shared" si="168"/>
        <v xml:space="preserve"> 9</v>
      </c>
      <c r="F869">
        <f t="shared" si="161"/>
        <v>0</v>
      </c>
      <c r="G869" t="str">
        <f t="shared" si="162"/>
        <v>0</v>
      </c>
      <c r="H869">
        <f t="shared" si="163"/>
        <v>0</v>
      </c>
      <c r="I869" t="e">
        <f>VLOOKUP(G869,'Cards Fixture'!$A$1:$B$278,2,FALSE)</f>
        <v>#N/A</v>
      </c>
      <c r="J869">
        <f t="shared" si="164"/>
        <v>0</v>
      </c>
      <c r="K869" t="str">
        <f t="shared" si="170"/>
        <v>236,49,100,35,241,225,55</v>
      </c>
      <c r="L869">
        <f t="shared" si="165"/>
        <v>100</v>
      </c>
      <c r="M869">
        <f t="shared" si="166"/>
        <v>0</v>
      </c>
      <c r="N869" t="str">
        <f t="shared" si="167"/>
        <v>WWK</v>
      </c>
    </row>
    <row r="870" spans="1:14">
      <c r="B870" t="str">
        <f t="shared" si="159"/>
        <v>------ WWK ------</v>
      </c>
      <c r="C870" t="str">
        <f t="shared" si="160"/>
        <v>Pack 3 pick 9:</v>
      </c>
      <c r="D870" s="2" t="str">
        <f t="shared" si="169"/>
        <v xml:space="preserve"> 3</v>
      </c>
      <c r="E870" s="2" t="str">
        <f t="shared" si="168"/>
        <v xml:space="preserve"> 9</v>
      </c>
      <c r="F870">
        <f t="shared" si="161"/>
        <v>0</v>
      </c>
      <c r="G870" t="str">
        <f t="shared" si="162"/>
        <v>0</v>
      </c>
      <c r="H870">
        <f t="shared" si="163"/>
        <v>0</v>
      </c>
      <c r="I870" t="e">
        <f>VLOOKUP(G870,'Cards Fixture'!$A$1:$B$278,2,FALSE)</f>
        <v>#N/A</v>
      </c>
      <c r="J870">
        <f t="shared" si="164"/>
        <v>0</v>
      </c>
      <c r="K870" t="str">
        <f t="shared" si="170"/>
        <v>236,49,100,35,241,225,55</v>
      </c>
      <c r="L870">
        <f t="shared" si="165"/>
        <v>100</v>
      </c>
      <c r="M870">
        <f t="shared" si="166"/>
        <v>0</v>
      </c>
      <c r="N870" t="str">
        <f t="shared" si="167"/>
        <v>WWK</v>
      </c>
    </row>
    <row r="871" spans="1:14">
      <c r="B871" t="str">
        <f t="shared" si="159"/>
        <v>------ WWK ------</v>
      </c>
      <c r="C871" t="str">
        <f t="shared" si="160"/>
        <v>Pack 3 pick 9:</v>
      </c>
      <c r="D871" s="2" t="str">
        <f t="shared" si="169"/>
        <v xml:space="preserve"> 3</v>
      </c>
      <c r="E871" s="2" t="str">
        <f t="shared" si="168"/>
        <v xml:space="preserve"> 9</v>
      </c>
      <c r="F871">
        <f t="shared" si="161"/>
        <v>0</v>
      </c>
      <c r="G871" t="str">
        <f t="shared" si="162"/>
        <v>0</v>
      </c>
      <c r="H871">
        <f t="shared" si="163"/>
        <v>0</v>
      </c>
      <c r="I871" t="e">
        <f>VLOOKUP(G871,'Cards Fixture'!$A$1:$B$278,2,FALSE)</f>
        <v>#N/A</v>
      </c>
      <c r="J871">
        <f t="shared" si="164"/>
        <v>0</v>
      </c>
      <c r="K871" t="str">
        <f t="shared" si="170"/>
        <v>236,49,100,35,241,225,55</v>
      </c>
      <c r="L871">
        <f t="shared" si="165"/>
        <v>100</v>
      </c>
      <c r="M871">
        <f t="shared" si="166"/>
        <v>1</v>
      </c>
      <c r="N871" t="str">
        <f t="shared" si="167"/>
        <v>WWK</v>
      </c>
    </row>
    <row r="872" spans="1:14">
      <c r="A872" t="s">
        <v>344</v>
      </c>
      <c r="B872" t="str">
        <f t="shared" si="159"/>
        <v>------ WWK ------</v>
      </c>
      <c r="C872" t="str">
        <f t="shared" si="160"/>
        <v>Pack 3 pick 10:</v>
      </c>
      <c r="D872" s="2" t="str">
        <f t="shared" si="169"/>
        <v xml:space="preserve"> 3</v>
      </c>
      <c r="E872" s="2" t="str">
        <f t="shared" si="168"/>
        <v>10</v>
      </c>
      <c r="F872" t="str">
        <f t="shared" si="161"/>
        <v/>
      </c>
      <c r="G872" t="str">
        <f t="shared" si="162"/>
        <v/>
      </c>
      <c r="H872">
        <f t="shared" si="163"/>
        <v>0</v>
      </c>
      <c r="I872" t="e">
        <f>VLOOKUP(G872,'Cards Fixture'!$A$1:$B$278,2,FALSE)</f>
        <v>#N/A</v>
      </c>
      <c r="J872">
        <f t="shared" si="164"/>
        <v>1</v>
      </c>
      <c r="K872" t="str">
        <f t="shared" si="170"/>
        <v/>
      </c>
      <c r="L872">
        <f t="shared" si="165"/>
        <v>100</v>
      </c>
      <c r="M872">
        <f t="shared" si="166"/>
        <v>0</v>
      </c>
      <c r="N872" t="str">
        <f t="shared" si="167"/>
        <v>WWK</v>
      </c>
    </row>
    <row r="873" spans="1:14">
      <c r="B873" t="str">
        <f t="shared" si="159"/>
        <v>------ WWK ------</v>
      </c>
      <c r="C873" t="str">
        <f t="shared" si="160"/>
        <v>Pack 3 pick 10:</v>
      </c>
      <c r="D873" s="2" t="str">
        <f t="shared" si="169"/>
        <v xml:space="preserve"> 3</v>
      </c>
      <c r="E873" s="2" t="str">
        <f t="shared" si="168"/>
        <v>10</v>
      </c>
      <c r="F873">
        <f t="shared" si="161"/>
        <v>0</v>
      </c>
      <c r="G873" t="str">
        <f t="shared" si="162"/>
        <v>0</v>
      </c>
      <c r="H873">
        <f t="shared" si="163"/>
        <v>0</v>
      </c>
      <c r="I873" t="e">
        <f>VLOOKUP(G873,'Cards Fixture'!$A$1:$B$278,2,FALSE)</f>
        <v>#N/A</v>
      </c>
      <c r="J873">
        <f t="shared" si="164"/>
        <v>0</v>
      </c>
      <c r="K873" t="str">
        <f t="shared" si="170"/>
        <v/>
      </c>
      <c r="L873">
        <f t="shared" si="165"/>
        <v>100</v>
      </c>
      <c r="M873">
        <f t="shared" si="166"/>
        <v>0</v>
      </c>
      <c r="N873" t="str">
        <f t="shared" si="167"/>
        <v>WWK</v>
      </c>
    </row>
    <row r="874" spans="1:14">
      <c r="A874" t="s">
        <v>262</v>
      </c>
      <c r="B874" t="str">
        <f t="shared" si="159"/>
        <v>------ WWK ------</v>
      </c>
      <c r="C874" t="str">
        <f t="shared" si="160"/>
        <v>Pack 3 pick 10:</v>
      </c>
      <c r="D874" s="2" t="str">
        <f t="shared" si="169"/>
        <v xml:space="preserve"> 3</v>
      </c>
      <c r="E874" s="2" t="str">
        <f t="shared" si="168"/>
        <v>10</v>
      </c>
      <c r="F874" t="str">
        <f t="shared" si="161"/>
        <v xml:space="preserve">    Stormblood Berserker</v>
      </c>
      <c r="G874" t="str">
        <f t="shared" si="162"/>
        <v>Stormblood Berserker</v>
      </c>
      <c r="H874">
        <f t="shared" si="163"/>
        <v>0</v>
      </c>
      <c r="I874">
        <f>VLOOKUP(G874,'Cards Fixture'!$A$1:$B$278,2,FALSE)</f>
        <v>211</v>
      </c>
      <c r="J874">
        <f t="shared" si="164"/>
        <v>0</v>
      </c>
      <c r="K874" t="str">
        <f t="shared" si="170"/>
        <v>211</v>
      </c>
      <c r="L874">
        <f t="shared" si="165"/>
        <v>100</v>
      </c>
      <c r="M874">
        <f t="shared" si="166"/>
        <v>0</v>
      </c>
      <c r="N874" t="str">
        <f t="shared" si="167"/>
        <v>WWK</v>
      </c>
    </row>
    <row r="875" spans="1:14">
      <c r="B875" t="str">
        <f t="shared" si="159"/>
        <v>------ WWK ------</v>
      </c>
      <c r="C875" t="str">
        <f t="shared" si="160"/>
        <v>Pack 3 pick 10:</v>
      </c>
      <c r="D875" s="2" t="str">
        <f t="shared" si="169"/>
        <v xml:space="preserve"> 3</v>
      </c>
      <c r="E875" s="2" t="str">
        <f t="shared" si="168"/>
        <v>10</v>
      </c>
      <c r="F875">
        <f t="shared" si="161"/>
        <v>0</v>
      </c>
      <c r="G875" t="str">
        <f t="shared" si="162"/>
        <v>0</v>
      </c>
      <c r="H875">
        <f t="shared" si="163"/>
        <v>0</v>
      </c>
      <c r="I875" t="e">
        <f>VLOOKUP(G875,'Cards Fixture'!$A$1:$B$278,2,FALSE)</f>
        <v>#N/A</v>
      </c>
      <c r="J875">
        <f t="shared" si="164"/>
        <v>0</v>
      </c>
      <c r="K875" t="str">
        <f t="shared" si="170"/>
        <v>211</v>
      </c>
      <c r="L875">
        <f t="shared" si="165"/>
        <v>100</v>
      </c>
      <c r="M875">
        <f t="shared" si="166"/>
        <v>0</v>
      </c>
      <c r="N875" t="str">
        <f t="shared" si="167"/>
        <v>WWK</v>
      </c>
    </row>
    <row r="876" spans="1:14">
      <c r="A876" t="s">
        <v>265</v>
      </c>
      <c r="B876" t="str">
        <f t="shared" si="159"/>
        <v>------ WWK ------</v>
      </c>
      <c r="C876" t="str">
        <f t="shared" si="160"/>
        <v>Pack 3 pick 10:</v>
      </c>
      <c r="D876" s="2" t="str">
        <f t="shared" si="169"/>
        <v xml:space="preserve"> 3</v>
      </c>
      <c r="E876" s="2" t="str">
        <f t="shared" si="168"/>
        <v>10</v>
      </c>
      <c r="F876" t="str">
        <f t="shared" si="161"/>
        <v xml:space="preserve">    Broodmate Dragon</v>
      </c>
      <c r="G876" t="str">
        <f t="shared" si="162"/>
        <v>Broodmate Dragon</v>
      </c>
      <c r="H876">
        <f t="shared" si="163"/>
        <v>0</v>
      </c>
      <c r="I876">
        <f>VLOOKUP(G876,'Cards Fixture'!$A$1:$B$278,2,FALSE)</f>
        <v>31</v>
      </c>
      <c r="J876">
        <f t="shared" si="164"/>
        <v>0</v>
      </c>
      <c r="K876" t="str">
        <f t="shared" si="170"/>
        <v>211,31</v>
      </c>
      <c r="L876">
        <f t="shared" si="165"/>
        <v>100</v>
      </c>
      <c r="M876">
        <f t="shared" si="166"/>
        <v>0</v>
      </c>
      <c r="N876" t="str">
        <f t="shared" si="167"/>
        <v>WWK</v>
      </c>
    </row>
    <row r="877" spans="1:14">
      <c r="B877" t="str">
        <f t="shared" si="159"/>
        <v>------ WWK ------</v>
      </c>
      <c r="C877" t="str">
        <f t="shared" si="160"/>
        <v>Pack 3 pick 10:</v>
      </c>
      <c r="D877" s="2" t="str">
        <f t="shared" si="169"/>
        <v xml:space="preserve"> 3</v>
      </c>
      <c r="E877" s="2" t="str">
        <f t="shared" si="168"/>
        <v>10</v>
      </c>
      <c r="F877">
        <f t="shared" si="161"/>
        <v>0</v>
      </c>
      <c r="G877" t="str">
        <f t="shared" si="162"/>
        <v>0</v>
      </c>
      <c r="H877">
        <f t="shared" si="163"/>
        <v>0</v>
      </c>
      <c r="I877" t="e">
        <f>VLOOKUP(G877,'Cards Fixture'!$A$1:$B$278,2,FALSE)</f>
        <v>#N/A</v>
      </c>
      <c r="J877">
        <f t="shared" si="164"/>
        <v>0</v>
      </c>
      <c r="K877" t="str">
        <f t="shared" si="170"/>
        <v>211,31</v>
      </c>
      <c r="L877">
        <f t="shared" si="165"/>
        <v>100</v>
      </c>
      <c r="M877">
        <f t="shared" si="166"/>
        <v>0</v>
      </c>
      <c r="N877" t="str">
        <f t="shared" si="167"/>
        <v>WWK</v>
      </c>
    </row>
    <row r="878" spans="1:14">
      <c r="A878" t="s">
        <v>267</v>
      </c>
      <c r="B878" t="str">
        <f t="shared" si="159"/>
        <v>------ WWK ------</v>
      </c>
      <c r="C878" t="str">
        <f t="shared" si="160"/>
        <v>Pack 3 pick 10:</v>
      </c>
      <c r="D878" s="2" t="str">
        <f t="shared" si="169"/>
        <v xml:space="preserve"> 3</v>
      </c>
      <c r="E878" s="2" t="str">
        <f t="shared" si="168"/>
        <v>10</v>
      </c>
      <c r="F878" t="str">
        <f t="shared" si="161"/>
        <v xml:space="preserve">    Sorin's Thirst</v>
      </c>
      <c r="G878" t="str">
        <f t="shared" si="162"/>
        <v>Sorin's Thirst</v>
      </c>
      <c r="H878">
        <f t="shared" si="163"/>
        <v>0</v>
      </c>
      <c r="I878">
        <f>VLOOKUP(G878,'Cards Fixture'!$A$1:$B$278,2,FALSE)</f>
        <v>200</v>
      </c>
      <c r="J878">
        <f t="shared" si="164"/>
        <v>0</v>
      </c>
      <c r="K878" t="str">
        <f t="shared" si="170"/>
        <v>211,31,200</v>
      </c>
      <c r="L878">
        <f t="shared" si="165"/>
        <v>100</v>
      </c>
      <c r="M878">
        <f t="shared" si="166"/>
        <v>0</v>
      </c>
      <c r="N878" t="str">
        <f t="shared" si="167"/>
        <v>WWK</v>
      </c>
    </row>
    <row r="879" spans="1:14">
      <c r="B879" t="str">
        <f t="shared" si="159"/>
        <v>------ WWK ------</v>
      </c>
      <c r="C879" t="str">
        <f t="shared" si="160"/>
        <v>Pack 3 pick 10:</v>
      </c>
      <c r="D879" s="2" t="str">
        <f t="shared" si="169"/>
        <v xml:space="preserve"> 3</v>
      </c>
      <c r="E879" s="2" t="str">
        <f t="shared" si="168"/>
        <v>10</v>
      </c>
      <c r="F879">
        <f t="shared" si="161"/>
        <v>0</v>
      </c>
      <c r="G879" t="str">
        <f t="shared" si="162"/>
        <v>0</v>
      </c>
      <c r="H879">
        <f t="shared" si="163"/>
        <v>0</v>
      </c>
      <c r="I879" t="e">
        <f>VLOOKUP(G879,'Cards Fixture'!$A$1:$B$278,2,FALSE)</f>
        <v>#N/A</v>
      </c>
      <c r="J879">
        <f t="shared" si="164"/>
        <v>0</v>
      </c>
      <c r="K879" t="str">
        <f t="shared" si="170"/>
        <v>211,31,200</v>
      </c>
      <c r="L879">
        <f t="shared" si="165"/>
        <v>100</v>
      </c>
      <c r="M879">
        <f t="shared" si="166"/>
        <v>0</v>
      </c>
      <c r="N879" t="str">
        <f t="shared" si="167"/>
        <v>WWK</v>
      </c>
    </row>
    <row r="880" spans="1:14">
      <c r="A880" t="s">
        <v>268</v>
      </c>
      <c r="B880" t="str">
        <f t="shared" si="159"/>
        <v>------ WWK ------</v>
      </c>
      <c r="C880" t="str">
        <f t="shared" si="160"/>
        <v>Pack 3 pick 10:</v>
      </c>
      <c r="D880" s="2" t="str">
        <f t="shared" si="169"/>
        <v xml:space="preserve"> 3</v>
      </c>
      <c r="E880" s="2" t="str">
        <f t="shared" si="168"/>
        <v>10</v>
      </c>
      <c r="F880" t="str">
        <f t="shared" si="161"/>
        <v xml:space="preserve">    Earthquake</v>
      </c>
      <c r="G880" t="str">
        <f t="shared" si="162"/>
        <v>Earthquake</v>
      </c>
      <c r="H880">
        <f t="shared" si="163"/>
        <v>0</v>
      </c>
      <c r="I880">
        <f>VLOOKUP(G880,'Cards Fixture'!$A$1:$B$278,2,FALSE)</f>
        <v>61</v>
      </c>
      <c r="J880">
        <f t="shared" si="164"/>
        <v>0</v>
      </c>
      <c r="K880" t="str">
        <f t="shared" si="170"/>
        <v>211,31,200,61</v>
      </c>
      <c r="L880">
        <f t="shared" si="165"/>
        <v>100</v>
      </c>
      <c r="M880">
        <f t="shared" si="166"/>
        <v>0</v>
      </c>
      <c r="N880" t="str">
        <f t="shared" si="167"/>
        <v>WWK</v>
      </c>
    </row>
    <row r="881" spans="1:14">
      <c r="B881" t="str">
        <f t="shared" si="159"/>
        <v>------ WWK ------</v>
      </c>
      <c r="C881" t="str">
        <f t="shared" si="160"/>
        <v>Pack 3 pick 10:</v>
      </c>
      <c r="D881" s="2" t="str">
        <f t="shared" si="169"/>
        <v xml:space="preserve"> 3</v>
      </c>
      <c r="E881" s="2" t="str">
        <f t="shared" si="168"/>
        <v>10</v>
      </c>
      <c r="F881">
        <f t="shared" si="161"/>
        <v>0</v>
      </c>
      <c r="G881" t="str">
        <f t="shared" si="162"/>
        <v>0</v>
      </c>
      <c r="H881">
        <f t="shared" si="163"/>
        <v>0</v>
      </c>
      <c r="I881" t="e">
        <f>VLOOKUP(G881,'Cards Fixture'!$A$1:$B$278,2,FALSE)</f>
        <v>#N/A</v>
      </c>
      <c r="J881">
        <f t="shared" si="164"/>
        <v>0</v>
      </c>
      <c r="K881" t="str">
        <f t="shared" si="170"/>
        <v>211,31,200,61</v>
      </c>
      <c r="L881">
        <f t="shared" si="165"/>
        <v>100</v>
      </c>
      <c r="M881">
        <f t="shared" si="166"/>
        <v>0</v>
      </c>
      <c r="N881" t="str">
        <f t="shared" si="167"/>
        <v>WWK</v>
      </c>
    </row>
    <row r="882" spans="1:14">
      <c r="A882" t="s">
        <v>270</v>
      </c>
      <c r="B882" t="str">
        <f t="shared" si="159"/>
        <v>------ WWK ------</v>
      </c>
      <c r="C882" t="str">
        <f t="shared" si="160"/>
        <v>Pack 3 pick 10:</v>
      </c>
      <c r="D882" s="2" t="str">
        <f t="shared" si="169"/>
        <v xml:space="preserve"> 3</v>
      </c>
      <c r="E882" s="2" t="str">
        <f t="shared" si="168"/>
        <v>10</v>
      </c>
      <c r="F882" t="str">
        <f t="shared" si="161"/>
        <v xml:space="preserve">    Laquatus's Champion</v>
      </c>
      <c r="G882" t="str">
        <f t="shared" si="162"/>
        <v>Laquatus's Champion</v>
      </c>
      <c r="H882">
        <f t="shared" si="163"/>
        <v>0</v>
      </c>
      <c r="I882">
        <f>VLOOKUP(G882,'Cards Fixture'!$A$1:$B$278,2,FALSE)</f>
        <v>112</v>
      </c>
      <c r="J882">
        <f t="shared" si="164"/>
        <v>0</v>
      </c>
      <c r="K882" t="str">
        <f t="shared" si="170"/>
        <v>211,31,200,61,112</v>
      </c>
      <c r="L882">
        <f t="shared" si="165"/>
        <v>100</v>
      </c>
      <c r="M882">
        <f t="shared" si="166"/>
        <v>0</v>
      </c>
      <c r="N882" t="str">
        <f t="shared" si="167"/>
        <v>WWK</v>
      </c>
    </row>
    <row r="883" spans="1:14">
      <c r="B883" t="str">
        <f t="shared" si="159"/>
        <v>------ WWK ------</v>
      </c>
      <c r="C883" t="str">
        <f t="shared" si="160"/>
        <v>Pack 3 pick 10:</v>
      </c>
      <c r="D883" s="2" t="str">
        <f t="shared" si="169"/>
        <v xml:space="preserve"> 3</v>
      </c>
      <c r="E883" s="2" t="str">
        <f t="shared" si="168"/>
        <v>10</v>
      </c>
      <c r="F883">
        <f t="shared" si="161"/>
        <v>0</v>
      </c>
      <c r="G883" t="str">
        <f t="shared" si="162"/>
        <v>0</v>
      </c>
      <c r="H883">
        <f t="shared" si="163"/>
        <v>0</v>
      </c>
      <c r="I883" t="e">
        <f>VLOOKUP(G883,'Cards Fixture'!$A$1:$B$278,2,FALSE)</f>
        <v>#N/A</v>
      </c>
      <c r="J883">
        <f t="shared" si="164"/>
        <v>0</v>
      </c>
      <c r="K883" t="str">
        <f t="shared" si="170"/>
        <v>211,31,200,61,112</v>
      </c>
      <c r="L883">
        <f t="shared" si="165"/>
        <v>100</v>
      </c>
      <c r="M883">
        <f t="shared" si="166"/>
        <v>0</v>
      </c>
      <c r="N883" t="str">
        <f t="shared" si="167"/>
        <v>WWK</v>
      </c>
    </row>
    <row r="884" spans="1:14">
      <c r="A884" t="s">
        <v>345</v>
      </c>
      <c r="B884" t="str">
        <f t="shared" si="159"/>
        <v>------ WWK ------</v>
      </c>
      <c r="C884" t="str">
        <f t="shared" si="160"/>
        <v>Pack 3 pick 10:</v>
      </c>
      <c r="D884" s="2" t="str">
        <f t="shared" si="169"/>
        <v xml:space="preserve"> 3</v>
      </c>
      <c r="E884" s="2" t="str">
        <f t="shared" si="168"/>
        <v>10</v>
      </c>
      <c r="F884" t="str">
        <f t="shared" si="161"/>
        <v>--&gt; Exhume</v>
      </c>
      <c r="G884" t="str">
        <f t="shared" si="162"/>
        <v>Exhume</v>
      </c>
      <c r="H884">
        <f t="shared" si="163"/>
        <v>1</v>
      </c>
      <c r="I884">
        <f>VLOOKUP(G884,'Cards Fixture'!$A$1:$B$278,2,FALSE)</f>
        <v>73</v>
      </c>
      <c r="J884">
        <f t="shared" si="164"/>
        <v>0</v>
      </c>
      <c r="K884" t="str">
        <f t="shared" si="170"/>
        <v>211,31,200,61,112,73</v>
      </c>
      <c r="L884">
        <f t="shared" si="165"/>
        <v>73</v>
      </c>
      <c r="M884">
        <f t="shared" si="166"/>
        <v>0</v>
      </c>
      <c r="N884" t="str">
        <f t="shared" si="167"/>
        <v>WWK</v>
      </c>
    </row>
    <row r="885" spans="1:14">
      <c r="B885" t="str">
        <f t="shared" si="159"/>
        <v>------ WWK ------</v>
      </c>
      <c r="C885" t="str">
        <f t="shared" si="160"/>
        <v>Pack 3 pick 10:</v>
      </c>
      <c r="D885" s="2" t="str">
        <f t="shared" si="169"/>
        <v xml:space="preserve"> 3</v>
      </c>
      <c r="E885" s="2" t="str">
        <f t="shared" si="168"/>
        <v>10</v>
      </c>
      <c r="F885">
        <f t="shared" si="161"/>
        <v>0</v>
      </c>
      <c r="G885" t="str">
        <f t="shared" si="162"/>
        <v>0</v>
      </c>
      <c r="H885">
        <f t="shared" si="163"/>
        <v>0</v>
      </c>
      <c r="I885" t="e">
        <f>VLOOKUP(G885,'Cards Fixture'!$A$1:$B$278,2,FALSE)</f>
        <v>#N/A</v>
      </c>
      <c r="J885">
        <f t="shared" si="164"/>
        <v>0</v>
      </c>
      <c r="K885" t="str">
        <f t="shared" si="170"/>
        <v>211,31,200,61,112,73</v>
      </c>
      <c r="L885">
        <f t="shared" si="165"/>
        <v>73</v>
      </c>
      <c r="M885">
        <f t="shared" si="166"/>
        <v>0</v>
      </c>
      <c r="N885" t="str">
        <f t="shared" si="167"/>
        <v>WWK</v>
      </c>
    </row>
    <row r="886" spans="1:14">
      <c r="B886" t="str">
        <f t="shared" si="159"/>
        <v>------ WWK ------</v>
      </c>
      <c r="C886" t="str">
        <f t="shared" si="160"/>
        <v>Pack 3 pick 10:</v>
      </c>
      <c r="D886" s="2" t="str">
        <f t="shared" si="169"/>
        <v xml:space="preserve"> 3</v>
      </c>
      <c r="E886" s="2" t="str">
        <f t="shared" si="168"/>
        <v>10</v>
      </c>
      <c r="F886">
        <f t="shared" si="161"/>
        <v>0</v>
      </c>
      <c r="G886" t="str">
        <f t="shared" si="162"/>
        <v>0</v>
      </c>
      <c r="H886">
        <f t="shared" si="163"/>
        <v>0</v>
      </c>
      <c r="I886" t="e">
        <f>VLOOKUP(G886,'Cards Fixture'!$A$1:$B$278,2,FALSE)</f>
        <v>#N/A</v>
      </c>
      <c r="J886">
        <f t="shared" si="164"/>
        <v>0</v>
      </c>
      <c r="K886" t="str">
        <f t="shared" si="170"/>
        <v>211,31,200,61,112,73</v>
      </c>
      <c r="L886">
        <f t="shared" si="165"/>
        <v>73</v>
      </c>
      <c r="M886">
        <f t="shared" si="166"/>
        <v>0</v>
      </c>
      <c r="N886" t="str">
        <f t="shared" si="167"/>
        <v>WWK</v>
      </c>
    </row>
    <row r="887" spans="1:14">
      <c r="B887" t="str">
        <f t="shared" si="159"/>
        <v>------ WWK ------</v>
      </c>
      <c r="C887" t="str">
        <f t="shared" si="160"/>
        <v>Pack 3 pick 10:</v>
      </c>
      <c r="D887" s="2" t="str">
        <f t="shared" si="169"/>
        <v xml:space="preserve"> 3</v>
      </c>
      <c r="E887" s="2" t="str">
        <f t="shared" si="168"/>
        <v>10</v>
      </c>
      <c r="F887">
        <f t="shared" si="161"/>
        <v>0</v>
      </c>
      <c r="G887" t="str">
        <f t="shared" si="162"/>
        <v>0</v>
      </c>
      <c r="H887">
        <f t="shared" si="163"/>
        <v>0</v>
      </c>
      <c r="I887" t="e">
        <f>VLOOKUP(G887,'Cards Fixture'!$A$1:$B$278,2,FALSE)</f>
        <v>#N/A</v>
      </c>
      <c r="J887">
        <f t="shared" si="164"/>
        <v>0</v>
      </c>
      <c r="K887" t="str">
        <f t="shared" si="170"/>
        <v>211,31,200,61,112,73</v>
      </c>
      <c r="L887">
        <f t="shared" si="165"/>
        <v>73</v>
      </c>
      <c r="M887">
        <f t="shared" si="166"/>
        <v>1</v>
      </c>
      <c r="N887" t="str">
        <f t="shared" si="167"/>
        <v>WWK</v>
      </c>
    </row>
    <row r="888" spans="1:14">
      <c r="A888" t="s">
        <v>346</v>
      </c>
      <c r="B888" t="str">
        <f t="shared" si="159"/>
        <v>------ WWK ------</v>
      </c>
      <c r="C888" t="str">
        <f t="shared" si="160"/>
        <v>Pack 3 pick 11:</v>
      </c>
      <c r="D888" s="2" t="str">
        <f t="shared" si="169"/>
        <v xml:space="preserve"> 3</v>
      </c>
      <c r="E888" s="2" t="str">
        <f t="shared" si="168"/>
        <v>11</v>
      </c>
      <c r="F888" t="str">
        <f t="shared" si="161"/>
        <v/>
      </c>
      <c r="G888" t="str">
        <f t="shared" si="162"/>
        <v/>
      </c>
      <c r="H888">
        <f t="shared" si="163"/>
        <v>0</v>
      </c>
      <c r="I888" t="e">
        <f>VLOOKUP(G888,'Cards Fixture'!$A$1:$B$278,2,FALSE)</f>
        <v>#N/A</v>
      </c>
      <c r="J888">
        <f t="shared" si="164"/>
        <v>1</v>
      </c>
      <c r="K888" t="str">
        <f t="shared" si="170"/>
        <v/>
      </c>
      <c r="L888">
        <f t="shared" si="165"/>
        <v>73</v>
      </c>
      <c r="M888">
        <f t="shared" si="166"/>
        <v>0</v>
      </c>
      <c r="N888" t="str">
        <f t="shared" si="167"/>
        <v>WWK</v>
      </c>
    </row>
    <row r="889" spans="1:14">
      <c r="B889" t="str">
        <f t="shared" si="159"/>
        <v>------ WWK ------</v>
      </c>
      <c r="C889" t="str">
        <f t="shared" si="160"/>
        <v>Pack 3 pick 11:</v>
      </c>
      <c r="D889" s="2" t="str">
        <f t="shared" si="169"/>
        <v xml:space="preserve"> 3</v>
      </c>
      <c r="E889" s="2" t="str">
        <f t="shared" si="168"/>
        <v>11</v>
      </c>
      <c r="F889">
        <f t="shared" si="161"/>
        <v>0</v>
      </c>
      <c r="G889" t="str">
        <f t="shared" si="162"/>
        <v>0</v>
      </c>
      <c r="H889">
        <f t="shared" si="163"/>
        <v>0</v>
      </c>
      <c r="I889" t="e">
        <f>VLOOKUP(G889,'Cards Fixture'!$A$1:$B$278,2,FALSE)</f>
        <v>#N/A</v>
      </c>
      <c r="J889">
        <f t="shared" si="164"/>
        <v>0</v>
      </c>
      <c r="K889" t="str">
        <f t="shared" si="170"/>
        <v/>
      </c>
      <c r="L889">
        <f t="shared" si="165"/>
        <v>73</v>
      </c>
      <c r="M889">
        <f t="shared" si="166"/>
        <v>0</v>
      </c>
      <c r="N889" t="str">
        <f t="shared" si="167"/>
        <v>WWK</v>
      </c>
    </row>
    <row r="890" spans="1:14">
      <c r="A890" t="s">
        <v>277</v>
      </c>
      <c r="B890" t="str">
        <f t="shared" si="159"/>
        <v>------ WWK ------</v>
      </c>
      <c r="C890" t="str">
        <f t="shared" si="160"/>
        <v>Pack 3 pick 11:</v>
      </c>
      <c r="D890" s="2" t="str">
        <f t="shared" si="169"/>
        <v xml:space="preserve"> 3</v>
      </c>
      <c r="E890" s="2" t="str">
        <f t="shared" si="168"/>
        <v>11</v>
      </c>
      <c r="F890" t="str">
        <f t="shared" si="161"/>
        <v xml:space="preserve">    Heartbeat of Spring</v>
      </c>
      <c r="G890" t="str">
        <f t="shared" si="162"/>
        <v>Heartbeat of Spring</v>
      </c>
      <c r="H890">
        <f t="shared" si="163"/>
        <v>0</v>
      </c>
      <c r="I890">
        <f>VLOOKUP(G890,'Cards Fixture'!$A$1:$B$278,2,FALSE)</f>
        <v>91</v>
      </c>
      <c r="J890">
        <f t="shared" si="164"/>
        <v>0</v>
      </c>
      <c r="K890" t="str">
        <f t="shared" si="170"/>
        <v>91</v>
      </c>
      <c r="L890">
        <f t="shared" si="165"/>
        <v>73</v>
      </c>
      <c r="M890">
        <f t="shared" si="166"/>
        <v>0</v>
      </c>
      <c r="N890" t="str">
        <f t="shared" si="167"/>
        <v>WWK</v>
      </c>
    </row>
    <row r="891" spans="1:14">
      <c r="B891" t="str">
        <f t="shared" si="159"/>
        <v>------ WWK ------</v>
      </c>
      <c r="C891" t="str">
        <f t="shared" si="160"/>
        <v>Pack 3 pick 11:</v>
      </c>
      <c r="D891" s="2" t="str">
        <f t="shared" si="169"/>
        <v xml:space="preserve"> 3</v>
      </c>
      <c r="E891" s="2" t="str">
        <f t="shared" si="168"/>
        <v>11</v>
      </c>
      <c r="F891">
        <f t="shared" si="161"/>
        <v>0</v>
      </c>
      <c r="G891" t="str">
        <f t="shared" si="162"/>
        <v>0</v>
      </c>
      <c r="H891">
        <f t="shared" si="163"/>
        <v>0</v>
      </c>
      <c r="I891" t="e">
        <f>VLOOKUP(G891,'Cards Fixture'!$A$1:$B$278,2,FALSE)</f>
        <v>#N/A</v>
      </c>
      <c r="J891">
        <f t="shared" si="164"/>
        <v>0</v>
      </c>
      <c r="K891" t="str">
        <f t="shared" si="170"/>
        <v>91</v>
      </c>
      <c r="L891">
        <f t="shared" si="165"/>
        <v>73</v>
      </c>
      <c r="M891">
        <f t="shared" si="166"/>
        <v>0</v>
      </c>
      <c r="N891" t="str">
        <f t="shared" si="167"/>
        <v>WWK</v>
      </c>
    </row>
    <row r="892" spans="1:14">
      <c r="A892" t="s">
        <v>347</v>
      </c>
      <c r="B892" t="str">
        <f t="shared" si="159"/>
        <v>------ WWK ------</v>
      </c>
      <c r="C892" t="str">
        <f t="shared" si="160"/>
        <v>Pack 3 pick 11:</v>
      </c>
      <c r="D892" s="2" t="str">
        <f t="shared" si="169"/>
        <v xml:space="preserve"> 3</v>
      </c>
      <c r="E892" s="2" t="str">
        <f t="shared" si="168"/>
        <v>11</v>
      </c>
      <c r="F892" t="str">
        <f t="shared" si="161"/>
        <v>--&gt; Steam Vents</v>
      </c>
      <c r="G892" t="str">
        <f t="shared" si="162"/>
        <v>Steam Vents</v>
      </c>
      <c r="H892">
        <f t="shared" si="163"/>
        <v>1</v>
      </c>
      <c r="I892">
        <f>VLOOKUP(G892,'Cards Fixture'!$A$1:$B$278,2,FALSE)</f>
        <v>207</v>
      </c>
      <c r="J892">
        <f t="shared" si="164"/>
        <v>0</v>
      </c>
      <c r="K892" t="str">
        <f t="shared" si="170"/>
        <v>91,207</v>
      </c>
      <c r="L892">
        <f t="shared" si="165"/>
        <v>207</v>
      </c>
      <c r="M892">
        <f t="shared" si="166"/>
        <v>0</v>
      </c>
      <c r="N892" t="str">
        <f t="shared" si="167"/>
        <v>WWK</v>
      </c>
    </row>
    <row r="893" spans="1:14">
      <c r="B893" t="str">
        <f t="shared" si="159"/>
        <v>------ WWK ------</v>
      </c>
      <c r="C893" t="str">
        <f t="shared" si="160"/>
        <v>Pack 3 pick 11:</v>
      </c>
      <c r="D893" s="2" t="str">
        <f t="shared" si="169"/>
        <v xml:space="preserve"> 3</v>
      </c>
      <c r="E893" s="2" t="str">
        <f t="shared" si="168"/>
        <v>11</v>
      </c>
      <c r="F893">
        <f t="shared" si="161"/>
        <v>0</v>
      </c>
      <c r="G893" t="str">
        <f t="shared" si="162"/>
        <v>0</v>
      </c>
      <c r="H893">
        <f t="shared" si="163"/>
        <v>0</v>
      </c>
      <c r="I893" t="e">
        <f>VLOOKUP(G893,'Cards Fixture'!$A$1:$B$278,2,FALSE)</f>
        <v>#N/A</v>
      </c>
      <c r="J893">
        <f t="shared" si="164"/>
        <v>0</v>
      </c>
      <c r="K893" t="str">
        <f t="shared" si="170"/>
        <v>91,207</v>
      </c>
      <c r="L893">
        <f t="shared" si="165"/>
        <v>207</v>
      </c>
      <c r="M893">
        <f t="shared" si="166"/>
        <v>0</v>
      </c>
      <c r="N893" t="str">
        <f t="shared" si="167"/>
        <v>WWK</v>
      </c>
    </row>
    <row r="894" spans="1:14">
      <c r="A894" t="s">
        <v>282</v>
      </c>
      <c r="B894" t="str">
        <f t="shared" si="159"/>
        <v>------ WWK ------</v>
      </c>
      <c r="C894" t="str">
        <f t="shared" si="160"/>
        <v>Pack 3 pick 11:</v>
      </c>
      <c r="D894" s="2" t="str">
        <f t="shared" si="169"/>
        <v xml:space="preserve"> 3</v>
      </c>
      <c r="E894" s="2" t="str">
        <f t="shared" si="168"/>
        <v>11</v>
      </c>
      <c r="F894" t="str">
        <f t="shared" si="161"/>
        <v xml:space="preserve">    Terror</v>
      </c>
      <c r="G894" t="str">
        <f t="shared" si="162"/>
        <v>Terror</v>
      </c>
      <c r="H894">
        <f t="shared" si="163"/>
        <v>0</v>
      </c>
      <c r="I894">
        <f>VLOOKUP(G894,'Cards Fixture'!$A$1:$B$278,2,FALSE)</f>
        <v>228</v>
      </c>
      <c r="J894">
        <f t="shared" si="164"/>
        <v>0</v>
      </c>
      <c r="K894" t="str">
        <f t="shared" si="170"/>
        <v>91,207,228</v>
      </c>
      <c r="L894">
        <f t="shared" si="165"/>
        <v>207</v>
      </c>
      <c r="M894">
        <f t="shared" si="166"/>
        <v>0</v>
      </c>
      <c r="N894" t="str">
        <f t="shared" si="167"/>
        <v>WWK</v>
      </c>
    </row>
    <row r="895" spans="1:14">
      <c r="B895" t="str">
        <f t="shared" si="159"/>
        <v>------ WWK ------</v>
      </c>
      <c r="C895" t="str">
        <f t="shared" si="160"/>
        <v>Pack 3 pick 11:</v>
      </c>
      <c r="D895" s="2" t="str">
        <f t="shared" si="169"/>
        <v xml:space="preserve"> 3</v>
      </c>
      <c r="E895" s="2" t="str">
        <f t="shared" si="168"/>
        <v>11</v>
      </c>
      <c r="F895">
        <f t="shared" si="161"/>
        <v>0</v>
      </c>
      <c r="G895" t="str">
        <f t="shared" si="162"/>
        <v>0</v>
      </c>
      <c r="H895">
        <f t="shared" si="163"/>
        <v>0</v>
      </c>
      <c r="I895" t="e">
        <f>VLOOKUP(G895,'Cards Fixture'!$A$1:$B$278,2,FALSE)</f>
        <v>#N/A</v>
      </c>
      <c r="J895">
        <f t="shared" si="164"/>
        <v>0</v>
      </c>
      <c r="K895" t="str">
        <f t="shared" si="170"/>
        <v>91,207,228</v>
      </c>
      <c r="L895">
        <f t="shared" si="165"/>
        <v>207</v>
      </c>
      <c r="M895">
        <f t="shared" si="166"/>
        <v>0</v>
      </c>
      <c r="N895" t="str">
        <f t="shared" si="167"/>
        <v>WWK</v>
      </c>
    </row>
    <row r="896" spans="1:14">
      <c r="A896" t="s">
        <v>283</v>
      </c>
      <c r="B896" t="str">
        <f t="shared" si="159"/>
        <v>------ WWK ------</v>
      </c>
      <c r="C896" t="str">
        <f t="shared" si="160"/>
        <v>Pack 3 pick 11:</v>
      </c>
      <c r="D896" s="2" t="str">
        <f t="shared" si="169"/>
        <v xml:space="preserve"> 3</v>
      </c>
      <c r="E896" s="2" t="str">
        <f t="shared" si="168"/>
        <v>11</v>
      </c>
      <c r="F896" t="str">
        <f t="shared" si="161"/>
        <v xml:space="preserve">    Blood Knight</v>
      </c>
      <c r="G896" t="str">
        <f t="shared" si="162"/>
        <v>Blood Knight</v>
      </c>
      <c r="H896">
        <f t="shared" si="163"/>
        <v>0</v>
      </c>
      <c r="I896">
        <f>VLOOKUP(G896,'Cards Fixture'!$A$1:$B$278,2,FALSE)</f>
        <v>22</v>
      </c>
      <c r="J896">
        <f t="shared" si="164"/>
        <v>0</v>
      </c>
      <c r="K896" t="str">
        <f t="shared" si="170"/>
        <v>91,207,228,22</v>
      </c>
      <c r="L896">
        <f t="shared" si="165"/>
        <v>207</v>
      </c>
      <c r="M896">
        <f t="shared" si="166"/>
        <v>0</v>
      </c>
      <c r="N896" t="str">
        <f t="shared" si="167"/>
        <v>WWK</v>
      </c>
    </row>
    <row r="897" spans="1:14">
      <c r="B897" t="str">
        <f t="shared" si="159"/>
        <v>------ WWK ------</v>
      </c>
      <c r="C897" t="str">
        <f t="shared" si="160"/>
        <v>Pack 3 pick 11:</v>
      </c>
      <c r="D897" s="2" t="str">
        <f t="shared" si="169"/>
        <v xml:space="preserve"> 3</v>
      </c>
      <c r="E897" s="2" t="str">
        <f t="shared" si="168"/>
        <v>11</v>
      </c>
      <c r="F897">
        <f t="shared" si="161"/>
        <v>0</v>
      </c>
      <c r="G897" t="str">
        <f t="shared" si="162"/>
        <v>0</v>
      </c>
      <c r="H897">
        <f t="shared" si="163"/>
        <v>0</v>
      </c>
      <c r="I897" t="e">
        <f>VLOOKUP(G897,'Cards Fixture'!$A$1:$B$278,2,FALSE)</f>
        <v>#N/A</v>
      </c>
      <c r="J897">
        <f t="shared" si="164"/>
        <v>0</v>
      </c>
      <c r="K897" t="str">
        <f t="shared" si="170"/>
        <v>91,207,228,22</v>
      </c>
      <c r="L897">
        <f t="shared" si="165"/>
        <v>207</v>
      </c>
      <c r="M897">
        <f t="shared" si="166"/>
        <v>0</v>
      </c>
      <c r="N897" t="str">
        <f t="shared" si="167"/>
        <v>WWK</v>
      </c>
    </row>
    <row r="898" spans="1:14">
      <c r="A898" t="s">
        <v>286</v>
      </c>
      <c r="B898" t="str">
        <f t="shared" si="159"/>
        <v>------ WWK ------</v>
      </c>
      <c r="C898" t="str">
        <f t="shared" si="160"/>
        <v>Pack 3 pick 11:</v>
      </c>
      <c r="D898" s="2" t="str">
        <f t="shared" si="169"/>
        <v xml:space="preserve"> 3</v>
      </c>
      <c r="E898" s="2" t="str">
        <f t="shared" si="168"/>
        <v>11</v>
      </c>
      <c r="F898" t="str">
        <f t="shared" si="161"/>
        <v xml:space="preserve">    Ravenous Baboons</v>
      </c>
      <c r="G898" t="str">
        <f t="shared" si="162"/>
        <v>Ravenous Baboons</v>
      </c>
      <c r="H898">
        <f t="shared" si="163"/>
        <v>0</v>
      </c>
      <c r="I898">
        <f>VLOOKUP(G898,'Cards Fixture'!$A$1:$B$278,2,FALSE)</f>
        <v>176</v>
      </c>
      <c r="J898">
        <f t="shared" si="164"/>
        <v>0</v>
      </c>
      <c r="K898" t="str">
        <f t="shared" si="170"/>
        <v>91,207,228,22,176</v>
      </c>
      <c r="L898">
        <f t="shared" si="165"/>
        <v>207</v>
      </c>
      <c r="M898">
        <f t="shared" si="166"/>
        <v>0</v>
      </c>
      <c r="N898" t="str">
        <f t="shared" si="167"/>
        <v>WWK</v>
      </c>
    </row>
    <row r="899" spans="1:14">
      <c r="B899" t="str">
        <f t="shared" si="159"/>
        <v>------ WWK ------</v>
      </c>
      <c r="C899" t="str">
        <f t="shared" si="160"/>
        <v>Pack 3 pick 11:</v>
      </c>
      <c r="D899" s="2" t="str">
        <f t="shared" si="169"/>
        <v xml:space="preserve"> 3</v>
      </c>
      <c r="E899" s="2" t="str">
        <f t="shared" si="168"/>
        <v>11</v>
      </c>
      <c r="F899">
        <f t="shared" si="161"/>
        <v>0</v>
      </c>
      <c r="G899" t="str">
        <f t="shared" si="162"/>
        <v>0</v>
      </c>
      <c r="H899">
        <f t="shared" si="163"/>
        <v>0</v>
      </c>
      <c r="I899" t="e">
        <f>VLOOKUP(G899,'Cards Fixture'!$A$1:$B$278,2,FALSE)</f>
        <v>#N/A</v>
      </c>
      <c r="J899">
        <f t="shared" si="164"/>
        <v>0</v>
      </c>
      <c r="K899" t="str">
        <f t="shared" si="170"/>
        <v>91,207,228,22,176</v>
      </c>
      <c r="L899">
        <f t="shared" si="165"/>
        <v>207</v>
      </c>
      <c r="M899">
        <f t="shared" si="166"/>
        <v>0</v>
      </c>
      <c r="N899" t="str">
        <f t="shared" si="167"/>
        <v>WWK</v>
      </c>
    </row>
    <row r="900" spans="1:14">
      <c r="B900" t="str">
        <f t="shared" si="159"/>
        <v>------ WWK ------</v>
      </c>
      <c r="C900" t="str">
        <f t="shared" si="160"/>
        <v>Pack 3 pick 11:</v>
      </c>
      <c r="D900" s="2" t="str">
        <f t="shared" si="169"/>
        <v xml:space="preserve"> 3</v>
      </c>
      <c r="E900" s="2" t="str">
        <f t="shared" si="168"/>
        <v>11</v>
      </c>
      <c r="F900">
        <f t="shared" si="161"/>
        <v>0</v>
      </c>
      <c r="G900" t="str">
        <f t="shared" si="162"/>
        <v>0</v>
      </c>
      <c r="H900">
        <f t="shared" si="163"/>
        <v>0</v>
      </c>
      <c r="I900" t="e">
        <f>VLOOKUP(G900,'Cards Fixture'!$A$1:$B$278,2,FALSE)</f>
        <v>#N/A</v>
      </c>
      <c r="J900">
        <f t="shared" si="164"/>
        <v>0</v>
      </c>
      <c r="K900" t="str">
        <f t="shared" si="170"/>
        <v>91,207,228,22,176</v>
      </c>
      <c r="L900">
        <f t="shared" si="165"/>
        <v>207</v>
      </c>
      <c r="M900">
        <f t="shared" si="166"/>
        <v>0</v>
      </c>
      <c r="N900" t="str">
        <f t="shared" si="167"/>
        <v>WWK</v>
      </c>
    </row>
    <row r="901" spans="1:14">
      <c r="B901" t="str">
        <f t="shared" si="159"/>
        <v>------ WWK ------</v>
      </c>
      <c r="C901" t="str">
        <f t="shared" si="160"/>
        <v>Pack 3 pick 11:</v>
      </c>
      <c r="D901" s="2" t="str">
        <f t="shared" si="169"/>
        <v xml:space="preserve"> 3</v>
      </c>
      <c r="E901" s="2" t="str">
        <f t="shared" si="168"/>
        <v>11</v>
      </c>
      <c r="F901">
        <f t="shared" si="161"/>
        <v>0</v>
      </c>
      <c r="G901" t="str">
        <f t="shared" si="162"/>
        <v>0</v>
      </c>
      <c r="H901">
        <f t="shared" si="163"/>
        <v>0</v>
      </c>
      <c r="I901" t="e">
        <f>VLOOKUP(G901,'Cards Fixture'!$A$1:$B$278,2,FALSE)</f>
        <v>#N/A</v>
      </c>
      <c r="J901">
        <f t="shared" si="164"/>
        <v>0</v>
      </c>
      <c r="K901" t="str">
        <f t="shared" si="170"/>
        <v>91,207,228,22,176</v>
      </c>
      <c r="L901">
        <f t="shared" si="165"/>
        <v>207</v>
      </c>
      <c r="M901">
        <f t="shared" si="166"/>
        <v>1</v>
      </c>
      <c r="N901" t="str">
        <f t="shared" si="167"/>
        <v>WWK</v>
      </c>
    </row>
    <row r="902" spans="1:14">
      <c r="A902" t="s">
        <v>348</v>
      </c>
      <c r="B902" t="str">
        <f t="shared" si="159"/>
        <v>------ WWK ------</v>
      </c>
      <c r="C902" t="str">
        <f t="shared" si="160"/>
        <v>Pack 3 pick 12:</v>
      </c>
      <c r="D902" s="2" t="str">
        <f t="shared" si="169"/>
        <v xml:space="preserve"> 3</v>
      </c>
      <c r="E902" s="2" t="str">
        <f t="shared" si="168"/>
        <v>12</v>
      </c>
      <c r="F902" t="str">
        <f t="shared" si="161"/>
        <v/>
      </c>
      <c r="G902" t="str">
        <f t="shared" si="162"/>
        <v/>
      </c>
      <c r="H902">
        <f t="shared" si="163"/>
        <v>0</v>
      </c>
      <c r="I902" t="e">
        <f>VLOOKUP(G902,'Cards Fixture'!$A$1:$B$278,2,FALSE)</f>
        <v>#N/A</v>
      </c>
      <c r="J902">
        <f t="shared" si="164"/>
        <v>1</v>
      </c>
      <c r="K902" t="str">
        <f t="shared" si="170"/>
        <v/>
      </c>
      <c r="L902">
        <f t="shared" si="165"/>
        <v>207</v>
      </c>
      <c r="M902">
        <f t="shared" si="166"/>
        <v>0</v>
      </c>
      <c r="N902" t="str">
        <f t="shared" si="167"/>
        <v>WWK</v>
      </c>
    </row>
    <row r="903" spans="1:14">
      <c r="B903" t="str">
        <f t="shared" si="159"/>
        <v>------ WWK ------</v>
      </c>
      <c r="C903" t="str">
        <f t="shared" si="160"/>
        <v>Pack 3 pick 12:</v>
      </c>
      <c r="D903" s="2" t="str">
        <f t="shared" si="169"/>
        <v xml:space="preserve"> 3</v>
      </c>
      <c r="E903" s="2" t="str">
        <f t="shared" si="168"/>
        <v>12</v>
      </c>
      <c r="F903">
        <f t="shared" si="161"/>
        <v>0</v>
      </c>
      <c r="G903" t="str">
        <f t="shared" si="162"/>
        <v>0</v>
      </c>
      <c r="H903">
        <f t="shared" si="163"/>
        <v>0</v>
      </c>
      <c r="I903" t="e">
        <f>VLOOKUP(G903,'Cards Fixture'!$A$1:$B$278,2,FALSE)</f>
        <v>#N/A</v>
      </c>
      <c r="J903">
        <f t="shared" si="164"/>
        <v>0</v>
      </c>
      <c r="K903" t="str">
        <f t="shared" si="170"/>
        <v/>
      </c>
      <c r="L903">
        <f t="shared" si="165"/>
        <v>207</v>
      </c>
      <c r="M903">
        <f t="shared" si="166"/>
        <v>0</v>
      </c>
      <c r="N903" t="str">
        <f t="shared" si="167"/>
        <v>WWK</v>
      </c>
    </row>
    <row r="904" spans="1:14">
      <c r="A904" t="s">
        <v>288</v>
      </c>
      <c r="B904" t="str">
        <f t="shared" si="159"/>
        <v>------ WWK ------</v>
      </c>
      <c r="C904" t="str">
        <f t="shared" si="160"/>
        <v>Pack 3 pick 12:</v>
      </c>
      <c r="D904" s="2" t="str">
        <f t="shared" si="169"/>
        <v xml:space="preserve"> 3</v>
      </c>
      <c r="E904" s="2" t="str">
        <f t="shared" si="168"/>
        <v>12</v>
      </c>
      <c r="F904" t="str">
        <f t="shared" si="161"/>
        <v xml:space="preserve">    Eternal Dragon</v>
      </c>
      <c r="G904" t="str">
        <f t="shared" si="162"/>
        <v>Eternal Dragon</v>
      </c>
      <c r="H904">
        <f t="shared" si="163"/>
        <v>0</v>
      </c>
      <c r="I904">
        <f>VLOOKUP(G904,'Cards Fixture'!$A$1:$B$278,2,FALSE)</f>
        <v>69</v>
      </c>
      <c r="J904">
        <f t="shared" si="164"/>
        <v>0</v>
      </c>
      <c r="K904" t="str">
        <f t="shared" si="170"/>
        <v>69</v>
      </c>
      <c r="L904">
        <f t="shared" si="165"/>
        <v>207</v>
      </c>
      <c r="M904">
        <f t="shared" si="166"/>
        <v>0</v>
      </c>
      <c r="N904" t="str">
        <f t="shared" si="167"/>
        <v>WWK</v>
      </c>
    </row>
    <row r="905" spans="1:14">
      <c r="B905" t="str">
        <f t="shared" si="159"/>
        <v>------ WWK ------</v>
      </c>
      <c r="C905" t="str">
        <f t="shared" si="160"/>
        <v>Pack 3 pick 12:</v>
      </c>
      <c r="D905" s="2" t="str">
        <f t="shared" si="169"/>
        <v xml:space="preserve"> 3</v>
      </c>
      <c r="E905" s="2" t="str">
        <f t="shared" si="168"/>
        <v>12</v>
      </c>
      <c r="F905">
        <f t="shared" si="161"/>
        <v>0</v>
      </c>
      <c r="G905" t="str">
        <f t="shared" si="162"/>
        <v>0</v>
      </c>
      <c r="H905">
        <f t="shared" si="163"/>
        <v>0</v>
      </c>
      <c r="I905" t="e">
        <f>VLOOKUP(G905,'Cards Fixture'!$A$1:$B$278,2,FALSE)</f>
        <v>#N/A</v>
      </c>
      <c r="J905">
        <f t="shared" si="164"/>
        <v>0</v>
      </c>
      <c r="K905" t="str">
        <f t="shared" si="170"/>
        <v>69</v>
      </c>
      <c r="L905">
        <f t="shared" si="165"/>
        <v>207</v>
      </c>
      <c r="M905">
        <f t="shared" si="166"/>
        <v>0</v>
      </c>
      <c r="N905" t="str">
        <f t="shared" si="167"/>
        <v>WWK</v>
      </c>
    </row>
    <row r="906" spans="1:14">
      <c r="A906" t="s">
        <v>294</v>
      </c>
      <c r="B906" t="str">
        <f t="shared" si="159"/>
        <v>------ WWK ------</v>
      </c>
      <c r="C906" t="str">
        <f t="shared" si="160"/>
        <v>Pack 3 pick 12:</v>
      </c>
      <c r="D906" s="2" t="str">
        <f t="shared" si="169"/>
        <v xml:space="preserve"> 3</v>
      </c>
      <c r="E906" s="2" t="str">
        <f t="shared" si="168"/>
        <v>12</v>
      </c>
      <c r="F906" t="str">
        <f t="shared" si="161"/>
        <v xml:space="preserve">    Nucklavee</v>
      </c>
      <c r="G906" t="str">
        <f t="shared" si="162"/>
        <v>Nucklavee</v>
      </c>
      <c r="H906">
        <f t="shared" si="163"/>
        <v>0</v>
      </c>
      <c r="I906">
        <f>VLOOKUP(G906,'Cards Fixture'!$A$1:$B$278,2,FALSE)</f>
        <v>145</v>
      </c>
      <c r="J906">
        <f t="shared" si="164"/>
        <v>0</v>
      </c>
      <c r="K906" t="str">
        <f t="shared" si="170"/>
        <v>69,145</v>
      </c>
      <c r="L906">
        <f t="shared" si="165"/>
        <v>207</v>
      </c>
      <c r="M906">
        <f t="shared" si="166"/>
        <v>0</v>
      </c>
      <c r="N906" t="str">
        <f t="shared" si="167"/>
        <v>WWK</v>
      </c>
    </row>
    <row r="907" spans="1:14">
      <c r="B907" t="str">
        <f t="shared" si="159"/>
        <v>------ WWK ------</v>
      </c>
      <c r="C907" t="str">
        <f t="shared" si="160"/>
        <v>Pack 3 pick 12:</v>
      </c>
      <c r="D907" s="2" t="str">
        <f t="shared" si="169"/>
        <v xml:space="preserve"> 3</v>
      </c>
      <c r="E907" s="2" t="str">
        <f t="shared" si="168"/>
        <v>12</v>
      </c>
      <c r="F907">
        <f t="shared" si="161"/>
        <v>0</v>
      </c>
      <c r="G907" t="str">
        <f t="shared" si="162"/>
        <v>0</v>
      </c>
      <c r="H907">
        <f t="shared" si="163"/>
        <v>0</v>
      </c>
      <c r="I907" t="e">
        <f>VLOOKUP(G907,'Cards Fixture'!$A$1:$B$278,2,FALSE)</f>
        <v>#N/A</v>
      </c>
      <c r="J907">
        <f t="shared" si="164"/>
        <v>0</v>
      </c>
      <c r="K907" t="str">
        <f t="shared" si="170"/>
        <v>69,145</v>
      </c>
      <c r="L907">
        <f t="shared" si="165"/>
        <v>207</v>
      </c>
      <c r="M907">
        <f t="shared" si="166"/>
        <v>0</v>
      </c>
      <c r="N907" t="str">
        <f t="shared" si="167"/>
        <v>WWK</v>
      </c>
    </row>
    <row r="908" spans="1:14">
      <c r="A908" t="s">
        <v>296</v>
      </c>
      <c r="B908" t="str">
        <f t="shared" si="159"/>
        <v>------ WWK ------</v>
      </c>
      <c r="C908" t="str">
        <f t="shared" si="160"/>
        <v>Pack 3 pick 12:</v>
      </c>
      <c r="D908" s="2" t="str">
        <f t="shared" si="169"/>
        <v xml:space="preserve"> 3</v>
      </c>
      <c r="E908" s="2" t="str">
        <f t="shared" si="168"/>
        <v>12</v>
      </c>
      <c r="F908" t="str">
        <f t="shared" si="161"/>
        <v xml:space="preserve">    Angel of Despair</v>
      </c>
      <c r="G908" t="str">
        <f t="shared" si="162"/>
        <v>Angel of Despair</v>
      </c>
      <c r="H908">
        <f t="shared" si="163"/>
        <v>0</v>
      </c>
      <c r="I908">
        <f>VLOOKUP(G908,'Cards Fixture'!$A$1:$B$278,2,FALSE)</f>
        <v>11</v>
      </c>
      <c r="J908">
        <f t="shared" si="164"/>
        <v>0</v>
      </c>
      <c r="K908" t="str">
        <f t="shared" si="170"/>
        <v>69,145,11</v>
      </c>
      <c r="L908">
        <f t="shared" si="165"/>
        <v>207</v>
      </c>
      <c r="M908">
        <f t="shared" si="166"/>
        <v>0</v>
      </c>
      <c r="N908" t="str">
        <f t="shared" si="167"/>
        <v>WWK</v>
      </c>
    </row>
    <row r="909" spans="1:14">
      <c r="B909" t="str">
        <f t="shared" si="159"/>
        <v>------ WWK ------</v>
      </c>
      <c r="C909" t="str">
        <f t="shared" si="160"/>
        <v>Pack 3 pick 12:</v>
      </c>
      <c r="D909" s="2" t="str">
        <f t="shared" si="169"/>
        <v xml:space="preserve"> 3</v>
      </c>
      <c r="E909" s="2" t="str">
        <f t="shared" si="168"/>
        <v>12</v>
      </c>
      <c r="F909">
        <f t="shared" si="161"/>
        <v>0</v>
      </c>
      <c r="G909" t="str">
        <f t="shared" si="162"/>
        <v>0</v>
      </c>
      <c r="H909">
        <f t="shared" si="163"/>
        <v>0</v>
      </c>
      <c r="I909" t="e">
        <f>VLOOKUP(G909,'Cards Fixture'!$A$1:$B$278,2,FALSE)</f>
        <v>#N/A</v>
      </c>
      <c r="J909">
        <f t="shared" si="164"/>
        <v>0</v>
      </c>
      <c r="K909" t="str">
        <f t="shared" si="170"/>
        <v>69,145,11</v>
      </c>
      <c r="L909">
        <f t="shared" si="165"/>
        <v>207</v>
      </c>
      <c r="M909">
        <f t="shared" si="166"/>
        <v>0</v>
      </c>
      <c r="N909" t="str">
        <f t="shared" si="167"/>
        <v>WWK</v>
      </c>
    </row>
    <row r="910" spans="1:14">
      <c r="A910" t="s">
        <v>349</v>
      </c>
      <c r="B910" t="str">
        <f t="shared" si="159"/>
        <v>------ WWK ------</v>
      </c>
      <c r="C910" t="str">
        <f t="shared" si="160"/>
        <v>Pack 3 pick 12:</v>
      </c>
      <c r="D910" s="2" t="str">
        <f t="shared" si="169"/>
        <v xml:space="preserve"> 3</v>
      </c>
      <c r="E910" s="2" t="str">
        <f t="shared" si="168"/>
        <v>12</v>
      </c>
      <c r="F910" t="str">
        <f t="shared" si="161"/>
        <v>--&gt; Tandem Lookout</v>
      </c>
      <c r="G910" t="str">
        <f t="shared" si="162"/>
        <v>Tandem Lookout</v>
      </c>
      <c r="H910">
        <f t="shared" si="163"/>
        <v>1</v>
      </c>
      <c r="I910">
        <f>VLOOKUP(G910,'Cards Fixture'!$A$1:$B$278,2,FALSE)</f>
        <v>219</v>
      </c>
      <c r="J910">
        <f t="shared" si="164"/>
        <v>0</v>
      </c>
      <c r="K910" t="str">
        <f t="shared" si="170"/>
        <v>69,145,11,219</v>
      </c>
      <c r="L910">
        <f t="shared" si="165"/>
        <v>219</v>
      </c>
      <c r="M910">
        <f t="shared" si="166"/>
        <v>0</v>
      </c>
      <c r="N910" t="str">
        <f t="shared" si="167"/>
        <v>WWK</v>
      </c>
    </row>
    <row r="911" spans="1:14">
      <c r="B911" t="str">
        <f t="shared" si="159"/>
        <v>------ WWK ------</v>
      </c>
      <c r="C911" t="str">
        <f t="shared" si="160"/>
        <v>Pack 3 pick 12:</v>
      </c>
      <c r="D911" s="2" t="str">
        <f t="shared" si="169"/>
        <v xml:space="preserve"> 3</v>
      </c>
      <c r="E911" s="2" t="str">
        <f t="shared" si="168"/>
        <v>12</v>
      </c>
      <c r="F911">
        <f t="shared" si="161"/>
        <v>0</v>
      </c>
      <c r="G911" t="str">
        <f t="shared" si="162"/>
        <v>0</v>
      </c>
      <c r="H911">
        <f t="shared" si="163"/>
        <v>0</v>
      </c>
      <c r="I911" t="e">
        <f>VLOOKUP(G911,'Cards Fixture'!$A$1:$B$278,2,FALSE)</f>
        <v>#N/A</v>
      </c>
      <c r="J911">
        <f t="shared" si="164"/>
        <v>0</v>
      </c>
      <c r="K911" t="str">
        <f t="shared" si="170"/>
        <v>69,145,11,219</v>
      </c>
      <c r="L911">
        <f t="shared" si="165"/>
        <v>219</v>
      </c>
      <c r="M911">
        <f t="shared" si="166"/>
        <v>0</v>
      </c>
      <c r="N911" t="str">
        <f t="shared" si="167"/>
        <v>WWK</v>
      </c>
    </row>
    <row r="912" spans="1:14">
      <c r="B912" t="str">
        <f t="shared" si="159"/>
        <v>------ WWK ------</v>
      </c>
      <c r="C912" t="str">
        <f t="shared" si="160"/>
        <v>Pack 3 pick 12:</v>
      </c>
      <c r="D912" s="2" t="str">
        <f t="shared" si="169"/>
        <v xml:space="preserve"> 3</v>
      </c>
      <c r="E912" s="2" t="str">
        <f t="shared" si="168"/>
        <v>12</v>
      </c>
      <c r="F912">
        <f t="shared" si="161"/>
        <v>0</v>
      </c>
      <c r="G912" t="str">
        <f t="shared" si="162"/>
        <v>0</v>
      </c>
      <c r="H912">
        <f t="shared" si="163"/>
        <v>0</v>
      </c>
      <c r="I912" t="e">
        <f>VLOOKUP(G912,'Cards Fixture'!$A$1:$B$278,2,FALSE)</f>
        <v>#N/A</v>
      </c>
      <c r="J912">
        <f t="shared" si="164"/>
        <v>0</v>
      </c>
      <c r="K912" t="str">
        <f t="shared" si="170"/>
        <v>69,145,11,219</v>
      </c>
      <c r="L912">
        <f t="shared" si="165"/>
        <v>219</v>
      </c>
      <c r="M912">
        <f t="shared" si="166"/>
        <v>0</v>
      </c>
      <c r="N912" t="str">
        <f t="shared" si="167"/>
        <v>WWK</v>
      </c>
    </row>
    <row r="913" spans="1:14">
      <c r="B913" t="str">
        <f t="shared" si="159"/>
        <v>------ WWK ------</v>
      </c>
      <c r="C913" t="str">
        <f t="shared" si="160"/>
        <v>Pack 3 pick 12:</v>
      </c>
      <c r="D913" s="2" t="str">
        <f t="shared" si="169"/>
        <v xml:space="preserve"> 3</v>
      </c>
      <c r="E913" s="2" t="str">
        <f t="shared" si="168"/>
        <v>12</v>
      </c>
      <c r="F913">
        <f t="shared" si="161"/>
        <v>0</v>
      </c>
      <c r="G913" t="str">
        <f t="shared" si="162"/>
        <v>0</v>
      </c>
      <c r="H913">
        <f t="shared" si="163"/>
        <v>0</v>
      </c>
      <c r="I913" t="e">
        <f>VLOOKUP(G913,'Cards Fixture'!$A$1:$B$278,2,FALSE)</f>
        <v>#N/A</v>
      </c>
      <c r="J913">
        <f t="shared" si="164"/>
        <v>0</v>
      </c>
      <c r="K913" t="str">
        <f t="shared" si="170"/>
        <v>69,145,11,219</v>
      </c>
      <c r="L913">
        <f t="shared" si="165"/>
        <v>219</v>
      </c>
      <c r="M913">
        <f t="shared" si="166"/>
        <v>1</v>
      </c>
      <c r="N913" t="str">
        <f t="shared" si="167"/>
        <v>WWK</v>
      </c>
    </row>
    <row r="914" spans="1:14">
      <c r="A914" t="s">
        <v>350</v>
      </c>
      <c r="B914" t="str">
        <f t="shared" si="159"/>
        <v>------ WWK ------</v>
      </c>
      <c r="C914" t="str">
        <f t="shared" si="160"/>
        <v>Pack 3 pick 13:</v>
      </c>
      <c r="D914" s="2" t="str">
        <f t="shared" si="169"/>
        <v xml:space="preserve"> 3</v>
      </c>
      <c r="E914" s="2" t="str">
        <f t="shared" si="168"/>
        <v>13</v>
      </c>
      <c r="F914" t="str">
        <f t="shared" si="161"/>
        <v/>
      </c>
      <c r="G914" t="str">
        <f t="shared" si="162"/>
        <v/>
      </c>
      <c r="H914">
        <f t="shared" si="163"/>
        <v>0</v>
      </c>
      <c r="I914" t="e">
        <f>VLOOKUP(G914,'Cards Fixture'!$A$1:$B$278,2,FALSE)</f>
        <v>#N/A</v>
      </c>
      <c r="J914">
        <f t="shared" si="164"/>
        <v>1</v>
      </c>
      <c r="K914" t="str">
        <f t="shared" si="170"/>
        <v/>
      </c>
      <c r="L914">
        <f t="shared" si="165"/>
        <v>219</v>
      </c>
      <c r="M914">
        <f t="shared" si="166"/>
        <v>0</v>
      </c>
      <c r="N914" t="str">
        <f t="shared" si="167"/>
        <v>WWK</v>
      </c>
    </row>
    <row r="915" spans="1:14">
      <c r="B915" t="str">
        <f t="shared" si="159"/>
        <v>------ WWK ------</v>
      </c>
      <c r="C915" t="str">
        <f t="shared" si="160"/>
        <v>Pack 3 pick 13:</v>
      </c>
      <c r="D915" s="2" t="str">
        <f t="shared" si="169"/>
        <v xml:space="preserve"> 3</v>
      </c>
      <c r="E915" s="2" t="str">
        <f t="shared" si="168"/>
        <v>13</v>
      </c>
      <c r="F915">
        <f t="shared" si="161"/>
        <v>0</v>
      </c>
      <c r="G915" t="str">
        <f t="shared" si="162"/>
        <v>0</v>
      </c>
      <c r="H915">
        <f t="shared" si="163"/>
        <v>0</v>
      </c>
      <c r="I915" t="e">
        <f>VLOOKUP(G915,'Cards Fixture'!$A$1:$B$278,2,FALSE)</f>
        <v>#N/A</v>
      </c>
      <c r="J915">
        <f t="shared" si="164"/>
        <v>0</v>
      </c>
      <c r="K915" t="str">
        <f t="shared" si="170"/>
        <v/>
      </c>
      <c r="L915">
        <f t="shared" si="165"/>
        <v>219</v>
      </c>
      <c r="M915">
        <f t="shared" si="166"/>
        <v>0</v>
      </c>
      <c r="N915" t="str">
        <f t="shared" si="167"/>
        <v>WWK</v>
      </c>
    </row>
    <row r="916" spans="1:14">
      <c r="A916" t="s">
        <v>351</v>
      </c>
      <c r="B916" t="str">
        <f t="shared" si="159"/>
        <v>------ WWK ------</v>
      </c>
      <c r="C916" t="str">
        <f t="shared" si="160"/>
        <v>Pack 3 pick 13:</v>
      </c>
      <c r="D916" s="2" t="str">
        <f t="shared" si="169"/>
        <v xml:space="preserve"> 3</v>
      </c>
      <c r="E916" s="2" t="str">
        <f t="shared" si="168"/>
        <v>13</v>
      </c>
      <c r="F916" t="str">
        <f t="shared" si="161"/>
        <v>--&gt; Phantom Centaur</v>
      </c>
      <c r="G916" t="str">
        <f t="shared" si="162"/>
        <v>Phantom Centaur</v>
      </c>
      <c r="H916">
        <f t="shared" si="163"/>
        <v>1</v>
      </c>
      <c r="I916">
        <f>VLOOKUP(G916,'Cards Fixture'!$A$1:$B$278,2,FALSE)</f>
        <v>155</v>
      </c>
      <c r="J916">
        <f t="shared" si="164"/>
        <v>0</v>
      </c>
      <c r="K916" t="str">
        <f t="shared" si="170"/>
        <v>155</v>
      </c>
      <c r="L916">
        <f t="shared" si="165"/>
        <v>155</v>
      </c>
      <c r="M916">
        <f t="shared" si="166"/>
        <v>0</v>
      </c>
      <c r="N916" t="str">
        <f t="shared" si="167"/>
        <v>WWK</v>
      </c>
    </row>
    <row r="917" spans="1:14">
      <c r="B917" t="str">
        <f t="shared" si="159"/>
        <v>------ WWK ------</v>
      </c>
      <c r="C917" t="str">
        <f t="shared" si="160"/>
        <v>Pack 3 pick 13:</v>
      </c>
      <c r="D917" s="2" t="str">
        <f t="shared" si="169"/>
        <v xml:space="preserve"> 3</v>
      </c>
      <c r="E917" s="2" t="str">
        <f t="shared" si="168"/>
        <v>13</v>
      </c>
      <c r="F917">
        <f t="shared" si="161"/>
        <v>0</v>
      </c>
      <c r="G917" t="str">
        <f t="shared" si="162"/>
        <v>0</v>
      </c>
      <c r="H917">
        <f t="shared" si="163"/>
        <v>0</v>
      </c>
      <c r="I917" t="e">
        <f>VLOOKUP(G917,'Cards Fixture'!$A$1:$B$278,2,FALSE)</f>
        <v>#N/A</v>
      </c>
      <c r="J917">
        <f t="shared" si="164"/>
        <v>0</v>
      </c>
      <c r="K917" t="str">
        <f t="shared" si="170"/>
        <v>155</v>
      </c>
      <c r="L917">
        <f t="shared" si="165"/>
        <v>155</v>
      </c>
      <c r="M917">
        <f t="shared" si="166"/>
        <v>0</v>
      </c>
      <c r="N917" t="str">
        <f t="shared" si="167"/>
        <v>WWK</v>
      </c>
    </row>
    <row r="918" spans="1:14">
      <c r="A918" t="s">
        <v>309</v>
      </c>
      <c r="B918" t="str">
        <f t="shared" si="159"/>
        <v>------ WWK ------</v>
      </c>
      <c r="C918" t="str">
        <f t="shared" si="160"/>
        <v>Pack 3 pick 13:</v>
      </c>
      <c r="D918" s="2" t="str">
        <f t="shared" si="169"/>
        <v xml:space="preserve"> 3</v>
      </c>
      <c r="E918" s="2" t="str">
        <f t="shared" si="168"/>
        <v>13</v>
      </c>
      <c r="F918" t="str">
        <f t="shared" si="161"/>
        <v xml:space="preserve">    Vexing Devil</v>
      </c>
      <c r="G918" t="str">
        <f t="shared" si="162"/>
        <v>Vexing Devil</v>
      </c>
      <c r="H918">
        <f t="shared" si="163"/>
        <v>0</v>
      </c>
      <c r="I918">
        <f>VLOOKUP(G918,'Cards Fixture'!$A$1:$B$278,2,FALSE)</f>
        <v>254</v>
      </c>
      <c r="J918">
        <f t="shared" si="164"/>
        <v>0</v>
      </c>
      <c r="K918" t="str">
        <f t="shared" si="170"/>
        <v>155,254</v>
      </c>
      <c r="L918">
        <f t="shared" si="165"/>
        <v>155</v>
      </c>
      <c r="M918">
        <f t="shared" si="166"/>
        <v>0</v>
      </c>
      <c r="N918" t="str">
        <f t="shared" si="167"/>
        <v>WWK</v>
      </c>
    </row>
    <row r="919" spans="1:14">
      <c r="B919" t="str">
        <f t="shared" si="159"/>
        <v>------ WWK ------</v>
      </c>
      <c r="C919" t="str">
        <f t="shared" si="160"/>
        <v>Pack 3 pick 13:</v>
      </c>
      <c r="D919" s="2" t="str">
        <f t="shared" si="169"/>
        <v xml:space="preserve"> 3</v>
      </c>
      <c r="E919" s="2" t="str">
        <f t="shared" si="168"/>
        <v>13</v>
      </c>
      <c r="F919">
        <f t="shared" si="161"/>
        <v>0</v>
      </c>
      <c r="G919" t="str">
        <f t="shared" si="162"/>
        <v>0</v>
      </c>
      <c r="H919">
        <f t="shared" si="163"/>
        <v>0</v>
      </c>
      <c r="I919" t="e">
        <f>VLOOKUP(G919,'Cards Fixture'!$A$1:$B$278,2,FALSE)</f>
        <v>#N/A</v>
      </c>
      <c r="J919">
        <f t="shared" si="164"/>
        <v>0</v>
      </c>
      <c r="K919" t="str">
        <f t="shared" si="170"/>
        <v>155,254</v>
      </c>
      <c r="L919">
        <f t="shared" si="165"/>
        <v>155</v>
      </c>
      <c r="M919">
        <f t="shared" si="166"/>
        <v>0</v>
      </c>
      <c r="N919" t="str">
        <f t="shared" si="167"/>
        <v>WWK</v>
      </c>
    </row>
    <row r="920" spans="1:14">
      <c r="A920" t="s">
        <v>311</v>
      </c>
      <c r="B920" t="str">
        <f t="shared" si="159"/>
        <v>------ WWK ------</v>
      </c>
      <c r="C920" t="str">
        <f t="shared" si="160"/>
        <v>Pack 3 pick 13:</v>
      </c>
      <c r="D920" s="2" t="str">
        <f t="shared" si="169"/>
        <v xml:space="preserve"> 3</v>
      </c>
      <c r="E920" s="2" t="str">
        <f t="shared" si="168"/>
        <v>13</v>
      </c>
      <c r="F920" t="str">
        <f t="shared" si="161"/>
        <v xml:space="preserve">    Molten Rain</v>
      </c>
      <c r="G920" t="str">
        <f t="shared" si="162"/>
        <v>Molten Rain</v>
      </c>
      <c r="H920">
        <f t="shared" si="163"/>
        <v>0</v>
      </c>
      <c r="I920">
        <f>VLOOKUP(G920,'Cards Fixture'!$A$1:$B$278,2,FALSE)</f>
        <v>130</v>
      </c>
      <c r="J920">
        <f t="shared" si="164"/>
        <v>0</v>
      </c>
      <c r="K920" t="str">
        <f t="shared" si="170"/>
        <v>155,254,130</v>
      </c>
      <c r="L920">
        <f t="shared" si="165"/>
        <v>155</v>
      </c>
      <c r="M920">
        <f t="shared" si="166"/>
        <v>0</v>
      </c>
      <c r="N920" t="str">
        <f t="shared" si="167"/>
        <v>WWK</v>
      </c>
    </row>
    <row r="921" spans="1:14">
      <c r="B921" t="str">
        <f t="shared" si="159"/>
        <v>------ WWK ------</v>
      </c>
      <c r="C921" t="str">
        <f t="shared" si="160"/>
        <v>Pack 3 pick 13:</v>
      </c>
      <c r="D921" s="2" t="str">
        <f t="shared" si="169"/>
        <v xml:space="preserve"> 3</v>
      </c>
      <c r="E921" s="2" t="str">
        <f t="shared" si="168"/>
        <v>13</v>
      </c>
      <c r="F921">
        <f t="shared" si="161"/>
        <v>0</v>
      </c>
      <c r="G921" t="str">
        <f t="shared" si="162"/>
        <v>0</v>
      </c>
      <c r="H921">
        <f t="shared" si="163"/>
        <v>0</v>
      </c>
      <c r="I921" t="e">
        <f>VLOOKUP(G921,'Cards Fixture'!$A$1:$B$278,2,FALSE)</f>
        <v>#N/A</v>
      </c>
      <c r="J921">
        <f t="shared" si="164"/>
        <v>0</v>
      </c>
      <c r="K921" t="str">
        <f t="shared" si="170"/>
        <v>155,254,130</v>
      </c>
      <c r="L921">
        <f t="shared" si="165"/>
        <v>155</v>
      </c>
      <c r="M921">
        <f t="shared" si="166"/>
        <v>0</v>
      </c>
      <c r="N921" t="str">
        <f t="shared" si="167"/>
        <v>WWK</v>
      </c>
    </row>
    <row r="922" spans="1:14">
      <c r="B922" t="str">
        <f t="shared" si="159"/>
        <v>------ WWK ------</v>
      </c>
      <c r="C922" t="str">
        <f t="shared" si="160"/>
        <v>Pack 3 pick 13:</v>
      </c>
      <c r="D922" s="2" t="str">
        <f t="shared" si="169"/>
        <v xml:space="preserve"> 3</v>
      </c>
      <c r="E922" s="2" t="str">
        <f t="shared" si="168"/>
        <v>13</v>
      </c>
      <c r="F922">
        <f t="shared" si="161"/>
        <v>0</v>
      </c>
      <c r="G922" t="str">
        <f t="shared" si="162"/>
        <v>0</v>
      </c>
      <c r="H922">
        <f t="shared" si="163"/>
        <v>0</v>
      </c>
      <c r="I922" t="e">
        <f>VLOOKUP(G922,'Cards Fixture'!$A$1:$B$278,2,FALSE)</f>
        <v>#N/A</v>
      </c>
      <c r="J922">
        <f t="shared" si="164"/>
        <v>0</v>
      </c>
      <c r="K922" t="str">
        <f t="shared" si="170"/>
        <v>155,254,130</v>
      </c>
      <c r="L922">
        <f t="shared" si="165"/>
        <v>155</v>
      </c>
      <c r="M922">
        <f t="shared" si="166"/>
        <v>0</v>
      </c>
      <c r="N922" t="str">
        <f t="shared" si="167"/>
        <v>WWK</v>
      </c>
    </row>
    <row r="923" spans="1:14">
      <c r="B923" t="str">
        <f t="shared" ref="B923:B934" si="171">IF(ISERROR(FIND("----",A923)),B922,A923)</f>
        <v>------ WWK ------</v>
      </c>
      <c r="C923" t="str">
        <f t="shared" ref="C923:C934" si="172">IF(ISERROR(FIND(":",A923)),C922,A923)</f>
        <v>Pack 3 pick 13:</v>
      </c>
      <c r="D923" s="2" t="str">
        <f t="shared" si="169"/>
        <v xml:space="preserve"> 3</v>
      </c>
      <c r="E923" s="2" t="str">
        <f t="shared" si="168"/>
        <v>13</v>
      </c>
      <c r="F923">
        <f t="shared" ref="F923:F934" si="173">IF(AND(ISERROR(FIND("----",A923)),ISERROR(FIND(":",A923))),A923,"")</f>
        <v>0</v>
      </c>
      <c r="G923" t="str">
        <f t="shared" ref="G923:G934" si="174">TRIM(SUBSTITUTE(F923,"--&gt; ",""))</f>
        <v>0</v>
      </c>
      <c r="H923">
        <f t="shared" ref="H923:H934" si="175">IF(NOT(ISERROR(FIND("--&gt; ",A923))),1,0)</f>
        <v>0</v>
      </c>
      <c r="I923" t="e">
        <f>VLOOKUP(G923,'Cards Fixture'!$A$1:$B$278,2,FALSE)</f>
        <v>#N/A</v>
      </c>
      <c r="J923">
        <f t="shared" ref="J923:J934" si="176">IF(C923&lt;&gt;C922,1,0)</f>
        <v>0</v>
      </c>
      <c r="K923" t="str">
        <f t="shared" si="170"/>
        <v>155,254,130</v>
      </c>
      <c r="L923">
        <f t="shared" ref="L923:L934" si="177">IF(ISBLANK(K923),"",IF(H923=1,I923,L922))</f>
        <v>155</v>
      </c>
      <c r="M923">
        <f t="shared" ref="M923:M934" si="178">IF(J924=1,1,0)</f>
        <v>1</v>
      </c>
      <c r="N923" t="str">
        <f t="shared" ref="N923:N934" si="179">TRIM(SUBSTITUTE(B923,"------",""))</f>
        <v>WWK</v>
      </c>
    </row>
    <row r="924" spans="1:14">
      <c r="A924" t="s">
        <v>352</v>
      </c>
      <c r="B924" t="str">
        <f t="shared" si="171"/>
        <v>------ WWK ------</v>
      </c>
      <c r="C924" t="str">
        <f t="shared" si="172"/>
        <v>Pack 3 pick 14:</v>
      </c>
      <c r="D924" s="2" t="str">
        <f t="shared" si="169"/>
        <v xml:space="preserve"> 3</v>
      </c>
      <c r="E924" s="2" t="str">
        <f t="shared" si="168"/>
        <v>14</v>
      </c>
      <c r="F924" t="str">
        <f t="shared" si="173"/>
        <v/>
      </c>
      <c r="G924" t="str">
        <f t="shared" si="174"/>
        <v/>
      </c>
      <c r="H924">
        <f t="shared" si="175"/>
        <v>0</v>
      </c>
      <c r="I924" t="e">
        <f>VLOOKUP(G924,'Cards Fixture'!$A$1:$B$278,2,FALSE)</f>
        <v>#N/A</v>
      </c>
      <c r="J924">
        <f t="shared" si="176"/>
        <v>1</v>
      </c>
      <c r="K924" t="str">
        <f t="shared" si="170"/>
        <v/>
      </c>
      <c r="L924">
        <f t="shared" si="177"/>
        <v>155</v>
      </c>
      <c r="M924">
        <f t="shared" si="178"/>
        <v>0</v>
      </c>
      <c r="N924" t="str">
        <f t="shared" si="179"/>
        <v>WWK</v>
      </c>
    </row>
    <row r="925" spans="1:14">
      <c r="B925" t="str">
        <f t="shared" si="171"/>
        <v>------ WWK ------</v>
      </c>
      <c r="C925" t="str">
        <f t="shared" si="172"/>
        <v>Pack 3 pick 14:</v>
      </c>
      <c r="D925" s="2" t="str">
        <f t="shared" si="169"/>
        <v xml:space="preserve"> 3</v>
      </c>
      <c r="E925" s="2" t="str">
        <f t="shared" si="168"/>
        <v>14</v>
      </c>
      <c r="F925">
        <f t="shared" si="173"/>
        <v>0</v>
      </c>
      <c r="G925" t="str">
        <f t="shared" si="174"/>
        <v>0</v>
      </c>
      <c r="H925">
        <f t="shared" si="175"/>
        <v>0</v>
      </c>
      <c r="I925" t="e">
        <f>VLOOKUP(G925,'Cards Fixture'!$A$1:$B$278,2,FALSE)</f>
        <v>#N/A</v>
      </c>
      <c r="J925">
        <f t="shared" si="176"/>
        <v>0</v>
      </c>
      <c r="K925" t="str">
        <f t="shared" si="170"/>
        <v/>
      </c>
      <c r="L925">
        <f t="shared" si="177"/>
        <v>155</v>
      </c>
      <c r="M925">
        <f t="shared" si="178"/>
        <v>0</v>
      </c>
      <c r="N925" t="str">
        <f t="shared" si="179"/>
        <v>WWK</v>
      </c>
    </row>
    <row r="926" spans="1:14">
      <c r="A926" t="s">
        <v>315</v>
      </c>
      <c r="B926" t="str">
        <f t="shared" si="171"/>
        <v>------ WWK ------</v>
      </c>
      <c r="C926" t="str">
        <f t="shared" si="172"/>
        <v>Pack 3 pick 14:</v>
      </c>
      <c r="D926" s="2" t="str">
        <f t="shared" si="169"/>
        <v xml:space="preserve"> 3</v>
      </c>
      <c r="E926" s="2" t="str">
        <f t="shared" ref="E926:E934" si="180">RIGHT(LEFT(C926, FIND(":",C926)-1),2)</f>
        <v>14</v>
      </c>
      <c r="F926" t="str">
        <f t="shared" si="173"/>
        <v xml:space="preserve">    Dark Ritual</v>
      </c>
      <c r="G926" t="str">
        <f t="shared" si="174"/>
        <v>Dark Ritual</v>
      </c>
      <c r="H926">
        <f t="shared" si="175"/>
        <v>0</v>
      </c>
      <c r="I926">
        <f>VLOOKUP(G926,'Cards Fixture'!$A$1:$B$278,2,FALSE)</f>
        <v>47</v>
      </c>
      <c r="J926">
        <f t="shared" si="176"/>
        <v>0</v>
      </c>
      <c r="K926" t="str">
        <f t="shared" si="170"/>
        <v>47</v>
      </c>
      <c r="L926">
        <f t="shared" si="177"/>
        <v>155</v>
      </c>
      <c r="M926">
        <f t="shared" si="178"/>
        <v>0</v>
      </c>
      <c r="N926" t="str">
        <f t="shared" si="179"/>
        <v>WWK</v>
      </c>
    </row>
    <row r="927" spans="1:14">
      <c r="B927" t="str">
        <f t="shared" si="171"/>
        <v>------ WWK ------</v>
      </c>
      <c r="C927" t="str">
        <f t="shared" si="172"/>
        <v>Pack 3 pick 14:</v>
      </c>
      <c r="D927" s="2" t="str">
        <f t="shared" ref="D927:D934" si="181">RIGHT(LEFT(C927,FIND(" pick",C927)-1),2)</f>
        <v xml:space="preserve"> 3</v>
      </c>
      <c r="E927" s="2" t="str">
        <f t="shared" si="180"/>
        <v>14</v>
      </c>
      <c r="F927">
        <f t="shared" si="173"/>
        <v>0</v>
      </c>
      <c r="G927" t="str">
        <f t="shared" si="174"/>
        <v>0</v>
      </c>
      <c r="H927">
        <f t="shared" si="175"/>
        <v>0</v>
      </c>
      <c r="I927" t="e">
        <f>VLOOKUP(G927,'Cards Fixture'!$A$1:$B$278,2,FALSE)</f>
        <v>#N/A</v>
      </c>
      <c r="J927">
        <f t="shared" si="176"/>
        <v>0</v>
      </c>
      <c r="K927" t="str">
        <f t="shared" si="170"/>
        <v>47</v>
      </c>
      <c r="L927">
        <f t="shared" si="177"/>
        <v>155</v>
      </c>
      <c r="M927">
        <f t="shared" si="178"/>
        <v>0</v>
      </c>
      <c r="N927" t="str">
        <f t="shared" si="179"/>
        <v>WWK</v>
      </c>
    </row>
    <row r="928" spans="1:14">
      <c r="A928" t="s">
        <v>353</v>
      </c>
      <c r="B928" t="str">
        <f t="shared" si="171"/>
        <v>------ WWK ------</v>
      </c>
      <c r="C928" t="str">
        <f t="shared" si="172"/>
        <v>Pack 3 pick 14:</v>
      </c>
      <c r="D928" s="2" t="str">
        <f t="shared" si="181"/>
        <v xml:space="preserve"> 3</v>
      </c>
      <c r="E928" s="2" t="str">
        <f t="shared" si="180"/>
        <v>14</v>
      </c>
      <c r="F928" t="str">
        <f t="shared" si="173"/>
        <v>--&gt; All Suns' Dawn</v>
      </c>
      <c r="G928" t="str">
        <f t="shared" si="174"/>
        <v>All Suns' Dawn</v>
      </c>
      <c r="H928">
        <f t="shared" si="175"/>
        <v>1</v>
      </c>
      <c r="I928">
        <f>VLOOKUP(G928,'Cards Fixture'!$A$1:$B$278,2,FALSE)</f>
        <v>10</v>
      </c>
      <c r="J928">
        <f t="shared" si="176"/>
        <v>0</v>
      </c>
      <c r="K928" t="str">
        <f t="shared" si="170"/>
        <v>47,10</v>
      </c>
      <c r="L928">
        <f t="shared" si="177"/>
        <v>10</v>
      </c>
      <c r="M928">
        <f t="shared" si="178"/>
        <v>0</v>
      </c>
      <c r="N928" t="str">
        <f t="shared" si="179"/>
        <v>WWK</v>
      </c>
    </row>
    <row r="929" spans="1:14">
      <c r="B929" t="str">
        <f t="shared" si="171"/>
        <v>------ WWK ------</v>
      </c>
      <c r="C929" t="str">
        <f t="shared" si="172"/>
        <v>Pack 3 pick 14:</v>
      </c>
      <c r="D929" s="2" t="str">
        <f t="shared" si="181"/>
        <v xml:space="preserve"> 3</v>
      </c>
      <c r="E929" s="2" t="str">
        <f t="shared" si="180"/>
        <v>14</v>
      </c>
      <c r="F929">
        <f t="shared" si="173"/>
        <v>0</v>
      </c>
      <c r="G929" t="str">
        <f t="shared" si="174"/>
        <v>0</v>
      </c>
      <c r="H929">
        <f t="shared" si="175"/>
        <v>0</v>
      </c>
      <c r="I929" t="e">
        <f>VLOOKUP(G929,'Cards Fixture'!$A$1:$B$278,2,FALSE)</f>
        <v>#N/A</v>
      </c>
      <c r="J929">
        <f t="shared" si="176"/>
        <v>0</v>
      </c>
      <c r="K929" t="str">
        <f t="shared" ref="K929:K934" si="182">IF(J929=1,IF(ISNA(I929),"",I929),K928&amp;IF(ISNA(I929),"",IF(LEN(K928)=0,I929,","&amp;I929)))</f>
        <v>47,10</v>
      </c>
      <c r="L929">
        <f t="shared" si="177"/>
        <v>10</v>
      </c>
      <c r="M929">
        <f t="shared" si="178"/>
        <v>0</v>
      </c>
      <c r="N929" t="str">
        <f t="shared" si="179"/>
        <v>WWK</v>
      </c>
    </row>
    <row r="930" spans="1:14">
      <c r="B930" t="str">
        <f t="shared" si="171"/>
        <v>------ WWK ------</v>
      </c>
      <c r="C930" t="str">
        <f t="shared" si="172"/>
        <v>Pack 3 pick 14:</v>
      </c>
      <c r="D930" s="2" t="str">
        <f t="shared" si="181"/>
        <v xml:space="preserve"> 3</v>
      </c>
      <c r="E930" s="2" t="str">
        <f t="shared" si="180"/>
        <v>14</v>
      </c>
      <c r="F930">
        <f t="shared" si="173"/>
        <v>0</v>
      </c>
      <c r="G930" t="str">
        <f t="shared" si="174"/>
        <v>0</v>
      </c>
      <c r="H930">
        <f t="shared" si="175"/>
        <v>0</v>
      </c>
      <c r="I930" t="e">
        <f>VLOOKUP(G930,'Cards Fixture'!$A$1:$B$278,2,FALSE)</f>
        <v>#N/A</v>
      </c>
      <c r="J930">
        <f t="shared" si="176"/>
        <v>0</v>
      </c>
      <c r="K930" t="str">
        <f t="shared" si="182"/>
        <v>47,10</v>
      </c>
      <c r="L930">
        <f t="shared" si="177"/>
        <v>10</v>
      </c>
      <c r="M930">
        <f t="shared" si="178"/>
        <v>0</v>
      </c>
      <c r="N930" t="str">
        <f t="shared" si="179"/>
        <v>WWK</v>
      </c>
    </row>
    <row r="931" spans="1:14">
      <c r="B931" t="str">
        <f t="shared" si="171"/>
        <v>------ WWK ------</v>
      </c>
      <c r="C931" t="str">
        <f t="shared" si="172"/>
        <v>Pack 3 pick 14:</v>
      </c>
      <c r="D931" s="2" t="str">
        <f t="shared" si="181"/>
        <v xml:space="preserve"> 3</v>
      </c>
      <c r="E931" s="2" t="str">
        <f t="shared" si="180"/>
        <v>14</v>
      </c>
      <c r="F931">
        <f t="shared" si="173"/>
        <v>0</v>
      </c>
      <c r="G931" t="str">
        <f t="shared" si="174"/>
        <v>0</v>
      </c>
      <c r="H931">
        <f t="shared" si="175"/>
        <v>0</v>
      </c>
      <c r="I931" t="e">
        <f>VLOOKUP(G931,'Cards Fixture'!$A$1:$B$278,2,FALSE)</f>
        <v>#N/A</v>
      </c>
      <c r="J931">
        <f t="shared" si="176"/>
        <v>0</v>
      </c>
      <c r="K931" t="str">
        <f t="shared" si="182"/>
        <v>47,10</v>
      </c>
      <c r="L931">
        <f t="shared" si="177"/>
        <v>10</v>
      </c>
      <c r="M931">
        <f t="shared" si="178"/>
        <v>1</v>
      </c>
      <c r="N931" t="str">
        <f t="shared" si="179"/>
        <v>WWK</v>
      </c>
    </row>
    <row r="932" spans="1:14">
      <c r="A932" t="s">
        <v>354</v>
      </c>
      <c r="B932" t="str">
        <f t="shared" si="171"/>
        <v>------ WWK ------</v>
      </c>
      <c r="C932" t="str">
        <f t="shared" si="172"/>
        <v>Pack 3 pick 15:</v>
      </c>
      <c r="D932" s="2" t="str">
        <f t="shared" si="181"/>
        <v xml:space="preserve"> 3</v>
      </c>
      <c r="E932" s="2" t="str">
        <f t="shared" si="180"/>
        <v>15</v>
      </c>
      <c r="F932" t="str">
        <f t="shared" si="173"/>
        <v/>
      </c>
      <c r="G932" t="str">
        <f t="shared" si="174"/>
        <v/>
      </c>
      <c r="H932">
        <f t="shared" si="175"/>
        <v>0</v>
      </c>
      <c r="I932" t="e">
        <f>VLOOKUP(G932,'Cards Fixture'!$A$1:$B$278,2,FALSE)</f>
        <v>#N/A</v>
      </c>
      <c r="J932">
        <f t="shared" si="176"/>
        <v>1</v>
      </c>
      <c r="K932" t="str">
        <f t="shared" si="182"/>
        <v/>
      </c>
      <c r="L932">
        <f t="shared" si="177"/>
        <v>10</v>
      </c>
      <c r="M932">
        <f t="shared" si="178"/>
        <v>0</v>
      </c>
      <c r="N932" t="str">
        <f t="shared" si="179"/>
        <v>WWK</v>
      </c>
    </row>
    <row r="933" spans="1:14">
      <c r="B933" t="str">
        <f t="shared" si="171"/>
        <v>------ WWK ------</v>
      </c>
      <c r="C933" t="str">
        <f t="shared" si="172"/>
        <v>Pack 3 pick 15:</v>
      </c>
      <c r="D933" s="2" t="str">
        <f t="shared" si="181"/>
        <v xml:space="preserve"> 3</v>
      </c>
      <c r="E933" s="2" t="str">
        <f t="shared" si="180"/>
        <v>15</v>
      </c>
      <c r="F933">
        <f t="shared" si="173"/>
        <v>0</v>
      </c>
      <c r="G933" t="str">
        <f t="shared" si="174"/>
        <v>0</v>
      </c>
      <c r="H933">
        <f t="shared" si="175"/>
        <v>0</v>
      </c>
      <c r="I933" t="e">
        <f>VLOOKUP(G933,'Cards Fixture'!$A$1:$B$278,2,FALSE)</f>
        <v>#N/A</v>
      </c>
      <c r="J933">
        <f t="shared" si="176"/>
        <v>0</v>
      </c>
      <c r="K933" t="str">
        <f t="shared" si="182"/>
        <v/>
      </c>
      <c r="L933">
        <f t="shared" si="177"/>
        <v>10</v>
      </c>
      <c r="M933">
        <f t="shared" si="178"/>
        <v>0</v>
      </c>
      <c r="N933" t="str">
        <f t="shared" si="179"/>
        <v>WWK</v>
      </c>
    </row>
    <row r="934" spans="1:14">
      <c r="A934" t="s">
        <v>355</v>
      </c>
      <c r="B934" t="str">
        <f t="shared" si="171"/>
        <v>------ WWK ------</v>
      </c>
      <c r="C934" t="str">
        <f t="shared" si="172"/>
        <v>Pack 3 pick 15:</v>
      </c>
      <c r="D934" s="2" t="str">
        <f t="shared" si="181"/>
        <v xml:space="preserve"> 3</v>
      </c>
      <c r="E934" s="2" t="str">
        <f t="shared" si="180"/>
        <v>15</v>
      </c>
      <c r="F934" t="str">
        <f t="shared" si="173"/>
        <v>--&gt; Vines of Vastwood</v>
      </c>
      <c r="G934" t="str">
        <f t="shared" si="174"/>
        <v>Vines of Vastwood</v>
      </c>
      <c r="H934">
        <f t="shared" si="175"/>
        <v>1</v>
      </c>
      <c r="I934">
        <f>VLOOKUP(G934,'Cards Fixture'!$A$1:$B$278,2,FALSE)</f>
        <v>255</v>
      </c>
      <c r="J934">
        <f t="shared" si="176"/>
        <v>0</v>
      </c>
      <c r="K934" t="str">
        <f t="shared" si="182"/>
        <v>255</v>
      </c>
      <c r="L934">
        <f t="shared" si="177"/>
        <v>255</v>
      </c>
      <c r="M934">
        <f t="shared" si="178"/>
        <v>0</v>
      </c>
      <c r="N934" t="str">
        <f t="shared" si="179"/>
        <v>WWK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abSelected="1" workbookViewId="0">
      <selection activeCell="F12" sqref="F12"/>
    </sheetView>
  </sheetViews>
  <sheetFormatPr baseColWidth="10" defaultRowHeight="15" x14ac:dyDescent="0"/>
  <sheetData>
    <row r="1" spans="1:5">
      <c r="A1" t="s">
        <v>360</v>
      </c>
      <c r="B1" t="s">
        <v>641</v>
      </c>
      <c r="C1" t="s">
        <v>1015</v>
      </c>
      <c r="D1" t="s">
        <v>1016</v>
      </c>
      <c r="E1" t="s">
        <v>642</v>
      </c>
    </row>
    <row r="2" spans="1:5">
      <c r="A2" t="s">
        <v>536</v>
      </c>
      <c r="B2">
        <v>1</v>
      </c>
      <c r="C2" t="str">
        <f>VLOOKUP(B2,Parse!$I$26:$N$934,6,FALSE)</f>
        <v>UZ</v>
      </c>
      <c r="D2" t="str">
        <f>"http://www.wizards.com/global/images/magic/general/"&amp;SUBSTITUTE(SUBSTITUTE(SUBSTITUTE(A2,"'","\'")," ","_"),"'","")&amp;".jpg"</f>
        <v>http://www.wizards.com/global/images/magic/general/Absorb.jpg</v>
      </c>
      <c r="E2" t="str">
        <f>"{id: "&amp;B2&amp;", name: '"&amp;SUBSTITUTE(A2,"'","\'")&amp;"', edition: '"&amp;C2&amp;"', imgUrl: '"&amp;SUBSTITUTE(D2,"/","//")&amp;"'}"&amp;IF(ISBLANK(A3),"",",")</f>
        <v>{id: 1, name: 'Absorb', edition: 'UZ', imgUrl: 'http:////www.wizards.com//global//images//magic//general//Absorb.jpg'},</v>
      </c>
    </row>
    <row r="3" spans="1:5">
      <c r="A3" t="s">
        <v>414</v>
      </c>
      <c r="B3">
        <f>B2+1</f>
        <v>2</v>
      </c>
      <c r="C3" t="str">
        <f>VLOOKUP(B3,Parse!$I$26:$N$934,6,FALSE)</f>
        <v>M12</v>
      </c>
      <c r="D3" t="str">
        <f t="shared" ref="D3:D66" si="0">"http://www.wizards.com/global/images/magic/general/"&amp;SUBSTITUTE(SUBSTITUTE(SUBSTITUTE(A3,"'","\'")," ","_"),"'","")&amp;".jpg"</f>
        <v>http://www.wizards.com/global/images/magic/general/Academy_Ruins.jpg</v>
      </c>
      <c r="E3" t="str">
        <f t="shared" ref="E3:E66" si="1">"{id: "&amp;B3&amp;", name: '"&amp;SUBSTITUTE(A3,"'","\'")&amp;"', edition: '"&amp;C3&amp;"', imgUrl: '"&amp;SUBSTITUTE(D3,"/","//")&amp;"'}"&amp;IF(ISBLANK(A4),"",",")</f>
        <v>{id: 2, name: 'Academy Ruins', edition: 'M12', imgUrl: 'http:////www.wizards.com//global//images//magic//general//Academy_Ruins.jpg'},</v>
      </c>
    </row>
    <row r="4" spans="1:5">
      <c r="A4" t="s">
        <v>501</v>
      </c>
      <c r="B4">
        <f t="shared" ref="B4:B67" si="2">B3+1</f>
        <v>3</v>
      </c>
      <c r="C4" t="str">
        <f>VLOOKUP(B4,Parse!$I$26:$N$934,6,FALSE)</f>
        <v>UZ</v>
      </c>
      <c r="D4" t="str">
        <f t="shared" si="0"/>
        <v>http://www.wizards.com/global/images/magic/general/Acidic_Slime.jpg</v>
      </c>
      <c r="E4" t="str">
        <f t="shared" si="1"/>
        <v>{id: 3, name: 'Acidic Slime', edition: 'UZ', imgUrl: 'http:////www.wizards.com//global//images//magic//general//Acidic_Slime.jpg'},</v>
      </c>
    </row>
    <row r="5" spans="1:5">
      <c r="A5" t="s">
        <v>451</v>
      </c>
      <c r="B5">
        <f t="shared" si="2"/>
        <v>4</v>
      </c>
      <c r="C5" t="str">
        <f>VLOOKUP(B5,Parse!$I$26:$N$934,6,FALSE)</f>
        <v>M12</v>
      </c>
      <c r="D5" t="str">
        <f t="shared" si="0"/>
        <v>http://www.wizards.com/global/images/magic/general/Adarkar_Wastes.jpg</v>
      </c>
      <c r="E5" t="str">
        <f t="shared" si="1"/>
        <v>{id: 4, name: 'Adarkar Wastes', edition: 'M12', imgUrl: 'http:////www.wizards.com//global//images//magic//general//Adarkar_Wastes.jpg'},</v>
      </c>
    </row>
    <row r="6" spans="1:5">
      <c r="A6" t="s">
        <v>381</v>
      </c>
      <c r="B6">
        <f t="shared" si="2"/>
        <v>5</v>
      </c>
      <c r="C6" t="str">
        <f>VLOOKUP(B6,Parse!$I$26:$N$934,6,FALSE)</f>
        <v>M12</v>
      </c>
      <c r="D6" t="str">
        <f t="shared" si="0"/>
        <v>http://www.wizards.com/global/images/magic/general/Aeon_Chronicler.jpg</v>
      </c>
      <c r="E6" t="str">
        <f t="shared" si="1"/>
        <v>{id: 5, name: 'Aeon Chronicler', edition: 'M12', imgUrl: 'http:////www.wizards.com//global//images//magic//general//Aeon_Chronicler.jpg'},</v>
      </c>
    </row>
    <row r="7" spans="1:5">
      <c r="A7" t="s">
        <v>498</v>
      </c>
      <c r="B7">
        <f t="shared" si="2"/>
        <v>6</v>
      </c>
      <c r="C7" t="str">
        <f>VLOOKUP(B7,Parse!$I$26:$N$934,6,FALSE)</f>
        <v>UZ</v>
      </c>
      <c r="D7" t="str">
        <f t="shared" si="0"/>
        <v>http://www.wizards.com/global/images/magic/general/Akroma,_Angel_of_Fury.jpg</v>
      </c>
      <c r="E7" t="str">
        <f t="shared" si="1"/>
        <v>{id: 6, name: 'Akroma, Angel of Fury', edition: 'UZ', imgUrl: 'http:////www.wizards.com//global//images//magic//general//Akroma,_Angel_of_Fury.jpg'},</v>
      </c>
    </row>
    <row r="8" spans="1:5">
      <c r="A8" t="s">
        <v>608</v>
      </c>
      <c r="B8">
        <f t="shared" si="2"/>
        <v>7</v>
      </c>
      <c r="C8" t="str">
        <f>VLOOKUP(B8,Parse!$I$26:$N$934,6,FALSE)</f>
        <v>WWK</v>
      </c>
      <c r="D8" t="str">
        <f t="shared" si="0"/>
        <v>http://www.wizards.com/global/images/magic/general/Akroma,_Angel_of_Wrath.jpg</v>
      </c>
      <c r="E8" t="str">
        <f t="shared" si="1"/>
        <v>{id: 7, name: 'Akroma, Angel of Wrath', edition: 'WWK', imgUrl: 'http:////www.wizards.com//global//images//magic//general//Akroma,_Angel_of_Wrath.jpg'},</v>
      </c>
    </row>
    <row r="9" spans="1:5">
      <c r="A9" t="s">
        <v>495</v>
      </c>
      <c r="B9">
        <f t="shared" si="2"/>
        <v>8</v>
      </c>
      <c r="C9" t="str">
        <f>VLOOKUP(B9,Parse!$I$26:$N$934,6,FALSE)</f>
        <v>UZ</v>
      </c>
      <c r="D9" t="str">
        <f t="shared" si="0"/>
        <v>http://www.wizards.com/global/images/magic/general/Akroma\s_Vengeance.jpg</v>
      </c>
      <c r="E9" t="str">
        <f t="shared" si="1"/>
        <v>{id: 8, name: 'Akroma\'s Vengeance', edition: 'UZ', imgUrl: 'http:////www.wizards.com//global//images//magic//general//Akroma\s_Vengeance.jpg'},</v>
      </c>
    </row>
    <row r="10" spans="1:5">
      <c r="A10" t="s">
        <v>423</v>
      </c>
      <c r="B10">
        <f t="shared" si="2"/>
        <v>9</v>
      </c>
      <c r="C10" t="str">
        <f>VLOOKUP(B10,Parse!$I$26:$N$934,6,FALSE)</f>
        <v>M12</v>
      </c>
      <c r="D10" t="str">
        <f t="shared" si="0"/>
        <v>http://www.wizards.com/global/images/magic/general/All_Is_Dust.jpg</v>
      </c>
      <c r="E10" t="str">
        <f t="shared" si="1"/>
        <v>{id: 9, name: 'All Is Dust', edition: 'M12', imgUrl: 'http:////www.wizards.com//global//images//magic//general//All_Is_Dust.jpg'},</v>
      </c>
    </row>
    <row r="11" spans="1:5">
      <c r="A11" t="s">
        <v>620</v>
      </c>
      <c r="B11">
        <f t="shared" si="2"/>
        <v>10</v>
      </c>
      <c r="C11" t="str">
        <f>VLOOKUP(B11,Parse!$I$26:$N$934,6,FALSE)</f>
        <v>WWK</v>
      </c>
      <c r="D11" t="str">
        <f t="shared" si="0"/>
        <v>http://www.wizards.com/global/images/magic/general/All_Suns\_Dawn.jpg</v>
      </c>
      <c r="E11" t="str">
        <f t="shared" si="1"/>
        <v>{id: 10, name: 'All Suns\' Dawn', edition: 'WWK', imgUrl: 'http:////www.wizards.com//global//images//magic//general//All_Suns\_Dawn.jpg'},</v>
      </c>
    </row>
    <row r="12" spans="1:5">
      <c r="A12" t="s">
        <v>599</v>
      </c>
      <c r="B12">
        <f t="shared" si="2"/>
        <v>11</v>
      </c>
      <c r="C12" t="str">
        <f>VLOOKUP(B12,Parse!$I$26:$N$934,6,FALSE)</f>
        <v>WWK</v>
      </c>
      <c r="D12" t="str">
        <f t="shared" si="0"/>
        <v>http://www.wizards.com/global/images/magic/general/Angel_of_Despair.jpg</v>
      </c>
      <c r="E12" t="str">
        <f t="shared" si="1"/>
        <v>{id: 11, name: 'Angel of Despair', edition: 'WWK', imgUrl: 'http:////www.wizards.com//global//images//magic//general//Angel_of_Despair.jpg'},</v>
      </c>
    </row>
    <row r="13" spans="1:5">
      <c r="A13" t="s">
        <v>494</v>
      </c>
      <c r="B13">
        <f t="shared" si="2"/>
        <v>12</v>
      </c>
      <c r="C13" t="str">
        <f>VLOOKUP(B13,Parse!$I$26:$N$934,6,FALSE)</f>
        <v>UZ</v>
      </c>
      <c r="D13" t="str">
        <f t="shared" si="0"/>
        <v>http://www.wizards.com/global/images/magic/general/Ankh_of_Mishra.jpg</v>
      </c>
      <c r="E13" t="str">
        <f t="shared" si="1"/>
        <v>{id: 12, name: 'Ankh of Mishra', edition: 'UZ', imgUrl: 'http:////www.wizards.com//global//images//magic//general//Ankh_of_Mishra.jpg'},</v>
      </c>
    </row>
    <row r="14" spans="1:5">
      <c r="A14" t="s">
        <v>406</v>
      </c>
      <c r="B14">
        <f t="shared" si="2"/>
        <v>13</v>
      </c>
      <c r="C14" t="str">
        <f>VLOOKUP(B14,Parse!$I$26:$N$934,6,FALSE)</f>
        <v>M12</v>
      </c>
      <c r="D14" t="str">
        <f t="shared" si="0"/>
        <v>http://www.wizards.com/global/images/magic/general/Arbor_Elf.jpg</v>
      </c>
      <c r="E14" t="str">
        <f t="shared" si="1"/>
        <v>{id: 13, name: 'Arbor Elf', edition: 'M12', imgUrl: 'http:////www.wizards.com//global//images//magic//general//Arbor_Elf.jpg'},</v>
      </c>
    </row>
    <row r="15" spans="1:5">
      <c r="A15" t="s">
        <v>504</v>
      </c>
      <c r="B15">
        <f t="shared" si="2"/>
        <v>14</v>
      </c>
      <c r="C15" t="str">
        <f>VLOOKUP(B15,Parse!$I$26:$N$934,6,FALSE)</f>
        <v>UZ</v>
      </c>
      <c r="D15" t="str">
        <f t="shared" si="0"/>
        <v>http://www.wizards.com/global/images/magic/general/Avacyn,_Angel_of_Hope.jpg</v>
      </c>
      <c r="E15" t="str">
        <f t="shared" si="1"/>
        <v>{id: 14, name: 'Avacyn, Angel of Hope', edition: 'UZ', imgUrl: 'http:////www.wizards.com//global//images//magic//general//Avacyn,_Angel_of_Hope.jpg'},</v>
      </c>
    </row>
    <row r="16" spans="1:5">
      <c r="A16" t="s">
        <v>623</v>
      </c>
      <c r="B16">
        <f t="shared" si="2"/>
        <v>15</v>
      </c>
      <c r="C16" t="str">
        <f>VLOOKUP(B16,Parse!$I$26:$N$934,6,FALSE)</f>
        <v>WWK</v>
      </c>
      <c r="D16" t="str">
        <f t="shared" si="0"/>
        <v>http://www.wizards.com/global/images/magic/general/Avalanche_Riders.jpg</v>
      </c>
      <c r="E16" t="str">
        <f t="shared" si="1"/>
        <v>{id: 15, name: 'Avalanche Riders', edition: 'WWK', imgUrl: 'http:////www.wizards.com//global//images//magic//general//Avalanche_Riders.jpg'},</v>
      </c>
    </row>
    <row r="17" spans="1:5">
      <c r="A17" t="s">
        <v>514</v>
      </c>
      <c r="B17">
        <f t="shared" si="2"/>
        <v>16</v>
      </c>
      <c r="C17" t="str">
        <f>VLOOKUP(B17,Parse!$I$26:$N$934,6,FALSE)</f>
        <v>UZ</v>
      </c>
      <c r="D17" t="str">
        <f t="shared" si="0"/>
        <v>http://www.wizards.com/global/images/magic/general/Badlands.jpg</v>
      </c>
      <c r="E17" t="str">
        <f t="shared" si="1"/>
        <v>{id: 16, name: 'Badlands', edition: 'UZ', imgUrl: 'http:////www.wizards.com//global//images//magic//general//Badlands.jpg'},</v>
      </c>
    </row>
    <row r="18" spans="1:5">
      <c r="A18" t="s">
        <v>389</v>
      </c>
      <c r="B18">
        <f t="shared" si="2"/>
        <v>17</v>
      </c>
      <c r="C18" t="str">
        <f>VLOOKUP(B18,Parse!$I$26:$N$934,6,FALSE)</f>
        <v>M12</v>
      </c>
      <c r="D18" t="str">
        <f t="shared" si="0"/>
        <v>http://www.wizards.com/global/images/magic/general/Bant_Charm.jpg</v>
      </c>
      <c r="E18" t="str">
        <f t="shared" si="1"/>
        <v>{id: 17, name: 'Bant Charm', edition: 'M12', imgUrl: 'http:////www.wizards.com//global//images//magic//general//Bant_Charm.jpg'},</v>
      </c>
    </row>
    <row r="19" spans="1:5">
      <c r="A19" t="s">
        <v>523</v>
      </c>
      <c r="B19">
        <f t="shared" si="2"/>
        <v>18</v>
      </c>
      <c r="C19" t="str">
        <f>VLOOKUP(B19,Parse!$I$26:$N$934,6,FALSE)</f>
        <v>UZ</v>
      </c>
      <c r="D19" t="str">
        <f t="shared" si="0"/>
        <v>http://www.wizards.com/global/images/magic/general/Birthing_Pod.jpg</v>
      </c>
      <c r="E19" t="str">
        <f t="shared" si="1"/>
        <v>{id: 18, name: 'Birthing Pod', edition: 'UZ', imgUrl: 'http:////www.wizards.com//global//images//magic//general//Birthing_Pod.jpg'},</v>
      </c>
    </row>
    <row r="20" spans="1:5">
      <c r="A20" t="s">
        <v>488</v>
      </c>
      <c r="B20">
        <f t="shared" si="2"/>
        <v>19</v>
      </c>
      <c r="C20" t="str">
        <f>VLOOKUP(B20,Parse!$I$26:$N$934,6,FALSE)</f>
        <v>UZ</v>
      </c>
      <c r="D20" t="str">
        <f t="shared" si="0"/>
        <v>http://www.wizards.com/global/images/magic/general/Bitterblossom.jpg</v>
      </c>
      <c r="E20" t="str">
        <f t="shared" si="1"/>
        <v>{id: 19, name: 'Bitterblossom', edition: 'UZ', imgUrl: 'http:////www.wizards.com//global//images//magic//general//Bitterblossom.jpg'},</v>
      </c>
    </row>
    <row r="21" spans="1:5">
      <c r="A21" t="s">
        <v>542</v>
      </c>
      <c r="B21">
        <f t="shared" si="2"/>
        <v>20</v>
      </c>
      <c r="C21" t="str">
        <f>VLOOKUP(B21,Parse!$I$26:$N$934,6,FALSE)</f>
        <v>UZ</v>
      </c>
      <c r="D21" t="str">
        <f t="shared" si="0"/>
        <v>http://www.wizards.com/global/images/magic/general/Black_Vise.jpg</v>
      </c>
      <c r="E21" t="str">
        <f t="shared" si="1"/>
        <v>{id: 20, name: 'Black Vise', edition: 'UZ', imgUrl: 'http:////www.wizards.com//global//images//magic//general//Black_Vise.jpg'},</v>
      </c>
    </row>
    <row r="22" spans="1:5">
      <c r="A22" t="s">
        <v>441</v>
      </c>
      <c r="B22">
        <f t="shared" si="2"/>
        <v>21</v>
      </c>
      <c r="C22" t="str">
        <f>VLOOKUP(B22,Parse!$I$26:$N$934,6,FALSE)</f>
        <v>M12</v>
      </c>
      <c r="D22" t="str">
        <f t="shared" si="0"/>
        <v>http://www.wizards.com/global/images/magic/general/Blistering_Firecat.jpg</v>
      </c>
      <c r="E22" t="str">
        <f t="shared" si="1"/>
        <v>{id: 21, name: 'Blistering Firecat', edition: 'M12', imgUrl: 'http:////www.wizards.com//global//images//magic//general//Blistering_Firecat.jpg'},</v>
      </c>
    </row>
    <row r="23" spans="1:5">
      <c r="A23" t="s">
        <v>587</v>
      </c>
      <c r="B23">
        <f t="shared" si="2"/>
        <v>22</v>
      </c>
      <c r="C23" t="str">
        <f>VLOOKUP(B23,Parse!$I$26:$N$934,6,FALSE)</f>
        <v>WWK</v>
      </c>
      <c r="D23" t="str">
        <f t="shared" si="0"/>
        <v>http://www.wizards.com/global/images/magic/general/Blood_Knight.jpg</v>
      </c>
      <c r="E23" t="str">
        <f t="shared" si="1"/>
        <v>{id: 22, name: 'Blood Knight', edition: 'WWK', imgUrl: 'http:////www.wizards.com//global//images//magic//general//Blood_Knight.jpg'},</v>
      </c>
    </row>
    <row r="24" spans="1:5">
      <c r="A24" t="s">
        <v>408</v>
      </c>
      <c r="B24">
        <f t="shared" si="2"/>
        <v>23</v>
      </c>
      <c r="C24" t="str">
        <f>VLOOKUP(B24,Parse!$I$26:$N$934,6,FALSE)</f>
        <v>M12</v>
      </c>
      <c r="D24" t="str">
        <f t="shared" si="0"/>
        <v>http://www.wizards.com/global/images/magic/general/Bloodghast.jpg</v>
      </c>
      <c r="E24" t="str">
        <f t="shared" si="1"/>
        <v>{id: 23, name: 'Bloodghast', edition: 'M12', imgUrl: 'http:////www.wizards.com//global//images//magic//general//Bloodghast.jpg'},</v>
      </c>
    </row>
    <row r="25" spans="1:5">
      <c r="A25" t="s">
        <v>367</v>
      </c>
      <c r="B25">
        <f t="shared" si="2"/>
        <v>24</v>
      </c>
      <c r="C25" t="str">
        <f>VLOOKUP(B25,Parse!$I$26:$N$934,6,FALSE)</f>
        <v>M12</v>
      </c>
      <c r="D25" t="str">
        <f t="shared" si="0"/>
        <v>http://www.wizards.com/global/images/magic/general/Bloodgift_Demon.jpg</v>
      </c>
      <c r="E25" t="str">
        <f t="shared" si="1"/>
        <v>{id: 24, name: 'Bloodgift Demon', edition: 'M12', imgUrl: 'http:////www.wizards.com//global//images//magic//general//Bloodgift_Demon.jpg'},</v>
      </c>
    </row>
    <row r="26" spans="1:5">
      <c r="A26" t="s">
        <v>574</v>
      </c>
      <c r="B26">
        <f t="shared" si="2"/>
        <v>25</v>
      </c>
      <c r="C26" t="str">
        <f>VLOOKUP(B26,Parse!$I$26:$N$934,6,FALSE)</f>
        <v>WWK</v>
      </c>
      <c r="D26" t="str">
        <f t="shared" si="0"/>
        <v>http://www.wizards.com/global/images/magic/general/Blue_Elemental_Blast.jpg</v>
      </c>
      <c r="E26" t="str">
        <f t="shared" si="1"/>
        <v>{id: 25, name: 'Blue Elemental Blast', edition: 'WWK', imgUrl: 'http:////www.wizards.com//global//images//magic//general//Blue_Elemental_Blast.jpg'},</v>
      </c>
    </row>
    <row r="27" spans="1:5">
      <c r="A27" t="s">
        <v>440</v>
      </c>
      <c r="B27">
        <f t="shared" si="2"/>
        <v>26</v>
      </c>
      <c r="C27" t="str">
        <f>VLOOKUP(B27,Parse!$I$26:$N$934,6,FALSE)</f>
        <v>M12</v>
      </c>
      <c r="D27" t="str">
        <f t="shared" si="0"/>
        <v>http://www.wizards.com/global/images/magic/general/Braids,_Cabal_Minion.jpg</v>
      </c>
      <c r="E27" t="str">
        <f t="shared" si="1"/>
        <v>{id: 26, name: 'Braids, Cabal Minion', edition: 'M12', imgUrl: 'http:////www.wizards.com//global//images//magic//general//Braids,_Cabal_Minion.jpg'},</v>
      </c>
    </row>
    <row r="28" spans="1:5">
      <c r="A28" t="s">
        <v>376</v>
      </c>
      <c r="B28">
        <f t="shared" si="2"/>
        <v>27</v>
      </c>
      <c r="C28" t="str">
        <f>VLOOKUP(B28,Parse!$I$26:$N$934,6,FALSE)</f>
        <v>M12</v>
      </c>
      <c r="D28" t="str">
        <f t="shared" si="0"/>
        <v>http://www.wizards.com/global/images/magic/general/Brain_Freeze.jpg</v>
      </c>
      <c r="E28" t="str">
        <f t="shared" si="1"/>
        <v>{id: 27, name: 'Brain Freeze', edition: 'M12', imgUrl: 'http:////www.wizards.com//global//images//magic//general//Brain_Freeze.jpg'},</v>
      </c>
    </row>
    <row r="29" spans="1:5">
      <c r="A29" t="s">
        <v>481</v>
      </c>
      <c r="B29">
        <f t="shared" si="2"/>
        <v>28</v>
      </c>
      <c r="C29" t="str">
        <f>VLOOKUP(B29,Parse!$I$26:$N$934,6,FALSE)</f>
        <v>UZ</v>
      </c>
      <c r="D29" t="str">
        <f t="shared" si="0"/>
        <v>http://www.wizards.com/global/images/magic/general/Brainstorm.jpg</v>
      </c>
      <c r="E29" t="str">
        <f t="shared" si="1"/>
        <v>{id: 28, name: 'Brainstorm', edition: 'UZ', imgUrl: 'http:////www.wizards.com//global//images//magic//general//Brainstorm.jpg'},</v>
      </c>
    </row>
    <row r="30" spans="1:5">
      <c r="A30" t="s">
        <v>552</v>
      </c>
      <c r="B30">
        <f t="shared" si="2"/>
        <v>29</v>
      </c>
      <c r="C30" t="str">
        <f>VLOOKUP(B30,Parse!$I$26:$N$934,6,FALSE)</f>
        <v>WWK</v>
      </c>
      <c r="D30" t="str">
        <f t="shared" si="0"/>
        <v>http://www.wizards.com/global/images/magic/general/Brimstone_Volley.jpg</v>
      </c>
      <c r="E30" t="str">
        <f t="shared" si="1"/>
        <v>{id: 29, name: 'Brimstone Volley', edition: 'WWK', imgUrl: 'http:////www.wizards.com//global//images//magic//general//Brimstone_Volley.jpg'},</v>
      </c>
    </row>
    <row r="31" spans="1:5">
      <c r="A31" t="s">
        <v>407</v>
      </c>
      <c r="B31">
        <f t="shared" si="2"/>
        <v>30</v>
      </c>
      <c r="C31" t="str">
        <f>VLOOKUP(B31,Parse!$I$26:$N$934,6,FALSE)</f>
        <v>M12</v>
      </c>
      <c r="D31" t="str">
        <f t="shared" si="0"/>
        <v>http://www.wizards.com/global/images/magic/general/Brine_Elemental.jpg</v>
      </c>
      <c r="E31" t="str">
        <f t="shared" si="1"/>
        <v>{id: 30, name: 'Brine Elemental', edition: 'M12', imgUrl: 'http:////www.wizards.com//global//images//magic//general//Brine_Elemental.jpg'},</v>
      </c>
    </row>
    <row r="32" spans="1:5">
      <c r="A32" t="s">
        <v>570</v>
      </c>
      <c r="B32">
        <f t="shared" si="2"/>
        <v>31</v>
      </c>
      <c r="C32" t="str">
        <f>VLOOKUP(B32,Parse!$I$26:$N$934,6,FALSE)</f>
        <v>WWK</v>
      </c>
      <c r="D32" t="str">
        <f t="shared" si="0"/>
        <v>http://www.wizards.com/global/images/magic/general/Broodmate_Dragon.jpg</v>
      </c>
      <c r="E32" t="str">
        <f t="shared" si="1"/>
        <v>{id: 31, name: 'Broodmate Dragon', edition: 'WWK', imgUrl: 'http:////www.wizards.com//global//images//magic//general//Broodmate_Dragon.jpg'},</v>
      </c>
    </row>
    <row r="33" spans="1:5">
      <c r="A33" t="s">
        <v>509</v>
      </c>
      <c r="B33">
        <f t="shared" si="2"/>
        <v>32</v>
      </c>
      <c r="C33" t="str">
        <f>VLOOKUP(B33,Parse!$I$26:$N$934,6,FALSE)</f>
        <v>UZ</v>
      </c>
      <c r="D33" t="str">
        <f t="shared" si="0"/>
        <v>http://www.wizards.com/global/images/magic/general/Buried_Alive.jpg</v>
      </c>
      <c r="E33" t="str">
        <f t="shared" si="1"/>
        <v>{id: 32, name: 'Buried Alive', edition: 'UZ', imgUrl: 'http:////www.wizards.com//global//images//magic//general//Buried_Alive.jpg'},</v>
      </c>
    </row>
    <row r="34" spans="1:5">
      <c r="A34" t="s">
        <v>521</v>
      </c>
      <c r="B34">
        <f t="shared" si="2"/>
        <v>33</v>
      </c>
      <c r="C34" t="str">
        <f>VLOOKUP(B34,Parse!$I$26:$N$934,6,FALSE)</f>
        <v>UZ</v>
      </c>
      <c r="D34" t="str">
        <f t="shared" si="0"/>
        <v>http://www.wizards.com/global/images/magic/general/Burning_of_Xinye.jpg</v>
      </c>
      <c r="E34" t="str">
        <f t="shared" si="1"/>
        <v>{id: 33, name: 'Burning of Xinye', edition: 'UZ', imgUrl: 'http:////www.wizards.com//global//images//magic//general//Burning_of_Xinye.jpg'},</v>
      </c>
    </row>
    <row r="35" spans="1:5">
      <c r="A35" t="s">
        <v>416</v>
      </c>
      <c r="B35">
        <f t="shared" si="2"/>
        <v>34</v>
      </c>
      <c r="C35" t="str">
        <f>VLOOKUP(B35,Parse!$I$26:$N$934,6,FALSE)</f>
        <v>M12</v>
      </c>
      <c r="D35" t="str">
        <f t="shared" si="0"/>
        <v>http://www.wizards.com/global/images/magic/general/Calciderm.jpg</v>
      </c>
      <c r="E35" t="str">
        <f t="shared" si="1"/>
        <v>{id: 34, name: 'Calciderm', edition: 'M12', imgUrl: 'http:////www.wizards.com//global//images//magic//general//Calciderm.jpg'},</v>
      </c>
    </row>
    <row r="36" spans="1:5">
      <c r="A36" t="s">
        <v>559</v>
      </c>
      <c r="B36">
        <f t="shared" si="2"/>
        <v>35</v>
      </c>
      <c r="C36" t="str">
        <f>VLOOKUP(B36,Parse!$I$26:$N$934,6,FALSE)</f>
        <v>WWK</v>
      </c>
      <c r="D36" t="str">
        <f t="shared" si="0"/>
        <v>http://www.wizards.com/global/images/magic/general/Call_the_Skybreaker.jpg</v>
      </c>
      <c r="E36" t="str">
        <f t="shared" si="1"/>
        <v>{id: 35, name: 'Call the Skybreaker', edition: 'WWK', imgUrl: 'http:////www.wizards.com//global//images//magic//general//Call_the_Skybreaker.jpg'},</v>
      </c>
    </row>
    <row r="37" spans="1:5">
      <c r="A37" t="s">
        <v>427</v>
      </c>
      <c r="B37">
        <f t="shared" si="2"/>
        <v>36</v>
      </c>
      <c r="C37" t="str">
        <f>VLOOKUP(B37,Parse!$I$26:$N$934,6,FALSE)</f>
        <v>M12</v>
      </c>
      <c r="D37" t="str">
        <f t="shared" si="0"/>
        <v>http://www.wizards.com/global/images/magic/general/Carnophage.jpg</v>
      </c>
      <c r="E37" t="str">
        <f t="shared" si="1"/>
        <v>{id: 36, name: 'Carnophage', edition: 'M12', imgUrl: 'http:////www.wizards.com//global//images//magic//general//Carnophage.jpg'},</v>
      </c>
    </row>
    <row r="38" spans="1:5">
      <c r="A38" t="s">
        <v>472</v>
      </c>
      <c r="B38">
        <f t="shared" si="2"/>
        <v>37</v>
      </c>
      <c r="C38" t="str">
        <f>VLOOKUP(B38,Parse!$I$26:$N$934,6,FALSE)</f>
        <v>UZ</v>
      </c>
      <c r="D38" t="str">
        <f t="shared" si="0"/>
        <v>http://www.wizards.com/global/images/magic/general/Cataclysm.jpg</v>
      </c>
      <c r="E38" t="str">
        <f t="shared" si="1"/>
        <v>{id: 37, name: 'Cataclysm', edition: 'UZ', imgUrl: 'http:////www.wizards.com//global//images//magic//general//Cataclysm.jpg'},</v>
      </c>
    </row>
    <row r="39" spans="1:5">
      <c r="A39" t="s">
        <v>633</v>
      </c>
      <c r="B39">
        <f t="shared" si="2"/>
        <v>38</v>
      </c>
      <c r="C39" t="str">
        <f>VLOOKUP(B39,Parse!$I$26:$N$934,6,FALSE)</f>
        <v>WWK</v>
      </c>
      <c r="D39" t="str">
        <f t="shared" si="0"/>
        <v>http://www.wizards.com/global/images/magic/general/Catastrophe.jpg</v>
      </c>
      <c r="E39" t="str">
        <f t="shared" si="1"/>
        <v>{id: 38, name: 'Catastrophe', edition: 'WWK', imgUrl: 'http:////www.wizards.com//global//images//magic//general//Catastrophe.jpg'},</v>
      </c>
    </row>
    <row r="40" spans="1:5">
      <c r="A40" t="s">
        <v>492</v>
      </c>
      <c r="B40">
        <f t="shared" si="2"/>
        <v>39</v>
      </c>
      <c r="C40" t="str">
        <f>VLOOKUP(B40,Parse!$I$26:$N$934,6,FALSE)</f>
        <v>UZ</v>
      </c>
      <c r="D40" t="str">
        <f t="shared" si="0"/>
        <v>http://www.wizards.com/global/images/magic/general/Cathedral_of_War.jpg</v>
      </c>
      <c r="E40" t="str">
        <f t="shared" si="1"/>
        <v>{id: 39, name: 'Cathedral of War', edition: 'UZ', imgUrl: 'http:////www.wizards.com//global//images//magic//general//Cathedral_of_War.jpg'},</v>
      </c>
    </row>
    <row r="41" spans="1:5">
      <c r="A41" t="s">
        <v>489</v>
      </c>
      <c r="B41">
        <f t="shared" si="2"/>
        <v>40</v>
      </c>
      <c r="C41" t="str">
        <f>VLOOKUP(B41,Parse!$I$26:$N$934,6,FALSE)</f>
        <v>UZ</v>
      </c>
      <c r="D41" t="str">
        <f t="shared" si="0"/>
        <v>http://www.wizards.com/global/images/magic/general/Chaos_Warp.jpg</v>
      </c>
      <c r="E41" t="str">
        <f t="shared" si="1"/>
        <v>{id: 40, name: 'Chaos Warp', edition: 'UZ', imgUrl: 'http:////www.wizards.com//global//images//magic//general//Chaos_Warp.jpg'},</v>
      </c>
    </row>
    <row r="42" spans="1:5">
      <c r="A42" t="s">
        <v>362</v>
      </c>
      <c r="B42">
        <f t="shared" si="2"/>
        <v>41</v>
      </c>
      <c r="D42" t="str">
        <f t="shared" si="0"/>
        <v>http://www.wizards.com/global/images/magic/general/Clean_Card.jpg</v>
      </c>
      <c r="E42" t="str">
        <f t="shared" si="1"/>
        <v>{id: 41, name: 'Clean Card', edition: '', imgUrl: 'http:////www.wizards.com//global//images//magic//general//Clean_Card.jpg'},</v>
      </c>
    </row>
    <row r="43" spans="1:5">
      <c r="A43" t="s">
        <v>598</v>
      </c>
      <c r="B43">
        <f t="shared" si="2"/>
        <v>42</v>
      </c>
      <c r="C43" t="str">
        <f>VLOOKUP(B43,Parse!$I$26:$N$934,6,FALSE)</f>
        <v>WWK</v>
      </c>
      <c r="D43" t="str">
        <f t="shared" si="0"/>
        <v>http://www.wizards.com/global/images/magic/general/Clifftop_Retreat.jpg</v>
      </c>
      <c r="E43" t="str">
        <f t="shared" si="1"/>
        <v>{id: 42, name: 'Clifftop Retreat', edition: 'WWK', imgUrl: 'http:////www.wizards.com//global//images//magic//general//Clifftop_Retreat.jpg'},</v>
      </c>
    </row>
    <row r="44" spans="1:5">
      <c r="A44" t="s">
        <v>637</v>
      </c>
      <c r="B44">
        <f t="shared" si="2"/>
        <v>43</v>
      </c>
      <c r="C44" t="str">
        <f>VLOOKUP(B44,Parse!$I$26:$N$934,6,FALSE)</f>
        <v>WWK</v>
      </c>
      <c r="D44" t="str">
        <f t="shared" si="0"/>
        <v>http://www.wizards.com/global/images/magic/general/Cloudgoat_Ranger.jpg</v>
      </c>
      <c r="E44" t="str">
        <f t="shared" si="1"/>
        <v>{id: 43, name: 'Cloudgoat Ranger', edition: 'WWK', imgUrl: 'http:////www.wizards.com//global//images//magic//general//Cloudgoat_Ranger.jpg'},</v>
      </c>
    </row>
    <row r="45" spans="1:5">
      <c r="A45" t="s">
        <v>530</v>
      </c>
      <c r="B45">
        <f t="shared" si="2"/>
        <v>44</v>
      </c>
      <c r="C45" t="str">
        <f>VLOOKUP(B45,Parse!$I$26:$N$934,6,FALSE)</f>
        <v>UZ</v>
      </c>
      <c r="D45" t="str">
        <f t="shared" si="0"/>
        <v>http://www.wizards.com/global/images/magic/general/Cloudthresher.jpg</v>
      </c>
      <c r="E45" t="str">
        <f t="shared" si="1"/>
        <v>{id: 44, name: 'Cloudthresher', edition: 'UZ', imgUrl: 'http:////www.wizards.com//global//images//magic//general//Cloudthresher.jpg'},</v>
      </c>
    </row>
    <row r="46" spans="1:5">
      <c r="A46" t="s">
        <v>595</v>
      </c>
      <c r="B46">
        <f t="shared" si="2"/>
        <v>45</v>
      </c>
      <c r="C46" t="str">
        <f>VLOOKUP(B46,Parse!$I$26:$N$934,6,FALSE)</f>
        <v>WWK</v>
      </c>
      <c r="D46" t="str">
        <f t="shared" si="0"/>
        <v>http://www.wizards.com/global/images/magic/general/Coldsteel_Heart.jpg</v>
      </c>
      <c r="E46" t="str">
        <f t="shared" si="1"/>
        <v>{id: 45, name: 'Coldsteel Heart', edition: 'WWK', imgUrl: 'http:////www.wizards.com//global//images//magic//general//Coldsteel_Heart.jpg'},</v>
      </c>
    </row>
    <row r="47" spans="1:5">
      <c r="A47" t="s">
        <v>395</v>
      </c>
      <c r="B47">
        <f t="shared" si="2"/>
        <v>46</v>
      </c>
      <c r="C47" t="str">
        <f>VLOOKUP(B47,Parse!$I$26:$N$934,6,FALSE)</f>
        <v>M12</v>
      </c>
      <c r="D47" t="str">
        <f t="shared" si="0"/>
        <v>http://www.wizards.com/global/images/magic/general/Compulsive_Research.jpg</v>
      </c>
      <c r="E47" t="str">
        <f t="shared" si="1"/>
        <v>{id: 46, name: 'Compulsive Research', edition: 'M12', imgUrl: 'http:////www.wizards.com//global//images//magic//general//Compulsive_Research.jpg'},</v>
      </c>
    </row>
    <row r="48" spans="1:5">
      <c r="A48" t="s">
        <v>616</v>
      </c>
      <c r="B48">
        <f t="shared" si="2"/>
        <v>47</v>
      </c>
      <c r="C48" t="str">
        <f>VLOOKUP(B48,Parse!$I$26:$N$934,6,FALSE)</f>
        <v>WWK</v>
      </c>
      <c r="D48" t="str">
        <f t="shared" si="0"/>
        <v>http://www.wizards.com/global/images/magic/general/Dark_Ritual.jpg</v>
      </c>
      <c r="E48" t="str">
        <f t="shared" si="1"/>
        <v>{id: 47, name: 'Dark Ritual', edition: 'WWK', imgUrl: 'http:////www.wizards.com//global//images//magic//general//Dark_Ritual.jpg'},</v>
      </c>
    </row>
    <row r="49" spans="1:5">
      <c r="A49" t="s">
        <v>436</v>
      </c>
      <c r="B49">
        <f t="shared" si="2"/>
        <v>48</v>
      </c>
      <c r="C49" t="str">
        <f>VLOOKUP(B49,Parse!$I$26:$N$934,6,FALSE)</f>
        <v>M12</v>
      </c>
      <c r="D49" t="str">
        <f t="shared" si="0"/>
        <v>http://www.wizards.com/global/images/magic/general/Daybreak_Ranger.jpg</v>
      </c>
      <c r="E49" t="str">
        <f t="shared" si="1"/>
        <v>{id: 48, name: 'Daybreak Ranger', edition: 'M12', imgUrl: 'http:////www.wizards.com//global//images//magic//general//Daybreak_Ranger.jpg'},</v>
      </c>
    </row>
    <row r="50" spans="1:5">
      <c r="A50" t="s">
        <v>557</v>
      </c>
      <c r="B50">
        <f t="shared" si="2"/>
        <v>49</v>
      </c>
      <c r="C50" t="str">
        <f>VLOOKUP(B50,Parse!$I$26:$N$934,6,FALSE)</f>
        <v>WWK</v>
      </c>
      <c r="D50" t="str">
        <f t="shared" si="0"/>
        <v>http://www.wizards.com/global/images/magic/general/Deathmark.jpg</v>
      </c>
      <c r="E50" t="str">
        <f t="shared" si="1"/>
        <v>{id: 49, name: 'Deathmark', edition: 'WWK', imgUrl: 'http:////www.wizards.com//global//images//magic//general//Deathmark.jpg'},</v>
      </c>
    </row>
    <row r="51" spans="1:5">
      <c r="A51" t="s">
        <v>388</v>
      </c>
      <c r="B51">
        <f t="shared" si="2"/>
        <v>50</v>
      </c>
      <c r="C51" t="str">
        <f>VLOOKUP(B51,Parse!$I$26:$N$934,6,FALSE)</f>
        <v>M12</v>
      </c>
      <c r="D51" t="str">
        <f t="shared" si="0"/>
        <v>http://www.wizards.com/global/images/magic/general/Decree_of_Justice.jpg</v>
      </c>
      <c r="E51" t="str">
        <f t="shared" si="1"/>
        <v>{id: 50, name: 'Decree of Justice', edition: 'M12', imgUrl: 'http:////www.wizards.com//global//images//magic//general//Decree_of_Justice.jpg'},</v>
      </c>
    </row>
    <row r="52" spans="1:5">
      <c r="A52" t="s">
        <v>455</v>
      </c>
      <c r="B52">
        <f t="shared" si="2"/>
        <v>51</v>
      </c>
      <c r="C52" t="str">
        <f>VLOOKUP(B52,Parse!$I$26:$N$934,6,FALSE)</f>
        <v>M12</v>
      </c>
      <c r="D52" t="str">
        <f t="shared" si="0"/>
        <v>http://www.wizards.com/global/images/magic/general/Delver_of_Secrets.jpg</v>
      </c>
      <c r="E52" t="str">
        <f t="shared" si="1"/>
        <v>{id: 51, name: 'Delver of Secrets', edition: 'M12', imgUrl: 'http:////www.wizards.com//global//images//magic//general//Delver_of_Secrets.jpg'},</v>
      </c>
    </row>
    <row r="53" spans="1:5">
      <c r="A53" t="s">
        <v>579</v>
      </c>
      <c r="B53">
        <f t="shared" si="2"/>
        <v>52</v>
      </c>
      <c r="C53" t="str">
        <f>VLOOKUP(B53,Parse!$I$26:$N$934,6,FALSE)</f>
        <v>WWK</v>
      </c>
      <c r="D53" t="str">
        <f t="shared" si="0"/>
        <v>http://www.wizards.com/global/images/magic/general/Demonic_Tutor.jpg</v>
      </c>
      <c r="E53" t="str">
        <f t="shared" si="1"/>
        <v>{id: 52, name: 'Demonic Tutor', edition: 'WWK', imgUrl: 'http:////www.wizards.com//global//images//magic//general//Demonic_Tutor.jpg'},</v>
      </c>
    </row>
    <row r="54" spans="1:5">
      <c r="A54" t="s">
        <v>541</v>
      </c>
      <c r="B54">
        <f t="shared" si="2"/>
        <v>53</v>
      </c>
      <c r="C54" t="str">
        <f>VLOOKUP(B54,Parse!$I$26:$N$934,6,FALSE)</f>
        <v>UZ</v>
      </c>
      <c r="D54" t="str">
        <f t="shared" si="0"/>
        <v>http://www.wizards.com/global/images/magic/general/Devastating_Dreams.jpg</v>
      </c>
      <c r="E54" t="str">
        <f t="shared" si="1"/>
        <v>{id: 53, name: 'Devastating Dreams', edition: 'UZ', imgUrl: 'http:////www.wizards.com//global//images//magic//general//Devastating_Dreams.jpg'},</v>
      </c>
    </row>
    <row r="55" spans="1:5">
      <c r="A55" t="s">
        <v>513</v>
      </c>
      <c r="B55">
        <f t="shared" si="2"/>
        <v>54</v>
      </c>
      <c r="C55" t="str">
        <f>VLOOKUP(B55,Parse!$I$26:$N$934,6,FALSE)</f>
        <v>UZ</v>
      </c>
      <c r="D55" t="str">
        <f t="shared" si="0"/>
        <v>http://www.wizards.com/global/images/magic/general/Devoted_Druid.jpg</v>
      </c>
      <c r="E55" t="str">
        <f t="shared" si="1"/>
        <v>{id: 54, name: 'Devoted Druid', edition: 'UZ', imgUrl: 'http:////www.wizards.com//global//images//magic//general//Devoted_Druid.jpg'},</v>
      </c>
    </row>
    <row r="56" spans="1:5">
      <c r="A56" t="s">
        <v>562</v>
      </c>
      <c r="B56">
        <f t="shared" si="2"/>
        <v>55</v>
      </c>
      <c r="C56" t="str">
        <f>VLOOKUP(B56,Parse!$I$26:$N$934,6,FALSE)</f>
        <v>WWK</v>
      </c>
      <c r="D56" t="str">
        <f t="shared" si="0"/>
        <v>http://www.wizards.com/global/images/magic/general/Disenchant.jpg</v>
      </c>
      <c r="E56" t="str">
        <f t="shared" si="1"/>
        <v>{id: 55, name: 'Disenchant', edition: 'WWK', imgUrl: 'http:////www.wizards.com//global//images//magic//general//Disenchant.jpg'},</v>
      </c>
    </row>
    <row r="57" spans="1:5">
      <c r="A57" t="s">
        <v>615</v>
      </c>
      <c r="B57">
        <f t="shared" si="2"/>
        <v>56</v>
      </c>
      <c r="C57" t="str">
        <f>VLOOKUP(B57,Parse!$I$26:$N$934,6,FALSE)</f>
        <v>WWK</v>
      </c>
      <c r="D57" t="str">
        <f t="shared" si="0"/>
        <v>http://www.wizards.com/global/images/magic/general/Dismiss.jpg</v>
      </c>
      <c r="E57" t="str">
        <f t="shared" si="1"/>
        <v>{id: 56, name: 'Dismiss', edition: 'WWK', imgUrl: 'http:////www.wizards.com//global//images//magic//general//Dismiss.jpg'},</v>
      </c>
    </row>
    <row r="58" spans="1:5">
      <c r="A58" t="s">
        <v>517</v>
      </c>
      <c r="B58">
        <f t="shared" si="2"/>
        <v>57</v>
      </c>
      <c r="C58" t="str">
        <f>VLOOKUP(B58,Parse!$I$26:$N$934,6,FALSE)</f>
        <v>UZ</v>
      </c>
      <c r="D58" t="str">
        <f t="shared" si="0"/>
        <v>http://www.wizards.com/global/images/magic/general/Dragonskull_Summit.jpg</v>
      </c>
      <c r="E58" t="str">
        <f t="shared" si="1"/>
        <v>{id: 57, name: 'Dragonskull Summit', edition: 'UZ', imgUrl: 'http:////www.wizards.com//global//images//magic//general//Dragonskull_Summit.jpg'},</v>
      </c>
    </row>
    <row r="59" spans="1:5">
      <c r="A59" t="s">
        <v>528</v>
      </c>
      <c r="B59">
        <f t="shared" si="2"/>
        <v>58</v>
      </c>
      <c r="C59" t="str">
        <f>VLOOKUP(B59,Parse!$I$26:$N$934,6,FALSE)</f>
        <v>UZ</v>
      </c>
      <c r="D59" t="str">
        <f t="shared" si="0"/>
        <v>http://www.wizards.com/global/images/magic/general/Drogskol_Reaver.jpg</v>
      </c>
      <c r="E59" t="str">
        <f t="shared" si="1"/>
        <v>{id: 58, name: 'Drogskol Reaver', edition: 'UZ', imgUrl: 'http:////www.wizards.com//global//images//magic//general//Drogskol_Reaver.jpg'},</v>
      </c>
    </row>
    <row r="60" spans="1:5">
      <c r="A60" t="s">
        <v>399</v>
      </c>
      <c r="B60">
        <f t="shared" si="2"/>
        <v>59</v>
      </c>
      <c r="C60" t="str">
        <f>VLOOKUP(B60,Parse!$I$26:$N$934,6,FALSE)</f>
        <v>M12</v>
      </c>
      <c r="D60" t="str">
        <f t="shared" si="0"/>
        <v>http://www.wizards.com/global/images/magic/general/Dryad_Militant.jpg</v>
      </c>
      <c r="E60" t="str">
        <f t="shared" si="1"/>
        <v>{id: 59, name: 'Dryad Militant', edition: 'M12', imgUrl: 'http:////www.wizards.com//global//images//magic//general//Dryad_Militant.jpg'},</v>
      </c>
    </row>
    <row r="61" spans="1:5">
      <c r="A61" t="s">
        <v>474</v>
      </c>
      <c r="B61">
        <f t="shared" si="2"/>
        <v>60</v>
      </c>
      <c r="C61" t="str">
        <f>VLOOKUP(B61,Parse!$I$26:$N$934,6,FALSE)</f>
        <v>UZ</v>
      </c>
      <c r="D61" t="str">
        <f t="shared" si="0"/>
        <v>http://www.wizards.com/global/images/magic/general/Duress.jpg</v>
      </c>
      <c r="E61" t="str">
        <f t="shared" si="1"/>
        <v>{id: 60, name: 'Duress', edition: 'UZ', imgUrl: 'http:////www.wizards.com//global//images//magic//general//Duress.jpg'},</v>
      </c>
    </row>
    <row r="62" spans="1:5">
      <c r="A62" t="s">
        <v>573</v>
      </c>
      <c r="B62">
        <f t="shared" si="2"/>
        <v>61</v>
      </c>
      <c r="C62" t="str">
        <f>VLOOKUP(B62,Parse!$I$26:$N$934,6,FALSE)</f>
        <v>WWK</v>
      </c>
      <c r="D62" t="str">
        <f t="shared" si="0"/>
        <v>http://www.wizards.com/global/images/magic/general/Earthquake.jpg</v>
      </c>
      <c r="E62" t="str">
        <f t="shared" si="1"/>
        <v>{id: 61, name: 'Earthquake', edition: 'WWK', imgUrl: 'http:////www.wizards.com//global//images//magic//general//Earthquake.jpg'},</v>
      </c>
    </row>
    <row r="63" spans="1:5">
      <c r="A63" t="s">
        <v>422</v>
      </c>
      <c r="B63">
        <f t="shared" si="2"/>
        <v>62</v>
      </c>
      <c r="C63" t="str">
        <f>VLOOKUP(B63,Parse!$I$26:$N$934,6,FALSE)</f>
        <v>M12</v>
      </c>
      <c r="D63" t="str">
        <f t="shared" si="0"/>
        <v>http://www.wizards.com/global/images/magic/general/Edric,_Spymaster_of_Trest.jpg</v>
      </c>
      <c r="E63" t="str">
        <f t="shared" si="1"/>
        <v>{id: 62, name: 'Edric, Spymaster of Trest', edition: 'M12', imgUrl: 'http:////www.wizards.com//global//images//magic//general//Edric,_Spymaster_of_Trest.jpg'},</v>
      </c>
    </row>
    <row r="64" spans="1:5">
      <c r="A64" t="s">
        <v>468</v>
      </c>
      <c r="B64">
        <f t="shared" si="2"/>
        <v>63</v>
      </c>
      <c r="C64" t="str">
        <f>VLOOKUP(B64,Parse!$I$26:$N$934,6,FALSE)</f>
        <v>UZ</v>
      </c>
      <c r="D64" t="str">
        <f t="shared" si="0"/>
        <v>http://www.wizards.com/global/images/magic/general/Ember_Hauler.jpg</v>
      </c>
      <c r="E64" t="str">
        <f t="shared" si="1"/>
        <v>{id: 63, name: 'Ember Hauler', edition: 'UZ', imgUrl: 'http:////www.wizards.com//global//images//magic//general//Ember_Hauler.jpg'},</v>
      </c>
    </row>
    <row r="65" spans="1:5">
      <c r="A65" t="s">
        <v>484</v>
      </c>
      <c r="B65">
        <f t="shared" si="2"/>
        <v>64</v>
      </c>
      <c r="C65" t="str">
        <f>VLOOKUP(B65,Parse!$I$26:$N$934,6,FALSE)</f>
        <v>UZ</v>
      </c>
      <c r="D65" t="str">
        <f t="shared" si="0"/>
        <v>http://www.wizards.com/global/images/magic/general/Emeria_Angel.jpg</v>
      </c>
      <c r="E65" t="str">
        <f t="shared" si="1"/>
        <v>{id: 64, name: 'Emeria Angel', edition: 'UZ', imgUrl: 'http:////www.wizards.com//global//images//magic//general//Emeria_Angel.jpg'},</v>
      </c>
    </row>
    <row r="66" spans="1:5">
      <c r="A66" t="s">
        <v>479</v>
      </c>
      <c r="B66">
        <f t="shared" si="2"/>
        <v>65</v>
      </c>
      <c r="C66" t="str">
        <f>VLOOKUP(B66,Parse!$I$26:$N$934,6,FALSE)</f>
        <v>UZ</v>
      </c>
      <c r="D66" t="str">
        <f t="shared" si="0"/>
        <v>http://www.wizards.com/global/images/magic/general/Empty_the_Warrens.jpg</v>
      </c>
      <c r="E66" t="str">
        <f t="shared" si="1"/>
        <v>{id: 65, name: 'Empty the Warrens', edition: 'UZ', imgUrl: 'http:////www.wizards.com//global//images//magic//general//Empty_the_Warrens.jpg'},</v>
      </c>
    </row>
    <row r="67" spans="1:5">
      <c r="A67" t="s">
        <v>485</v>
      </c>
      <c r="B67">
        <f t="shared" si="2"/>
        <v>66</v>
      </c>
      <c r="C67" t="str">
        <f>VLOOKUP(B67,Parse!$I$26:$N$934,6,FALSE)</f>
        <v>UZ</v>
      </c>
      <c r="D67" t="str">
        <f t="shared" ref="D67:D130" si="3">"http://www.wizards.com/global/images/magic/general/"&amp;SUBSTITUTE(SUBSTITUTE(SUBSTITUTE(A67,"'","\'")," ","_"),"'","")&amp;".jpg"</f>
        <v>http://www.wizards.com/global/images/magic/general/Enclave_Cryptologist.jpg</v>
      </c>
      <c r="E67" t="str">
        <f t="shared" ref="E67:E130" si="4">"{id: "&amp;B67&amp;", name: '"&amp;SUBSTITUTE(A67,"'","\'")&amp;"', edition: '"&amp;C67&amp;"', imgUrl: '"&amp;SUBSTITUTE(D67,"/","//")&amp;"'}"&amp;IF(ISBLANK(A68),"",",")</f>
        <v>{id: 66, name: 'Enclave Cryptologist', edition: 'UZ', imgUrl: 'http:////www.wizards.com//global//images//magic//general//Enclave_Cryptologist.jpg'},</v>
      </c>
    </row>
    <row r="68" spans="1:5">
      <c r="A68" t="s">
        <v>614</v>
      </c>
      <c r="B68">
        <f t="shared" ref="B68:B131" si="5">B67+1</f>
        <v>67</v>
      </c>
      <c r="C68" t="str">
        <f>VLOOKUP(B68,Parse!$I$26:$N$934,6,FALSE)</f>
        <v>WWK</v>
      </c>
      <c r="D68" t="str">
        <f t="shared" si="3"/>
        <v>http://www.wizards.com/global/images/magic/general/Enlightened_Tutor.jpg</v>
      </c>
      <c r="E68" t="str">
        <f t="shared" si="4"/>
        <v>{id: 67, name: 'Enlightened Tutor', edition: 'WWK', imgUrl: 'http:////www.wizards.com//global//images//magic//general//Enlightened_Tutor.jpg'},</v>
      </c>
    </row>
    <row r="69" spans="1:5">
      <c r="A69" t="s">
        <v>410</v>
      </c>
      <c r="B69">
        <f t="shared" si="5"/>
        <v>68</v>
      </c>
      <c r="C69" t="str">
        <f>VLOOKUP(B69,Parse!$I$26:$N$934,6,FALSE)</f>
        <v>M12</v>
      </c>
      <c r="D69" t="str">
        <f t="shared" si="3"/>
        <v>http://www.wizards.com/global/images/magic/general/Epochrasite.jpg</v>
      </c>
      <c r="E69" t="str">
        <f t="shared" si="4"/>
        <v>{id: 68, name: 'Epochrasite', edition: 'M12', imgUrl: 'http:////www.wizards.com//global//images//magic//general//Epochrasite.jpg'},</v>
      </c>
    </row>
    <row r="70" spans="1:5">
      <c r="A70" t="s">
        <v>591</v>
      </c>
      <c r="B70">
        <f t="shared" si="5"/>
        <v>69</v>
      </c>
      <c r="C70" t="str">
        <f>VLOOKUP(B70,Parse!$I$26:$N$934,6,FALSE)</f>
        <v>WWK</v>
      </c>
      <c r="D70" t="str">
        <f t="shared" si="3"/>
        <v>http://www.wizards.com/global/images/magic/general/Eternal_Dragon.jpg</v>
      </c>
      <c r="E70" t="str">
        <f t="shared" si="4"/>
        <v>{id: 69, name: 'Eternal Dragon', edition: 'WWK', imgUrl: 'http:////www.wizards.com//global//images//magic//general//Eternal_Dragon.jpg'},</v>
      </c>
    </row>
    <row r="71" spans="1:5">
      <c r="A71" t="s">
        <v>431</v>
      </c>
      <c r="B71">
        <f t="shared" si="5"/>
        <v>70</v>
      </c>
      <c r="C71" t="str">
        <f>VLOOKUP(B71,Parse!$I$26:$N$934,6,FALSE)</f>
        <v>M12</v>
      </c>
      <c r="D71" t="str">
        <f t="shared" si="3"/>
        <v>http://www.wizards.com/global/images/magic/general/Eternal_Witness.jpg</v>
      </c>
      <c r="E71" t="str">
        <f t="shared" si="4"/>
        <v>{id: 70, name: 'Eternal Witness', edition: 'M12', imgUrl: 'http:////www.wizards.com//global//images//magic//general//Eternal_Witness.jpg'},</v>
      </c>
    </row>
    <row r="72" spans="1:5">
      <c r="A72" t="s">
        <v>456</v>
      </c>
      <c r="B72">
        <f t="shared" si="5"/>
        <v>71</v>
      </c>
      <c r="C72" t="str">
        <f>VLOOKUP(B72,Parse!$I$26:$N$934,6,FALSE)</f>
        <v>M12</v>
      </c>
      <c r="D72" t="str">
        <f t="shared" si="3"/>
        <v>http://www.wizards.com/global/images/magic/general/Ethersworn_Canonist.jpg</v>
      </c>
      <c r="E72" t="str">
        <f t="shared" si="4"/>
        <v>{id: 71, name: 'Ethersworn Canonist', edition: 'M12', imgUrl: 'http:////www.wizards.com//global//images//magic//general//Ethersworn_Canonist.jpg'},</v>
      </c>
    </row>
    <row r="73" spans="1:5">
      <c r="A73" t="s">
        <v>524</v>
      </c>
      <c r="B73">
        <f t="shared" si="5"/>
        <v>72</v>
      </c>
      <c r="C73" t="str">
        <f>VLOOKUP(B73,Parse!$I$26:$N$934,6,FALSE)</f>
        <v>UZ</v>
      </c>
      <c r="D73" t="str">
        <f t="shared" si="3"/>
        <v>http://www.wizards.com/global/images/magic/general/Everflowing_Chalice.jpg</v>
      </c>
      <c r="E73" t="str">
        <f t="shared" si="4"/>
        <v>{id: 72, name: 'Everflowing Chalice', edition: 'UZ', imgUrl: 'http:////www.wizards.com//global//images//magic//general//Everflowing_Chalice.jpg'},</v>
      </c>
    </row>
    <row r="74" spans="1:5">
      <c r="A74" t="s">
        <v>576</v>
      </c>
      <c r="B74">
        <f t="shared" si="5"/>
        <v>73</v>
      </c>
      <c r="C74" t="str">
        <f>VLOOKUP(B74,Parse!$I$26:$N$934,6,FALSE)</f>
        <v>WWK</v>
      </c>
      <c r="D74" t="str">
        <f t="shared" si="3"/>
        <v>http://www.wizards.com/global/images/magic/general/Exhume.jpg</v>
      </c>
      <c r="E74" t="str">
        <f t="shared" si="4"/>
        <v>{id: 73, name: 'Exhume', edition: 'WWK', imgUrl: 'http:////www.wizards.com//global//images//magic//general//Exhume.jpg'},</v>
      </c>
    </row>
    <row r="75" spans="1:5">
      <c r="A75" t="s">
        <v>588</v>
      </c>
      <c r="B75">
        <f t="shared" si="5"/>
        <v>74</v>
      </c>
      <c r="C75" t="str">
        <f>VLOOKUP(B75,Parse!$I$26:$N$934,6,FALSE)</f>
        <v>WWK</v>
      </c>
      <c r="D75" t="str">
        <f t="shared" si="3"/>
        <v>http://www.wizards.com/global/images/magic/general/Fathom_Seer.jpg</v>
      </c>
      <c r="E75" t="str">
        <f t="shared" si="4"/>
        <v>{id: 74, name: 'Fathom Seer', edition: 'WWK', imgUrl: 'http:////www.wizards.com//global//images//magic//general//Fathom_Seer.jpg'},</v>
      </c>
    </row>
    <row r="76" spans="1:5">
      <c r="A76" t="s">
        <v>476</v>
      </c>
      <c r="B76">
        <f t="shared" si="5"/>
        <v>75</v>
      </c>
      <c r="C76" t="str">
        <f>VLOOKUP(B76,Parse!$I$26:$N$934,6,FALSE)</f>
        <v>UZ</v>
      </c>
      <c r="D76" t="str">
        <f t="shared" si="3"/>
        <v>http://www.wizards.com/global/images/magic/general/Fauna_Shaman.jpg</v>
      </c>
      <c r="E76" t="str">
        <f t="shared" si="4"/>
        <v>{id: 75, name: 'Fauna Shaman', edition: 'UZ', imgUrl: 'http:////www.wizards.com//global//images//magic//general//Fauna_Shaman.jpg'},</v>
      </c>
    </row>
    <row r="77" spans="1:5">
      <c r="A77" t="s">
        <v>518</v>
      </c>
      <c r="B77">
        <f t="shared" si="5"/>
        <v>76</v>
      </c>
      <c r="C77" t="str">
        <f>VLOOKUP(B77,Parse!$I$26:$N$934,6,FALSE)</f>
        <v>UZ</v>
      </c>
      <c r="D77" t="str">
        <f t="shared" si="3"/>
        <v>http://www.wizards.com/global/images/magic/general/Firemane_Angel.jpg</v>
      </c>
      <c r="E77" t="str">
        <f t="shared" si="4"/>
        <v>{id: 76, name: 'Firemane Angel', edition: 'UZ', imgUrl: 'http:////www.wizards.com//global//images//magic//general//Firemane_Angel.jpg'},</v>
      </c>
    </row>
    <row r="78" spans="1:5">
      <c r="A78" t="s">
        <v>622</v>
      </c>
      <c r="B78">
        <f t="shared" si="5"/>
        <v>77</v>
      </c>
      <c r="C78" t="str">
        <f>VLOOKUP(B78,Parse!$I$26:$N$934,6,FALSE)</f>
        <v>WWK</v>
      </c>
      <c r="D78" t="str">
        <f t="shared" si="3"/>
        <v>http://www.wizards.com/global/images/magic/general/Forbid.jpg</v>
      </c>
      <c r="E78" t="str">
        <f t="shared" si="4"/>
        <v>{id: 77, name: 'Forbid', edition: 'WWK', imgUrl: 'http:////www.wizards.com//global//images//magic//general//Forbid.jpg'},</v>
      </c>
    </row>
    <row r="79" spans="1:5">
      <c r="A79" t="s">
        <v>612</v>
      </c>
      <c r="B79">
        <f t="shared" si="5"/>
        <v>78</v>
      </c>
      <c r="C79" t="str">
        <f>VLOOKUP(B79,Parse!$I$26:$N$934,6,FALSE)</f>
        <v>WWK</v>
      </c>
      <c r="D79" t="str">
        <f t="shared" si="3"/>
        <v>http://www.wizards.com/global/images/magic/general/Frantic_Search.jpg</v>
      </c>
      <c r="E79" t="str">
        <f t="shared" si="4"/>
        <v>{id: 78, name: 'Frantic Search', edition: 'WWK', imgUrl: 'http:////www.wizards.com//global//images//magic//general//Frantic_Search.jpg'},</v>
      </c>
    </row>
    <row r="80" spans="1:5">
      <c r="A80" t="s">
        <v>497</v>
      </c>
      <c r="B80">
        <f t="shared" si="5"/>
        <v>79</v>
      </c>
      <c r="C80" t="str">
        <f>VLOOKUP(B80,Parse!$I$26:$N$934,6,FALSE)</f>
        <v>UZ</v>
      </c>
      <c r="D80" t="str">
        <f t="shared" si="3"/>
        <v>http://www.wizards.com/global/images/magic/general/Gathan_Raiders.jpg</v>
      </c>
      <c r="E80" t="str">
        <f t="shared" si="4"/>
        <v>{id: 79, name: 'Gathan Raiders', edition: 'UZ', imgUrl: 'http:////www.wizards.com//global//images//magic//general//Gathan_Raiders.jpg'},</v>
      </c>
    </row>
    <row r="81" spans="1:5">
      <c r="A81" t="s">
        <v>535</v>
      </c>
      <c r="B81">
        <f t="shared" si="5"/>
        <v>80</v>
      </c>
      <c r="C81" t="str">
        <f>VLOOKUP(B81,Parse!$I$26:$N$934,6,FALSE)</f>
        <v>UZ</v>
      </c>
      <c r="D81" t="str">
        <f t="shared" si="3"/>
        <v>http://www.wizards.com/global/images/magic/general/Genesis.jpg</v>
      </c>
      <c r="E81" t="str">
        <f t="shared" si="4"/>
        <v>{id: 80, name: 'Genesis', edition: 'UZ', imgUrl: 'http:////www.wizards.com//global//images//magic//general//Genesis.jpg'},</v>
      </c>
    </row>
    <row r="82" spans="1:5">
      <c r="A82" t="s">
        <v>534</v>
      </c>
      <c r="B82">
        <f t="shared" si="5"/>
        <v>81</v>
      </c>
      <c r="C82" t="str">
        <f>VLOOKUP(B82,Parse!$I$26:$N$934,6,FALSE)</f>
        <v>UZ</v>
      </c>
      <c r="D82" t="str">
        <f t="shared" si="3"/>
        <v>http://www.wizards.com/global/images/magic/general/Genju_of_the_Spires.jpg</v>
      </c>
      <c r="E82" t="str">
        <f t="shared" si="4"/>
        <v>{id: 81, name: 'Genju of the Spires', edition: 'UZ', imgUrl: 'http:////www.wizards.com//global//images//magic//general//Genju_of_the_Spires.jpg'},</v>
      </c>
    </row>
    <row r="83" spans="1:5">
      <c r="A83" t="s">
        <v>516</v>
      </c>
      <c r="B83">
        <f t="shared" si="5"/>
        <v>82</v>
      </c>
      <c r="C83" t="str">
        <f>VLOOKUP(B83,Parse!$I$26:$N$934,6,FALSE)</f>
        <v>UZ</v>
      </c>
      <c r="D83" t="str">
        <f t="shared" si="3"/>
        <v>http://www.wizards.com/global/images/magic/general/Gifts_Ungiven.jpg</v>
      </c>
      <c r="E83" t="str">
        <f t="shared" si="4"/>
        <v>{id: 82, name: 'Gifts Ungiven', edition: 'UZ', imgUrl: 'http:////www.wizards.com//global//images//magic//general//Gifts_Ungiven.jpg'},</v>
      </c>
    </row>
    <row r="84" spans="1:5">
      <c r="A84" t="s">
        <v>446</v>
      </c>
      <c r="B84">
        <f t="shared" si="5"/>
        <v>83</v>
      </c>
      <c r="C84" t="str">
        <f>VLOOKUP(B84,Parse!$I$26:$N$934,6,FALSE)</f>
        <v>M12</v>
      </c>
      <c r="D84" t="str">
        <f t="shared" si="3"/>
        <v>http://www.wizards.com/global/images/magic/general/Gloom_Surgeon.jpg</v>
      </c>
      <c r="E84" t="str">
        <f t="shared" si="4"/>
        <v>{id: 83, name: 'Gloom Surgeon', edition: 'M12', imgUrl: 'http:////www.wizards.com//global//images//magic//general//Gloom_Surgeon.jpg'},</v>
      </c>
    </row>
    <row r="85" spans="1:5">
      <c r="A85" t="s">
        <v>405</v>
      </c>
      <c r="B85">
        <f t="shared" si="5"/>
        <v>84</v>
      </c>
      <c r="C85" t="str">
        <f>VLOOKUP(B85,Parse!$I$26:$N$934,6,FALSE)</f>
        <v>M12</v>
      </c>
      <c r="D85" t="str">
        <f t="shared" si="3"/>
        <v>http://www.wizards.com/global/images/magic/general/Glorious_Anthem.jpg</v>
      </c>
      <c r="E85" t="str">
        <f t="shared" si="4"/>
        <v>{id: 84, name: 'Glorious Anthem', edition: 'M12', imgUrl: 'http:////www.wizards.com//global//images//magic//general//Glorious_Anthem.jpg'},</v>
      </c>
    </row>
    <row r="86" spans="1:5">
      <c r="A86" t="s">
        <v>526</v>
      </c>
      <c r="B86">
        <f t="shared" si="5"/>
        <v>85</v>
      </c>
      <c r="C86" t="str">
        <f>VLOOKUP(B86,Parse!$I$26:$N$934,6,FALSE)</f>
        <v>UZ</v>
      </c>
      <c r="D86" t="str">
        <f t="shared" si="3"/>
        <v>http://www.wizards.com/global/images/magic/general/Goblin_Legionnaire.jpg</v>
      </c>
      <c r="E86" t="str">
        <f t="shared" si="4"/>
        <v>{id: 85, name: 'Goblin Legionnaire', edition: 'UZ', imgUrl: 'http:////www.wizards.com//global//images//magic//general//Goblin_Legionnaire.jpg'},</v>
      </c>
    </row>
    <row r="87" spans="1:5">
      <c r="A87" t="s">
        <v>454</v>
      </c>
      <c r="B87">
        <f t="shared" si="5"/>
        <v>86</v>
      </c>
      <c r="C87" t="str">
        <f>VLOOKUP(B87,Parse!$I$26:$N$934,6,FALSE)</f>
        <v>M12</v>
      </c>
      <c r="D87" t="str">
        <f t="shared" si="3"/>
        <v>http://www.wizards.com/global/images/magic/general/Goblin_Trenches.jpg</v>
      </c>
      <c r="E87" t="str">
        <f t="shared" si="4"/>
        <v>{id: 86, name: 'Goblin Trenches', edition: 'M12', imgUrl: 'http:////www.wizards.com//global//images//magic//general//Goblin_Trenches.jpg'},</v>
      </c>
    </row>
    <row r="88" spans="1:5">
      <c r="A88" t="s">
        <v>438</v>
      </c>
      <c r="B88">
        <f t="shared" si="5"/>
        <v>87</v>
      </c>
      <c r="C88" t="str">
        <f>VLOOKUP(B88,Parse!$I$26:$N$934,6,FALSE)</f>
        <v>M12</v>
      </c>
      <c r="D88" t="str">
        <f t="shared" si="3"/>
        <v>http://www.wizards.com/global/images/magic/general/Goblin_Welder.jpg</v>
      </c>
      <c r="E88" t="str">
        <f t="shared" si="4"/>
        <v>{id: 87, name: 'Goblin Welder', edition: 'M12', imgUrl: 'http:////www.wizards.com//global//images//magic//general//Goblin_Welder.jpg'},</v>
      </c>
    </row>
    <row r="89" spans="1:5">
      <c r="A89" t="s">
        <v>630</v>
      </c>
      <c r="B89">
        <f t="shared" si="5"/>
        <v>88</v>
      </c>
      <c r="C89" t="str">
        <f>VLOOKUP(B89,Parse!$I$26:$N$934,6,FALSE)</f>
        <v>WWK</v>
      </c>
      <c r="D89" t="str">
        <f t="shared" si="3"/>
        <v>http://www.wizards.com/global/images/magic/general/Great_Sable_Stag.jpg</v>
      </c>
      <c r="E89" t="str">
        <f t="shared" si="4"/>
        <v>{id: 88, name: 'Great Sable Stag', edition: 'WWK', imgUrl: 'http:////www.wizards.com//global//images//magic//general//Great_Sable_Stag.jpg'},</v>
      </c>
    </row>
    <row r="90" spans="1:5">
      <c r="A90" t="s">
        <v>593</v>
      </c>
      <c r="B90">
        <f t="shared" si="5"/>
        <v>89</v>
      </c>
      <c r="C90" t="str">
        <f>VLOOKUP(B90,Parse!$I$26:$N$934,6,FALSE)</f>
        <v>WWK</v>
      </c>
      <c r="D90" t="str">
        <f t="shared" si="3"/>
        <v>http://www.wizards.com/global/images/magic/general/Guul_Draz_Assassin.jpg</v>
      </c>
      <c r="E90" t="str">
        <f t="shared" si="4"/>
        <v>{id: 89, name: 'Guul Draz Assassin', edition: 'WWK', imgUrl: 'http:////www.wizards.com//global//images//magic//general//Guul_Draz_Assassin.jpg'},</v>
      </c>
    </row>
    <row r="91" spans="1:5">
      <c r="A91" t="s">
        <v>546</v>
      </c>
      <c r="B91">
        <f t="shared" si="5"/>
        <v>90</v>
      </c>
      <c r="C91" t="str">
        <f>VLOOKUP(B91,Parse!$I$26:$N$934,6,FALSE)</f>
        <v>UZ</v>
      </c>
      <c r="D91" t="str">
        <f t="shared" si="3"/>
        <v>http://www.wizards.com/global/images/magic/general/Headhunter.jpg</v>
      </c>
      <c r="E91" t="str">
        <f t="shared" si="4"/>
        <v>{id: 90, name: 'Headhunter', edition: 'UZ', imgUrl: 'http:////www.wizards.com//global//images//magic//general//Headhunter.jpg'},</v>
      </c>
    </row>
    <row r="92" spans="1:5">
      <c r="A92" t="s">
        <v>581</v>
      </c>
      <c r="B92">
        <f t="shared" si="5"/>
        <v>91</v>
      </c>
      <c r="C92" t="str">
        <f>VLOOKUP(B92,Parse!$I$26:$N$934,6,FALSE)</f>
        <v>WWK</v>
      </c>
      <c r="D92" t="str">
        <f t="shared" si="3"/>
        <v>http://www.wizards.com/global/images/magic/general/Heartbeat_of_Spring.jpg</v>
      </c>
      <c r="E92" t="str">
        <f t="shared" si="4"/>
        <v>{id: 91, name: 'Heartbeat of Spring', edition: 'WWK', imgUrl: 'http:////www.wizards.com//global//images//magic//general//Heartbeat_of_Spring.jpg'},</v>
      </c>
    </row>
    <row r="93" spans="1:5">
      <c r="A93" t="s">
        <v>390</v>
      </c>
      <c r="B93">
        <f t="shared" si="5"/>
        <v>92</v>
      </c>
      <c r="C93" t="str">
        <f>VLOOKUP(B93,Parse!$I$26:$N$934,6,FALSE)</f>
        <v>M12</v>
      </c>
      <c r="D93" t="str">
        <f t="shared" si="3"/>
        <v>http://www.wizards.com/global/images/magic/general/Hero_of_Oxid_Ridge.jpg</v>
      </c>
      <c r="E93" t="str">
        <f t="shared" si="4"/>
        <v>{id: 92, name: 'Hero of Oxid Ridge', edition: 'M12', imgUrl: 'http:////www.wizards.com//global//images//magic//general//Hero_of_Oxid_Ridge.jpg'},</v>
      </c>
    </row>
    <row r="94" spans="1:5">
      <c r="A94" t="s">
        <v>433</v>
      </c>
      <c r="B94">
        <f t="shared" si="5"/>
        <v>93</v>
      </c>
      <c r="C94" t="str">
        <f>VLOOKUP(B94,Parse!$I$26:$N$934,6,FALSE)</f>
        <v>M12</v>
      </c>
      <c r="D94" t="str">
        <f t="shared" si="3"/>
        <v>http://www.wizards.com/global/images/magic/general/Hex_Parasite.jpg</v>
      </c>
      <c r="E94" t="str">
        <f t="shared" si="4"/>
        <v>{id: 93, name: 'Hex Parasite', edition: 'M12', imgUrl: 'http:////www.wizards.com//global//images//magic//general//Hex_Parasite.jpg'},</v>
      </c>
    </row>
    <row r="95" spans="1:5">
      <c r="A95" t="s">
        <v>480</v>
      </c>
      <c r="B95">
        <f t="shared" si="5"/>
        <v>94</v>
      </c>
      <c r="C95" t="str">
        <f>VLOOKUP(B95,Parse!$I$26:$N$934,6,FALSE)</f>
        <v>UZ</v>
      </c>
      <c r="D95" t="str">
        <f t="shared" si="3"/>
        <v>http://www.wizards.com/global/images/magic/general/Hinterland_Harbor.jpg</v>
      </c>
      <c r="E95" t="str">
        <f t="shared" si="4"/>
        <v>{id: 94, name: 'Hinterland Harbor', edition: 'UZ', imgUrl: 'http:////www.wizards.com//global//images//magic//general//Hinterland_Harbor.jpg'},</v>
      </c>
    </row>
    <row r="96" spans="1:5">
      <c r="A96" t="s">
        <v>394</v>
      </c>
      <c r="B96">
        <f t="shared" si="5"/>
        <v>95</v>
      </c>
      <c r="C96" t="str">
        <f>VLOOKUP(B96,Parse!$I$26:$N$934,6,FALSE)</f>
        <v>M12</v>
      </c>
      <c r="D96" t="str">
        <f t="shared" si="3"/>
        <v>http://www.wizards.com/global/images/magic/general/Honor_of_the_Pure.jpg</v>
      </c>
      <c r="E96" t="str">
        <f t="shared" si="4"/>
        <v>{id: 95, name: 'Honor of the Pure', edition: 'M12', imgUrl: 'http:////www.wizards.com//global//images//magic//general//Honor_of_the_Pure.jpg'},</v>
      </c>
    </row>
    <row r="97" spans="1:5">
      <c r="A97" t="s">
        <v>412</v>
      </c>
      <c r="B97">
        <f t="shared" si="5"/>
        <v>96</v>
      </c>
      <c r="C97" t="str">
        <f>VLOOKUP(B97,Parse!$I$26:$N$934,6,FALSE)</f>
        <v>M12</v>
      </c>
      <c r="D97" t="str">
        <f t="shared" si="3"/>
        <v>http://www.wizards.com/global/images/magic/general/Huntmaster_of_the_Fells.jpg</v>
      </c>
      <c r="E97" t="str">
        <f t="shared" si="4"/>
        <v>{id: 96, name: 'Huntmaster of the Fells', edition: 'M12', imgUrl: 'http:////www.wizards.com//global//images//magic//general//Huntmaster_of_the_Fells.jpg'},</v>
      </c>
    </row>
    <row r="98" spans="1:5">
      <c r="A98" t="s">
        <v>459</v>
      </c>
      <c r="B98">
        <f t="shared" si="5"/>
        <v>97</v>
      </c>
      <c r="C98" t="str">
        <f>VLOOKUP(B98,Parse!$I$26:$N$934,6,FALSE)</f>
        <v>UZ</v>
      </c>
      <c r="D98" t="str">
        <f t="shared" si="3"/>
        <v>http://www.wizards.com/global/images/magic/general/Hymn_to_Tourach.jpg</v>
      </c>
      <c r="E98" t="str">
        <f t="shared" si="4"/>
        <v>{id: 97, name: 'Hymn to Tourach', edition: 'UZ', imgUrl: 'http:////www.wizards.com//global//images//magic//general//Hymn_to_Tourach.jpg'},</v>
      </c>
    </row>
    <row r="99" spans="1:5">
      <c r="A99" t="s">
        <v>375</v>
      </c>
      <c r="B99">
        <f t="shared" si="5"/>
        <v>98</v>
      </c>
      <c r="C99" t="str">
        <f>VLOOKUP(B99,Parse!$I$26:$N$934,6,FALSE)</f>
        <v>M12</v>
      </c>
      <c r="D99" t="str">
        <f t="shared" si="3"/>
        <v>http://www.wizards.com/global/images/magic/general/Impulse.jpg</v>
      </c>
      <c r="E99" t="str">
        <f t="shared" si="4"/>
        <v>{id: 98, name: 'Impulse', edition: 'M12', imgUrl: 'http:////www.wizards.com//global//images//magic//general//Impulse.jpg'},</v>
      </c>
    </row>
    <row r="100" spans="1:5">
      <c r="A100" t="s">
        <v>580</v>
      </c>
      <c r="B100">
        <f t="shared" si="5"/>
        <v>99</v>
      </c>
      <c r="C100" t="str">
        <f>VLOOKUP(B100,Parse!$I$26:$N$934,6,FALSE)</f>
        <v>WWK</v>
      </c>
      <c r="D100" t="str">
        <f t="shared" si="3"/>
        <v>http://www.wizards.com/global/images/magic/general/Inferno_Titan.jpg</v>
      </c>
      <c r="E100" t="str">
        <f t="shared" si="4"/>
        <v>{id: 99, name: 'Inferno Titan', edition: 'WWK', imgUrl: 'http:////www.wizards.com//global//images//magic//general//Inferno_Titan.jpg'},</v>
      </c>
    </row>
    <row r="101" spans="1:5">
      <c r="A101" t="s">
        <v>558</v>
      </c>
      <c r="B101">
        <f t="shared" si="5"/>
        <v>100</v>
      </c>
      <c r="C101" t="str">
        <f>VLOOKUP(B101,Parse!$I$26:$N$934,6,FALSE)</f>
        <v>WWK</v>
      </c>
      <c r="D101" t="str">
        <f t="shared" si="3"/>
        <v>http://www.wizards.com/global/images/magic/general/Ingot_Chewer.jpg</v>
      </c>
      <c r="E101" t="str">
        <f t="shared" si="4"/>
        <v>{id: 100, name: 'Ingot Chewer', edition: 'WWK', imgUrl: 'http:////www.wizards.com//global//images//magic//general//Ingot_Chewer.jpg'},</v>
      </c>
    </row>
    <row r="102" spans="1:5">
      <c r="A102" t="s">
        <v>429</v>
      </c>
      <c r="B102">
        <f t="shared" si="5"/>
        <v>101</v>
      </c>
      <c r="C102" t="str">
        <f>VLOOKUP(B102,Parse!$I$26:$N$934,6,FALSE)</f>
        <v>M12</v>
      </c>
      <c r="D102" t="str">
        <f t="shared" si="3"/>
        <v>http://www.wizards.com/global/images/magic/general/Innocent_Blood.jpg</v>
      </c>
      <c r="E102" t="str">
        <f t="shared" si="4"/>
        <v>{id: 101, name: 'Innocent Blood', edition: 'M12', imgUrl: 'http:////www.wizards.com//global//images//magic//general//Innocent_Blood.jpg'},</v>
      </c>
    </row>
    <row r="103" spans="1:5">
      <c r="A103" t="s">
        <v>605</v>
      </c>
      <c r="B103">
        <f t="shared" si="5"/>
        <v>102</v>
      </c>
      <c r="C103" t="str">
        <f>VLOOKUP(B103,Parse!$I$26:$N$934,6,FALSE)</f>
        <v>WWK</v>
      </c>
      <c r="D103" t="str">
        <f t="shared" si="3"/>
        <v>http://www.wizards.com/global/images/magic/general/Inquisition_of_Kozilek.jpg</v>
      </c>
      <c r="E103" t="str">
        <f t="shared" si="4"/>
        <v>{id: 102, name: 'Inquisition of Kozilek', edition: 'WWK', imgUrl: 'http:////www.wizards.com//global//images//magic//general//Inquisition_of_Kozilek.jpg'},</v>
      </c>
    </row>
    <row r="104" spans="1:5">
      <c r="A104" t="s">
        <v>629</v>
      </c>
      <c r="B104">
        <f t="shared" si="5"/>
        <v>103</v>
      </c>
      <c r="C104" t="str">
        <f>VLOOKUP(B104,Parse!$I$26:$N$934,6,FALSE)</f>
        <v>WWK</v>
      </c>
      <c r="D104" t="str">
        <f t="shared" si="3"/>
        <v>http://www.wizards.com/global/images/magic/general/Isolated_Chapel.jpg</v>
      </c>
      <c r="E104" t="str">
        <f t="shared" si="4"/>
        <v>{id: 103, name: 'Isolated Chapel', edition: 'WWK', imgUrl: 'http:////www.wizards.com//global//images//magic//general//Isolated_Chapel.jpg'},</v>
      </c>
    </row>
    <row r="105" spans="1:5">
      <c r="A105" t="s">
        <v>592</v>
      </c>
      <c r="B105">
        <f t="shared" si="5"/>
        <v>104</v>
      </c>
      <c r="C105" t="str">
        <f>VLOOKUP(B105,Parse!$I$26:$N$934,6,FALSE)</f>
        <v>WWK</v>
      </c>
      <c r="D105" t="str">
        <f t="shared" si="3"/>
        <v>http://www.wizards.com/global/images/magic/general/Jace_Beleren.jpg</v>
      </c>
      <c r="E105" t="str">
        <f t="shared" si="4"/>
        <v>{id: 104, name: 'Jace Beleren', edition: 'WWK', imgUrl: 'http:////www.wizards.com//global//images//magic//general//Jace_Beleren.jpg'},</v>
      </c>
    </row>
    <row r="106" spans="1:5">
      <c r="A106" t="s">
        <v>475</v>
      </c>
      <c r="B106">
        <f t="shared" si="5"/>
        <v>105</v>
      </c>
      <c r="C106" t="str">
        <f>VLOOKUP(B106,Parse!$I$26:$N$934,6,FALSE)</f>
        <v>UZ</v>
      </c>
      <c r="D106" t="str">
        <f t="shared" si="3"/>
        <v>http://www.wizards.com/global/images/magic/general/Jackal_Pup.jpg</v>
      </c>
      <c r="E106" t="str">
        <f t="shared" si="4"/>
        <v>{id: 105, name: 'Jackal Pup', edition: 'UZ', imgUrl: 'http:////www.wizards.com//global//images//magic//general//Jackal_Pup.jpg'},</v>
      </c>
    </row>
    <row r="107" spans="1:5">
      <c r="A107" t="s">
        <v>639</v>
      </c>
      <c r="B107">
        <f t="shared" si="5"/>
        <v>106</v>
      </c>
      <c r="C107" t="str">
        <f>VLOOKUP(B107,Parse!$I$26:$N$934,6,FALSE)</f>
        <v>WWK</v>
      </c>
      <c r="D107" t="str">
        <f t="shared" si="3"/>
        <v>http://www.wizards.com/global/images/magic/general/Journey_to_Nowhere.jpg</v>
      </c>
      <c r="E107" t="str">
        <f t="shared" si="4"/>
        <v>{id: 106, name: 'Journey to Nowhere', edition: 'WWK', imgUrl: 'http:////www.wizards.com//global//images//magic//general//Journey_to_Nowhere.jpg'},</v>
      </c>
    </row>
    <row r="108" spans="1:5">
      <c r="A108" t="s">
        <v>371</v>
      </c>
      <c r="B108">
        <f t="shared" si="5"/>
        <v>107</v>
      </c>
      <c r="C108" t="str">
        <f>VLOOKUP(B108,Parse!$I$26:$N$934,6,FALSE)</f>
        <v>M12</v>
      </c>
      <c r="D108" t="str">
        <f t="shared" si="3"/>
        <v>http://www.wizards.com/global/images/magic/general/Karakas.jpg</v>
      </c>
      <c r="E108" t="str">
        <f t="shared" si="4"/>
        <v>{id: 107, name: 'Karakas', edition: 'M12', imgUrl: 'http:////www.wizards.com//global//images//magic//general//Karakas.jpg'},</v>
      </c>
    </row>
    <row r="109" spans="1:5">
      <c r="A109" t="s">
        <v>547</v>
      </c>
      <c r="B109">
        <f t="shared" si="5"/>
        <v>108</v>
      </c>
      <c r="C109" t="str">
        <f>VLOOKUP(B109,Parse!$I$26:$N$934,6,FALSE)</f>
        <v>UZ</v>
      </c>
      <c r="D109" t="str">
        <f t="shared" si="3"/>
        <v>http://www.wizards.com/global/images/magic/general/Kird_Ape.jpg</v>
      </c>
      <c r="E109" t="str">
        <f t="shared" si="4"/>
        <v>{id: 108, name: 'Kird Ape', edition: 'UZ', imgUrl: 'http:////www.wizards.com//global//images//magic//general//Kird_Ape.jpg'},</v>
      </c>
    </row>
    <row r="110" spans="1:5">
      <c r="A110" t="s">
        <v>478</v>
      </c>
      <c r="B110">
        <f t="shared" si="5"/>
        <v>109</v>
      </c>
      <c r="C110" t="str">
        <f>VLOOKUP(B110,Parse!$I$26:$N$934,6,FALSE)</f>
        <v>UZ</v>
      </c>
      <c r="D110" t="str">
        <f t="shared" si="3"/>
        <v>http://www.wizards.com/global/images/magic/general/Kitchen_Finks.jpg</v>
      </c>
      <c r="E110" t="str">
        <f t="shared" si="4"/>
        <v>{id: 109, name: 'Kitchen Finks', edition: 'UZ', imgUrl: 'http:////www.wizards.com//global//images//magic//general//Kitchen_Finks.jpg'},</v>
      </c>
    </row>
    <row r="111" spans="1:5">
      <c r="A111" t="s">
        <v>465</v>
      </c>
      <c r="B111">
        <f t="shared" si="5"/>
        <v>110</v>
      </c>
      <c r="C111" t="str">
        <f>VLOOKUP(B111,Parse!$I$26:$N$934,6,FALSE)</f>
        <v>UZ</v>
      </c>
      <c r="D111" t="str">
        <f t="shared" si="3"/>
        <v>http://www.wizards.com/global/images/magic/general/Krosan_Grip.jpg</v>
      </c>
      <c r="E111" t="str">
        <f t="shared" si="4"/>
        <v>{id: 110, name: 'Krosan Grip', edition: 'UZ', imgUrl: 'http:////www.wizards.com//global//images//magic//general//Krosan_Grip.jpg'},</v>
      </c>
    </row>
    <row r="112" spans="1:5">
      <c r="A112" t="s">
        <v>585</v>
      </c>
      <c r="B112">
        <f t="shared" si="5"/>
        <v>111</v>
      </c>
      <c r="C112" t="str">
        <f>VLOOKUP(B112,Parse!$I$26:$N$934,6,FALSE)</f>
        <v>WWK</v>
      </c>
      <c r="D112" t="str">
        <f t="shared" si="3"/>
        <v>http://www.wizards.com/global/images/magic/general/Lake_of_the_Dead.jpg</v>
      </c>
      <c r="E112" t="str">
        <f t="shared" si="4"/>
        <v>{id: 111, name: 'Lake of the Dead', edition: 'WWK', imgUrl: 'http:////www.wizards.com//global//images//magic//general//Lake_of_the_Dead.jpg'},</v>
      </c>
    </row>
    <row r="113" spans="1:5">
      <c r="A113" t="s">
        <v>575</v>
      </c>
      <c r="B113">
        <f t="shared" si="5"/>
        <v>112</v>
      </c>
      <c r="C113" t="str">
        <f>VLOOKUP(B113,Parse!$I$26:$N$934,6,FALSE)</f>
        <v>WWK</v>
      </c>
      <c r="D113" t="str">
        <f t="shared" si="3"/>
        <v>http://www.wizards.com/global/images/magic/general/Laquatus\s_Champion.jpg</v>
      </c>
      <c r="E113" t="str">
        <f t="shared" si="4"/>
        <v>{id: 112, name: 'Laquatus\'s Champion', edition: 'WWK', imgUrl: 'http:////www.wizards.com//global//images//magic//general//Laquatus\s_Champion.jpg'},</v>
      </c>
    </row>
    <row r="114" spans="1:5">
      <c r="A114" t="s">
        <v>464</v>
      </c>
      <c r="B114">
        <f t="shared" si="5"/>
        <v>113</v>
      </c>
      <c r="C114" t="str">
        <f>VLOOKUP(B114,Parse!$I$26:$N$934,6,FALSE)</f>
        <v>UZ</v>
      </c>
      <c r="D114" t="str">
        <f t="shared" si="3"/>
        <v>http://www.wizards.com/global/images/magic/general/Lightning_Helix.jpg</v>
      </c>
      <c r="E114" t="str">
        <f t="shared" si="4"/>
        <v>{id: 113, name: 'Lightning Helix', edition: 'UZ', imgUrl: 'http:////www.wizards.com//global//images//magic//general//Lightning_Helix.jpg'},</v>
      </c>
    </row>
    <row r="115" spans="1:5">
      <c r="A115" t="s">
        <v>508</v>
      </c>
      <c r="B115">
        <f t="shared" si="5"/>
        <v>114</v>
      </c>
      <c r="C115" t="str">
        <f>VLOOKUP(B115,Parse!$I$26:$N$934,6,FALSE)</f>
        <v>UZ</v>
      </c>
      <c r="D115" t="str">
        <f t="shared" si="3"/>
        <v>http://www.wizards.com/global/images/magic/general/Liliana_of_the_Dark_Realms.jpg</v>
      </c>
      <c r="E115" t="str">
        <f t="shared" si="4"/>
        <v>{id: 114, name: 'Liliana of the Dark Realms', edition: 'UZ', imgUrl: 'http:////www.wizards.com//global//images//magic//general//Liliana_of_the_Dark_Realms.jpg'},</v>
      </c>
    </row>
    <row r="116" spans="1:5">
      <c r="A116" t="s">
        <v>510</v>
      </c>
      <c r="B116">
        <f t="shared" si="5"/>
        <v>115</v>
      </c>
      <c r="C116" t="str">
        <f>VLOOKUP(B116,Parse!$I$26:$N$934,6,FALSE)</f>
        <v>UZ</v>
      </c>
      <c r="D116" t="str">
        <f t="shared" si="3"/>
        <v>http://www.wizards.com/global/images/magic/general/Looter_il-Kor.jpg</v>
      </c>
      <c r="E116" t="str">
        <f t="shared" si="4"/>
        <v>{id: 115, name: 'Looter il-Kor', edition: 'UZ', imgUrl: 'http:////www.wizards.com//global//images//magic//general//Looter_il-Kor.jpg'},</v>
      </c>
    </row>
    <row r="117" spans="1:5">
      <c r="A117" t="s">
        <v>442</v>
      </c>
      <c r="B117">
        <f t="shared" si="5"/>
        <v>116</v>
      </c>
      <c r="C117" t="str">
        <f>VLOOKUP(B117,Parse!$I$26:$N$934,6,FALSE)</f>
        <v>M12</v>
      </c>
      <c r="D117" t="str">
        <f t="shared" si="3"/>
        <v>http://www.wizards.com/global/images/magic/general/Lotus_Bloom.jpg</v>
      </c>
      <c r="E117" t="str">
        <f t="shared" si="4"/>
        <v>{id: 116, name: 'Lotus Bloom', edition: 'M12', imgUrl: 'http:////www.wizards.com//global//images//magic//general//Lotus_Bloom.jpg'},</v>
      </c>
    </row>
    <row r="118" spans="1:5">
      <c r="A118" t="s">
        <v>402</v>
      </c>
      <c r="B118">
        <f t="shared" si="5"/>
        <v>117</v>
      </c>
      <c r="C118" t="str">
        <f>VLOOKUP(B118,Parse!$I$26:$N$934,6,FALSE)</f>
        <v>M12</v>
      </c>
      <c r="D118" t="str">
        <f t="shared" si="3"/>
        <v>http://www.wizards.com/global/images/magic/general/Loxodon_Hierarch.jpg</v>
      </c>
      <c r="E118" t="str">
        <f t="shared" si="4"/>
        <v>{id: 117, name: 'Loxodon Hierarch', edition: 'M12', imgUrl: 'http:////www.wizards.com//global//images//magic//general//Loxodon_Hierarch.jpg'},</v>
      </c>
    </row>
    <row r="119" spans="1:5">
      <c r="A119" t="s">
        <v>511</v>
      </c>
      <c r="B119">
        <f t="shared" si="5"/>
        <v>118</v>
      </c>
      <c r="C119" t="str">
        <f>VLOOKUP(B119,Parse!$I$26:$N$934,6,FALSE)</f>
        <v>UZ</v>
      </c>
      <c r="D119" t="str">
        <f t="shared" si="3"/>
        <v>http://www.wizards.com/global/images/magic/general/Loyal_Cathar.jpg</v>
      </c>
      <c r="E119" t="str">
        <f t="shared" si="4"/>
        <v>{id: 118, name: 'Loyal Cathar', edition: 'UZ', imgUrl: 'http:////www.wizards.com//global//images//magic//general//Loyal_Cathar.jpg'},</v>
      </c>
    </row>
    <row r="120" spans="1:5">
      <c r="A120" t="s">
        <v>368</v>
      </c>
      <c r="B120">
        <f t="shared" si="5"/>
        <v>119</v>
      </c>
      <c r="C120" t="str">
        <f>VLOOKUP(B120,Parse!$I$26:$N$934,6,FALSE)</f>
        <v>M12</v>
      </c>
      <c r="D120" t="str">
        <f t="shared" si="3"/>
        <v>http://www.wizards.com/global/images/magic/general/Magma_Jet.jpg</v>
      </c>
      <c r="E120" t="str">
        <f t="shared" si="4"/>
        <v>{id: 119, name: 'Magma Jet', edition: 'M12', imgUrl: 'http:////www.wizards.com//global//images//magic//general//Magma_Jet.jpg'},</v>
      </c>
    </row>
    <row r="121" spans="1:5">
      <c r="A121" t="s">
        <v>387</v>
      </c>
      <c r="B121">
        <f t="shared" si="5"/>
        <v>120</v>
      </c>
      <c r="C121" t="str">
        <f>VLOOKUP(B121,Parse!$I$26:$N$934,6,FALSE)</f>
        <v>M12</v>
      </c>
      <c r="D121" t="str">
        <f t="shared" si="3"/>
        <v>http://www.wizards.com/global/images/magic/general/Manriki-Gusari.jpg</v>
      </c>
      <c r="E121" t="str">
        <f t="shared" si="4"/>
        <v>{id: 120, name: 'Manriki-Gusari', edition: 'M12', imgUrl: 'http:////www.wizards.com//global//images//magic//general//Manriki-Gusari.jpg'},</v>
      </c>
    </row>
    <row r="122" spans="1:5">
      <c r="A122" t="s">
        <v>413</v>
      </c>
      <c r="B122">
        <f t="shared" si="5"/>
        <v>121</v>
      </c>
      <c r="C122" t="str">
        <f>VLOOKUP(B122,Parse!$I$26:$N$934,6,FALSE)</f>
        <v>M12</v>
      </c>
      <c r="D122" t="str">
        <f t="shared" si="3"/>
        <v>http://www.wizards.com/global/images/magic/general/Masticore.jpg</v>
      </c>
      <c r="E122" t="str">
        <f t="shared" si="4"/>
        <v>{id: 121, name: 'Masticore', edition: 'M12', imgUrl: 'http:////www.wizards.com//global//images//magic//general//Masticore.jpg'},</v>
      </c>
    </row>
    <row r="123" spans="1:5">
      <c r="A123" t="s">
        <v>545</v>
      </c>
      <c r="B123">
        <f t="shared" si="5"/>
        <v>122</v>
      </c>
      <c r="C123" t="str">
        <f>VLOOKUP(B123,Parse!$I$26:$N$934,6,FALSE)</f>
        <v>UZ</v>
      </c>
      <c r="D123" t="str">
        <f t="shared" si="3"/>
        <v>http://www.wizards.com/global/images/magic/general/Meloku_the_Clouded_Mirror.jpg</v>
      </c>
      <c r="E123" t="str">
        <f t="shared" si="4"/>
        <v>{id: 122, name: 'Meloku the Clouded Mirror', edition: 'UZ', imgUrl: 'http:////www.wizards.com//global//images//magic//general//Meloku_the_Clouded_Mirror.jpg'},</v>
      </c>
    </row>
    <row r="124" spans="1:5">
      <c r="A124" t="s">
        <v>531</v>
      </c>
      <c r="B124">
        <f t="shared" si="5"/>
        <v>123</v>
      </c>
      <c r="C124" t="str">
        <f>VLOOKUP(B124,Parse!$I$26:$N$934,6,FALSE)</f>
        <v>UZ</v>
      </c>
      <c r="D124" t="str">
        <f t="shared" si="3"/>
        <v>http://www.wizards.com/global/images/magic/general/Memory_Lapse.jpg</v>
      </c>
      <c r="E124" t="str">
        <f t="shared" si="4"/>
        <v>{id: 123, name: 'Memory Lapse', edition: 'UZ', imgUrl: 'http:////www.wizards.com//global//images//magic//general//Memory_Lapse.jpg'},</v>
      </c>
    </row>
    <row r="125" spans="1:5">
      <c r="A125" t="s">
        <v>551</v>
      </c>
      <c r="B125">
        <f t="shared" si="5"/>
        <v>124</v>
      </c>
      <c r="C125" t="str">
        <f>VLOOKUP(B125,Parse!$I$26:$N$934,6,FALSE)</f>
        <v>WWK</v>
      </c>
      <c r="D125" t="str">
        <f t="shared" si="3"/>
        <v>http://www.wizards.com/global/images/magic/general/Mesmeric_Fiend.jpg</v>
      </c>
      <c r="E125" t="str">
        <f t="shared" si="4"/>
        <v>{id: 124, name: 'Mesmeric Fiend', edition: 'WWK', imgUrl: 'http:////www.wizards.com//global//images//magic//general//Mesmeric_Fiend.jpg'},</v>
      </c>
    </row>
    <row r="126" spans="1:5">
      <c r="A126" t="s">
        <v>443</v>
      </c>
      <c r="B126">
        <f t="shared" si="5"/>
        <v>125</v>
      </c>
      <c r="C126" t="str">
        <f>VLOOKUP(B126,Parse!$I$26:$N$934,6,FALSE)</f>
        <v>M12</v>
      </c>
      <c r="D126" t="str">
        <f t="shared" si="3"/>
        <v>http://www.wizards.com/global/images/magic/general/Mimic_Vat.jpg</v>
      </c>
      <c r="E126" t="str">
        <f t="shared" si="4"/>
        <v>{id: 125, name: 'Mimic Vat', edition: 'M12', imgUrl: 'http:////www.wizards.com//global//images//magic//general//Mimic_Vat.jpg'},</v>
      </c>
    </row>
    <row r="127" spans="1:5">
      <c r="A127" t="s">
        <v>603</v>
      </c>
      <c r="B127">
        <f t="shared" si="5"/>
        <v>126</v>
      </c>
      <c r="C127" t="str">
        <f>VLOOKUP(B127,Parse!$I$26:$N$934,6,FALSE)</f>
        <v>WWK</v>
      </c>
      <c r="D127" t="str">
        <f t="shared" si="3"/>
        <v>http://www.wizards.com/global/images/magic/general/Mirran_Crusader.jpg</v>
      </c>
      <c r="E127" t="str">
        <f t="shared" si="4"/>
        <v>{id: 126, name: 'Mirran Crusader', edition: 'WWK', imgUrl: 'http:////www.wizards.com//global//images//magic//general//Mirran_Crusader.jpg'},</v>
      </c>
    </row>
    <row r="128" spans="1:5">
      <c r="A128" t="s">
        <v>483</v>
      </c>
      <c r="B128">
        <f t="shared" si="5"/>
        <v>127</v>
      </c>
      <c r="C128" t="str">
        <f>VLOOKUP(B128,Parse!$I$26:$N$934,6,FALSE)</f>
        <v>UZ</v>
      </c>
      <c r="D128" t="str">
        <f t="shared" si="3"/>
        <v>http://www.wizards.com/global/images/magic/general/Mirror_Entity.jpg</v>
      </c>
      <c r="E128" t="str">
        <f t="shared" si="4"/>
        <v>{id: 127, name: 'Mirror Entity', edition: 'UZ', imgUrl: 'http:////www.wizards.com//global//images//magic//general//Mirror_Entity.jpg'},</v>
      </c>
    </row>
    <row r="129" spans="1:5">
      <c r="A129" t="s">
        <v>444</v>
      </c>
      <c r="B129">
        <f t="shared" si="5"/>
        <v>128</v>
      </c>
      <c r="C129" t="str">
        <f>VLOOKUP(B129,Parse!$I$26:$N$934,6,FALSE)</f>
        <v>M12</v>
      </c>
      <c r="D129" t="str">
        <f t="shared" si="3"/>
        <v>http://www.wizards.com/global/images/magic/general/Mishra\s_Factory.jpg</v>
      </c>
      <c r="E129" t="str">
        <f t="shared" si="4"/>
        <v>{id: 128, name: 'Mishra\'s Factory', edition: 'M12', imgUrl: 'http:////www.wizards.com//global//images//magic//general//Mishra\s_Factory.jpg'},</v>
      </c>
    </row>
    <row r="130" spans="1:5">
      <c r="A130" t="s">
        <v>404</v>
      </c>
      <c r="B130">
        <f t="shared" si="5"/>
        <v>129</v>
      </c>
      <c r="C130" t="str">
        <f>VLOOKUP(B130,Parse!$I$26:$N$934,6,FALSE)</f>
        <v>M12</v>
      </c>
      <c r="D130" t="str">
        <f t="shared" si="3"/>
        <v>http://www.wizards.com/global/images/magic/general/Moldervine_Cloak.jpg</v>
      </c>
      <c r="E130" t="str">
        <f t="shared" si="4"/>
        <v>{id: 129, name: 'Moldervine Cloak', edition: 'M12', imgUrl: 'http:////www.wizards.com//global//images//magic//general//Moldervine_Cloak.jpg'},</v>
      </c>
    </row>
    <row r="131" spans="1:5">
      <c r="A131" t="s">
        <v>613</v>
      </c>
      <c r="B131">
        <f t="shared" si="5"/>
        <v>130</v>
      </c>
      <c r="C131" t="str">
        <f>VLOOKUP(B131,Parse!$I$26:$N$934,6,FALSE)</f>
        <v>WWK</v>
      </c>
      <c r="D131" t="str">
        <f t="shared" ref="D131:D194" si="6">"http://www.wizards.com/global/images/magic/general/"&amp;SUBSTITUTE(SUBSTITUTE(SUBSTITUTE(A131,"'","\'")," ","_"),"'","")&amp;".jpg"</f>
        <v>http://www.wizards.com/global/images/magic/general/Molten_Rain.jpg</v>
      </c>
      <c r="E131" t="str">
        <f t="shared" ref="E131:E194" si="7">"{id: "&amp;B131&amp;", name: '"&amp;SUBSTITUTE(A131,"'","\'")&amp;"', edition: '"&amp;C131&amp;"', imgUrl: '"&amp;SUBSTITUTE(D131,"/","//")&amp;"'}"&amp;IF(ISBLANK(A132),"",",")</f>
        <v>{id: 130, name: 'Molten Rain', edition: 'WWK', imgUrl: 'http:////www.wizards.com//global//images//magic//general//Molten_Rain.jpg'},</v>
      </c>
    </row>
    <row r="132" spans="1:5">
      <c r="A132" t="s">
        <v>424</v>
      </c>
      <c r="B132">
        <f t="shared" ref="B132:B195" si="8">B131+1</f>
        <v>131</v>
      </c>
      <c r="C132" t="str">
        <f>VLOOKUP(B132,Parse!$I$26:$N$934,6,FALSE)</f>
        <v>M12</v>
      </c>
      <c r="D132" t="str">
        <f t="shared" si="6"/>
        <v>http://www.wizards.com/global/images/magic/general/Momentary_Blink.jpg</v>
      </c>
      <c r="E132" t="str">
        <f t="shared" si="7"/>
        <v>{id: 131, name: 'Momentary Blink', edition: 'M12', imgUrl: 'http:////www.wizards.com//global//images//magic//general//Momentary_Blink.jpg'},</v>
      </c>
    </row>
    <row r="133" spans="1:5">
      <c r="A133" t="s">
        <v>386</v>
      </c>
      <c r="B133">
        <f t="shared" si="8"/>
        <v>132</v>
      </c>
      <c r="C133" t="str">
        <f>VLOOKUP(B133,Parse!$I$26:$N$934,6,FALSE)</f>
        <v>M12</v>
      </c>
      <c r="D133" t="str">
        <f t="shared" si="6"/>
        <v>http://www.wizards.com/global/images/magic/general/Mortify.jpg</v>
      </c>
      <c r="E133" t="str">
        <f t="shared" si="7"/>
        <v>{id: 132, name: 'Mortify', edition: 'M12', imgUrl: 'http:////www.wizards.com//global//images//magic//general//Mortify.jpg'},</v>
      </c>
    </row>
    <row r="134" spans="1:5">
      <c r="A134" t="s">
        <v>533</v>
      </c>
      <c r="B134">
        <f t="shared" si="8"/>
        <v>133</v>
      </c>
      <c r="C134" t="str">
        <f>VLOOKUP(B134,Parse!$I$26:$N$934,6,FALSE)</f>
        <v>UZ</v>
      </c>
      <c r="D134" t="str">
        <f t="shared" si="6"/>
        <v>http://www.wizards.com/global/images/magic/general/Mulldrifter.jpg</v>
      </c>
      <c r="E134" t="str">
        <f t="shared" si="7"/>
        <v>{id: 133, name: 'Mulldrifter', edition: 'UZ', imgUrl: 'http:////www.wizards.com//global//images//magic//general//Mulldrifter.jpg'},</v>
      </c>
    </row>
    <row r="135" spans="1:5">
      <c r="A135" t="s">
        <v>502</v>
      </c>
      <c r="B135">
        <f t="shared" si="8"/>
        <v>134</v>
      </c>
      <c r="C135" t="str">
        <f>VLOOKUP(B135,Parse!$I$26:$N$934,6,FALSE)</f>
        <v>UZ</v>
      </c>
      <c r="D135" t="str">
        <f t="shared" si="6"/>
        <v>http://www.wizards.com/global/images/magic/general/Myr_Battlesphere.jpg</v>
      </c>
      <c r="E135" t="str">
        <f t="shared" si="7"/>
        <v>{id: 134, name: 'Myr Battlesphere', edition: 'UZ', imgUrl: 'http:////www.wizards.com//global//images//magic//general//Myr_Battlesphere.jpg'},</v>
      </c>
    </row>
    <row r="136" spans="1:5">
      <c r="A136" t="s">
        <v>458</v>
      </c>
      <c r="B136">
        <f t="shared" si="8"/>
        <v>135</v>
      </c>
      <c r="C136" t="str">
        <f>VLOOKUP(B136,Parse!$I$26:$N$934,6,FALSE)</f>
        <v>UZ</v>
      </c>
      <c r="D136" t="str">
        <f t="shared" si="6"/>
        <v>http://www.wizards.com/global/images/magic/general/Mystical_Tutor.jpg</v>
      </c>
      <c r="E136" t="str">
        <f t="shared" si="7"/>
        <v>{id: 135, name: 'Mystical Tutor', edition: 'UZ', imgUrl: 'http:////www.wizards.com//global//images//magic//general//Mystical_Tutor.jpg'},</v>
      </c>
    </row>
    <row r="137" spans="1:5">
      <c r="A137" t="s">
        <v>628</v>
      </c>
      <c r="B137">
        <f t="shared" si="8"/>
        <v>136</v>
      </c>
      <c r="C137" t="str">
        <f>VLOOKUP(B137,Parse!$I$26:$N$934,6,FALSE)</f>
        <v>WWK</v>
      </c>
      <c r="D137" t="str">
        <f t="shared" si="6"/>
        <v>http://www.wizards.com/global/images/magic/general/Nantuko_Shade.jpg</v>
      </c>
      <c r="E137" t="str">
        <f t="shared" si="7"/>
        <v>{id: 136, name: 'Nantuko Shade', edition: 'WWK', imgUrl: 'http:////www.wizards.com//global//images//magic//general//Nantuko_Shade.jpg'},</v>
      </c>
    </row>
    <row r="138" spans="1:5">
      <c r="A138" t="s">
        <v>626</v>
      </c>
      <c r="B138">
        <f t="shared" si="8"/>
        <v>137</v>
      </c>
      <c r="C138" t="str">
        <f>VLOOKUP(B138,Parse!$I$26:$N$934,6,FALSE)</f>
        <v>WWK</v>
      </c>
      <c r="D138" t="str">
        <f t="shared" si="6"/>
        <v>http://www.wizards.com/global/images/magic/general/Natural_Order.jpg</v>
      </c>
      <c r="E138" t="str">
        <f t="shared" si="7"/>
        <v>{id: 137, name: 'Natural Order', edition: 'WWK', imgUrl: 'http:////www.wizards.com//global//images//magic//general//Natural_Order.jpg'},</v>
      </c>
    </row>
    <row r="139" spans="1:5">
      <c r="A139" t="s">
        <v>382</v>
      </c>
      <c r="B139">
        <f t="shared" si="8"/>
        <v>138</v>
      </c>
      <c r="C139" t="str">
        <f>VLOOKUP(B139,Parse!$I$26:$N$934,6,FALSE)</f>
        <v>M12</v>
      </c>
      <c r="D139" t="str">
        <f t="shared" si="6"/>
        <v>http://www.wizards.com/global/images/magic/general/Necropotence.jpg</v>
      </c>
      <c r="E139" t="str">
        <f t="shared" si="7"/>
        <v>{id: 138, name: 'Necropotence', edition: 'M12', imgUrl: 'http:////www.wizards.com//global//images//magic//general//Necropotence.jpg'},</v>
      </c>
    </row>
    <row r="140" spans="1:5">
      <c r="A140" t="s">
        <v>385</v>
      </c>
      <c r="B140">
        <f t="shared" si="8"/>
        <v>139</v>
      </c>
      <c r="C140" t="str">
        <f>VLOOKUP(B140,Parse!$I$26:$N$934,6,FALSE)</f>
        <v>M12</v>
      </c>
      <c r="D140" t="str">
        <f t="shared" si="6"/>
        <v>http://www.wizards.com/global/images/magic/general/Nevinyrral\s_Disk.jpg</v>
      </c>
      <c r="E140" t="str">
        <f t="shared" si="7"/>
        <v>{id: 139, name: 'Nevinyrral\'s Disk', edition: 'M12', imgUrl: 'http:////www.wizards.com//global//images//magic//general//Nevinyrral\s_Disk.jpg'},</v>
      </c>
    </row>
    <row r="141" spans="1:5">
      <c r="A141" t="s">
        <v>496</v>
      </c>
      <c r="B141">
        <f t="shared" si="8"/>
        <v>140</v>
      </c>
      <c r="C141" t="str">
        <f>VLOOKUP(B141,Parse!$I$26:$N$934,6,FALSE)</f>
        <v>UZ</v>
      </c>
      <c r="D141" t="str">
        <f t="shared" si="6"/>
        <v>http://www.wizards.com/global/images/magic/general/Nezumi_Graverobber.jpg</v>
      </c>
      <c r="E141" t="str">
        <f t="shared" si="7"/>
        <v>{id: 140, name: 'Nezumi Graverobber', edition: 'UZ', imgUrl: 'http:////www.wizards.com//global//images//magic//general//Nezumi_Graverobber.jpg'},</v>
      </c>
    </row>
    <row r="142" spans="1:5">
      <c r="A142" t="s">
        <v>543</v>
      </c>
      <c r="B142">
        <f t="shared" si="8"/>
        <v>141</v>
      </c>
      <c r="C142" t="str">
        <f>VLOOKUP(B142,Parse!$I$26:$N$934,6,FALSE)</f>
        <v>UZ</v>
      </c>
      <c r="D142" t="str">
        <f t="shared" si="6"/>
        <v>http://www.wizards.com/global/images/magic/general/Nicol_Bolas,_Planeswalker.jpg</v>
      </c>
      <c r="E142" t="str">
        <f t="shared" si="7"/>
        <v>{id: 141, name: 'Nicol Bolas, Planeswalker', edition: 'UZ', imgUrl: 'http:////www.wizards.com//global//images//magic//general//Nicol_Bolas,_Planeswalker.jpg'},</v>
      </c>
    </row>
    <row r="143" spans="1:5">
      <c r="A143" t="s">
        <v>625</v>
      </c>
      <c r="B143">
        <f t="shared" si="8"/>
        <v>142</v>
      </c>
      <c r="C143" t="str">
        <f>VLOOKUP(B143,Parse!$I$26:$N$934,6,FALSE)</f>
        <v>WWK</v>
      </c>
      <c r="D143" t="str">
        <f t="shared" si="6"/>
        <v>http://www.wizards.com/global/images/magic/general/Night\s_Whisper.jpg</v>
      </c>
      <c r="E143" t="str">
        <f t="shared" si="7"/>
        <v>{id: 142, name: 'Night\'s Whisper', edition: 'WWK', imgUrl: 'http:////www.wizards.com//global//images//magic//general//Night\s_Whisper.jpg'},</v>
      </c>
    </row>
    <row r="144" spans="1:5">
      <c r="A144" t="s">
        <v>445</v>
      </c>
      <c r="B144">
        <f t="shared" si="8"/>
        <v>143</v>
      </c>
      <c r="C144" t="str">
        <f>VLOOKUP(B144,Parse!$I$26:$N$934,6,FALSE)</f>
        <v>M12</v>
      </c>
      <c r="D144" t="str">
        <f t="shared" si="6"/>
        <v>http://www.wizards.com/global/images/magic/general/Ninja_of_the_Deep_Hours.jpg</v>
      </c>
      <c r="E144" t="str">
        <f t="shared" si="7"/>
        <v>{id: 143, name: 'Ninja of the Deep Hours', edition: 'M12', imgUrl: 'http:////www.wizards.com//global//images//magic//general//Ninja_of_the_Deep_Hours.jpg'},</v>
      </c>
    </row>
    <row r="145" spans="1:5">
      <c r="A145" t="s">
        <v>369</v>
      </c>
      <c r="B145">
        <f t="shared" si="8"/>
        <v>144</v>
      </c>
      <c r="C145" t="str">
        <f>VLOOKUP(B145,Parse!$I$26:$N$934,6,FALSE)</f>
        <v>M12</v>
      </c>
      <c r="D145" t="str">
        <f t="shared" si="6"/>
        <v>http://www.wizards.com/global/images/magic/general/Nostalgic_Dreams.jpg</v>
      </c>
      <c r="E145" t="str">
        <f t="shared" si="7"/>
        <v>{id: 144, name: 'Nostalgic Dreams', edition: 'M12', imgUrl: 'http:////www.wizards.com//global//images//magic//general//Nostalgic_Dreams.jpg'},</v>
      </c>
    </row>
    <row r="146" spans="1:5">
      <c r="A146" t="s">
        <v>597</v>
      </c>
      <c r="B146">
        <f t="shared" si="8"/>
        <v>145</v>
      </c>
      <c r="C146" t="str">
        <f>VLOOKUP(B146,Parse!$I$26:$N$934,6,FALSE)</f>
        <v>WWK</v>
      </c>
      <c r="D146" t="str">
        <f t="shared" si="6"/>
        <v>http://www.wizards.com/global/images/magic/general/Nucklavee.jpg</v>
      </c>
      <c r="E146" t="str">
        <f t="shared" si="7"/>
        <v>{id: 145, name: 'Nucklavee', edition: 'WWK', imgUrl: 'http:////www.wizards.com//global//images//magic//general//Nucklavee.jpg'},</v>
      </c>
    </row>
    <row r="147" spans="1:5">
      <c r="A147" t="s">
        <v>365</v>
      </c>
      <c r="B147">
        <f t="shared" si="8"/>
        <v>146</v>
      </c>
      <c r="C147" t="str">
        <f>VLOOKUP(B147,Parse!$I$26:$N$934,6,FALSE)</f>
        <v>M12</v>
      </c>
      <c r="D147" t="str">
        <f t="shared" si="6"/>
        <v>http://www.wizards.com/global/images/magic/general/Oblivion_Ring.jpg</v>
      </c>
      <c r="E147" t="str">
        <f t="shared" si="7"/>
        <v>{id: 146, name: 'Oblivion Ring', edition: 'M12', imgUrl: 'http:////www.wizards.com//global//images//magic//general//Oblivion_Ring.jpg'},</v>
      </c>
    </row>
    <row r="148" spans="1:5">
      <c r="A148" t="s">
        <v>461</v>
      </c>
      <c r="B148">
        <f t="shared" si="8"/>
        <v>147</v>
      </c>
      <c r="C148" t="str">
        <f>VLOOKUP(B148,Parse!$I$26:$N$934,6,FALSE)</f>
        <v>UZ</v>
      </c>
      <c r="D148" t="str">
        <f t="shared" si="6"/>
        <v>http://www.wizards.com/global/images/magic/general/Ohran_Viper.jpg</v>
      </c>
      <c r="E148" t="str">
        <f t="shared" si="7"/>
        <v>{id: 147, name: 'Ohran Viper', edition: 'UZ', imgUrl: 'http:////www.wizards.com//global//images//magic//general//Ohran_Viper.jpg'},</v>
      </c>
    </row>
    <row r="149" spans="1:5">
      <c r="A149" t="s">
        <v>578</v>
      </c>
      <c r="B149">
        <f t="shared" si="8"/>
        <v>148</v>
      </c>
      <c r="C149" t="str">
        <f>VLOOKUP(B149,Parse!$I$26:$N$934,6,FALSE)</f>
        <v>WWK</v>
      </c>
      <c r="D149" t="str">
        <f t="shared" si="6"/>
        <v>http://www.wizards.com/global/images/magic/general/Old_Man_of_the_Sea.jpg</v>
      </c>
      <c r="E149" t="str">
        <f t="shared" si="7"/>
        <v>{id: 148, name: 'Old Man of the Sea', edition: 'WWK', imgUrl: 'http:////www.wizards.com//global//images//magic//general//Old_Man_of_the_Sea.jpg'},</v>
      </c>
    </row>
    <row r="150" spans="1:5">
      <c r="A150" t="s">
        <v>487</v>
      </c>
      <c r="B150">
        <f t="shared" si="8"/>
        <v>149</v>
      </c>
      <c r="C150" t="str">
        <f>VLOOKUP(B150,Parse!$I$26:$N$934,6,FALSE)</f>
        <v>UZ</v>
      </c>
      <c r="D150" t="str">
        <f t="shared" si="6"/>
        <v>http://www.wizards.com/global/images/magic/general/Opposition.jpg</v>
      </c>
      <c r="E150" t="str">
        <f t="shared" si="7"/>
        <v>{id: 149, name: 'Opposition', edition: 'UZ', imgUrl: 'http:////www.wizards.com//global//images//magic//general//Opposition.jpg'},</v>
      </c>
    </row>
    <row r="151" spans="1:5">
      <c r="A151" t="s">
        <v>425</v>
      </c>
      <c r="B151">
        <f t="shared" si="8"/>
        <v>150</v>
      </c>
      <c r="C151" t="str">
        <f>VLOOKUP(B151,Parse!$I$26:$N$934,6,FALSE)</f>
        <v>M12</v>
      </c>
      <c r="D151" t="str">
        <f t="shared" si="6"/>
        <v>http://www.wizards.com/global/images/magic/general/Opt.jpg</v>
      </c>
      <c r="E151" t="str">
        <f t="shared" si="7"/>
        <v>{id: 150, name: 'Opt', edition: 'M12', imgUrl: 'http:////www.wizards.com//global//images//magic//general//Opt.jpg'},</v>
      </c>
    </row>
    <row r="152" spans="1:5">
      <c r="A152" t="s">
        <v>392</v>
      </c>
      <c r="B152">
        <f t="shared" si="8"/>
        <v>151</v>
      </c>
      <c r="C152" t="str">
        <f>VLOOKUP(B152,Parse!$I$26:$N$934,6,FALSE)</f>
        <v>M12</v>
      </c>
      <c r="D152" t="str">
        <f t="shared" si="6"/>
        <v>http://www.wizards.com/global/images/magic/general/Pact_of_Negation.jpg</v>
      </c>
      <c r="E152" t="str">
        <f t="shared" si="7"/>
        <v>{id: 151, name: 'Pact of Negation', edition: 'M12', imgUrl: 'http:////www.wizards.com//global//images//magic//general//Pact_of_Negation.jpg'},</v>
      </c>
    </row>
    <row r="153" spans="1:5">
      <c r="A153" t="s">
        <v>577</v>
      </c>
      <c r="B153">
        <f t="shared" si="8"/>
        <v>152</v>
      </c>
      <c r="C153" t="str">
        <f>VLOOKUP(B153,Parse!$I$26:$N$934,6,FALSE)</f>
        <v>WWK</v>
      </c>
      <c r="D153" t="str">
        <f t="shared" si="6"/>
        <v>http://www.wizards.com/global/images/magic/general/Paladin_en-Vec.jpg</v>
      </c>
      <c r="E153" t="str">
        <f t="shared" si="7"/>
        <v>{id: 152, name: 'Paladin en-Vec', edition: 'WWK', imgUrl: 'http:////www.wizards.com//global//images//magic//general//Paladin_en-Vec.jpg'},</v>
      </c>
    </row>
    <row r="154" spans="1:5">
      <c r="A154" t="s">
        <v>538</v>
      </c>
      <c r="B154">
        <f t="shared" si="8"/>
        <v>153</v>
      </c>
      <c r="C154" t="str">
        <f>VLOOKUP(B154,Parse!$I$26:$N$934,6,FALSE)</f>
        <v>UZ</v>
      </c>
      <c r="D154" t="str">
        <f t="shared" si="6"/>
        <v>http://www.wizards.com/global/images/magic/general/Palinchron.jpg</v>
      </c>
      <c r="E154" t="str">
        <f t="shared" si="7"/>
        <v>{id: 153, name: 'Palinchron', edition: 'UZ', imgUrl: 'http:////www.wizards.com//global//images//magic//general//Palinchron.jpg'},</v>
      </c>
    </row>
    <row r="155" spans="1:5">
      <c r="A155" t="s">
        <v>426</v>
      </c>
      <c r="B155">
        <f t="shared" si="8"/>
        <v>154</v>
      </c>
      <c r="C155" t="str">
        <f>VLOOKUP(B155,Parse!$I$26:$N$934,6,FALSE)</f>
        <v>M12</v>
      </c>
      <c r="D155" t="str">
        <f t="shared" si="6"/>
        <v>http://www.wizards.com/global/images/magic/general/Persecute.jpg</v>
      </c>
      <c r="E155" t="str">
        <f t="shared" si="7"/>
        <v>{id: 154, name: 'Persecute', edition: 'M12', imgUrl: 'http:////www.wizards.com//global//images//magic//general//Persecute.jpg'},</v>
      </c>
    </row>
    <row r="156" spans="1:5">
      <c r="A156" t="s">
        <v>610</v>
      </c>
      <c r="B156">
        <f t="shared" si="8"/>
        <v>155</v>
      </c>
      <c r="C156" t="str">
        <f>VLOOKUP(B156,Parse!$I$26:$N$934,6,FALSE)</f>
        <v>WWK</v>
      </c>
      <c r="D156" t="str">
        <f t="shared" si="6"/>
        <v>http://www.wizards.com/global/images/magic/general/Phantom_Centaur.jpg</v>
      </c>
      <c r="E156" t="str">
        <f t="shared" si="7"/>
        <v>{id: 155, name: 'Phantom Centaur', edition: 'WWK', imgUrl: 'http:////www.wizards.com//global//images//magic//general//Phantom_Centaur.jpg'},</v>
      </c>
    </row>
    <row r="157" spans="1:5">
      <c r="A157" t="s">
        <v>544</v>
      </c>
      <c r="B157">
        <f t="shared" si="8"/>
        <v>156</v>
      </c>
      <c r="C157" t="str">
        <f>VLOOKUP(B157,Parse!$I$26:$N$934,6,FALSE)</f>
        <v>UZ</v>
      </c>
      <c r="D157" t="str">
        <f t="shared" si="6"/>
        <v>http://www.wizards.com/global/images/magic/general/Phyrexian_Processor.jpg</v>
      </c>
      <c r="E157" t="str">
        <f t="shared" si="7"/>
        <v>{id: 156, name: 'Phyrexian Processor', edition: 'UZ', imgUrl: 'http:////www.wizards.com//global//images//magic//general//Phyrexian_Processor.jpg'},</v>
      </c>
    </row>
    <row r="158" spans="1:5">
      <c r="A158" t="s">
        <v>499</v>
      </c>
      <c r="B158">
        <f t="shared" si="8"/>
        <v>157</v>
      </c>
      <c r="C158" t="str">
        <f>VLOOKUP(B158,Parse!$I$26:$N$934,6,FALSE)</f>
        <v>UZ</v>
      </c>
      <c r="D158" t="str">
        <f t="shared" si="6"/>
        <v>http://www.wizards.com/global/images/magic/general/Phyrexian_Rager.jpg</v>
      </c>
      <c r="E158" t="str">
        <f t="shared" si="7"/>
        <v>{id: 157, name: 'Phyrexian Rager', edition: 'UZ', imgUrl: 'http:////www.wizards.com//global//images//magic//general//Phyrexian_Rager.jpg'},</v>
      </c>
    </row>
    <row r="159" spans="1:5">
      <c r="A159" t="s">
        <v>491</v>
      </c>
      <c r="B159">
        <f t="shared" si="8"/>
        <v>158</v>
      </c>
      <c r="C159" t="str">
        <f>VLOOKUP(B159,Parse!$I$26:$N$934,6,FALSE)</f>
        <v>UZ</v>
      </c>
      <c r="D159" t="str">
        <f t="shared" si="6"/>
        <v>http://www.wizards.com/global/images/magic/general/Phyrexian_Revoker.jpg</v>
      </c>
      <c r="E159" t="str">
        <f t="shared" si="7"/>
        <v>{id: 158, name: 'Phyrexian Revoker', edition: 'UZ', imgUrl: 'http:////www.wizards.com//global//images//magic//general//Phyrexian_Revoker.jpg'},</v>
      </c>
    </row>
    <row r="160" spans="1:5">
      <c r="A160" t="s">
        <v>374</v>
      </c>
      <c r="B160">
        <f t="shared" si="8"/>
        <v>159</v>
      </c>
      <c r="C160" t="str">
        <f>VLOOKUP(B160,Parse!$I$26:$N$934,6,FALSE)</f>
        <v>M12</v>
      </c>
      <c r="D160" t="str">
        <f t="shared" si="6"/>
        <v>http://www.wizards.com/global/images/magic/general/Pillage.jpg</v>
      </c>
      <c r="E160" t="str">
        <f t="shared" si="7"/>
        <v>{id: 159, name: 'Pillage', edition: 'M12', imgUrl: 'http:////www.wizards.com//global//images//magic//general//Pillage.jpg'},</v>
      </c>
    </row>
    <row r="161" spans="1:5">
      <c r="A161" t="s">
        <v>569</v>
      </c>
      <c r="B161">
        <f t="shared" si="8"/>
        <v>160</v>
      </c>
      <c r="C161" t="str">
        <f>VLOOKUP(B161,Parse!$I$26:$N$934,6,FALSE)</f>
        <v>WWK</v>
      </c>
      <c r="D161" t="str">
        <f t="shared" si="6"/>
        <v>http://www.wizards.com/global/images/magic/general/Plateau.jpg</v>
      </c>
      <c r="E161" t="str">
        <f t="shared" si="7"/>
        <v>{id: 160, name: 'Plateau', edition: 'WWK', imgUrl: 'http:////www.wizards.com//global//images//magic//general//Plateau.jpg'},</v>
      </c>
    </row>
    <row r="162" spans="1:5">
      <c r="A162" t="s">
        <v>428</v>
      </c>
      <c r="B162">
        <f t="shared" si="8"/>
        <v>161</v>
      </c>
      <c r="C162" t="str">
        <f>VLOOKUP(B162,Parse!$I$26:$N$934,6,FALSE)</f>
        <v>M12</v>
      </c>
      <c r="D162" t="str">
        <f t="shared" si="6"/>
        <v>http://www.wizards.com/global/images/magic/general/Plated_Geopede.jpg</v>
      </c>
      <c r="E162" t="str">
        <f t="shared" si="7"/>
        <v>{id: 161, name: 'Plated Geopede', edition: 'M12', imgUrl: 'http:////www.wizards.com//global//images//magic//general//Plated_Geopede.jpg'},</v>
      </c>
    </row>
    <row r="163" spans="1:5">
      <c r="A163" t="s">
        <v>452</v>
      </c>
      <c r="B163">
        <f t="shared" si="8"/>
        <v>162</v>
      </c>
      <c r="C163" t="str">
        <f>VLOOKUP(B163,Parse!$I$26:$N$934,6,FALSE)</f>
        <v>M12</v>
      </c>
      <c r="D163" t="str">
        <f t="shared" si="6"/>
        <v>http://www.wizards.com/global/images/magic/general/Platinum_Angel.jpg</v>
      </c>
      <c r="E163" t="str">
        <f t="shared" si="7"/>
        <v>{id: 162, name: 'Platinum Angel', edition: 'M12', imgUrl: 'http:////www.wizards.com//global//images//magic//general//Platinum_Angel.jpg'},</v>
      </c>
    </row>
    <row r="164" spans="1:5">
      <c r="A164" t="s">
        <v>409</v>
      </c>
      <c r="B164">
        <f t="shared" si="8"/>
        <v>163</v>
      </c>
      <c r="C164" t="str">
        <f>VLOOKUP(B164,Parse!$I$26:$N$934,6,FALSE)</f>
        <v>M12</v>
      </c>
      <c r="D164" t="str">
        <f t="shared" si="6"/>
        <v>http://www.wizards.com/global/images/magic/general/Plow_Under.jpg</v>
      </c>
      <c r="E164" t="str">
        <f t="shared" si="7"/>
        <v>{id: 163, name: 'Plow Under', edition: 'M12', imgUrl: 'http:////www.wizards.com//global//images//magic//general//Plow_Under.jpg'},</v>
      </c>
    </row>
    <row r="165" spans="1:5">
      <c r="A165" t="s">
        <v>463</v>
      </c>
      <c r="B165">
        <f t="shared" si="8"/>
        <v>164</v>
      </c>
      <c r="C165" t="str">
        <f>VLOOKUP(B165,Parse!$I$26:$N$934,6,FALSE)</f>
        <v>UZ</v>
      </c>
      <c r="D165" t="str">
        <f t="shared" si="6"/>
        <v>http://www.wizards.com/global/images/magic/general/Polluted_Delta.jpg</v>
      </c>
      <c r="E165" t="str">
        <f t="shared" si="7"/>
        <v>{id: 164, name: 'Polluted Delta', edition: 'UZ', imgUrl: 'http:////www.wizards.com//global//images//magic//general//Polluted_Delta.jpg'},</v>
      </c>
    </row>
    <row r="166" spans="1:5">
      <c r="A166" t="s">
        <v>506</v>
      </c>
      <c r="B166">
        <f t="shared" si="8"/>
        <v>165</v>
      </c>
      <c r="C166" t="str">
        <f>VLOOKUP(B166,Parse!$I$26:$N$934,6,FALSE)</f>
        <v>UZ</v>
      </c>
      <c r="D166" t="str">
        <f t="shared" si="6"/>
        <v>http://www.wizards.com/global/images/magic/general/Ponder.jpg</v>
      </c>
      <c r="E166" t="str">
        <f t="shared" si="7"/>
        <v>{id: 165, name: 'Ponder', edition: 'UZ', imgUrl: 'http:////www.wizards.com//global//images//magic//general//Ponder.jpg'},</v>
      </c>
    </row>
    <row r="167" spans="1:5">
      <c r="A167" t="s">
        <v>571</v>
      </c>
      <c r="B167">
        <f t="shared" si="8"/>
        <v>166</v>
      </c>
      <c r="C167" t="str">
        <f>VLOOKUP(B167,Parse!$I$26:$N$934,6,FALSE)</f>
        <v>WWK</v>
      </c>
      <c r="D167" t="str">
        <f t="shared" si="6"/>
        <v>http://www.wizards.com/global/images/magic/general/Powder_Keg.jpg</v>
      </c>
      <c r="E167" t="str">
        <f t="shared" si="7"/>
        <v>{id: 166, name: 'Powder Keg', edition: 'WWK', imgUrl: 'http:////www.wizards.com//global//images//magic//general//Powder_Keg.jpg'},</v>
      </c>
    </row>
    <row r="168" spans="1:5">
      <c r="A168" t="s">
        <v>554</v>
      </c>
      <c r="B168">
        <f t="shared" si="8"/>
        <v>167</v>
      </c>
      <c r="C168" t="str">
        <f>VLOOKUP(B168,Parse!$I$26:$N$934,6,FALSE)</f>
        <v>WWK</v>
      </c>
      <c r="D168" t="str">
        <f t="shared" si="6"/>
        <v>http://www.wizards.com/global/images/magic/general/Precursor_Golem.jpg</v>
      </c>
      <c r="E168" t="str">
        <f t="shared" si="7"/>
        <v>{id: 167, name: 'Precursor Golem', edition: 'WWK', imgUrl: 'http:////www.wizards.com//global//images//magic//general//Precursor_Golem.jpg'},</v>
      </c>
    </row>
    <row r="169" spans="1:5">
      <c r="A169" t="s">
        <v>493</v>
      </c>
      <c r="B169">
        <f t="shared" si="8"/>
        <v>168</v>
      </c>
      <c r="C169" t="str">
        <f>VLOOKUP(B169,Parse!$I$26:$N$934,6,FALSE)</f>
        <v>UZ</v>
      </c>
      <c r="D169" t="str">
        <f t="shared" si="6"/>
        <v>http://www.wizards.com/global/images/magic/general/Prophetic_Bolt.jpg</v>
      </c>
      <c r="E169" t="str">
        <f t="shared" si="7"/>
        <v>{id: 168, name: 'Prophetic Bolt', edition: 'UZ', imgUrl: 'http:////www.wizards.com//global//images//magic//general//Prophetic_Bolt.jpg'},</v>
      </c>
    </row>
    <row r="170" spans="1:5">
      <c r="A170" t="s">
        <v>397</v>
      </c>
      <c r="B170">
        <f t="shared" si="8"/>
        <v>169</v>
      </c>
      <c r="C170" t="str">
        <f>VLOOKUP(B170,Parse!$I$26:$N$934,6,FALSE)</f>
        <v>M12</v>
      </c>
      <c r="D170" t="str">
        <f t="shared" si="6"/>
        <v>http://www.wizards.com/global/images/magic/general/Pulse_of_the_Forge.jpg</v>
      </c>
      <c r="E170" t="str">
        <f t="shared" si="7"/>
        <v>{id: 169, name: 'Pulse of the Forge', edition: 'M12', imgUrl: 'http:////www.wizards.com//global//images//magic//general//Pulse_of_the_Forge.jpg'},</v>
      </c>
    </row>
    <row r="171" spans="1:5">
      <c r="A171" t="s">
        <v>548</v>
      </c>
      <c r="B171">
        <f t="shared" si="8"/>
        <v>170</v>
      </c>
      <c r="C171" t="str">
        <f>VLOOKUP(B171,Parse!$I$26:$N$934,6,FALSE)</f>
        <v>UZ</v>
      </c>
      <c r="D171" t="str">
        <f t="shared" si="6"/>
        <v>http://www.wizards.com/global/images/magic/general/Putrid_Imp.jpg</v>
      </c>
      <c r="E171" t="str">
        <f t="shared" si="7"/>
        <v>{id: 170, name: 'Putrid Imp', edition: 'UZ', imgUrl: 'http:////www.wizards.com//global//images//magic//general//Putrid_Imp.jpg'},</v>
      </c>
    </row>
    <row r="172" spans="1:5">
      <c r="A172" t="s">
        <v>467</v>
      </c>
      <c r="B172">
        <f t="shared" si="8"/>
        <v>171</v>
      </c>
      <c r="C172" t="str">
        <f>VLOOKUP(B172,Parse!$I$26:$N$934,6,FALSE)</f>
        <v>UZ</v>
      </c>
      <c r="D172" t="str">
        <f t="shared" si="6"/>
        <v>http://www.wizards.com/global/images/magic/general/Putrid_Leech.jpg</v>
      </c>
      <c r="E172" t="str">
        <f t="shared" si="7"/>
        <v>{id: 171, name: 'Putrid Leech', edition: 'UZ', imgUrl: 'http:////www.wizards.com//global//images//magic//general//Putrid_Leech.jpg'},</v>
      </c>
    </row>
    <row r="173" spans="1:5">
      <c r="A173" t="s">
        <v>500</v>
      </c>
      <c r="B173">
        <f t="shared" si="8"/>
        <v>172</v>
      </c>
      <c r="C173" t="str">
        <f>VLOOKUP(B173,Parse!$I$26:$N$934,6,FALSE)</f>
        <v>UZ</v>
      </c>
      <c r="D173" t="str">
        <f t="shared" si="6"/>
        <v>http://www.wizards.com/global/images/magic/general/Pyrokinesis.jpg</v>
      </c>
      <c r="E173" t="str">
        <f t="shared" si="7"/>
        <v>{id: 172, name: 'Pyrokinesis', edition: 'UZ', imgUrl: 'http:////www.wizards.com//global//images//magic//general//Pyrokinesis.jpg'},</v>
      </c>
    </row>
    <row r="174" spans="1:5">
      <c r="A174" t="s">
        <v>384</v>
      </c>
      <c r="B174">
        <f t="shared" si="8"/>
        <v>173</v>
      </c>
      <c r="C174" t="str">
        <f>VLOOKUP(B174,Parse!$I$26:$N$934,6,FALSE)</f>
        <v>M12</v>
      </c>
      <c r="D174" t="str">
        <f t="shared" si="6"/>
        <v>http://www.wizards.com/global/images/magic/general/Rancor.jpg</v>
      </c>
      <c r="E174" t="str">
        <f t="shared" si="7"/>
        <v>{id: 173, name: 'Rancor', edition: 'M12', imgUrl: 'http:////www.wizards.com//global//images//magic//general//Rancor.jpg'},</v>
      </c>
    </row>
    <row r="175" spans="1:5">
      <c r="A175" t="s">
        <v>380</v>
      </c>
      <c r="B175">
        <f t="shared" si="8"/>
        <v>174</v>
      </c>
      <c r="C175" t="str">
        <f>VLOOKUP(B175,Parse!$I$26:$N$934,6,FALSE)</f>
        <v>M12</v>
      </c>
      <c r="D175" t="str">
        <f t="shared" si="6"/>
        <v>http://www.wizards.com/global/images/magic/general/Ranger_of_Eos.jpg</v>
      </c>
      <c r="E175" t="str">
        <f t="shared" si="7"/>
        <v>{id: 174, name: 'Ranger of Eos', edition: 'M12', imgUrl: 'http:////www.wizards.com//global//images//magic//general//Ranger_of_Eos.jpg'},</v>
      </c>
    </row>
    <row r="176" spans="1:5">
      <c r="A176" t="s">
        <v>373</v>
      </c>
      <c r="B176">
        <f t="shared" si="8"/>
        <v>175</v>
      </c>
      <c r="C176" t="str">
        <f>VLOOKUP(B176,Parse!$I$26:$N$934,6,FALSE)</f>
        <v>M12</v>
      </c>
      <c r="D176" t="str">
        <f t="shared" si="6"/>
        <v>http://www.wizards.com/global/images/magic/general/Ratchet_Bomb.jpg</v>
      </c>
      <c r="E176" t="str">
        <f t="shared" si="7"/>
        <v>{id: 175, name: 'Ratchet Bomb', edition: 'M12', imgUrl: 'http:////www.wizards.com//global//images//magic//general//Ratchet_Bomb.jpg'},</v>
      </c>
    </row>
    <row r="177" spans="1:5">
      <c r="A177" t="s">
        <v>590</v>
      </c>
      <c r="B177">
        <f t="shared" si="8"/>
        <v>176</v>
      </c>
      <c r="C177" t="str">
        <f>VLOOKUP(B177,Parse!$I$26:$N$934,6,FALSE)</f>
        <v>WWK</v>
      </c>
      <c r="D177" t="str">
        <f t="shared" si="6"/>
        <v>http://www.wizards.com/global/images/magic/general/Ravenous_Baboons.jpg</v>
      </c>
      <c r="E177" t="str">
        <f t="shared" si="7"/>
        <v>{id: 176, name: 'Ravenous Baboons', edition: 'WWK', imgUrl: 'http:////www.wizards.com//global//images//magic//general//Ravenous_Baboons.jpg'},</v>
      </c>
    </row>
    <row r="178" spans="1:5">
      <c r="A178" t="s">
        <v>632</v>
      </c>
      <c r="B178">
        <f t="shared" si="8"/>
        <v>177</v>
      </c>
      <c r="C178" t="str">
        <f>VLOOKUP(B178,Parse!$I$26:$N$934,6,FALSE)</f>
        <v>WWK</v>
      </c>
      <c r="D178" t="str">
        <f t="shared" si="6"/>
        <v>http://www.wizards.com/global/images/magic/general/Ray_of_Revelation.jpg</v>
      </c>
      <c r="E178" t="str">
        <f t="shared" si="7"/>
        <v>{id: 177, name: 'Ray of Revelation', edition: 'WWK', imgUrl: 'http:////www.wizards.com//global//images//magic//general//Ray_of_Revelation.jpg'},</v>
      </c>
    </row>
    <row r="179" spans="1:5">
      <c r="A179" t="s">
        <v>515</v>
      </c>
      <c r="B179">
        <f t="shared" si="8"/>
        <v>178</v>
      </c>
      <c r="C179" t="str">
        <f>VLOOKUP(B179,Parse!$I$26:$N$934,6,FALSE)</f>
        <v>UZ</v>
      </c>
      <c r="D179" t="str">
        <f t="shared" si="6"/>
        <v>http://www.wizards.com/global/images/magic/general/Realm_Razer.jpg</v>
      </c>
      <c r="E179" t="str">
        <f t="shared" si="7"/>
        <v>{id: 178, name: 'Realm Razer', edition: 'UZ', imgUrl: 'http:////www.wizards.com//global//images//magic//general//Realm_Razer.jpg'},</v>
      </c>
    </row>
    <row r="180" spans="1:5">
      <c r="A180" t="s">
        <v>505</v>
      </c>
      <c r="B180">
        <f t="shared" si="8"/>
        <v>179</v>
      </c>
      <c r="C180" t="str">
        <f>VLOOKUP(B180,Parse!$I$26:$N$934,6,FALSE)</f>
        <v>UZ</v>
      </c>
      <c r="D180" t="str">
        <f t="shared" si="6"/>
        <v>http://www.wizards.com/global/images/magic/general/Regrowth.jpg</v>
      </c>
      <c r="E180" t="str">
        <f t="shared" si="7"/>
        <v>{id: 179, name: 'Regrowth', edition: 'UZ', imgUrl: 'http:////www.wizards.com//global//images//magic//general//Regrowth.jpg'},</v>
      </c>
    </row>
    <row r="181" spans="1:5">
      <c r="A181" t="s">
        <v>437</v>
      </c>
      <c r="B181">
        <f t="shared" si="8"/>
        <v>180</v>
      </c>
      <c r="C181" t="str">
        <f>VLOOKUP(B181,Parse!$I$26:$N$934,6,FALSE)</f>
        <v>M12</v>
      </c>
      <c r="D181" t="str">
        <f t="shared" si="6"/>
        <v>http://www.wizards.com/global/images/magic/general/Renewed_Faith.jpg</v>
      </c>
      <c r="E181" t="str">
        <f t="shared" si="7"/>
        <v>{id: 180, name: 'Renewed Faith', edition: 'M12', imgUrl: 'http:////www.wizards.com//global//images//magic//general//Renewed_Faith.jpg'},</v>
      </c>
    </row>
    <row r="182" spans="1:5">
      <c r="A182" t="s">
        <v>471</v>
      </c>
      <c r="B182">
        <f t="shared" si="8"/>
        <v>181</v>
      </c>
      <c r="C182" t="str">
        <f>VLOOKUP(B182,Parse!$I$26:$N$934,6,FALSE)</f>
        <v>UZ</v>
      </c>
      <c r="D182" t="str">
        <f t="shared" si="6"/>
        <v>http://www.wizards.com/global/images/magic/general/Repeal.jpg</v>
      </c>
      <c r="E182" t="str">
        <f t="shared" si="7"/>
        <v>{id: 181, name: 'Repeal', edition: 'UZ', imgUrl: 'http:////www.wizards.com//global//images//magic//general//Repeal.jpg'},</v>
      </c>
    </row>
    <row r="183" spans="1:5">
      <c r="A183" t="s">
        <v>469</v>
      </c>
      <c r="B183">
        <f t="shared" si="8"/>
        <v>182</v>
      </c>
      <c r="C183" t="str">
        <f>VLOOKUP(B183,Parse!$I$26:$N$934,6,FALSE)</f>
        <v>UZ</v>
      </c>
      <c r="D183" t="str">
        <f t="shared" si="6"/>
        <v>http://www.wizards.com/global/images/magic/general/Restock.jpg</v>
      </c>
      <c r="E183" t="str">
        <f t="shared" si="7"/>
        <v>{id: 182, name: 'Restock', edition: 'UZ', imgUrl: 'http:////www.wizards.com//global//images//magic//general//Restock.jpg'},</v>
      </c>
    </row>
    <row r="184" spans="1:5">
      <c r="A184" t="s">
        <v>457</v>
      </c>
      <c r="B184">
        <f t="shared" si="8"/>
        <v>183</v>
      </c>
      <c r="C184" t="str">
        <f>VLOOKUP(B184,Parse!$I$26:$N$934,6,FALSE)</f>
        <v>UZ</v>
      </c>
      <c r="D184" t="str">
        <f t="shared" si="6"/>
        <v>http://www.wizards.com/global/images/magic/general/Restoration_Angel.jpg</v>
      </c>
      <c r="E184" t="str">
        <f t="shared" si="7"/>
        <v>{id: 183, name: 'Restoration Angel', edition: 'UZ', imgUrl: 'http:////www.wizards.com//global//images//magic//general//Restoration_Angel.jpg'},</v>
      </c>
    </row>
    <row r="185" spans="1:5">
      <c r="A185" t="s">
        <v>539</v>
      </c>
      <c r="B185">
        <f t="shared" si="8"/>
        <v>184</v>
      </c>
      <c r="C185" t="str">
        <f>VLOOKUP(B185,Parse!$I$26:$N$934,6,FALSE)</f>
        <v>UZ</v>
      </c>
      <c r="D185" t="str">
        <f t="shared" si="6"/>
        <v>http://www.wizards.com/global/images/magic/general/Rolling_Earthquake.jpg</v>
      </c>
      <c r="E185" t="str">
        <f t="shared" si="7"/>
        <v>{id: 184, name: 'Rolling Earthquake', edition: 'UZ', imgUrl: 'http:////www.wizards.com//global//images//magic//general//Rolling_Earthquake.jpg'},</v>
      </c>
    </row>
    <row r="186" spans="1:5">
      <c r="A186" t="s">
        <v>453</v>
      </c>
      <c r="B186">
        <f t="shared" si="8"/>
        <v>185</v>
      </c>
      <c r="C186" t="str">
        <f>VLOOKUP(B186,Parse!$I$26:$N$934,6,FALSE)</f>
        <v>M12</v>
      </c>
      <c r="D186" t="str">
        <f t="shared" si="6"/>
        <v>http://www.wizards.com/global/images/magic/general/Rootbound_Crag.jpg</v>
      </c>
      <c r="E186" t="str">
        <f t="shared" si="7"/>
        <v>{id: 185, name: 'Rootbound Crag', edition: 'M12', imgUrl: 'http:////www.wizards.com//global//images//magic//general//Rootbound_Crag.jpg'},</v>
      </c>
    </row>
    <row r="187" spans="1:5">
      <c r="A187" t="s">
        <v>383</v>
      </c>
      <c r="B187">
        <f t="shared" si="8"/>
        <v>186</v>
      </c>
      <c r="C187" t="str">
        <f>VLOOKUP(B187,Parse!$I$26:$N$934,6,FALSE)</f>
        <v>M12</v>
      </c>
      <c r="D187" t="str">
        <f t="shared" si="6"/>
        <v>http://www.wizards.com/global/images/magic/general/Rorix_Bladewing.jpg</v>
      </c>
      <c r="E187" t="str">
        <f t="shared" si="7"/>
        <v>{id: 186, name: 'Rorix Bladewing', edition: 'M12', imgUrl: 'http:////www.wizards.com//global//images//magic//general//Rorix_Bladewing.jpg'},</v>
      </c>
    </row>
    <row r="188" spans="1:5">
      <c r="A188" t="s">
        <v>418</v>
      </c>
      <c r="B188">
        <f t="shared" si="8"/>
        <v>187</v>
      </c>
      <c r="C188" t="str">
        <f>VLOOKUP(B188,Parse!$I$26:$N$934,6,FALSE)</f>
        <v>M12</v>
      </c>
      <c r="D188" t="str">
        <f t="shared" si="6"/>
        <v>http://www.wizards.com/global/images/magic/general/Rude_Awakening.jpg</v>
      </c>
      <c r="E188" t="str">
        <f t="shared" si="7"/>
        <v>{id: 187, name: 'Rude Awakening', edition: 'M12', imgUrl: 'http:////www.wizards.com//global//images//magic//general//Rude_Awakening.jpg'},</v>
      </c>
    </row>
    <row r="189" spans="1:5">
      <c r="A189" t="s">
        <v>411</v>
      </c>
      <c r="B189">
        <f t="shared" si="8"/>
        <v>188</v>
      </c>
      <c r="C189" t="str">
        <f>VLOOKUP(B189,Parse!$I$26:$N$934,6,FALSE)</f>
        <v>M12</v>
      </c>
      <c r="D189" t="str">
        <f t="shared" si="6"/>
        <v>http://www.wizards.com/global/images/magic/general/Sacred_Foundry.jpg</v>
      </c>
      <c r="E189" t="str">
        <f t="shared" si="7"/>
        <v>{id: 188, name: 'Sacred Foundry', edition: 'M12', imgUrl: 'http:////www.wizards.com//global//images//magic//general//Sacred_Foundry.jpg'},</v>
      </c>
    </row>
    <row r="190" spans="1:5">
      <c r="A190" t="s">
        <v>602</v>
      </c>
      <c r="B190">
        <f t="shared" si="8"/>
        <v>189</v>
      </c>
      <c r="C190" t="str">
        <f>VLOOKUP(B190,Parse!$I$26:$N$934,6,FALSE)</f>
        <v>WWK</v>
      </c>
      <c r="D190" t="str">
        <f t="shared" si="6"/>
        <v>http://www.wizards.com/global/images/magic/general/Sakura-Tribe_Elder.jpg</v>
      </c>
      <c r="E190" t="str">
        <f t="shared" si="7"/>
        <v>{id: 189, name: 'Sakura-Tribe Elder', edition: 'WWK', imgUrl: 'http:////www.wizards.com//global//images//magic//general//Sakura-Tribe_Elder.jpg'},</v>
      </c>
    </row>
    <row r="191" spans="1:5">
      <c r="A191" t="s">
        <v>439</v>
      </c>
      <c r="B191">
        <f t="shared" si="8"/>
        <v>190</v>
      </c>
      <c r="C191" t="str">
        <f>VLOOKUP(B191,Parse!$I$26:$N$934,6,FALSE)</f>
        <v>M12</v>
      </c>
      <c r="D191" t="str">
        <f t="shared" si="6"/>
        <v>http://www.wizards.com/global/images/magic/general/Sarcomancy.jpg</v>
      </c>
      <c r="E191" t="str">
        <f t="shared" si="7"/>
        <v>{id: 190, name: 'Sarcomancy', edition: 'M12', imgUrl: 'http:////www.wizards.com//global//images//magic//general//Sarcomancy.jpg'},</v>
      </c>
    </row>
    <row r="192" spans="1:5">
      <c r="A192" t="s">
        <v>555</v>
      </c>
      <c r="B192">
        <f t="shared" si="8"/>
        <v>191</v>
      </c>
      <c r="C192" t="str">
        <f>VLOOKUP(B192,Parse!$I$26:$N$934,6,FALSE)</f>
        <v>WWK</v>
      </c>
      <c r="D192" t="str">
        <f t="shared" si="6"/>
        <v>http://www.wizards.com/global/images/magic/general/Savannah.jpg</v>
      </c>
      <c r="E192" t="str">
        <f t="shared" si="7"/>
        <v>{id: 191, name: 'Savannah', edition: 'WWK', imgUrl: 'http:////www.wizards.com//global//images//magic//general//Savannah.jpg'},</v>
      </c>
    </row>
    <row r="193" spans="1:5">
      <c r="A193" t="s">
        <v>537</v>
      </c>
      <c r="B193">
        <f t="shared" si="8"/>
        <v>192</v>
      </c>
      <c r="C193" t="str">
        <f>VLOOKUP(B193,Parse!$I$26:$N$934,6,FALSE)</f>
        <v>UZ</v>
      </c>
      <c r="D193" t="str">
        <f t="shared" si="6"/>
        <v>http://www.wizards.com/global/images/magic/general/Seal_of_Primordium.jpg</v>
      </c>
      <c r="E193" t="str">
        <f t="shared" si="7"/>
        <v>{id: 192, name: 'Seal of Primordium', edition: 'UZ', imgUrl: 'http:////www.wizards.com//global//images//magic//general//Seal_of_Primordium.jpg'},</v>
      </c>
    </row>
    <row r="194" spans="1:5">
      <c r="A194" t="s">
        <v>370</v>
      </c>
      <c r="B194">
        <f t="shared" si="8"/>
        <v>193</v>
      </c>
      <c r="C194" t="str">
        <f>VLOOKUP(B194,Parse!$I$26:$N$934,6,FALSE)</f>
        <v>M12</v>
      </c>
      <c r="D194" t="str">
        <f t="shared" si="6"/>
        <v>http://www.wizards.com/global/images/magic/general/Sensei\s_Divining_Top.jpg</v>
      </c>
      <c r="E194" t="str">
        <f t="shared" si="7"/>
        <v>{id: 193, name: 'Sensei\'s Divining Top', edition: 'M12', imgUrl: 'http:////www.wizards.com//global//images//magic//general//Sensei\s_Divining_Top.jpg'},</v>
      </c>
    </row>
    <row r="195" spans="1:5">
      <c r="A195" t="s">
        <v>366</v>
      </c>
      <c r="B195">
        <f t="shared" si="8"/>
        <v>194</v>
      </c>
      <c r="C195" t="str">
        <f>VLOOKUP(B195,Parse!$I$26:$N$934,6,FALSE)</f>
        <v>M12</v>
      </c>
      <c r="D195" t="str">
        <f t="shared" ref="D195:D258" si="9">"http://www.wizards.com/global/images/magic/general/"&amp;SUBSTITUTE(SUBSTITUTE(SUBSTITUTE(A195,"'","\'")," ","_"),"'","")&amp;".jpg"</f>
        <v>http://www.wizards.com/global/images/magic/general/Serendib_Efreet.jpg</v>
      </c>
      <c r="E195" t="str">
        <f t="shared" ref="E195:E258" si="10">"{id: "&amp;B195&amp;", name: '"&amp;SUBSTITUTE(A195,"'","\'")&amp;"', edition: '"&amp;C195&amp;"', imgUrl: '"&amp;SUBSTITUTE(D195,"/","//")&amp;"'}"&amp;IF(ISBLANK(A196),"",",")</f>
        <v>{id: 194, name: 'Serendib Efreet', edition: 'M12', imgUrl: 'http:////www.wizards.com//global//images//magic//general//Serendib_Efreet.jpg'},</v>
      </c>
    </row>
    <row r="196" spans="1:5">
      <c r="A196" t="s">
        <v>568</v>
      </c>
      <c r="B196">
        <f t="shared" ref="B196:B259" si="11">B195+1</f>
        <v>195</v>
      </c>
      <c r="C196" t="str">
        <f>VLOOKUP(B196,Parse!$I$26:$N$934,6,FALSE)</f>
        <v>WWK</v>
      </c>
      <c r="D196" t="str">
        <f t="shared" si="9"/>
        <v>http://www.wizards.com/global/images/magic/general/Shrine_of_Burning_Rage.jpg</v>
      </c>
      <c r="E196" t="str">
        <f t="shared" si="10"/>
        <v>{id: 195, name: 'Shrine of Burning Rage', edition: 'WWK', imgUrl: 'http:////www.wizards.com//global//images//magic//general//Shrine_of_Burning_Rage.jpg'},</v>
      </c>
    </row>
    <row r="197" spans="1:5">
      <c r="A197" t="s">
        <v>563</v>
      </c>
      <c r="B197">
        <f t="shared" si="11"/>
        <v>196</v>
      </c>
      <c r="C197" t="str">
        <f>VLOOKUP(B197,Parse!$I$26:$N$934,6,FALSE)</f>
        <v>WWK</v>
      </c>
      <c r="D197" t="str">
        <f t="shared" si="9"/>
        <v>http://www.wizards.com/global/images/magic/general/Silver_Knight.jpg</v>
      </c>
      <c r="E197" t="str">
        <f t="shared" si="10"/>
        <v>{id: 196, name: 'Silver Knight', edition: 'WWK', imgUrl: 'http:////www.wizards.com//global//images//magic//general//Silver_Knight.jpg'},</v>
      </c>
    </row>
    <row r="198" spans="1:5">
      <c r="A198" t="s">
        <v>527</v>
      </c>
      <c r="B198">
        <f t="shared" si="11"/>
        <v>197</v>
      </c>
      <c r="C198" t="str">
        <f>VLOOKUP(B198,Parse!$I$26:$N$934,6,FALSE)</f>
        <v>UZ</v>
      </c>
      <c r="D198" t="str">
        <f t="shared" si="9"/>
        <v>http://www.wizards.com/global/images/magic/general/Slaughter_Pact.jpg</v>
      </c>
      <c r="E198" t="str">
        <f t="shared" si="10"/>
        <v>{id: 197, name: 'Slaughter Pact', edition: 'UZ', imgUrl: 'http:////www.wizards.com//global//images//magic//general//Slaughter_Pact.jpg'},</v>
      </c>
    </row>
    <row r="199" spans="1:5">
      <c r="A199" t="s">
        <v>420</v>
      </c>
      <c r="B199">
        <f t="shared" si="11"/>
        <v>198</v>
      </c>
      <c r="C199" t="str">
        <f>VLOOKUP(B199,Parse!$I$26:$N$934,6,FALSE)</f>
        <v>M12</v>
      </c>
      <c r="D199" t="str">
        <f t="shared" si="9"/>
        <v>http://www.wizards.com/global/images/magic/general/Snapcaster_Mage.jpg</v>
      </c>
      <c r="E199" t="str">
        <f t="shared" si="10"/>
        <v>{id: 198, name: 'Snapcaster Mage', edition: 'M12', imgUrl: 'http:////www.wizards.com//global//images//magic//general//Snapcaster_Mage.jpg'},</v>
      </c>
    </row>
    <row r="200" spans="1:5">
      <c r="A200" t="s">
        <v>582</v>
      </c>
      <c r="B200">
        <f t="shared" si="11"/>
        <v>199</v>
      </c>
      <c r="C200" t="str">
        <f>VLOOKUP(B200,Parse!$I$26:$N$934,6,FALSE)</f>
        <v>WWK</v>
      </c>
      <c r="D200" t="str">
        <f t="shared" si="9"/>
        <v>http://www.wizards.com/global/images/magic/general/Solemn_Simulacrum.jpg</v>
      </c>
      <c r="E200" t="str">
        <f t="shared" si="10"/>
        <v>{id: 199, name: 'Solemn Simulacrum', edition: 'WWK', imgUrl: 'http:////www.wizards.com//global//images//magic//general//Solemn_Simulacrum.jpg'},</v>
      </c>
    </row>
    <row r="201" spans="1:5">
      <c r="A201" t="s">
        <v>572</v>
      </c>
      <c r="B201">
        <f t="shared" si="11"/>
        <v>200</v>
      </c>
      <c r="C201" t="str">
        <f>VLOOKUP(B201,Parse!$I$26:$N$934,6,FALSE)</f>
        <v>WWK</v>
      </c>
      <c r="D201" t="str">
        <f t="shared" si="9"/>
        <v>http://www.wizards.com/global/images/magic/general/Sorin\s_Thirst.jpg</v>
      </c>
      <c r="E201" t="str">
        <f t="shared" si="10"/>
        <v>{id: 200, name: 'Sorin\'s Thirst', edition: 'WWK', imgUrl: 'http:////www.wizards.com//global//images//magic//general//Sorin\s_Thirst.jpg'},</v>
      </c>
    </row>
    <row r="202" spans="1:5">
      <c r="A202" t="s">
        <v>540</v>
      </c>
      <c r="B202">
        <f t="shared" si="11"/>
        <v>201</v>
      </c>
      <c r="C202" t="str">
        <f>VLOOKUP(B202,Parse!$I$26:$N$934,6,FALSE)</f>
        <v>UZ</v>
      </c>
      <c r="D202" t="str">
        <f t="shared" si="9"/>
        <v>http://www.wizards.com/global/images/magic/general/Spell_Pierce.jpg</v>
      </c>
      <c r="E202" t="str">
        <f t="shared" si="10"/>
        <v>{id: 201, name: 'Spell Pierce', edition: 'UZ', imgUrl: 'http:////www.wizards.com//global//images//magic//general//Spell_Pierce.jpg'},</v>
      </c>
    </row>
    <row r="203" spans="1:5">
      <c r="A203" t="s">
        <v>398</v>
      </c>
      <c r="B203">
        <f t="shared" si="11"/>
        <v>202</v>
      </c>
      <c r="C203" t="str">
        <f>VLOOKUP(B203,Parse!$I$26:$N$934,6,FALSE)</f>
        <v>M12</v>
      </c>
      <c r="D203" t="str">
        <f t="shared" si="9"/>
        <v>http://www.wizards.com/global/images/magic/general/Sphere_of_the_Suns.jpg</v>
      </c>
      <c r="E203" t="str">
        <f t="shared" si="10"/>
        <v>{id: 202, name: 'Sphere of the Suns', edition: 'M12', imgUrl: 'http:////www.wizards.com//global//images//magic//general//Sphere_of_the_Suns.jpg'},</v>
      </c>
    </row>
    <row r="204" spans="1:5">
      <c r="A204" t="s">
        <v>432</v>
      </c>
      <c r="B204">
        <f t="shared" si="11"/>
        <v>203</v>
      </c>
      <c r="C204" t="str">
        <f>VLOOKUP(B204,Parse!$I$26:$N$934,6,FALSE)</f>
        <v>M12</v>
      </c>
      <c r="D204" t="str">
        <f t="shared" si="9"/>
        <v>http://www.wizards.com/global/images/magic/general/Sphinx_of_the_Steel_Wind.jpg</v>
      </c>
      <c r="E204" t="str">
        <f t="shared" si="10"/>
        <v>{id: 203, name: 'Sphinx of the Steel Wind', edition: 'M12', imgUrl: 'http:////www.wizards.com//global//images//magic//general//Sphinx_of_the_Steel_Wind.jpg'},</v>
      </c>
    </row>
    <row r="205" spans="1:5">
      <c r="A205" t="s">
        <v>470</v>
      </c>
      <c r="B205">
        <f t="shared" si="11"/>
        <v>204</v>
      </c>
      <c r="C205" t="str">
        <f>VLOOKUP(B205,Parse!$I$26:$N$934,6,FALSE)</f>
        <v>UZ</v>
      </c>
      <c r="D205" t="str">
        <f t="shared" si="9"/>
        <v>http://www.wizards.com/global/images/magic/general/Spikeshot_Elder.jpg</v>
      </c>
      <c r="E205" t="str">
        <f t="shared" si="10"/>
        <v>{id: 204, name: 'Spikeshot Elder', edition: 'UZ', imgUrl: 'http:////www.wizards.com//global//images//magic//general//Spikeshot_Elder.jpg'},</v>
      </c>
    </row>
    <row r="206" spans="1:5">
      <c r="A206" t="s">
        <v>634</v>
      </c>
      <c r="B206">
        <f t="shared" si="11"/>
        <v>205</v>
      </c>
      <c r="C206" t="str">
        <f>VLOOKUP(B206,Parse!$I$26:$N$934,6,FALSE)</f>
        <v>WWK</v>
      </c>
      <c r="D206" t="str">
        <f t="shared" si="9"/>
        <v>http://www.wizards.com/global/images/magic/general/Spiritmonger.jpg</v>
      </c>
      <c r="E206" t="str">
        <f t="shared" si="10"/>
        <v>{id: 205, name: 'Spiritmonger', edition: 'WWK', imgUrl: 'http:////www.wizards.com//global//images//magic//general//Spiritmonger.jpg'},</v>
      </c>
    </row>
    <row r="207" spans="1:5">
      <c r="A207" t="s">
        <v>601</v>
      </c>
      <c r="B207">
        <f t="shared" si="11"/>
        <v>206</v>
      </c>
      <c r="C207" t="str">
        <f>VLOOKUP(B207,Parse!$I$26:$N$934,6,FALSE)</f>
        <v>WWK</v>
      </c>
      <c r="D207" t="str">
        <f t="shared" si="9"/>
        <v>http://www.wizards.com/global/images/magic/general/Staggershock.jpg</v>
      </c>
      <c r="E207" t="str">
        <f t="shared" si="10"/>
        <v>{id: 206, name: 'Staggershock', edition: 'WWK', imgUrl: 'http:////www.wizards.com//global//images//magic//general//Staggershock.jpg'},</v>
      </c>
    </row>
    <row r="208" spans="1:5">
      <c r="A208" t="s">
        <v>583</v>
      </c>
      <c r="B208">
        <f t="shared" si="11"/>
        <v>207</v>
      </c>
      <c r="C208" t="str">
        <f>VLOOKUP(B208,Parse!$I$26:$N$934,6,FALSE)</f>
        <v>WWK</v>
      </c>
      <c r="D208" t="str">
        <f t="shared" si="9"/>
        <v>http://www.wizards.com/global/images/magic/general/Steam_Vents.jpg</v>
      </c>
      <c r="E208" t="str">
        <f t="shared" si="10"/>
        <v>{id: 207, name: 'Steam Vents', edition: 'WWK', imgUrl: 'http:////www.wizards.com//global//images//magic//general//Steam_Vents.jpg'},</v>
      </c>
    </row>
    <row r="209" spans="1:5">
      <c r="A209" t="s">
        <v>507</v>
      </c>
      <c r="B209">
        <f t="shared" si="11"/>
        <v>208</v>
      </c>
      <c r="C209" t="str">
        <f>VLOOKUP(B209,Parse!$I$26:$N$934,6,FALSE)</f>
        <v>UZ</v>
      </c>
      <c r="D209" t="str">
        <f t="shared" si="9"/>
        <v>http://www.wizards.com/global/images/magic/general/Stifle.jpg</v>
      </c>
      <c r="E209" t="str">
        <f t="shared" si="10"/>
        <v>{id: 208, name: 'Stifle', edition: 'UZ', imgUrl: 'http:////www.wizards.com//global//images//magic//general//Stifle.jpg'},</v>
      </c>
    </row>
    <row r="210" spans="1:5">
      <c r="A210" t="s">
        <v>503</v>
      </c>
      <c r="B210">
        <f t="shared" si="11"/>
        <v>209</v>
      </c>
      <c r="C210" t="str">
        <f>VLOOKUP(B210,Parse!$I$26:$N$934,6,FALSE)</f>
        <v>UZ</v>
      </c>
      <c r="D210" t="str">
        <f t="shared" si="9"/>
        <v>http://www.wizards.com/global/images/magic/general/Stirring_Wildwood.jpg</v>
      </c>
      <c r="E210" t="str">
        <f t="shared" si="10"/>
        <v>{id: 209, name: 'Stirring Wildwood', edition: 'UZ', imgUrl: 'http:////www.wizards.com//global//images//magic//general//Stirring_Wildwood.jpg'},</v>
      </c>
    </row>
    <row r="211" spans="1:5">
      <c r="A211" t="s">
        <v>627</v>
      </c>
      <c r="B211">
        <f t="shared" si="11"/>
        <v>210</v>
      </c>
      <c r="C211" t="str">
        <f>VLOOKUP(B211,Parse!$I$26:$N$934,6,FALSE)</f>
        <v>WWK</v>
      </c>
      <c r="D211" t="str">
        <f t="shared" si="9"/>
        <v>http://www.wizards.com/global/images/magic/general/Stomping_Ground.jpg</v>
      </c>
      <c r="E211" t="str">
        <f t="shared" si="10"/>
        <v>{id: 210, name: 'Stomping Ground', edition: 'WWK', imgUrl: 'http:////www.wizards.com//global//images//magic//general//Stomping_Ground.jpg'},</v>
      </c>
    </row>
    <row r="212" spans="1:5">
      <c r="A212" t="s">
        <v>567</v>
      </c>
      <c r="B212">
        <f t="shared" si="11"/>
        <v>211</v>
      </c>
      <c r="C212" t="str">
        <f>VLOOKUP(B212,Parse!$I$26:$N$934,6,FALSE)</f>
        <v>WWK</v>
      </c>
      <c r="D212" t="str">
        <f t="shared" si="9"/>
        <v>http://www.wizards.com/global/images/magic/general/Stormblood_Berserker.jpg</v>
      </c>
      <c r="E212" t="str">
        <f t="shared" si="10"/>
        <v>{id: 211, name: 'Stormblood Berserker', edition: 'WWK', imgUrl: 'http:////www.wizards.com//global//images//magic//general//Stormblood_Berserker.jpg'},</v>
      </c>
    </row>
    <row r="213" spans="1:5">
      <c r="A213" t="s">
        <v>532</v>
      </c>
      <c r="B213">
        <f t="shared" si="11"/>
        <v>212</v>
      </c>
      <c r="C213" t="str">
        <f>VLOOKUP(B213,Parse!$I$26:$N$934,6,FALSE)</f>
        <v>UZ</v>
      </c>
      <c r="D213" t="str">
        <f t="shared" si="9"/>
        <v>http://www.wizards.com/global/images/magic/general/Student_of_Warfare.jpg</v>
      </c>
      <c r="E213" t="str">
        <f t="shared" si="10"/>
        <v>{id: 212, name: 'Student of Warfare', edition: 'UZ', imgUrl: 'http:////www.wizards.com//global//images//magic//general//Student_of_Warfare.jpg'},</v>
      </c>
    </row>
    <row r="214" spans="1:5">
      <c r="A214" t="s">
        <v>396</v>
      </c>
      <c r="B214">
        <f t="shared" si="11"/>
        <v>213</v>
      </c>
      <c r="C214" t="str">
        <f>VLOOKUP(B214,Parse!$I$26:$N$934,6,FALSE)</f>
        <v>M12</v>
      </c>
      <c r="D214" t="str">
        <f t="shared" si="9"/>
        <v>http://www.wizards.com/global/images/magic/general/Stupor.jpg</v>
      </c>
      <c r="E214" t="str">
        <f t="shared" si="10"/>
        <v>{id: 213, name: 'Stupor', edition: 'M12', imgUrl: 'http:////www.wizards.com//global//images//magic//general//Stupor.jpg'},</v>
      </c>
    </row>
    <row r="215" spans="1:5">
      <c r="A215" t="s">
        <v>434</v>
      </c>
      <c r="B215">
        <f t="shared" si="11"/>
        <v>214</v>
      </c>
      <c r="C215" t="str">
        <f>VLOOKUP(B215,Parse!$I$26:$N$934,6,FALSE)</f>
        <v>M12</v>
      </c>
      <c r="D215" t="str">
        <f t="shared" si="9"/>
        <v>http://www.wizards.com/global/images/magic/general/Sulfur_Falls.jpg</v>
      </c>
      <c r="E215" t="str">
        <f t="shared" si="10"/>
        <v>{id: 214, name: 'Sulfur Falls', edition: 'M12', imgUrl: 'http:////www.wizards.com//global//images//magic//general//Sulfur_Falls.jpg'},</v>
      </c>
    </row>
    <row r="216" spans="1:5">
      <c r="A216" t="s">
        <v>549</v>
      </c>
      <c r="B216">
        <f t="shared" si="11"/>
        <v>215</v>
      </c>
      <c r="C216" t="str">
        <f>VLOOKUP(B216,Parse!$I$26:$N$934,6,FALSE)</f>
        <v>WWK</v>
      </c>
      <c r="D216" t="str">
        <f t="shared" si="9"/>
        <v>http://www.wizards.com/global/images/magic/general/Sun_Titan.jpg</v>
      </c>
      <c r="E216" t="str">
        <f t="shared" si="10"/>
        <v>{id: 215, name: 'Sun Titan', edition: 'WWK', imgUrl: 'http:////www.wizards.com//global//images//magic//general//Sun_Titan.jpg'},</v>
      </c>
    </row>
    <row r="217" spans="1:5">
      <c r="A217" t="s">
        <v>617</v>
      </c>
      <c r="B217">
        <f t="shared" si="11"/>
        <v>216</v>
      </c>
      <c r="C217" t="str">
        <f>VLOOKUP(B217,Parse!$I$26:$N$934,6,FALSE)</f>
        <v>WWK</v>
      </c>
      <c r="D217" t="str">
        <f t="shared" si="9"/>
        <v>http://www.wizards.com/global/images/magic/general/Sundering_Titan.jpg</v>
      </c>
      <c r="E217" t="str">
        <f t="shared" si="10"/>
        <v>{id: 216, name: 'Sundering Titan', edition: 'WWK', imgUrl: 'http:////www.wizards.com//global//images//magic//general//Sundering_Titan.jpg'},</v>
      </c>
    </row>
    <row r="218" spans="1:5">
      <c r="A218" t="s">
        <v>450</v>
      </c>
      <c r="B218">
        <f t="shared" si="11"/>
        <v>217</v>
      </c>
      <c r="C218" t="str">
        <f>VLOOKUP(B218,Parse!$I$26:$N$934,6,FALSE)</f>
        <v>M12</v>
      </c>
      <c r="D218" t="str">
        <f t="shared" si="9"/>
        <v>http://www.wizards.com/global/images/magic/general/Taiga.jpg</v>
      </c>
      <c r="E218" t="str">
        <f t="shared" si="10"/>
        <v>{id: 217, name: 'Taiga', edition: 'M12', imgUrl: 'http:////www.wizards.com//global//images//magic//general//Taiga.jpg'},</v>
      </c>
    </row>
    <row r="219" spans="1:5">
      <c r="A219" t="s">
        <v>417</v>
      </c>
      <c r="B219">
        <f t="shared" si="11"/>
        <v>218</v>
      </c>
      <c r="C219" t="str">
        <f>VLOOKUP(B219,Parse!$I$26:$N$934,6,FALSE)</f>
        <v>M12</v>
      </c>
      <c r="D219" t="str">
        <f t="shared" si="9"/>
        <v>http://www.wizards.com/global/images/magic/general/Talrand,_Sky_Summoner.jpg</v>
      </c>
      <c r="E219" t="str">
        <f t="shared" si="10"/>
        <v>{id: 218, name: 'Talrand, Sky Summoner', edition: 'M12', imgUrl: 'http:////www.wizards.com//global//images//magic//general//Talrand,_Sky_Summoner.jpg'},</v>
      </c>
    </row>
    <row r="220" spans="1:5">
      <c r="A220" t="s">
        <v>600</v>
      </c>
      <c r="B220">
        <f t="shared" si="11"/>
        <v>219</v>
      </c>
      <c r="C220" t="str">
        <f>VLOOKUP(B220,Parse!$I$26:$N$934,6,FALSE)</f>
        <v>WWK</v>
      </c>
      <c r="D220" t="str">
        <f t="shared" si="9"/>
        <v>http://www.wizards.com/global/images/magic/general/Tandem_Lookout.jpg</v>
      </c>
      <c r="E220" t="str">
        <f t="shared" si="10"/>
        <v>{id: 219, name: 'Tandem Lookout', edition: 'WWK', imgUrl: 'http:////www.wizards.com//global//images//magic//general//Tandem_Lookout.jpg'},</v>
      </c>
    </row>
    <row r="221" spans="1:5">
      <c r="A221" t="s">
        <v>421</v>
      </c>
      <c r="B221">
        <f t="shared" si="11"/>
        <v>220</v>
      </c>
      <c r="C221" t="str">
        <f>VLOOKUP(B221,Parse!$I$26:$N$934,6,FALSE)</f>
        <v>M12</v>
      </c>
      <c r="D221" t="str">
        <f t="shared" si="9"/>
        <v>http://www.wizards.com/global/images/magic/general/Tangle_Wire.jpg</v>
      </c>
      <c r="E221" t="str">
        <f t="shared" si="10"/>
        <v>{id: 220, name: 'Tangle Wire', edition: 'M12', imgUrl: 'http:////www.wizards.com//global//images//magic//general//Tangle_Wire.jpg'},</v>
      </c>
    </row>
    <row r="222" spans="1:5">
      <c r="A222" t="s">
        <v>435</v>
      </c>
      <c r="B222">
        <f t="shared" si="11"/>
        <v>221</v>
      </c>
      <c r="C222" t="str">
        <f>VLOOKUP(B222,Parse!$I$26:$N$934,6,FALSE)</f>
        <v>M12</v>
      </c>
      <c r="D222" t="str">
        <f t="shared" si="9"/>
        <v>http://www.wizards.com/global/images/magic/general/Tattermunge_Maniac.jpg</v>
      </c>
      <c r="E222" t="str">
        <f t="shared" si="10"/>
        <v>{id: 221, name: 'Tattermunge Maniac', edition: 'M12', imgUrl: 'http:////www.wizards.com//global//images//magic//general//Tattermunge_Maniac.jpg'},</v>
      </c>
    </row>
    <row r="223" spans="1:5">
      <c r="A223" t="s">
        <v>606</v>
      </c>
      <c r="B223">
        <f t="shared" si="11"/>
        <v>222</v>
      </c>
      <c r="C223" t="str">
        <f>VLOOKUP(B223,Parse!$I$26:$N$934,6,FALSE)</f>
        <v>WWK</v>
      </c>
      <c r="D223" t="str">
        <f t="shared" si="9"/>
        <v>http://www.wizards.com/global/images/magic/general/Taurean_Mauler.jpg</v>
      </c>
      <c r="E223" t="str">
        <f t="shared" si="10"/>
        <v>{id: 222, name: 'Taurean Mauler', edition: 'WWK', imgUrl: 'http:////www.wizards.com//global//images//magic//general//Taurean_Mauler.jpg'},</v>
      </c>
    </row>
    <row r="224" spans="1:5">
      <c r="A224" t="s">
        <v>618</v>
      </c>
      <c r="B224">
        <f t="shared" si="11"/>
        <v>223</v>
      </c>
      <c r="C224" t="str">
        <f>VLOOKUP(B224,Parse!$I$26:$N$934,6,FALSE)</f>
        <v>WWK</v>
      </c>
      <c r="D224" t="str">
        <f t="shared" si="9"/>
        <v>http://www.wizards.com/global/images/magic/general/Tectonic_Edge.jpg</v>
      </c>
      <c r="E224" t="str">
        <f t="shared" si="10"/>
        <v>{id: 223, name: 'Tectonic Edge', edition: 'WWK', imgUrl: 'http:////www.wizards.com//global//images//magic//general//Tectonic_Edge.jpg'},</v>
      </c>
    </row>
    <row r="225" spans="1:5">
      <c r="A225" t="s">
        <v>522</v>
      </c>
      <c r="B225">
        <f t="shared" si="11"/>
        <v>224</v>
      </c>
      <c r="C225" t="str">
        <f>VLOOKUP(B225,Parse!$I$26:$N$934,6,FALSE)</f>
        <v>UZ</v>
      </c>
      <c r="D225" t="str">
        <f t="shared" si="9"/>
        <v>http://www.wizards.com/global/images/magic/general/Tendrils_of_Agony.jpg</v>
      </c>
      <c r="E225" t="str">
        <f t="shared" si="10"/>
        <v>{id: 224, name: 'Tendrils of Agony', edition: 'UZ', imgUrl: 'http:////www.wizards.com//global//images//magic//general//Tendrils_of_Agony.jpg'},</v>
      </c>
    </row>
    <row r="226" spans="1:5">
      <c r="A226" t="s">
        <v>561</v>
      </c>
      <c r="B226">
        <f t="shared" si="11"/>
        <v>225</v>
      </c>
      <c r="C226" t="str">
        <f>VLOOKUP(B226,Parse!$I$26:$N$934,6,FALSE)</f>
        <v>WWK</v>
      </c>
      <c r="D226" t="str">
        <f t="shared" si="9"/>
        <v>http://www.wizards.com/global/images/magic/general/Tendrils_of_Corruption.jpg</v>
      </c>
      <c r="E226" t="str">
        <f t="shared" si="10"/>
        <v>{id: 225, name: 'Tendrils of Corruption', edition: 'WWK', imgUrl: 'http:////www.wizards.com//global//images//magic//general//Tendrils_of_Corruption.jpg'},</v>
      </c>
    </row>
    <row r="227" spans="1:5">
      <c r="A227" t="s">
        <v>553</v>
      </c>
      <c r="B227">
        <f t="shared" si="11"/>
        <v>226</v>
      </c>
      <c r="C227" t="str">
        <f>VLOOKUP(B227,Parse!$I$26:$N$934,6,FALSE)</f>
        <v>WWK</v>
      </c>
      <c r="D227" t="str">
        <f t="shared" si="9"/>
        <v>http://www.wizards.com/global/images/magic/general/Terastodon.jpg</v>
      </c>
      <c r="E227" t="str">
        <f t="shared" si="10"/>
        <v>{id: 226, name: 'Terastodon', edition: 'WWK', imgUrl: 'http:////www.wizards.com//global//images//magic//general//Terastodon.jpg'},</v>
      </c>
    </row>
    <row r="228" spans="1:5">
      <c r="A228" t="s">
        <v>636</v>
      </c>
      <c r="B228">
        <f t="shared" si="11"/>
        <v>227</v>
      </c>
      <c r="C228" t="str">
        <f>VLOOKUP(B228,Parse!$I$26:$N$934,6,FALSE)</f>
        <v>WWK</v>
      </c>
      <c r="D228" t="str">
        <f t="shared" si="9"/>
        <v>http://www.wizards.com/global/images/magic/general/Terminus.jpg</v>
      </c>
      <c r="E228" t="str">
        <f t="shared" si="10"/>
        <v>{id: 227, name: 'Terminus', edition: 'WWK', imgUrl: 'http:////www.wizards.com//global//images//magic//general//Terminus.jpg'},</v>
      </c>
    </row>
    <row r="229" spans="1:5">
      <c r="A229" t="s">
        <v>586</v>
      </c>
      <c r="B229">
        <f t="shared" si="11"/>
        <v>228</v>
      </c>
      <c r="C229" t="str">
        <f>VLOOKUP(B229,Parse!$I$26:$N$934,6,FALSE)</f>
        <v>WWK</v>
      </c>
      <c r="D229" t="str">
        <f t="shared" si="9"/>
        <v>http://www.wizards.com/global/images/magic/general/Terror.jpg</v>
      </c>
      <c r="E229" t="str">
        <f t="shared" si="10"/>
        <v>{id: 228, name: 'Terror', edition: 'WWK', imgUrl: 'http:////www.wizards.com//global//images//magic//general//Terror.jpg'},</v>
      </c>
    </row>
    <row r="230" spans="1:5">
      <c r="A230" t="s">
        <v>624</v>
      </c>
      <c r="B230">
        <f t="shared" si="11"/>
        <v>229</v>
      </c>
      <c r="C230" t="str">
        <f>VLOOKUP(B230,Parse!$I$26:$N$934,6,FALSE)</f>
        <v>WWK</v>
      </c>
      <c r="D230" t="str">
        <f t="shared" si="9"/>
        <v>http://www.wizards.com/global/images/magic/general/Thalia,_Guardian_of_Thraben.jpg</v>
      </c>
      <c r="E230" t="str">
        <f t="shared" si="10"/>
        <v>{id: 229, name: 'Thalia, Guardian of Thraben', edition: 'WWK', imgUrl: 'http:////www.wizards.com//global//images//magic//general//Thalia,_Guardian_of_Thraben.jpg'},</v>
      </c>
    </row>
    <row r="231" spans="1:5">
      <c r="A231" t="s">
        <v>449</v>
      </c>
      <c r="B231">
        <f t="shared" si="11"/>
        <v>230</v>
      </c>
      <c r="C231" t="str">
        <f>VLOOKUP(B231,Parse!$I$26:$N$934,6,FALSE)</f>
        <v>M12</v>
      </c>
      <c r="D231" t="str">
        <f t="shared" si="9"/>
        <v>http://www.wizards.com/global/images/magic/general/Thirst_for_Knowledge.jpg</v>
      </c>
      <c r="E231" t="str">
        <f t="shared" si="10"/>
        <v>{id: 230, name: 'Thirst for Knowledge', edition: 'M12', imgUrl: 'http:////www.wizards.com//global//images//magic//general//Thirst_for_Knowledge.jpg'},</v>
      </c>
    </row>
    <row r="232" spans="1:5">
      <c r="A232" t="s">
        <v>403</v>
      </c>
      <c r="B232">
        <f t="shared" si="11"/>
        <v>231</v>
      </c>
      <c r="C232" t="str">
        <f>VLOOKUP(B232,Parse!$I$26:$N$934,6,FALSE)</f>
        <v>M12</v>
      </c>
      <c r="D232" t="str">
        <f t="shared" si="9"/>
        <v>http://www.wizards.com/global/images/magic/general/Thornling.jpg</v>
      </c>
      <c r="E232" t="str">
        <f t="shared" si="10"/>
        <v>{id: 231, name: 'Thornling', edition: 'M12', imgUrl: 'http:////www.wizards.com//global//images//magic//general//Thornling.jpg'},</v>
      </c>
    </row>
    <row r="233" spans="1:5">
      <c r="A233" t="s">
        <v>401</v>
      </c>
      <c r="B233">
        <f t="shared" si="11"/>
        <v>232</v>
      </c>
      <c r="C233" t="str">
        <f>VLOOKUP(B233,Parse!$I$26:$N$934,6,FALSE)</f>
        <v>M12</v>
      </c>
      <c r="D233" t="str">
        <f t="shared" si="9"/>
        <v>http://www.wizards.com/global/images/magic/general/Thornscape_Battlemage.jpg</v>
      </c>
      <c r="E233" t="str">
        <f t="shared" si="10"/>
        <v>{id: 232, name: 'Thornscape Battlemage', edition: 'M12', imgUrl: 'http:////www.wizards.com//global//images//magic//general//Thornscape_Battlemage.jpg'},</v>
      </c>
    </row>
    <row r="234" spans="1:5">
      <c r="A234" t="s">
        <v>529</v>
      </c>
      <c r="B234">
        <f t="shared" si="11"/>
        <v>233</v>
      </c>
      <c r="C234" t="str">
        <f>VLOOKUP(B234,Parse!$I$26:$N$934,6,FALSE)</f>
        <v>UZ</v>
      </c>
      <c r="D234" t="str">
        <f t="shared" si="9"/>
        <v>http://www.wizards.com/global/images/magic/general/Thragtusk.jpg</v>
      </c>
      <c r="E234" t="str">
        <f t="shared" si="10"/>
        <v>{id: 233, name: 'Thragtusk', edition: 'UZ', imgUrl: 'http:////www.wizards.com//global//images//magic//general//Thragtusk.jpg'},</v>
      </c>
    </row>
    <row r="235" spans="1:5">
      <c r="A235" t="s">
        <v>378</v>
      </c>
      <c r="B235">
        <f t="shared" si="11"/>
        <v>234</v>
      </c>
      <c r="C235" t="str">
        <f>VLOOKUP(B235,Parse!$I$26:$N$934,6,FALSE)</f>
        <v>M12</v>
      </c>
      <c r="D235" t="str">
        <f t="shared" si="9"/>
        <v>http://www.wizards.com/global/images/magic/general/Thunderscape_Battlemage.jpg</v>
      </c>
      <c r="E235" t="str">
        <f t="shared" si="10"/>
        <v>{id: 234, name: 'Thunderscape Battlemage', edition: 'M12', imgUrl: 'http:////www.wizards.com//global//images//magic//general//Thunderscape_Battlemage.jpg'},</v>
      </c>
    </row>
    <row r="236" spans="1:5">
      <c r="A236" t="s">
        <v>447</v>
      </c>
      <c r="B236">
        <f t="shared" si="11"/>
        <v>235</v>
      </c>
      <c r="C236" t="str">
        <f>VLOOKUP(B236,Parse!$I$26:$N$934,6,FALSE)</f>
        <v>M12</v>
      </c>
      <c r="D236" t="str">
        <f t="shared" si="9"/>
        <v>http://www.wizards.com/global/images/magic/general/Tibalt,_the_Fiend-Blooded.jpg</v>
      </c>
      <c r="E236" t="str">
        <f t="shared" si="10"/>
        <v>{id: 235, name: 'Tibalt, the Fiend-Blooded', edition: 'M12', imgUrl: 'http:////www.wizards.com//global//images//magic//general//Tibalt,_the_Fiend-Blooded.jpg'},</v>
      </c>
    </row>
    <row r="237" spans="1:5">
      <c r="A237" t="s">
        <v>556</v>
      </c>
      <c r="B237">
        <f t="shared" si="11"/>
        <v>236</v>
      </c>
      <c r="C237" t="str">
        <f>VLOOKUP(B237,Parse!$I$26:$N$934,6,FALSE)</f>
        <v>WWK</v>
      </c>
      <c r="D237" t="str">
        <f t="shared" si="9"/>
        <v>http://www.wizards.com/global/images/magic/general/Tidehollow_Sculler.jpg</v>
      </c>
      <c r="E237" t="str">
        <f t="shared" si="10"/>
        <v>{id: 236, name: 'Tidehollow Sculler', edition: 'WWK', imgUrl: 'http:////www.wizards.com//global//images//magic//general//Tidehollow_Sculler.jpg'},</v>
      </c>
    </row>
    <row r="238" spans="1:5">
      <c r="A238" t="s">
        <v>512</v>
      </c>
      <c r="B238">
        <f t="shared" si="11"/>
        <v>237</v>
      </c>
      <c r="C238" t="str">
        <f>VLOOKUP(B238,Parse!$I$26:$N$934,6,FALSE)</f>
        <v>UZ</v>
      </c>
      <c r="D238" t="str">
        <f t="shared" si="9"/>
        <v>http://www.wizards.com/global/images/magic/general/Tin_Street_Hooligan.jpg</v>
      </c>
      <c r="E238" t="str">
        <f t="shared" si="10"/>
        <v>{id: 237, name: 'Tin Street Hooligan', edition: 'UZ', imgUrl: 'http:////www.wizards.com//global//images//magic//general//Tin_Street_Hooligan.jpg'},</v>
      </c>
    </row>
    <row r="239" spans="1:5">
      <c r="A239" t="s">
        <v>565</v>
      </c>
      <c r="B239">
        <f t="shared" si="11"/>
        <v>238</v>
      </c>
      <c r="C239" t="str">
        <f>VLOOKUP(B239,Parse!$I$26:$N$934,6,FALSE)</f>
        <v>WWK</v>
      </c>
      <c r="D239" t="str">
        <f t="shared" si="9"/>
        <v>http://www.wizards.com/global/images/magic/general/Tinker.jpg</v>
      </c>
      <c r="E239" t="str">
        <f t="shared" si="10"/>
        <v>{id: 238, name: 'Tinker', edition: 'WWK', imgUrl: 'http:////www.wizards.com//global//images//magic//general//Tinker.jpg'},</v>
      </c>
    </row>
    <row r="240" spans="1:5">
      <c r="A240" t="s">
        <v>520</v>
      </c>
      <c r="B240">
        <f t="shared" si="11"/>
        <v>239</v>
      </c>
      <c r="C240" t="str">
        <f>VLOOKUP(B240,Parse!$I$26:$N$934,6,FALSE)</f>
        <v>UZ</v>
      </c>
      <c r="D240" t="str">
        <f t="shared" si="9"/>
        <v>http://www.wizards.com/global/images/magic/general/Tithe.jpg</v>
      </c>
      <c r="E240" t="str">
        <f t="shared" si="10"/>
        <v>{id: 239, name: 'Tithe', edition: 'UZ', imgUrl: 'http:////www.wizards.com//global//images//magic//general//Tithe.jpg'},</v>
      </c>
    </row>
    <row r="241" spans="1:5">
      <c r="A241" t="s">
        <v>635</v>
      </c>
      <c r="B241">
        <f t="shared" si="11"/>
        <v>240</v>
      </c>
      <c r="C241" t="str">
        <f>VLOOKUP(B241,Parse!$I$26:$N$934,6,FALSE)</f>
        <v>WWK</v>
      </c>
      <c r="D241" t="str">
        <f t="shared" si="9"/>
        <v>http://www.wizards.com/global/images/magic/general/Tolaria_West.jpg</v>
      </c>
      <c r="E241" t="str">
        <f t="shared" si="10"/>
        <v>{id: 240, name: 'Tolaria West', edition: 'WWK', imgUrl: 'http:////www.wizards.com//global//images//magic//general//Tolaria_West.jpg'},</v>
      </c>
    </row>
    <row r="242" spans="1:5">
      <c r="A242" t="s">
        <v>560</v>
      </c>
      <c r="B242">
        <f t="shared" si="11"/>
        <v>241</v>
      </c>
      <c r="C242" t="str">
        <f>VLOOKUP(B242,Parse!$I$26:$N$934,6,FALSE)</f>
        <v>WWK</v>
      </c>
      <c r="D242" t="str">
        <f t="shared" si="9"/>
        <v>http://www.wizards.com/global/images/magic/general/Tombstalker.jpg</v>
      </c>
      <c r="E242" t="str">
        <f t="shared" si="10"/>
        <v>{id: 241, name: 'Tombstalker', edition: 'WWK', imgUrl: 'http:////www.wizards.com//global//images//magic//general//Tombstalker.jpg'},</v>
      </c>
    </row>
    <row r="243" spans="1:5">
      <c r="A243" t="s">
        <v>619</v>
      </c>
      <c r="B243">
        <f t="shared" si="11"/>
        <v>242</v>
      </c>
      <c r="C243" t="str">
        <f>VLOOKUP(B243,Parse!$I$26:$N$934,6,FALSE)</f>
        <v>WWK</v>
      </c>
      <c r="D243" t="str">
        <f t="shared" si="9"/>
        <v>http://www.wizards.com/global/images/magic/general/Tormod\s_Crypt.jpg</v>
      </c>
      <c r="E243" t="str">
        <f t="shared" si="10"/>
        <v>{id: 242, name: 'Tormod\'s Crypt', edition: 'WWK', imgUrl: 'http:////www.wizards.com//global//images//magic//general//Tormod\s_Crypt.jpg'},</v>
      </c>
    </row>
    <row r="244" spans="1:5">
      <c r="A244" t="s">
        <v>550</v>
      </c>
      <c r="B244">
        <f t="shared" si="11"/>
        <v>243</v>
      </c>
      <c r="C244" t="str">
        <f>VLOOKUP(B244,Parse!$I$26:$N$934,6,FALSE)</f>
        <v>WWK</v>
      </c>
      <c r="D244" t="str">
        <f t="shared" si="9"/>
        <v>http://www.wizards.com/global/images/magic/general/Tradewind_Rider.jpg</v>
      </c>
      <c r="E244" t="str">
        <f t="shared" si="10"/>
        <v>{id: 243, name: 'Tradewind Rider', edition: 'WWK', imgUrl: 'http:////www.wizards.com//global//images//magic//general//Tradewind_Rider.jpg'},</v>
      </c>
    </row>
    <row r="245" spans="1:5">
      <c r="A245" t="s">
        <v>377</v>
      </c>
      <c r="B245">
        <f t="shared" si="11"/>
        <v>244</v>
      </c>
      <c r="C245" t="str">
        <f>VLOOKUP(B245,Parse!$I$26:$N$934,6,FALSE)</f>
        <v>M12</v>
      </c>
      <c r="D245" t="str">
        <f t="shared" si="9"/>
        <v>http://www.wizards.com/global/images/magic/general/Troll_Ascetic.jpg</v>
      </c>
      <c r="E245" t="str">
        <f t="shared" si="10"/>
        <v>{id: 244, name: 'Troll Ascetic', edition: 'M12', imgUrl: 'http:////www.wizards.com//global//images//magic//general//Troll_Ascetic.jpg'},</v>
      </c>
    </row>
    <row r="246" spans="1:5">
      <c r="A246" t="s">
        <v>596</v>
      </c>
      <c r="B246">
        <f t="shared" si="11"/>
        <v>245</v>
      </c>
      <c r="C246" t="str">
        <f>VLOOKUP(B246,Parse!$I$26:$N$934,6,FALSE)</f>
        <v>WWK</v>
      </c>
      <c r="D246" t="str">
        <f t="shared" si="9"/>
        <v>http://www.wizards.com/global/images/magic/general/Tropical_Island.jpg</v>
      </c>
      <c r="E246" t="str">
        <f t="shared" si="10"/>
        <v>{id: 245, name: 'Tropical Island', edition: 'WWK', imgUrl: 'http:////www.wizards.com//global//images//magic//general//Tropical_Island.jpg'},</v>
      </c>
    </row>
    <row r="247" spans="1:5">
      <c r="A247" t="s">
        <v>372</v>
      </c>
      <c r="B247">
        <f t="shared" si="11"/>
        <v>246</v>
      </c>
      <c r="C247" t="str">
        <f>VLOOKUP(B247,Parse!$I$26:$N$934,6,FALSE)</f>
        <v>M12</v>
      </c>
      <c r="D247" t="str">
        <f t="shared" si="9"/>
        <v>http://www.wizards.com/global/images/magic/general/Trygon_Predator.jpg</v>
      </c>
      <c r="E247" t="str">
        <f t="shared" si="10"/>
        <v>{id: 246, name: 'Trygon Predator', edition: 'M12', imgUrl: 'http:////www.wizards.com//global//images//magic//general//Trygon_Predator.jpg'},</v>
      </c>
    </row>
    <row r="248" spans="1:5">
      <c r="A248" t="s">
        <v>607</v>
      </c>
      <c r="B248">
        <f t="shared" si="11"/>
        <v>247</v>
      </c>
      <c r="C248" t="str">
        <f>VLOOKUP(B248,Parse!$I$26:$N$934,6,FALSE)</f>
        <v>WWK</v>
      </c>
      <c r="D248" t="str">
        <f t="shared" si="9"/>
        <v>http://www.wizards.com/global/images/magic/general/Ulamog,_the_Infinite_Gyre.jpg</v>
      </c>
      <c r="E248" t="str">
        <f t="shared" si="10"/>
        <v>{id: 247, name: 'Ulamog, the Infinite Gyre', edition: 'WWK', imgUrl: 'http:////www.wizards.com//global//images//magic//general//Ulamog,_the_Infinite_Gyre.jpg'},</v>
      </c>
    </row>
    <row r="249" spans="1:5">
      <c r="A249" t="s">
        <v>566</v>
      </c>
      <c r="B249">
        <f t="shared" si="11"/>
        <v>248</v>
      </c>
      <c r="C249" t="str">
        <f>VLOOKUP(B249,Parse!$I$26:$N$934,6,FALSE)</f>
        <v>WWK</v>
      </c>
      <c r="D249" t="str">
        <f t="shared" si="9"/>
        <v>http://www.wizards.com/global/images/magic/general/Unburial_Rites.jpg</v>
      </c>
      <c r="E249" t="str">
        <f t="shared" si="10"/>
        <v>{id: 248, name: 'Unburial Rites', edition: 'WWK', imgUrl: 'http:////www.wizards.com//global//images//magic//general//Unburial_Rites.jpg'},</v>
      </c>
    </row>
    <row r="250" spans="1:5">
      <c r="A250" t="s">
        <v>473</v>
      </c>
      <c r="B250">
        <f t="shared" si="11"/>
        <v>249</v>
      </c>
      <c r="C250" t="str">
        <f>VLOOKUP(B250,Parse!$I$26:$N$934,6,FALSE)</f>
        <v>UZ</v>
      </c>
      <c r="D250" t="str">
        <f t="shared" si="9"/>
        <v>http://www.wizards.com/global/images/magic/general/Upheaval.jpg</v>
      </c>
      <c r="E250" t="str">
        <f t="shared" si="10"/>
        <v>{id: 249, name: 'Upheaval', edition: 'UZ', imgUrl: 'http:////www.wizards.com//global//images//magic//general//Upheaval.jpg'},</v>
      </c>
    </row>
    <row r="251" spans="1:5">
      <c r="A251" t="s">
        <v>621</v>
      </c>
      <c r="B251">
        <f t="shared" si="11"/>
        <v>250</v>
      </c>
      <c r="C251" t="str">
        <f>VLOOKUP(B251,Parse!$I$26:$N$934,6,FALSE)</f>
        <v>WWK</v>
      </c>
      <c r="D251" t="str">
        <f t="shared" si="9"/>
        <v>http://www.wizards.com/global/images/magic/general/Urabrask_the_Hidden.jpg</v>
      </c>
      <c r="E251" t="str">
        <f t="shared" si="10"/>
        <v>{id: 250, name: 'Urabrask the Hidden', edition: 'WWK', imgUrl: 'http:////www.wizards.com//global//images//magic//general//Urabrask_the_Hidden.jpg'},</v>
      </c>
    </row>
    <row r="252" spans="1:5">
      <c r="A252" t="s">
        <v>638</v>
      </c>
      <c r="B252">
        <f t="shared" si="11"/>
        <v>251</v>
      </c>
      <c r="C252" t="str">
        <f>VLOOKUP(B252,Parse!$I$26:$N$934,6,FALSE)</f>
        <v>WWK</v>
      </c>
      <c r="D252" t="str">
        <f t="shared" si="9"/>
        <v>http://www.wizards.com/global/images/magic/general/Vampire_Hexmage.jpg</v>
      </c>
      <c r="E252" t="str">
        <f t="shared" si="10"/>
        <v>{id: 251, name: 'Vampire Hexmage', edition: 'WWK', imgUrl: 'http:////www.wizards.com//global//images//magic//general//Vampire_Hexmage.jpg'},</v>
      </c>
    </row>
    <row r="253" spans="1:5">
      <c r="A253" t="s">
        <v>482</v>
      </c>
      <c r="B253">
        <f t="shared" si="11"/>
        <v>252</v>
      </c>
      <c r="C253" t="str">
        <f>VLOOKUP(B253,Parse!$I$26:$N$934,6,FALSE)</f>
        <v>UZ</v>
      </c>
      <c r="D253" t="str">
        <f t="shared" si="9"/>
        <v>http://www.wizards.com/global/images/magic/general/Vampire_Lacerator.jpg</v>
      </c>
      <c r="E253" t="str">
        <f t="shared" si="10"/>
        <v>{id: 252, name: 'Vampire Lacerator', edition: 'UZ', imgUrl: 'http:////www.wizards.com//global//images//magic//general//Vampire_Lacerator.jpg'},</v>
      </c>
    </row>
    <row r="254" spans="1:5">
      <c r="A254" t="s">
        <v>604</v>
      </c>
      <c r="B254">
        <f t="shared" si="11"/>
        <v>253</v>
      </c>
      <c r="C254" t="str">
        <f>VLOOKUP(B254,Parse!$I$26:$N$934,6,FALSE)</f>
        <v>WWK</v>
      </c>
      <c r="D254" t="str">
        <f t="shared" si="9"/>
        <v>http://www.wizards.com/global/images/magic/general/Vesuvan_Shapeshifter.jpg</v>
      </c>
      <c r="E254" t="str">
        <f t="shared" si="10"/>
        <v>{id: 253, name: 'Vesuvan Shapeshifter', edition: 'WWK', imgUrl: 'http:////www.wizards.com//global//images//magic//general//Vesuvan_Shapeshifter.jpg'},</v>
      </c>
    </row>
    <row r="255" spans="1:5">
      <c r="A255" t="s">
        <v>611</v>
      </c>
      <c r="B255">
        <f t="shared" si="11"/>
        <v>254</v>
      </c>
      <c r="C255" t="str">
        <f>VLOOKUP(B255,Parse!$I$26:$N$934,6,FALSE)</f>
        <v>WWK</v>
      </c>
      <c r="D255" t="str">
        <f t="shared" si="9"/>
        <v>http://www.wizards.com/global/images/magic/general/Vexing_Devil.jpg</v>
      </c>
      <c r="E255" t="str">
        <f t="shared" si="10"/>
        <v>{id: 254, name: 'Vexing Devil', edition: 'WWK', imgUrl: 'http:////www.wizards.com//global//images//magic//general//Vexing_Devil.jpg'},</v>
      </c>
    </row>
    <row r="256" spans="1:5">
      <c r="A256" t="s">
        <v>631</v>
      </c>
      <c r="B256">
        <f t="shared" si="11"/>
        <v>255</v>
      </c>
      <c r="C256" t="str">
        <f>VLOOKUP(B256,Parse!$I$26:$N$934,6,FALSE)</f>
        <v>WWK</v>
      </c>
      <c r="D256" t="str">
        <f t="shared" si="9"/>
        <v>http://www.wizards.com/global/images/magic/general/Vines_of_Vastwood.jpg</v>
      </c>
      <c r="E256" t="str">
        <f t="shared" si="10"/>
        <v>{id: 255, name: 'Vines of Vastwood', edition: 'WWK', imgUrl: 'http:////www.wizards.com//global//images//magic//general//Vines_of_Vastwood.jpg'},</v>
      </c>
    </row>
    <row r="257" spans="1:5">
      <c r="A257" t="s">
        <v>584</v>
      </c>
      <c r="B257">
        <f t="shared" si="11"/>
        <v>256</v>
      </c>
      <c r="C257" t="str">
        <f>VLOOKUP(B257,Parse!$I$26:$N$934,6,FALSE)</f>
        <v>WWK</v>
      </c>
      <c r="D257" t="str">
        <f t="shared" si="9"/>
        <v>http://www.wizards.com/global/images/magic/general/Void.jpg</v>
      </c>
      <c r="E257" t="str">
        <f t="shared" si="10"/>
        <v>{id: 256, name: 'Void', edition: 'WWK', imgUrl: 'http:////www.wizards.com//global//images//magic//general//Void.jpg'},</v>
      </c>
    </row>
    <row r="258" spans="1:5">
      <c r="A258" t="s">
        <v>448</v>
      </c>
      <c r="B258">
        <f t="shared" si="11"/>
        <v>257</v>
      </c>
      <c r="C258" t="str">
        <f>VLOOKUP(B258,Parse!$I$26:$N$934,6,FALSE)</f>
        <v>M12</v>
      </c>
      <c r="D258" t="str">
        <f t="shared" si="9"/>
        <v>http://www.wizards.com/global/images/magic/general/Voidmage_Prodigy.jpg</v>
      </c>
      <c r="E258" t="str">
        <f t="shared" si="10"/>
        <v>{id: 257, name: 'Voidmage Prodigy', edition: 'M12', imgUrl: 'http:////www.wizards.com//global//images//magic//general//Voidmage_Prodigy.jpg'},</v>
      </c>
    </row>
    <row r="259" spans="1:5">
      <c r="A259" t="s">
        <v>589</v>
      </c>
      <c r="B259">
        <f t="shared" si="11"/>
        <v>258</v>
      </c>
      <c r="C259" t="str">
        <f>VLOOKUP(B259,Parse!$I$26:$N$934,6,FALSE)</f>
        <v>WWK</v>
      </c>
      <c r="D259" t="str">
        <f t="shared" ref="D259:D278" si="12">"http://www.wizards.com/global/images/magic/general/"&amp;SUBSTITUTE(SUBSTITUTE(SUBSTITUTE(A259,"'","\'")," ","_"),"'","")&amp;".jpg"</f>
        <v>http://www.wizards.com/global/images/magic/general/Volcanic_Hammer.jpg</v>
      </c>
      <c r="E259" t="str">
        <f t="shared" ref="E259:E278" si="13">"{id: "&amp;B259&amp;", name: '"&amp;SUBSTITUTE(A259,"'","\'")&amp;"', edition: '"&amp;C259&amp;"', imgUrl: '"&amp;SUBSTITUTE(D259,"/","//")&amp;"'}"&amp;IF(ISBLANK(A260),"",",")</f>
        <v>{id: 258, name: 'Volcanic Hammer', edition: 'WWK', imgUrl: 'http:////www.wizards.com//global//images//magic//general//Volcanic_Hammer.jpg'},</v>
      </c>
    </row>
    <row r="260" spans="1:5">
      <c r="A260" t="s">
        <v>477</v>
      </c>
      <c r="B260">
        <f t="shared" ref="B260:B278" si="14">B259+1</f>
        <v>259</v>
      </c>
      <c r="C260" t="str">
        <f>VLOOKUP(B260,Parse!$I$26:$N$934,6,FALSE)</f>
        <v>UZ</v>
      </c>
      <c r="D260" t="str">
        <f t="shared" si="12"/>
        <v>http://www.wizards.com/global/images/magic/general/Volcanic_Island.jpg</v>
      </c>
      <c r="E260" t="str">
        <f t="shared" si="13"/>
        <v>{id: 259, name: 'Volcanic Island', edition: 'UZ', imgUrl: 'http:////www.wizards.com//global//images//magic//general//Volcanic_Island.jpg'},</v>
      </c>
    </row>
    <row r="261" spans="1:5">
      <c r="A261" t="s">
        <v>400</v>
      </c>
      <c r="B261">
        <f t="shared" si="14"/>
        <v>260</v>
      </c>
      <c r="C261" t="str">
        <f>VLOOKUP(B261,Parse!$I$26:$N$934,6,FALSE)</f>
        <v>M12</v>
      </c>
      <c r="D261" t="str">
        <f t="shared" si="12"/>
        <v>http://www.wizards.com/global/images/magic/general/Vulshok_Refugee.jpg</v>
      </c>
      <c r="E261" t="str">
        <f t="shared" si="13"/>
        <v>{id: 260, name: 'Vulshok Refugee', edition: 'M12', imgUrl: 'http:////www.wizards.com//global//images//magic//general//Vulshok_Refugee.jpg'},</v>
      </c>
    </row>
    <row r="262" spans="1:5">
      <c r="A262" t="s">
        <v>379</v>
      </c>
      <c r="B262">
        <f t="shared" si="14"/>
        <v>261</v>
      </c>
      <c r="C262" t="str">
        <f>VLOOKUP(B262,Parse!$I$26:$N$934,6,FALSE)</f>
        <v>M12</v>
      </c>
      <c r="D262" t="str">
        <f t="shared" si="12"/>
        <v>http://www.wizards.com/global/images/magic/general/Wake_Thrasher.jpg</v>
      </c>
      <c r="E262" t="str">
        <f t="shared" si="13"/>
        <v>{id: 261, name: 'Wake Thrasher', edition: 'M12', imgUrl: 'http:////www.wizards.com//global//images//magic//general//Wake_Thrasher.jpg'},</v>
      </c>
    </row>
    <row r="263" spans="1:5">
      <c r="A263" t="s">
        <v>594</v>
      </c>
      <c r="B263">
        <f t="shared" si="14"/>
        <v>262</v>
      </c>
      <c r="C263" t="str">
        <f>VLOOKUP(B263,Parse!$I$26:$N$934,6,FALSE)</f>
        <v>WWK</v>
      </c>
      <c r="D263" t="str">
        <f t="shared" si="12"/>
        <v>http://www.wizards.com/global/images/magic/general/Wall_of_Blossoms.jpg</v>
      </c>
      <c r="E263" t="str">
        <f t="shared" si="13"/>
        <v>{id: 262, name: 'Wall of Blossoms', edition: 'WWK', imgUrl: 'http:////www.wizards.com//global//images//magic//general//Wall_of_Blossoms.jpg'},</v>
      </c>
    </row>
    <row r="264" spans="1:5">
      <c r="A264" t="s">
        <v>486</v>
      </c>
      <c r="B264">
        <f t="shared" si="14"/>
        <v>263</v>
      </c>
      <c r="C264" t="str">
        <f>VLOOKUP(B264,Parse!$I$26:$N$934,6,FALSE)</f>
        <v>UZ</v>
      </c>
      <c r="D264" t="str">
        <f t="shared" si="12"/>
        <v>http://www.wizards.com/global/images/magic/general/Wall_of_Omens.jpg</v>
      </c>
      <c r="E264" t="str">
        <f t="shared" si="13"/>
        <v>{id: 263, name: 'Wall of Omens', edition: 'UZ', imgUrl: 'http:////www.wizards.com//global//images//magic//general//Wall_of_Omens.jpg'},</v>
      </c>
    </row>
    <row r="265" spans="1:5">
      <c r="A265" t="s">
        <v>419</v>
      </c>
      <c r="B265">
        <f t="shared" si="14"/>
        <v>264</v>
      </c>
      <c r="C265" t="str">
        <f>VLOOKUP(B265,Parse!$I$26:$N$934,6,FALSE)</f>
        <v>M12</v>
      </c>
      <c r="D265" t="str">
        <f t="shared" si="12"/>
        <v>http://www.wizards.com/global/images/magic/general/Wall_of_Reverence.jpg</v>
      </c>
      <c r="E265" t="str">
        <f t="shared" si="13"/>
        <v>{id: 264, name: 'Wall of Reverence', edition: 'M12', imgUrl: 'http:////www.wizards.com//global//images//magic//general//Wall_of_Reverence.jpg'},</v>
      </c>
    </row>
    <row r="266" spans="1:5">
      <c r="A266" t="s">
        <v>640</v>
      </c>
      <c r="B266">
        <f t="shared" si="14"/>
        <v>265</v>
      </c>
      <c r="C266" t="str">
        <f>VLOOKUP(B266,Parse!$I$26:$N$934,6,FALSE)</f>
        <v>WWK</v>
      </c>
      <c r="D266" t="str">
        <f t="shared" si="12"/>
        <v>http://www.wizards.com/global/images/magic/general/Wall_of_Roots.jpg</v>
      </c>
      <c r="E266" t="str">
        <f t="shared" si="13"/>
        <v>{id: 265, name: 'Wall of Roots', edition: 'WWK', imgUrl: 'http:////www.wizards.com//global//images//magic//general//Wall_of_Roots.jpg'},</v>
      </c>
    </row>
    <row r="267" spans="1:5">
      <c r="A267" t="s">
        <v>525</v>
      </c>
      <c r="B267">
        <f t="shared" si="14"/>
        <v>266</v>
      </c>
      <c r="C267" t="str">
        <f>VLOOKUP(B267,Parse!$I$26:$N$934,6,FALSE)</f>
        <v>UZ</v>
      </c>
      <c r="D267" t="str">
        <f t="shared" si="12"/>
        <v>http://www.wizards.com/global/images/magic/general/Wasteland.jpg</v>
      </c>
      <c r="E267" t="str">
        <f t="shared" si="13"/>
        <v>{id: 266, name: 'Wasteland', edition: 'UZ', imgUrl: 'http:////www.wizards.com//global//images//magic//general//Wasteland.jpg'},</v>
      </c>
    </row>
    <row r="268" spans="1:5">
      <c r="A268" t="s">
        <v>430</v>
      </c>
      <c r="B268">
        <f t="shared" si="14"/>
        <v>267</v>
      </c>
      <c r="C268" t="str">
        <f>VLOOKUP(B268,Parse!$I$26:$N$934,6,FALSE)</f>
        <v>M12</v>
      </c>
      <c r="D268" t="str">
        <f t="shared" si="12"/>
        <v>http://www.wizards.com/global/images/magic/general/Weathered_Wayfarer.jpg</v>
      </c>
      <c r="E268" t="str">
        <f t="shared" si="13"/>
        <v>{id: 267, name: 'Weathered Wayfarer', edition: 'M12', imgUrl: 'http:////www.wizards.com//global//images//magic//general//Weathered_Wayfarer.jpg'},</v>
      </c>
    </row>
    <row r="269" spans="1:5">
      <c r="A269" t="s">
        <v>460</v>
      </c>
      <c r="B269">
        <f t="shared" si="14"/>
        <v>268</v>
      </c>
      <c r="C269" t="str">
        <f>VLOOKUP(B269,Parse!$I$26:$N$934,6,FALSE)</f>
        <v>UZ</v>
      </c>
      <c r="D269" t="str">
        <f t="shared" si="12"/>
        <v>http://www.wizards.com/global/images/magic/general/Wheel_of_Fortune.jpg</v>
      </c>
      <c r="E269" t="str">
        <f t="shared" si="13"/>
        <v>{id: 268, name: 'Wheel of Fortune', edition: 'UZ', imgUrl: 'http:////www.wizards.com//global//images//magic//general//Wheel_of_Fortune.jpg'},</v>
      </c>
    </row>
    <row r="270" spans="1:5">
      <c r="A270" t="s">
        <v>564</v>
      </c>
      <c r="B270">
        <f t="shared" si="14"/>
        <v>269</v>
      </c>
      <c r="C270" t="str">
        <f>VLOOKUP(B270,Parse!$I$26:$N$934,6,FALSE)</f>
        <v>WWK</v>
      </c>
      <c r="D270" t="str">
        <f t="shared" si="12"/>
        <v>http://www.wizards.com/global/images/magic/general/Whipcorder.jpg</v>
      </c>
      <c r="E270" t="str">
        <f t="shared" si="13"/>
        <v>{id: 269, name: 'Whipcorder', edition: 'WWK', imgUrl: 'http:////www.wizards.com//global//images//magic//general//Whipcorder.jpg'},</v>
      </c>
    </row>
    <row r="271" spans="1:5">
      <c r="A271" t="s">
        <v>393</v>
      </c>
      <c r="B271">
        <f t="shared" si="14"/>
        <v>270</v>
      </c>
      <c r="C271" t="str">
        <f>VLOOKUP(B271,Parse!$I$26:$N$934,6,FALSE)</f>
        <v>M12</v>
      </c>
      <c r="D271" t="str">
        <f t="shared" si="12"/>
        <v>http://www.wizards.com/global/images/magic/general/White_Knight.jpg</v>
      </c>
      <c r="E271" t="str">
        <f t="shared" si="13"/>
        <v>{id: 270, name: 'White Knight', edition: 'M12', imgUrl: 'http:////www.wizards.com//global//images//magic//general//White_Knight.jpg'},</v>
      </c>
    </row>
    <row r="272" spans="1:5">
      <c r="A272" t="s">
        <v>609</v>
      </c>
      <c r="B272">
        <f t="shared" si="14"/>
        <v>271</v>
      </c>
      <c r="C272" t="str">
        <f>VLOOKUP(B272,Parse!$I$26:$N$934,6,FALSE)</f>
        <v>WWK</v>
      </c>
      <c r="D272" t="str">
        <f t="shared" si="12"/>
        <v>http://www.wizards.com/global/images/magic/general/Windbrisk_Heights.jpg</v>
      </c>
      <c r="E272" t="str">
        <f t="shared" si="13"/>
        <v>{id: 271, name: 'Windbrisk Heights', edition: 'WWK', imgUrl: 'http:////www.wizards.com//global//images//magic//general//Windbrisk_Heights.jpg'},</v>
      </c>
    </row>
    <row r="273" spans="1:5">
      <c r="A273" t="s">
        <v>490</v>
      </c>
      <c r="B273">
        <f t="shared" si="14"/>
        <v>272</v>
      </c>
      <c r="C273" t="str">
        <f>VLOOKUP(B273,Parse!$I$26:$N$934,6,FALSE)</f>
        <v>UZ</v>
      </c>
      <c r="D273" t="str">
        <f t="shared" si="12"/>
        <v>http://www.wizards.com/global/images/magic/general/Wolfir_Silverheart.jpg</v>
      </c>
      <c r="E273" t="str">
        <f t="shared" si="13"/>
        <v>{id: 272, name: 'Wolfir Silverheart', edition: 'UZ', imgUrl: 'http:////www.wizards.com//global//images//magic//general//Wolfir_Silverheart.jpg'},</v>
      </c>
    </row>
    <row r="274" spans="1:5">
      <c r="A274" t="s">
        <v>462</v>
      </c>
      <c r="B274">
        <f t="shared" si="14"/>
        <v>273</v>
      </c>
      <c r="C274" t="str">
        <f>VLOOKUP(B274,Parse!$I$26:$N$934,6,FALSE)</f>
        <v>UZ</v>
      </c>
      <c r="D274" t="str">
        <f t="shared" si="12"/>
        <v>http://www.wizards.com/global/images/magic/general/Worn_Powerstone.jpg</v>
      </c>
      <c r="E274" t="str">
        <f t="shared" si="13"/>
        <v>{id: 273, name: 'Worn Powerstone', edition: 'UZ', imgUrl: 'http:////www.wizards.com//global//images//magic//general//Worn_Powerstone.jpg'},</v>
      </c>
    </row>
    <row r="275" spans="1:5">
      <c r="A275" t="s">
        <v>519</v>
      </c>
      <c r="B275">
        <f t="shared" si="14"/>
        <v>274</v>
      </c>
      <c r="C275" t="str">
        <f>VLOOKUP(B275,Parse!$I$26:$N$934,6,FALSE)</f>
        <v>UZ</v>
      </c>
      <c r="D275" t="str">
        <f t="shared" si="12"/>
        <v>http://www.wizards.com/global/images/magic/general/Worship.jpg</v>
      </c>
      <c r="E275" t="str">
        <f t="shared" si="13"/>
        <v>{id: 274, name: 'Worship', edition: 'UZ', imgUrl: 'http:////www.wizards.com//global//images//magic//general//Worship.jpg'},</v>
      </c>
    </row>
    <row r="276" spans="1:5">
      <c r="A276" t="s">
        <v>391</v>
      </c>
      <c r="B276">
        <f t="shared" si="14"/>
        <v>275</v>
      </c>
      <c r="C276" t="str">
        <f>VLOOKUP(B276,Parse!$I$26:$N$934,6,FALSE)</f>
        <v>M12</v>
      </c>
      <c r="D276" t="str">
        <f t="shared" si="12"/>
        <v>http://www.wizards.com/global/images/magic/general/Yavimaya_Coast.jpg</v>
      </c>
      <c r="E276" t="str">
        <f t="shared" si="13"/>
        <v>{id: 275, name: 'Yavimaya Coast', edition: 'M12', imgUrl: 'http:////www.wizards.com//global//images//magic//general//Yavimaya_Coast.jpg'},</v>
      </c>
    </row>
    <row r="277" spans="1:5">
      <c r="A277" t="s">
        <v>415</v>
      </c>
      <c r="B277">
        <f t="shared" si="14"/>
        <v>276</v>
      </c>
      <c r="C277" t="str">
        <f>VLOOKUP(B277,Parse!$I$26:$N$934,6,FALSE)</f>
        <v>M12</v>
      </c>
      <c r="D277" t="str">
        <f t="shared" si="12"/>
        <v>http://www.wizards.com/global/images/magic/general/Yeva,_Nature\s_Herald.jpg</v>
      </c>
      <c r="E277" t="str">
        <f t="shared" si="13"/>
        <v>{id: 276, name: 'Yeva, Nature\'s Herald', edition: 'M12', imgUrl: 'http:////www.wizards.com//global//images//magic//general//Yeva,_Nature\s_Herald.jpg'},</v>
      </c>
    </row>
    <row r="278" spans="1:5">
      <c r="A278" t="s">
        <v>466</v>
      </c>
      <c r="B278">
        <f t="shared" si="14"/>
        <v>277</v>
      </c>
      <c r="C278" t="str">
        <f>VLOOKUP(B278,Parse!$I$26:$N$934,6,FALSE)</f>
        <v>UZ</v>
      </c>
      <c r="D278" t="str">
        <f t="shared" si="12"/>
        <v>http://www.wizards.com/global/images/magic/general/Zombie_Cutthroat.jpg</v>
      </c>
      <c r="E278" t="str">
        <f t="shared" si="13"/>
        <v>{id: 277, name: 'Zombie Cutthroat', edition: 'UZ', imgUrl: 'http:////www.wizards.com//global//images//magic//general//Zombie_Cutthroat.jpg'}</v>
      </c>
    </row>
  </sheetData>
  <sortState ref="B1:B27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910"/>
  <sheetViews>
    <sheetView workbookViewId="0">
      <selection activeCell="N39" sqref="N39"/>
    </sheetView>
  </sheetViews>
  <sheetFormatPr baseColWidth="10" defaultRowHeight="15" x14ac:dyDescent="0"/>
  <cols>
    <col min="8" max="8" width="51.83203125" bestFit="1" customWidth="1"/>
  </cols>
  <sheetData>
    <row r="1" spans="1:14">
      <c r="A1" s="1" t="s">
        <v>358</v>
      </c>
      <c r="B1" s="1" t="s">
        <v>359</v>
      </c>
      <c r="C1" s="3" t="s">
        <v>999</v>
      </c>
      <c r="D1" s="1" t="s">
        <v>361</v>
      </c>
      <c r="E1" s="1" t="s">
        <v>360</v>
      </c>
      <c r="F1" s="1" t="s">
        <v>362</v>
      </c>
      <c r="G1" s="1" t="s">
        <v>361</v>
      </c>
      <c r="H1" s="1" t="s">
        <v>641</v>
      </c>
      <c r="I1" s="1" t="s">
        <v>643</v>
      </c>
      <c r="J1" s="1" t="s">
        <v>644</v>
      </c>
      <c r="K1" s="1" t="s">
        <v>361</v>
      </c>
      <c r="L1" s="1" t="s">
        <v>645</v>
      </c>
      <c r="M1" s="1" t="s">
        <v>641</v>
      </c>
      <c r="N1" s="1" t="s">
        <v>642</v>
      </c>
    </row>
    <row r="2" spans="1:14" hidden="1">
      <c r="A2" t="s">
        <v>11</v>
      </c>
      <c r="B2" t="s">
        <v>359</v>
      </c>
      <c r="C2" s="2"/>
      <c r="E2" t="s">
        <v>363</v>
      </c>
      <c r="F2" t="s">
        <v>363</v>
      </c>
      <c r="G2">
        <v>0</v>
      </c>
      <c r="H2" t="e">
        <v>#N/A</v>
      </c>
      <c r="I2">
        <v>0</v>
      </c>
      <c r="J2" t="s">
        <v>644</v>
      </c>
      <c r="K2" t="s">
        <v>361</v>
      </c>
      <c r="L2">
        <v>0</v>
      </c>
      <c r="M2">
        <f>IF(I2=1,IF(ISNUMBER(M1),M1+1,1),IF(ISNUMBER(M1),M1,0))</f>
        <v>0</v>
      </c>
      <c r="N2" t="str">
        <f>"{id: "&amp;M2&amp;", category: '"&amp;TRIM(SUBSTITUTE(A2,"------",""))&amp;"', packNumber: "&amp;C2&amp;", pickNumber: "&amp;D2&amp;", cards = ["&amp;J2&amp;"], playerPick: "&amp;K2&amp;" reviewerPick: null],"</f>
        <v>{id: 0, category: 'M12', packNumber: , pickNumber: , cards = [Card Stack], playerPick: Pick reviewerPick: null],</v>
      </c>
    </row>
    <row r="3" spans="1:14" hidden="1">
      <c r="A3" t="s">
        <v>11</v>
      </c>
      <c r="B3" t="s">
        <v>359</v>
      </c>
      <c r="C3" s="2"/>
      <c r="E3">
        <v>0</v>
      </c>
      <c r="F3" t="s">
        <v>364</v>
      </c>
      <c r="G3">
        <v>0</v>
      </c>
      <c r="H3" t="e">
        <v>#N/A</v>
      </c>
      <c r="I3">
        <v>0</v>
      </c>
      <c r="J3" t="s">
        <v>644</v>
      </c>
      <c r="K3" t="s">
        <v>361</v>
      </c>
      <c r="L3">
        <v>0</v>
      </c>
      <c r="M3">
        <f t="shared" ref="M3:M66" si="0">IF(I3=1,IF(ISNUMBER(M2),M2+1,1),IF(ISNUMBER(M2),M2,0))</f>
        <v>0</v>
      </c>
      <c r="N3" t="str">
        <f t="shared" ref="N3:N66" si="1">"{id: "&amp;M3&amp;", category: '"&amp;TRIM(SUBSTITUTE(A3,"------",""))&amp;"', packNumber: "&amp;C3&amp;", pickNumber: "&amp;D3&amp;", cards = ["&amp;J3&amp;"], playerPick: "&amp;K3&amp;" reviewerPick: null],"</f>
        <v>{id: 0, category: 'M12', packNumber: , pickNumber: , cards = [Card Stack], playerPick: Pick reviewerPick: null],</v>
      </c>
    </row>
    <row r="4" spans="1:14" hidden="1">
      <c r="A4" t="s">
        <v>11</v>
      </c>
      <c r="B4" t="s">
        <v>359</v>
      </c>
      <c r="C4" s="2"/>
      <c r="E4">
        <v>0</v>
      </c>
      <c r="F4" t="s">
        <v>364</v>
      </c>
      <c r="G4">
        <v>0</v>
      </c>
      <c r="H4" t="e">
        <v>#N/A</v>
      </c>
      <c r="I4">
        <v>0</v>
      </c>
      <c r="J4" t="s">
        <v>644</v>
      </c>
      <c r="K4" t="s">
        <v>361</v>
      </c>
      <c r="L4">
        <v>0</v>
      </c>
      <c r="M4">
        <f t="shared" si="0"/>
        <v>0</v>
      </c>
      <c r="N4" t="str">
        <f t="shared" si="1"/>
        <v>{id: 0, category: 'M12', packNumber: , pickNumber: , cards = [Card Stack], playerPick: Pick reviewerPick: null],</v>
      </c>
    </row>
    <row r="5" spans="1:14" hidden="1">
      <c r="A5" t="s">
        <v>11</v>
      </c>
      <c r="B5" t="s">
        <v>359</v>
      </c>
      <c r="C5" s="2"/>
      <c r="E5">
        <v>0</v>
      </c>
      <c r="F5" t="s">
        <v>364</v>
      </c>
      <c r="G5">
        <v>0</v>
      </c>
      <c r="H5" t="e">
        <v>#N/A</v>
      </c>
      <c r="I5">
        <v>0</v>
      </c>
      <c r="J5" t="s">
        <v>644</v>
      </c>
      <c r="K5" t="s">
        <v>361</v>
      </c>
      <c r="L5">
        <v>1</v>
      </c>
      <c r="M5">
        <f t="shared" si="0"/>
        <v>0</v>
      </c>
      <c r="N5" t="str">
        <f>"{id: "&amp;M5&amp;", category: '"&amp;TRIM(SUBSTITUTE(A5,"------",""))&amp;"', packNumber: "&amp;C5&amp;", pickNumber: "&amp;D5&amp;", cards: ["&amp;J5&amp;"], playerPick: "&amp;K5&amp;" reviewerPick: null],"</f>
        <v>{id: 0, category: 'M12', packNumber: , pickNumber: , cards: [Card Stack], playerPick: Pick reviewerPick: null],</v>
      </c>
    </row>
    <row r="6" spans="1:14" hidden="1">
      <c r="A6" t="s">
        <v>11</v>
      </c>
      <c r="B6" t="s">
        <v>12</v>
      </c>
      <c r="C6" s="2" t="s">
        <v>1000</v>
      </c>
      <c r="D6" s="2" t="s">
        <v>1000</v>
      </c>
      <c r="E6" t="s">
        <v>363</v>
      </c>
      <c r="F6" t="s">
        <v>363</v>
      </c>
      <c r="G6">
        <v>0</v>
      </c>
      <c r="H6" t="e">
        <v>#N/A</v>
      </c>
      <c r="I6">
        <v>1</v>
      </c>
      <c r="J6" t="s">
        <v>363</v>
      </c>
      <c r="K6" t="s">
        <v>361</v>
      </c>
      <c r="L6">
        <v>0</v>
      </c>
      <c r="M6">
        <f t="shared" si="0"/>
        <v>1</v>
      </c>
      <c r="N6" t="str">
        <f t="shared" si="1"/>
        <v>{id: 1, category: 'M12', packNumber:  1, pickNumber:  1, cards = [], playerPick: Pick reviewerPick: null],</v>
      </c>
    </row>
    <row r="7" spans="1:14" hidden="1">
      <c r="A7" t="s">
        <v>11</v>
      </c>
      <c r="B7" t="s">
        <v>12</v>
      </c>
      <c r="C7" s="2" t="s">
        <v>1000</v>
      </c>
      <c r="D7" s="2" t="s">
        <v>1000</v>
      </c>
      <c r="E7">
        <v>0</v>
      </c>
      <c r="F7" t="s">
        <v>364</v>
      </c>
      <c r="G7">
        <v>0</v>
      </c>
      <c r="H7" t="e">
        <v>#N/A</v>
      </c>
      <c r="I7">
        <v>0</v>
      </c>
      <c r="J7" t="s">
        <v>363</v>
      </c>
      <c r="K7" t="s">
        <v>361</v>
      </c>
      <c r="L7">
        <v>0</v>
      </c>
      <c r="M7">
        <f t="shared" si="0"/>
        <v>1</v>
      </c>
      <c r="N7" t="str">
        <f t="shared" si="1"/>
        <v>{id: 1, category: 'M12', packNumber:  1, pickNumber:  1, cards = [], playerPick: Pick reviewerPick: null],</v>
      </c>
    </row>
    <row r="8" spans="1:14" hidden="1">
      <c r="A8" t="s">
        <v>11</v>
      </c>
      <c r="B8" t="s">
        <v>12</v>
      </c>
      <c r="C8" s="2" t="s">
        <v>1000</v>
      </c>
      <c r="D8" s="2" t="s">
        <v>1000</v>
      </c>
      <c r="E8" t="s">
        <v>13</v>
      </c>
      <c r="F8" t="s">
        <v>365</v>
      </c>
      <c r="G8">
        <v>1</v>
      </c>
      <c r="H8">
        <v>146</v>
      </c>
      <c r="I8">
        <v>0</v>
      </c>
      <c r="J8" t="s">
        <v>906</v>
      </c>
      <c r="K8">
        <v>146</v>
      </c>
      <c r="L8">
        <v>0</v>
      </c>
      <c r="M8">
        <f t="shared" si="0"/>
        <v>1</v>
      </c>
      <c r="N8" t="str">
        <f t="shared" si="1"/>
        <v>{id: 1, category: 'M12', packNumber:  1, pickNumber:  1, cards = [146], playerPick: 146 reviewerPick: null],</v>
      </c>
    </row>
    <row r="9" spans="1:14" hidden="1">
      <c r="A9" t="s">
        <v>11</v>
      </c>
      <c r="B9" t="s">
        <v>12</v>
      </c>
      <c r="C9" s="2" t="s">
        <v>1000</v>
      </c>
      <c r="D9" s="2" t="s">
        <v>1000</v>
      </c>
      <c r="E9">
        <v>0</v>
      </c>
      <c r="F9" t="s">
        <v>364</v>
      </c>
      <c r="G9">
        <v>0</v>
      </c>
      <c r="H9" t="e">
        <v>#N/A</v>
      </c>
      <c r="I9">
        <v>0</v>
      </c>
      <c r="J9" t="s">
        <v>906</v>
      </c>
      <c r="K9">
        <v>146</v>
      </c>
      <c r="L9">
        <v>0</v>
      </c>
      <c r="M9">
        <f t="shared" si="0"/>
        <v>1</v>
      </c>
      <c r="N9" t="str">
        <f t="shared" si="1"/>
        <v>{id: 1, category: 'M12', packNumber:  1, pickNumber:  1, cards = [146], playerPick: 146 reviewerPick: null],</v>
      </c>
    </row>
    <row r="10" spans="1:14" hidden="1">
      <c r="A10" t="s">
        <v>11</v>
      </c>
      <c r="B10" t="s">
        <v>12</v>
      </c>
      <c r="C10" s="2" t="s">
        <v>1000</v>
      </c>
      <c r="D10" s="2" t="s">
        <v>1000</v>
      </c>
      <c r="E10" t="s">
        <v>14</v>
      </c>
      <c r="F10" t="s">
        <v>366</v>
      </c>
      <c r="G10">
        <v>0</v>
      </c>
      <c r="H10">
        <v>194</v>
      </c>
      <c r="I10">
        <v>0</v>
      </c>
      <c r="J10" t="s">
        <v>907</v>
      </c>
      <c r="K10">
        <v>146</v>
      </c>
      <c r="L10">
        <v>0</v>
      </c>
      <c r="M10">
        <f t="shared" si="0"/>
        <v>1</v>
      </c>
      <c r="N10" t="str">
        <f t="shared" si="1"/>
        <v>{id: 1, category: 'M12', packNumber:  1, pickNumber:  1, cards = [146,194], playerPick: 146 reviewerPick: null],</v>
      </c>
    </row>
    <row r="11" spans="1:14" hidden="1">
      <c r="A11" t="s">
        <v>11</v>
      </c>
      <c r="B11" t="s">
        <v>12</v>
      </c>
      <c r="C11" s="2" t="s">
        <v>1000</v>
      </c>
      <c r="D11" s="2" t="s">
        <v>1000</v>
      </c>
      <c r="E11">
        <v>0</v>
      </c>
      <c r="F11" t="s">
        <v>364</v>
      </c>
      <c r="G11">
        <v>0</v>
      </c>
      <c r="H11" t="e">
        <v>#N/A</v>
      </c>
      <c r="I11">
        <v>0</v>
      </c>
      <c r="J11" t="s">
        <v>907</v>
      </c>
      <c r="K11">
        <v>146</v>
      </c>
      <c r="L11">
        <v>0</v>
      </c>
      <c r="M11">
        <f t="shared" si="0"/>
        <v>1</v>
      </c>
      <c r="N11" t="str">
        <f t="shared" si="1"/>
        <v>{id: 1, category: 'M12', packNumber:  1, pickNumber:  1, cards = [146,194], playerPick: 146 reviewerPick: null],</v>
      </c>
    </row>
    <row r="12" spans="1:14" hidden="1">
      <c r="A12" t="s">
        <v>11</v>
      </c>
      <c r="B12" t="s">
        <v>12</v>
      </c>
      <c r="C12" s="2" t="s">
        <v>1000</v>
      </c>
      <c r="D12" s="2" t="s">
        <v>1000</v>
      </c>
      <c r="E12" t="s">
        <v>15</v>
      </c>
      <c r="F12" t="s">
        <v>367</v>
      </c>
      <c r="G12">
        <v>0</v>
      </c>
      <c r="H12">
        <v>24</v>
      </c>
      <c r="I12">
        <v>0</v>
      </c>
      <c r="J12" t="s">
        <v>646</v>
      </c>
      <c r="K12">
        <v>146</v>
      </c>
      <c r="L12">
        <v>0</v>
      </c>
      <c r="M12">
        <f t="shared" si="0"/>
        <v>1</v>
      </c>
      <c r="N12" t="str">
        <f t="shared" si="1"/>
        <v>{id: 1, category: 'M12', packNumber:  1, pickNumber:  1, cards = [146,194,24], playerPick: 146 reviewerPick: null],</v>
      </c>
    </row>
    <row r="13" spans="1:14" hidden="1">
      <c r="A13" t="s">
        <v>11</v>
      </c>
      <c r="B13" t="s">
        <v>12</v>
      </c>
      <c r="C13" s="2" t="s">
        <v>1000</v>
      </c>
      <c r="D13" s="2" t="s">
        <v>1000</v>
      </c>
      <c r="E13">
        <v>0</v>
      </c>
      <c r="F13" t="s">
        <v>364</v>
      </c>
      <c r="G13">
        <v>0</v>
      </c>
      <c r="H13" t="e">
        <v>#N/A</v>
      </c>
      <c r="I13">
        <v>0</v>
      </c>
      <c r="J13" t="s">
        <v>646</v>
      </c>
      <c r="K13">
        <v>146</v>
      </c>
      <c r="L13">
        <v>0</v>
      </c>
      <c r="M13">
        <f t="shared" si="0"/>
        <v>1</v>
      </c>
      <c r="N13" t="str">
        <f t="shared" si="1"/>
        <v>{id: 1, category: 'M12', packNumber:  1, pickNumber:  1, cards = [146,194,24], playerPick: 146 reviewerPick: null],</v>
      </c>
    </row>
    <row r="14" spans="1:14" hidden="1">
      <c r="A14" t="s">
        <v>11</v>
      </c>
      <c r="B14" t="s">
        <v>12</v>
      </c>
      <c r="C14" s="2" t="s">
        <v>1000</v>
      </c>
      <c r="D14" s="2" t="s">
        <v>1000</v>
      </c>
      <c r="E14" t="s">
        <v>16</v>
      </c>
      <c r="F14" t="s">
        <v>368</v>
      </c>
      <c r="G14">
        <v>0</v>
      </c>
      <c r="H14">
        <v>119</v>
      </c>
      <c r="I14">
        <v>0</v>
      </c>
      <c r="J14" t="s">
        <v>647</v>
      </c>
      <c r="K14">
        <v>146</v>
      </c>
      <c r="L14">
        <v>0</v>
      </c>
      <c r="M14">
        <f t="shared" si="0"/>
        <v>1</v>
      </c>
      <c r="N14" t="str">
        <f t="shared" si="1"/>
        <v>{id: 1, category: 'M12', packNumber:  1, pickNumber:  1, cards = [146,194,24,119], playerPick: 146 reviewerPick: null],</v>
      </c>
    </row>
    <row r="15" spans="1:14" hidden="1">
      <c r="A15" t="s">
        <v>11</v>
      </c>
      <c r="B15" t="s">
        <v>12</v>
      </c>
      <c r="C15" s="2" t="s">
        <v>1000</v>
      </c>
      <c r="D15" s="2" t="s">
        <v>1000</v>
      </c>
      <c r="E15">
        <v>0</v>
      </c>
      <c r="F15" t="s">
        <v>364</v>
      </c>
      <c r="G15">
        <v>0</v>
      </c>
      <c r="H15" t="e">
        <v>#N/A</v>
      </c>
      <c r="I15">
        <v>0</v>
      </c>
      <c r="J15" t="s">
        <v>647</v>
      </c>
      <c r="K15">
        <v>146</v>
      </c>
      <c r="L15">
        <v>0</v>
      </c>
      <c r="M15">
        <f t="shared" si="0"/>
        <v>1</v>
      </c>
      <c r="N15" t="str">
        <f t="shared" si="1"/>
        <v>{id: 1, category: 'M12', packNumber:  1, pickNumber:  1, cards = [146,194,24,119], playerPick: 146 reviewerPick: null],</v>
      </c>
    </row>
    <row r="16" spans="1:14" hidden="1">
      <c r="A16" t="s">
        <v>11</v>
      </c>
      <c r="B16" t="s">
        <v>12</v>
      </c>
      <c r="C16" s="2" t="s">
        <v>1000</v>
      </c>
      <c r="D16" s="2" t="s">
        <v>1000</v>
      </c>
      <c r="E16" t="s">
        <v>17</v>
      </c>
      <c r="F16" t="s">
        <v>369</v>
      </c>
      <c r="G16">
        <v>0</v>
      </c>
      <c r="H16">
        <v>144</v>
      </c>
      <c r="I16">
        <v>0</v>
      </c>
      <c r="J16" t="s">
        <v>648</v>
      </c>
      <c r="K16">
        <v>146</v>
      </c>
      <c r="L16">
        <v>0</v>
      </c>
      <c r="M16">
        <f t="shared" si="0"/>
        <v>1</v>
      </c>
      <c r="N16" t="str">
        <f t="shared" si="1"/>
        <v>{id: 1, category: 'M12', packNumber:  1, pickNumber:  1, cards = [146,194,24,119,144], playerPick: 146 reviewerPick: null],</v>
      </c>
    </row>
    <row r="17" spans="1:14" hidden="1">
      <c r="A17" t="s">
        <v>11</v>
      </c>
      <c r="B17" t="s">
        <v>12</v>
      </c>
      <c r="C17" s="2" t="s">
        <v>1000</v>
      </c>
      <c r="D17" s="2" t="s">
        <v>1000</v>
      </c>
      <c r="E17">
        <v>0</v>
      </c>
      <c r="F17" t="s">
        <v>364</v>
      </c>
      <c r="G17">
        <v>0</v>
      </c>
      <c r="H17" t="e">
        <v>#N/A</v>
      </c>
      <c r="I17">
        <v>0</v>
      </c>
      <c r="J17" t="s">
        <v>648</v>
      </c>
      <c r="K17">
        <v>146</v>
      </c>
      <c r="L17">
        <v>0</v>
      </c>
      <c r="M17">
        <f t="shared" si="0"/>
        <v>1</v>
      </c>
      <c r="N17" t="str">
        <f t="shared" si="1"/>
        <v>{id: 1, category: 'M12', packNumber:  1, pickNumber:  1, cards = [146,194,24,119,144], playerPick: 146 reviewerPick: null],</v>
      </c>
    </row>
    <row r="18" spans="1:14" hidden="1">
      <c r="A18" t="s">
        <v>11</v>
      </c>
      <c r="B18" t="s">
        <v>12</v>
      </c>
      <c r="C18" s="2" t="s">
        <v>1000</v>
      </c>
      <c r="D18" s="2" t="s">
        <v>1000</v>
      </c>
      <c r="E18" t="s">
        <v>18</v>
      </c>
      <c r="F18" t="s">
        <v>370</v>
      </c>
      <c r="G18">
        <v>0</v>
      </c>
      <c r="H18">
        <v>193</v>
      </c>
      <c r="I18">
        <v>0</v>
      </c>
      <c r="J18" t="s">
        <v>649</v>
      </c>
      <c r="K18">
        <v>146</v>
      </c>
      <c r="L18">
        <v>0</v>
      </c>
      <c r="M18">
        <f t="shared" si="0"/>
        <v>1</v>
      </c>
      <c r="N18" t="str">
        <f t="shared" si="1"/>
        <v>{id: 1, category: 'M12', packNumber:  1, pickNumber:  1, cards = [146,194,24,119,144,193], playerPick: 146 reviewerPick: null],</v>
      </c>
    </row>
    <row r="19" spans="1:14" hidden="1">
      <c r="A19" t="s">
        <v>11</v>
      </c>
      <c r="B19" t="s">
        <v>12</v>
      </c>
      <c r="C19" s="2" t="s">
        <v>1000</v>
      </c>
      <c r="D19" s="2" t="s">
        <v>1000</v>
      </c>
      <c r="E19">
        <v>0</v>
      </c>
      <c r="F19" t="s">
        <v>364</v>
      </c>
      <c r="G19">
        <v>0</v>
      </c>
      <c r="H19" t="e">
        <v>#N/A</v>
      </c>
      <c r="I19">
        <v>0</v>
      </c>
      <c r="J19" t="s">
        <v>649</v>
      </c>
      <c r="K19">
        <v>146</v>
      </c>
      <c r="L19">
        <v>0</v>
      </c>
      <c r="M19">
        <f t="shared" si="0"/>
        <v>1</v>
      </c>
      <c r="N19" t="str">
        <f t="shared" si="1"/>
        <v>{id: 1, category: 'M12', packNumber:  1, pickNumber:  1, cards = [146,194,24,119,144,193], playerPick: 146 reviewerPick: null],</v>
      </c>
    </row>
    <row r="20" spans="1:14" hidden="1">
      <c r="A20" t="s">
        <v>11</v>
      </c>
      <c r="B20" t="s">
        <v>12</v>
      </c>
      <c r="C20" s="2" t="s">
        <v>1000</v>
      </c>
      <c r="D20" s="2" t="s">
        <v>1000</v>
      </c>
      <c r="E20" t="s">
        <v>19</v>
      </c>
      <c r="F20" t="s">
        <v>371</v>
      </c>
      <c r="G20">
        <v>0</v>
      </c>
      <c r="H20">
        <v>107</v>
      </c>
      <c r="I20">
        <v>0</v>
      </c>
      <c r="J20" t="s">
        <v>650</v>
      </c>
      <c r="K20">
        <v>146</v>
      </c>
      <c r="L20">
        <v>0</v>
      </c>
      <c r="M20">
        <f t="shared" si="0"/>
        <v>1</v>
      </c>
      <c r="N20" t="str">
        <f t="shared" si="1"/>
        <v>{id: 1, category: 'M12', packNumber:  1, pickNumber:  1, cards = [146,194,24,119,144,193,107], playerPick: 146 reviewerPick: null],</v>
      </c>
    </row>
    <row r="21" spans="1:14" hidden="1">
      <c r="A21" t="s">
        <v>11</v>
      </c>
      <c r="B21" t="s">
        <v>12</v>
      </c>
      <c r="C21" s="2" t="s">
        <v>1000</v>
      </c>
      <c r="D21" s="2" t="s">
        <v>1000</v>
      </c>
      <c r="E21">
        <v>0</v>
      </c>
      <c r="F21" t="s">
        <v>364</v>
      </c>
      <c r="G21">
        <v>0</v>
      </c>
      <c r="H21" t="e">
        <v>#N/A</v>
      </c>
      <c r="I21">
        <v>0</v>
      </c>
      <c r="J21" t="s">
        <v>650</v>
      </c>
      <c r="K21">
        <v>146</v>
      </c>
      <c r="L21">
        <v>0</v>
      </c>
      <c r="M21">
        <f t="shared" si="0"/>
        <v>1</v>
      </c>
      <c r="N21" t="str">
        <f t="shared" si="1"/>
        <v>{id: 1, category: 'M12', packNumber:  1, pickNumber:  1, cards = [146,194,24,119,144,193,107], playerPick: 146 reviewerPick: null],</v>
      </c>
    </row>
    <row r="22" spans="1:14" hidden="1">
      <c r="A22" t="s">
        <v>11</v>
      </c>
      <c r="B22" t="s">
        <v>12</v>
      </c>
      <c r="C22" s="2" t="s">
        <v>1000</v>
      </c>
      <c r="D22" s="2" t="s">
        <v>1000</v>
      </c>
      <c r="E22" t="s">
        <v>20</v>
      </c>
      <c r="F22" t="s">
        <v>372</v>
      </c>
      <c r="G22">
        <v>0</v>
      </c>
      <c r="H22">
        <v>246</v>
      </c>
      <c r="I22">
        <v>0</v>
      </c>
      <c r="J22" t="s">
        <v>651</v>
      </c>
      <c r="K22">
        <v>146</v>
      </c>
      <c r="L22">
        <v>0</v>
      </c>
      <c r="M22">
        <f t="shared" si="0"/>
        <v>1</v>
      </c>
      <c r="N22" t="str">
        <f t="shared" si="1"/>
        <v>{id: 1, category: 'M12', packNumber:  1, pickNumber:  1, cards = [146,194,24,119,144,193,107,246], playerPick: 146 reviewerPick: null],</v>
      </c>
    </row>
    <row r="23" spans="1:14" hidden="1">
      <c r="A23" t="s">
        <v>11</v>
      </c>
      <c r="B23" t="s">
        <v>12</v>
      </c>
      <c r="C23" s="2" t="s">
        <v>1000</v>
      </c>
      <c r="D23" s="2" t="s">
        <v>1000</v>
      </c>
      <c r="E23">
        <v>0</v>
      </c>
      <c r="F23" t="s">
        <v>364</v>
      </c>
      <c r="G23">
        <v>0</v>
      </c>
      <c r="H23" t="e">
        <v>#N/A</v>
      </c>
      <c r="I23">
        <v>0</v>
      </c>
      <c r="J23" t="s">
        <v>651</v>
      </c>
      <c r="K23">
        <v>146</v>
      </c>
      <c r="L23">
        <v>0</v>
      </c>
      <c r="M23">
        <f t="shared" si="0"/>
        <v>1</v>
      </c>
      <c r="N23" t="str">
        <f t="shared" si="1"/>
        <v>{id: 1, category: 'M12', packNumber:  1, pickNumber:  1, cards = [146,194,24,119,144,193,107,246], playerPick: 146 reviewerPick: null],</v>
      </c>
    </row>
    <row r="24" spans="1:14" hidden="1">
      <c r="A24" t="s">
        <v>11</v>
      </c>
      <c r="B24" t="s">
        <v>12</v>
      </c>
      <c r="C24" s="2" t="s">
        <v>1000</v>
      </c>
      <c r="D24" s="2" t="s">
        <v>1000</v>
      </c>
      <c r="E24" t="s">
        <v>21</v>
      </c>
      <c r="F24" t="s">
        <v>373</v>
      </c>
      <c r="G24">
        <v>0</v>
      </c>
      <c r="H24">
        <v>175</v>
      </c>
      <c r="I24">
        <v>0</v>
      </c>
      <c r="J24" t="s">
        <v>652</v>
      </c>
      <c r="K24">
        <v>146</v>
      </c>
      <c r="L24">
        <v>0</v>
      </c>
      <c r="M24">
        <f t="shared" si="0"/>
        <v>1</v>
      </c>
      <c r="N24" t="str">
        <f t="shared" si="1"/>
        <v>{id: 1, category: 'M12', packNumber:  1, pickNumber:  1, cards = [146,194,24,119,144,193,107,246,175], playerPick: 146 reviewerPick: null],</v>
      </c>
    </row>
    <row r="25" spans="1:14" hidden="1">
      <c r="A25" t="s">
        <v>11</v>
      </c>
      <c r="B25" t="s">
        <v>12</v>
      </c>
      <c r="C25" s="2" t="s">
        <v>1000</v>
      </c>
      <c r="D25" s="2" t="s">
        <v>1000</v>
      </c>
      <c r="E25">
        <v>0</v>
      </c>
      <c r="F25" t="s">
        <v>364</v>
      </c>
      <c r="G25">
        <v>0</v>
      </c>
      <c r="H25" t="e">
        <v>#N/A</v>
      </c>
      <c r="I25">
        <v>0</v>
      </c>
      <c r="J25" t="s">
        <v>652</v>
      </c>
      <c r="K25">
        <v>146</v>
      </c>
      <c r="L25">
        <v>0</v>
      </c>
      <c r="M25">
        <f t="shared" si="0"/>
        <v>1</v>
      </c>
      <c r="N25" t="str">
        <f t="shared" si="1"/>
        <v>{id: 1, category: 'M12', packNumber:  1, pickNumber:  1, cards = [146,194,24,119,144,193,107,246,175], playerPick: 146 reviewerPick: null],</v>
      </c>
    </row>
    <row r="26" spans="1:14" hidden="1">
      <c r="A26" t="s">
        <v>11</v>
      </c>
      <c r="B26" t="s">
        <v>12</v>
      </c>
      <c r="C26" s="2" t="s">
        <v>1000</v>
      </c>
      <c r="D26" s="2" t="s">
        <v>1000</v>
      </c>
      <c r="E26" t="s">
        <v>22</v>
      </c>
      <c r="F26" t="s">
        <v>374</v>
      </c>
      <c r="G26">
        <v>0</v>
      </c>
      <c r="H26">
        <v>159</v>
      </c>
      <c r="I26">
        <v>0</v>
      </c>
      <c r="J26" t="s">
        <v>653</v>
      </c>
      <c r="K26">
        <v>146</v>
      </c>
      <c r="L26">
        <v>0</v>
      </c>
      <c r="M26">
        <f t="shared" si="0"/>
        <v>1</v>
      </c>
      <c r="N26" t="str">
        <f t="shared" si="1"/>
        <v>{id: 1, category: 'M12', packNumber:  1, pickNumber:  1, cards = [146,194,24,119,144,193,107,246,175,159], playerPick: 146 reviewerPick: null],</v>
      </c>
    </row>
    <row r="27" spans="1:14" hidden="1">
      <c r="A27" t="s">
        <v>11</v>
      </c>
      <c r="B27" t="s">
        <v>12</v>
      </c>
      <c r="C27" s="2" t="s">
        <v>1000</v>
      </c>
      <c r="D27" s="2" t="s">
        <v>1000</v>
      </c>
      <c r="E27">
        <v>0</v>
      </c>
      <c r="F27" t="s">
        <v>364</v>
      </c>
      <c r="G27">
        <v>0</v>
      </c>
      <c r="H27" t="e">
        <v>#N/A</v>
      </c>
      <c r="I27">
        <v>0</v>
      </c>
      <c r="J27" t="s">
        <v>653</v>
      </c>
      <c r="K27">
        <v>146</v>
      </c>
      <c r="L27">
        <v>0</v>
      </c>
      <c r="M27">
        <f t="shared" si="0"/>
        <v>1</v>
      </c>
      <c r="N27" t="str">
        <f t="shared" si="1"/>
        <v>{id: 1, category: 'M12', packNumber:  1, pickNumber:  1, cards = [146,194,24,119,144,193,107,246,175,159], playerPick: 146 reviewerPick: null],</v>
      </c>
    </row>
    <row r="28" spans="1:14" hidden="1">
      <c r="A28" t="s">
        <v>11</v>
      </c>
      <c r="B28" t="s">
        <v>12</v>
      </c>
      <c r="C28" s="2" t="s">
        <v>1000</v>
      </c>
      <c r="D28" s="2" t="s">
        <v>1000</v>
      </c>
      <c r="E28" t="s">
        <v>23</v>
      </c>
      <c r="F28" t="s">
        <v>375</v>
      </c>
      <c r="G28">
        <v>0</v>
      </c>
      <c r="H28">
        <v>98</v>
      </c>
      <c r="I28">
        <v>0</v>
      </c>
      <c r="J28" t="s">
        <v>654</v>
      </c>
      <c r="K28">
        <v>146</v>
      </c>
      <c r="L28">
        <v>0</v>
      </c>
      <c r="M28">
        <f t="shared" si="0"/>
        <v>1</v>
      </c>
      <c r="N28" t="str">
        <f t="shared" si="1"/>
        <v>{id: 1, category: 'M12', packNumber:  1, pickNumber:  1, cards = [146,194,24,119,144,193,107,246,175,159,98], playerPick: 146 reviewerPick: null],</v>
      </c>
    </row>
    <row r="29" spans="1:14" hidden="1">
      <c r="A29" t="s">
        <v>11</v>
      </c>
      <c r="B29" t="s">
        <v>12</v>
      </c>
      <c r="C29" s="2" t="s">
        <v>1000</v>
      </c>
      <c r="D29" s="2" t="s">
        <v>1000</v>
      </c>
      <c r="E29">
        <v>0</v>
      </c>
      <c r="F29" t="s">
        <v>364</v>
      </c>
      <c r="G29">
        <v>0</v>
      </c>
      <c r="H29" t="e">
        <v>#N/A</v>
      </c>
      <c r="I29">
        <v>0</v>
      </c>
      <c r="J29" t="s">
        <v>654</v>
      </c>
      <c r="K29">
        <v>146</v>
      </c>
      <c r="L29">
        <v>0</v>
      </c>
      <c r="M29">
        <f t="shared" si="0"/>
        <v>1</v>
      </c>
      <c r="N29" t="str">
        <f t="shared" si="1"/>
        <v>{id: 1, category: 'M12', packNumber:  1, pickNumber:  1, cards = [146,194,24,119,144,193,107,246,175,159,98], playerPick: 146 reviewerPick: null],</v>
      </c>
    </row>
    <row r="30" spans="1:14" hidden="1">
      <c r="A30" t="s">
        <v>11</v>
      </c>
      <c r="B30" t="s">
        <v>12</v>
      </c>
      <c r="C30" s="2" t="s">
        <v>1000</v>
      </c>
      <c r="D30" s="2" t="s">
        <v>1000</v>
      </c>
      <c r="E30" t="s">
        <v>24</v>
      </c>
      <c r="F30" t="s">
        <v>376</v>
      </c>
      <c r="G30">
        <v>0</v>
      </c>
      <c r="H30">
        <v>27</v>
      </c>
      <c r="I30">
        <v>0</v>
      </c>
      <c r="J30" t="s">
        <v>655</v>
      </c>
      <c r="K30">
        <v>146</v>
      </c>
      <c r="L30">
        <v>0</v>
      </c>
      <c r="M30">
        <f t="shared" si="0"/>
        <v>1</v>
      </c>
      <c r="N30" t="str">
        <f t="shared" si="1"/>
        <v>{id: 1, category: 'M12', packNumber:  1, pickNumber:  1, cards = [146,194,24,119,144,193,107,246,175,159,98,27], playerPick: 146 reviewerPick: null],</v>
      </c>
    </row>
    <row r="31" spans="1:14" hidden="1">
      <c r="A31" t="s">
        <v>11</v>
      </c>
      <c r="B31" t="s">
        <v>12</v>
      </c>
      <c r="C31" s="2" t="s">
        <v>1000</v>
      </c>
      <c r="D31" s="2" t="s">
        <v>1000</v>
      </c>
      <c r="E31">
        <v>0</v>
      </c>
      <c r="F31" t="s">
        <v>364</v>
      </c>
      <c r="G31">
        <v>0</v>
      </c>
      <c r="H31" t="e">
        <v>#N/A</v>
      </c>
      <c r="I31">
        <v>0</v>
      </c>
      <c r="J31" t="s">
        <v>655</v>
      </c>
      <c r="K31">
        <v>146</v>
      </c>
      <c r="L31">
        <v>0</v>
      </c>
      <c r="M31">
        <f t="shared" si="0"/>
        <v>1</v>
      </c>
      <c r="N31" t="str">
        <f t="shared" si="1"/>
        <v>{id: 1, category: 'M12', packNumber:  1, pickNumber:  1, cards = [146,194,24,119,144,193,107,246,175,159,98,27], playerPick: 146 reviewerPick: null],</v>
      </c>
    </row>
    <row r="32" spans="1:14" hidden="1">
      <c r="A32" t="s">
        <v>11</v>
      </c>
      <c r="B32" t="s">
        <v>12</v>
      </c>
      <c r="C32" s="2" t="s">
        <v>1000</v>
      </c>
      <c r="D32" s="2" t="s">
        <v>1000</v>
      </c>
      <c r="E32" t="s">
        <v>25</v>
      </c>
      <c r="F32" t="s">
        <v>377</v>
      </c>
      <c r="G32">
        <v>0</v>
      </c>
      <c r="H32">
        <v>244</v>
      </c>
      <c r="I32">
        <v>0</v>
      </c>
      <c r="J32" t="s">
        <v>656</v>
      </c>
      <c r="K32">
        <v>146</v>
      </c>
      <c r="L32">
        <v>0</v>
      </c>
      <c r="M32">
        <f t="shared" si="0"/>
        <v>1</v>
      </c>
      <c r="N32" t="str">
        <f t="shared" si="1"/>
        <v>{id: 1, category: 'M12', packNumber:  1, pickNumber:  1, cards = [146,194,24,119,144,193,107,246,175,159,98,27,244], playerPick: 146 reviewerPick: null],</v>
      </c>
    </row>
    <row r="33" spans="1:14" hidden="1">
      <c r="A33" t="s">
        <v>11</v>
      </c>
      <c r="B33" t="s">
        <v>12</v>
      </c>
      <c r="C33" s="2" t="s">
        <v>1000</v>
      </c>
      <c r="D33" s="2" t="s">
        <v>1000</v>
      </c>
      <c r="E33">
        <v>0</v>
      </c>
      <c r="F33" t="s">
        <v>364</v>
      </c>
      <c r="G33">
        <v>0</v>
      </c>
      <c r="H33" t="e">
        <v>#N/A</v>
      </c>
      <c r="I33">
        <v>0</v>
      </c>
      <c r="J33" t="s">
        <v>656</v>
      </c>
      <c r="K33">
        <v>146</v>
      </c>
      <c r="L33">
        <v>0</v>
      </c>
      <c r="M33">
        <f t="shared" si="0"/>
        <v>1</v>
      </c>
      <c r="N33" t="str">
        <f t="shared" si="1"/>
        <v>{id: 1, category: 'M12', packNumber:  1, pickNumber:  1, cards = [146,194,24,119,144,193,107,246,175,159,98,27,244], playerPick: 146 reviewerPick: null],</v>
      </c>
    </row>
    <row r="34" spans="1:14" hidden="1">
      <c r="A34" t="s">
        <v>11</v>
      </c>
      <c r="B34" t="s">
        <v>12</v>
      </c>
      <c r="C34" s="2" t="s">
        <v>1000</v>
      </c>
      <c r="D34" s="2" t="s">
        <v>1000</v>
      </c>
      <c r="E34" t="s">
        <v>26</v>
      </c>
      <c r="F34" t="s">
        <v>378</v>
      </c>
      <c r="G34">
        <v>0</v>
      </c>
      <c r="H34">
        <v>234</v>
      </c>
      <c r="I34">
        <v>0</v>
      </c>
      <c r="J34" t="s">
        <v>657</v>
      </c>
      <c r="K34">
        <v>146</v>
      </c>
      <c r="L34">
        <v>0</v>
      </c>
      <c r="M34">
        <f t="shared" si="0"/>
        <v>1</v>
      </c>
      <c r="N34" t="str">
        <f t="shared" si="1"/>
        <v>{id: 1, category: 'M12', packNumber:  1, pickNumber:  1, cards = [146,194,24,119,144,193,107,246,175,159,98,27,244,234], playerPick: 146 reviewerPick: null],</v>
      </c>
    </row>
    <row r="35" spans="1:14" hidden="1">
      <c r="A35" t="s">
        <v>11</v>
      </c>
      <c r="B35" t="s">
        <v>12</v>
      </c>
      <c r="C35" s="2" t="s">
        <v>1000</v>
      </c>
      <c r="D35" s="2" t="s">
        <v>1000</v>
      </c>
      <c r="E35">
        <v>0</v>
      </c>
      <c r="F35" t="s">
        <v>364</v>
      </c>
      <c r="G35">
        <v>0</v>
      </c>
      <c r="H35" t="e">
        <v>#N/A</v>
      </c>
      <c r="I35">
        <v>0</v>
      </c>
      <c r="J35" t="s">
        <v>657</v>
      </c>
      <c r="K35">
        <v>146</v>
      </c>
      <c r="L35">
        <v>0</v>
      </c>
      <c r="M35">
        <f t="shared" si="0"/>
        <v>1</v>
      </c>
      <c r="N35" t="str">
        <f t="shared" si="1"/>
        <v>{id: 1, category: 'M12', packNumber:  1, pickNumber:  1, cards = [146,194,24,119,144,193,107,246,175,159,98,27,244,234], playerPick: 146 reviewerPick: null],</v>
      </c>
    </row>
    <row r="36" spans="1:14" hidden="1">
      <c r="A36" t="s">
        <v>11</v>
      </c>
      <c r="B36" t="s">
        <v>12</v>
      </c>
      <c r="C36" s="2" t="s">
        <v>1000</v>
      </c>
      <c r="D36" s="2" t="s">
        <v>1000</v>
      </c>
      <c r="E36" t="s">
        <v>27</v>
      </c>
      <c r="F36" t="s">
        <v>379</v>
      </c>
      <c r="G36">
        <v>0</v>
      </c>
      <c r="H36">
        <v>261</v>
      </c>
      <c r="I36">
        <v>0</v>
      </c>
      <c r="J36" t="s">
        <v>658</v>
      </c>
      <c r="K36">
        <v>146</v>
      </c>
      <c r="L36">
        <v>0</v>
      </c>
      <c r="M36">
        <f t="shared" si="0"/>
        <v>1</v>
      </c>
      <c r="N36" t="str">
        <f t="shared" si="1"/>
        <v>{id: 1, category: 'M12', packNumber:  1, pickNumber:  1, cards = [146,194,24,119,144,193,107,246,175,159,98,27,244,234,261], playerPick: 146 reviewerPick: null],</v>
      </c>
    </row>
    <row r="37" spans="1:14" hidden="1">
      <c r="A37" t="s">
        <v>11</v>
      </c>
      <c r="B37" t="s">
        <v>12</v>
      </c>
      <c r="C37" s="2" t="s">
        <v>1000</v>
      </c>
      <c r="D37" s="2" t="s">
        <v>1000</v>
      </c>
      <c r="E37">
        <v>0</v>
      </c>
      <c r="F37" t="s">
        <v>364</v>
      </c>
      <c r="G37">
        <v>0</v>
      </c>
      <c r="H37" t="e">
        <v>#N/A</v>
      </c>
      <c r="I37">
        <v>0</v>
      </c>
      <c r="J37" t="s">
        <v>658</v>
      </c>
      <c r="K37">
        <v>146</v>
      </c>
      <c r="L37">
        <v>0</v>
      </c>
      <c r="M37">
        <f t="shared" si="0"/>
        <v>1</v>
      </c>
      <c r="N37" t="str">
        <f t="shared" si="1"/>
        <v>{id: 1, category: 'M12', packNumber:  1, pickNumber:  1, cards = [146,194,24,119,144,193,107,246,175,159,98,27,244,234,261], playerPick: 146 reviewerPick: null],</v>
      </c>
    </row>
    <row r="38" spans="1:14" hidden="1">
      <c r="A38" t="s">
        <v>11</v>
      </c>
      <c r="B38" t="s">
        <v>12</v>
      </c>
      <c r="C38" s="2" t="s">
        <v>1000</v>
      </c>
      <c r="D38" s="2" t="s">
        <v>1000</v>
      </c>
      <c r="E38">
        <v>0</v>
      </c>
      <c r="F38" t="s">
        <v>364</v>
      </c>
      <c r="G38">
        <v>0</v>
      </c>
      <c r="H38" t="e">
        <v>#N/A</v>
      </c>
      <c r="I38">
        <v>0</v>
      </c>
      <c r="J38" t="s">
        <v>658</v>
      </c>
      <c r="K38">
        <v>146</v>
      </c>
      <c r="L38">
        <v>0</v>
      </c>
      <c r="M38">
        <f t="shared" si="0"/>
        <v>1</v>
      </c>
      <c r="N38" t="str">
        <f t="shared" si="1"/>
        <v>{id: 1, category: 'M12', packNumber:  1, pickNumber:  1, cards = [146,194,24,119,144,193,107,246,175,159,98,27,244,234,261], playerPick: 146 reviewerPick: null],</v>
      </c>
    </row>
    <row r="39" spans="1:14">
      <c r="A39" t="s">
        <v>11</v>
      </c>
      <c r="B39" t="s">
        <v>12</v>
      </c>
      <c r="C39" s="2" t="s">
        <v>1000</v>
      </c>
      <c r="D39" s="2" t="s">
        <v>1000</v>
      </c>
      <c r="E39">
        <v>0</v>
      </c>
      <c r="F39" t="s">
        <v>364</v>
      </c>
      <c r="G39">
        <v>0</v>
      </c>
      <c r="H39" t="e">
        <v>#N/A</v>
      </c>
      <c r="I39">
        <v>0</v>
      </c>
      <c r="J39" t="s">
        <v>658</v>
      </c>
      <c r="K39">
        <v>146</v>
      </c>
      <c r="L39">
        <v>1</v>
      </c>
      <c r="M39">
        <f t="shared" si="0"/>
        <v>1</v>
      </c>
      <c r="N39" t="str">
        <f>"{id: "&amp;M39&amp;", packEdition: '"&amp;TRIM(SUBSTITUTE(A39,"------",""))&amp;"', packNumber: "&amp;C39&amp;", pickNumber: "&amp;D39&amp;", cards: ["&amp;J39&amp;"], playerPick: "&amp;K39&amp;", reviewerPick: null},"</f>
        <v>{id: 1, packEdition: 'M12', packNumber:  1, pickNumber:  1, cards: [146,194,24,119,144,193,107,246,175,159,98,27,244,234,261], playerPick: 146, reviewerPick: null},</v>
      </c>
    </row>
    <row r="40" spans="1:14" hidden="1">
      <c r="A40" t="s">
        <v>11</v>
      </c>
      <c r="B40" t="s">
        <v>28</v>
      </c>
      <c r="C40" s="2" t="s">
        <v>1000</v>
      </c>
      <c r="D40" s="2" t="s">
        <v>1001</v>
      </c>
      <c r="E40" t="s">
        <v>363</v>
      </c>
      <c r="F40" t="s">
        <v>363</v>
      </c>
      <c r="G40">
        <v>0</v>
      </c>
      <c r="H40" t="e">
        <v>#N/A</v>
      </c>
      <c r="I40">
        <v>1</v>
      </c>
      <c r="J40" t="s">
        <v>363</v>
      </c>
      <c r="K40">
        <v>146</v>
      </c>
      <c r="L40">
        <v>0</v>
      </c>
      <c r="M40">
        <f t="shared" si="0"/>
        <v>2</v>
      </c>
      <c r="N40" t="str">
        <f t="shared" si="1"/>
        <v>{id: 2, category: 'M12', packNumber:  1, pickNumber:  2, cards = [], playerPick: 146 reviewerPick: null],</v>
      </c>
    </row>
    <row r="41" spans="1:14" hidden="1">
      <c r="A41" t="s">
        <v>11</v>
      </c>
      <c r="B41" t="s">
        <v>28</v>
      </c>
      <c r="C41" s="2" t="s">
        <v>1000</v>
      </c>
      <c r="D41" s="2" t="s">
        <v>1001</v>
      </c>
      <c r="E41">
        <v>0</v>
      </c>
      <c r="F41" t="s">
        <v>364</v>
      </c>
      <c r="G41">
        <v>0</v>
      </c>
      <c r="H41" t="e">
        <v>#N/A</v>
      </c>
      <c r="I41">
        <v>0</v>
      </c>
      <c r="J41" t="s">
        <v>363</v>
      </c>
      <c r="K41">
        <v>146</v>
      </c>
      <c r="L41">
        <v>0</v>
      </c>
      <c r="M41">
        <f t="shared" si="0"/>
        <v>2</v>
      </c>
      <c r="N41" t="str">
        <f t="shared" si="1"/>
        <v>{id: 2, category: 'M12', packNumber:  1, pickNumber:  2, cards = [], playerPick: 146 reviewerPick: null],</v>
      </c>
    </row>
    <row r="42" spans="1:14" hidden="1">
      <c r="A42" t="s">
        <v>11</v>
      </c>
      <c r="B42" t="s">
        <v>28</v>
      </c>
      <c r="C42" s="2" t="s">
        <v>1000</v>
      </c>
      <c r="D42" s="2" t="s">
        <v>1001</v>
      </c>
      <c r="E42" t="s">
        <v>29</v>
      </c>
      <c r="F42" t="s">
        <v>380</v>
      </c>
      <c r="G42">
        <v>0</v>
      </c>
      <c r="H42">
        <v>174</v>
      </c>
      <c r="I42">
        <v>0</v>
      </c>
      <c r="J42" t="s">
        <v>908</v>
      </c>
      <c r="K42">
        <v>146</v>
      </c>
      <c r="L42">
        <v>0</v>
      </c>
      <c r="M42">
        <f t="shared" si="0"/>
        <v>2</v>
      </c>
      <c r="N42" t="str">
        <f t="shared" si="1"/>
        <v>{id: 2, category: 'M12', packNumber:  1, pickNumber:  2, cards = [174], playerPick: 146 reviewerPick: null],</v>
      </c>
    </row>
    <row r="43" spans="1:14" hidden="1">
      <c r="A43" t="s">
        <v>11</v>
      </c>
      <c r="B43" t="s">
        <v>28</v>
      </c>
      <c r="C43" s="2" t="s">
        <v>1000</v>
      </c>
      <c r="D43" s="2" t="s">
        <v>1001</v>
      </c>
      <c r="E43">
        <v>0</v>
      </c>
      <c r="F43" t="s">
        <v>364</v>
      </c>
      <c r="G43">
        <v>0</v>
      </c>
      <c r="H43" t="e">
        <v>#N/A</v>
      </c>
      <c r="I43">
        <v>0</v>
      </c>
      <c r="J43" t="s">
        <v>908</v>
      </c>
      <c r="K43">
        <v>146</v>
      </c>
      <c r="L43">
        <v>0</v>
      </c>
      <c r="M43">
        <f t="shared" si="0"/>
        <v>2</v>
      </c>
      <c r="N43" t="str">
        <f t="shared" si="1"/>
        <v>{id: 2, category: 'M12', packNumber:  1, pickNumber:  2, cards = [174], playerPick: 146 reviewerPick: null],</v>
      </c>
    </row>
    <row r="44" spans="1:14" hidden="1">
      <c r="A44" t="s">
        <v>11</v>
      </c>
      <c r="B44" t="s">
        <v>28</v>
      </c>
      <c r="C44" s="2" t="s">
        <v>1000</v>
      </c>
      <c r="D44" s="2" t="s">
        <v>1001</v>
      </c>
      <c r="E44" t="s">
        <v>30</v>
      </c>
      <c r="F44" t="s">
        <v>381</v>
      </c>
      <c r="G44">
        <v>1</v>
      </c>
      <c r="H44">
        <v>5</v>
      </c>
      <c r="I44">
        <v>0</v>
      </c>
      <c r="J44" t="s">
        <v>659</v>
      </c>
      <c r="K44">
        <v>5</v>
      </c>
      <c r="L44">
        <v>0</v>
      </c>
      <c r="M44">
        <f t="shared" si="0"/>
        <v>2</v>
      </c>
      <c r="N44" t="str">
        <f t="shared" si="1"/>
        <v>{id: 2, category: 'M12', packNumber:  1, pickNumber:  2, cards = [174,5], playerPick: 5 reviewerPick: null],</v>
      </c>
    </row>
    <row r="45" spans="1:14" hidden="1">
      <c r="A45" t="s">
        <v>11</v>
      </c>
      <c r="B45" t="s">
        <v>28</v>
      </c>
      <c r="C45" s="2" t="s">
        <v>1000</v>
      </c>
      <c r="D45" s="2" t="s">
        <v>1001</v>
      </c>
      <c r="E45">
        <v>0</v>
      </c>
      <c r="F45" t="s">
        <v>364</v>
      </c>
      <c r="G45">
        <v>0</v>
      </c>
      <c r="H45" t="e">
        <v>#N/A</v>
      </c>
      <c r="I45">
        <v>0</v>
      </c>
      <c r="J45" t="s">
        <v>659</v>
      </c>
      <c r="K45">
        <v>5</v>
      </c>
      <c r="L45">
        <v>0</v>
      </c>
      <c r="M45">
        <f t="shared" si="0"/>
        <v>2</v>
      </c>
      <c r="N45" t="str">
        <f t="shared" si="1"/>
        <v>{id: 2, category: 'M12', packNumber:  1, pickNumber:  2, cards = [174,5], playerPick: 5 reviewerPick: null],</v>
      </c>
    </row>
    <row r="46" spans="1:14" hidden="1">
      <c r="A46" t="s">
        <v>11</v>
      </c>
      <c r="B46" t="s">
        <v>28</v>
      </c>
      <c r="C46" s="2" t="s">
        <v>1000</v>
      </c>
      <c r="D46" s="2" t="s">
        <v>1001</v>
      </c>
      <c r="E46" t="s">
        <v>31</v>
      </c>
      <c r="F46" t="s">
        <v>382</v>
      </c>
      <c r="G46">
        <v>0</v>
      </c>
      <c r="H46">
        <v>138</v>
      </c>
      <c r="I46">
        <v>0</v>
      </c>
      <c r="J46" t="s">
        <v>660</v>
      </c>
      <c r="K46">
        <v>5</v>
      </c>
      <c r="L46">
        <v>0</v>
      </c>
      <c r="M46">
        <f t="shared" si="0"/>
        <v>2</v>
      </c>
      <c r="N46" t="str">
        <f t="shared" si="1"/>
        <v>{id: 2, category: 'M12', packNumber:  1, pickNumber:  2, cards = [174,5,138], playerPick: 5 reviewerPick: null],</v>
      </c>
    </row>
    <row r="47" spans="1:14" hidden="1">
      <c r="A47" t="s">
        <v>11</v>
      </c>
      <c r="B47" t="s">
        <v>28</v>
      </c>
      <c r="C47" s="2" t="s">
        <v>1000</v>
      </c>
      <c r="D47" s="2" t="s">
        <v>1001</v>
      </c>
      <c r="E47">
        <v>0</v>
      </c>
      <c r="F47" t="s">
        <v>364</v>
      </c>
      <c r="G47">
        <v>0</v>
      </c>
      <c r="H47" t="e">
        <v>#N/A</v>
      </c>
      <c r="I47">
        <v>0</v>
      </c>
      <c r="J47" t="s">
        <v>660</v>
      </c>
      <c r="K47">
        <v>5</v>
      </c>
      <c r="L47">
        <v>0</v>
      </c>
      <c r="M47">
        <f t="shared" si="0"/>
        <v>2</v>
      </c>
      <c r="N47" t="str">
        <f t="shared" si="1"/>
        <v>{id: 2, category: 'M12', packNumber:  1, pickNumber:  2, cards = [174,5,138], playerPick: 5 reviewerPick: null],</v>
      </c>
    </row>
    <row r="48" spans="1:14" hidden="1">
      <c r="A48" t="s">
        <v>11</v>
      </c>
      <c r="B48" t="s">
        <v>28</v>
      </c>
      <c r="C48" s="2" t="s">
        <v>1000</v>
      </c>
      <c r="D48" s="2" t="s">
        <v>1001</v>
      </c>
      <c r="E48" t="s">
        <v>32</v>
      </c>
      <c r="F48" t="s">
        <v>383</v>
      </c>
      <c r="G48">
        <v>0</v>
      </c>
      <c r="H48">
        <v>186</v>
      </c>
      <c r="I48">
        <v>0</v>
      </c>
      <c r="J48" t="s">
        <v>661</v>
      </c>
      <c r="K48">
        <v>5</v>
      </c>
      <c r="L48">
        <v>0</v>
      </c>
      <c r="M48">
        <f t="shared" si="0"/>
        <v>2</v>
      </c>
      <c r="N48" t="str">
        <f t="shared" si="1"/>
        <v>{id: 2, category: 'M12', packNumber:  1, pickNumber:  2, cards = [174,5,138,186], playerPick: 5 reviewerPick: null],</v>
      </c>
    </row>
    <row r="49" spans="1:14" hidden="1">
      <c r="A49" t="s">
        <v>11</v>
      </c>
      <c r="B49" t="s">
        <v>28</v>
      </c>
      <c r="C49" s="2" t="s">
        <v>1000</v>
      </c>
      <c r="D49" s="2" t="s">
        <v>1001</v>
      </c>
      <c r="E49">
        <v>0</v>
      </c>
      <c r="F49" t="s">
        <v>364</v>
      </c>
      <c r="G49">
        <v>0</v>
      </c>
      <c r="H49" t="e">
        <v>#N/A</v>
      </c>
      <c r="I49">
        <v>0</v>
      </c>
      <c r="J49" t="s">
        <v>661</v>
      </c>
      <c r="K49">
        <v>5</v>
      </c>
      <c r="L49">
        <v>0</v>
      </c>
      <c r="M49">
        <f t="shared" si="0"/>
        <v>2</v>
      </c>
      <c r="N49" t="str">
        <f t="shared" si="1"/>
        <v>{id: 2, category: 'M12', packNumber:  1, pickNumber:  2, cards = [174,5,138,186], playerPick: 5 reviewerPick: null],</v>
      </c>
    </row>
    <row r="50" spans="1:14" hidden="1">
      <c r="A50" t="s">
        <v>11</v>
      </c>
      <c r="B50" t="s">
        <v>28</v>
      </c>
      <c r="C50" s="2" t="s">
        <v>1000</v>
      </c>
      <c r="D50" s="2" t="s">
        <v>1001</v>
      </c>
      <c r="E50" t="s">
        <v>33</v>
      </c>
      <c r="F50" t="s">
        <v>384</v>
      </c>
      <c r="G50">
        <v>0</v>
      </c>
      <c r="H50">
        <v>173</v>
      </c>
      <c r="I50">
        <v>0</v>
      </c>
      <c r="J50" t="s">
        <v>662</v>
      </c>
      <c r="K50">
        <v>5</v>
      </c>
      <c r="L50">
        <v>0</v>
      </c>
      <c r="M50">
        <f t="shared" si="0"/>
        <v>2</v>
      </c>
      <c r="N50" t="str">
        <f t="shared" si="1"/>
        <v>{id: 2, category: 'M12', packNumber:  1, pickNumber:  2, cards = [174,5,138,186,173], playerPick: 5 reviewerPick: null],</v>
      </c>
    </row>
    <row r="51" spans="1:14" hidden="1">
      <c r="A51" t="s">
        <v>11</v>
      </c>
      <c r="B51" t="s">
        <v>28</v>
      </c>
      <c r="C51" s="2" t="s">
        <v>1000</v>
      </c>
      <c r="D51" s="2" t="s">
        <v>1001</v>
      </c>
      <c r="E51">
        <v>0</v>
      </c>
      <c r="F51" t="s">
        <v>364</v>
      </c>
      <c r="G51">
        <v>0</v>
      </c>
      <c r="H51" t="e">
        <v>#N/A</v>
      </c>
      <c r="I51">
        <v>0</v>
      </c>
      <c r="J51" t="s">
        <v>662</v>
      </c>
      <c r="K51">
        <v>5</v>
      </c>
      <c r="L51">
        <v>0</v>
      </c>
      <c r="M51">
        <f t="shared" si="0"/>
        <v>2</v>
      </c>
      <c r="N51" t="str">
        <f t="shared" si="1"/>
        <v>{id: 2, category: 'M12', packNumber:  1, pickNumber:  2, cards = [174,5,138,186,173], playerPick: 5 reviewerPick: null],</v>
      </c>
    </row>
    <row r="52" spans="1:14" hidden="1">
      <c r="A52" t="s">
        <v>11</v>
      </c>
      <c r="B52" t="s">
        <v>28</v>
      </c>
      <c r="C52" s="2" t="s">
        <v>1000</v>
      </c>
      <c r="D52" s="2" t="s">
        <v>1001</v>
      </c>
      <c r="E52" t="s">
        <v>34</v>
      </c>
      <c r="F52" t="s">
        <v>385</v>
      </c>
      <c r="G52">
        <v>0</v>
      </c>
      <c r="H52">
        <v>139</v>
      </c>
      <c r="I52">
        <v>0</v>
      </c>
      <c r="J52" t="s">
        <v>663</v>
      </c>
      <c r="K52">
        <v>5</v>
      </c>
      <c r="L52">
        <v>0</v>
      </c>
      <c r="M52">
        <f t="shared" si="0"/>
        <v>2</v>
      </c>
      <c r="N52" t="str">
        <f t="shared" si="1"/>
        <v>{id: 2, category: 'M12', packNumber:  1, pickNumber:  2, cards = [174,5,138,186,173,139], playerPick: 5 reviewerPick: null],</v>
      </c>
    </row>
    <row r="53" spans="1:14" hidden="1">
      <c r="A53" t="s">
        <v>11</v>
      </c>
      <c r="B53" t="s">
        <v>28</v>
      </c>
      <c r="C53" s="2" t="s">
        <v>1000</v>
      </c>
      <c r="D53" s="2" t="s">
        <v>1001</v>
      </c>
      <c r="E53">
        <v>0</v>
      </c>
      <c r="F53" t="s">
        <v>364</v>
      </c>
      <c r="G53">
        <v>0</v>
      </c>
      <c r="H53" t="e">
        <v>#N/A</v>
      </c>
      <c r="I53">
        <v>0</v>
      </c>
      <c r="J53" t="s">
        <v>663</v>
      </c>
      <c r="K53">
        <v>5</v>
      </c>
      <c r="L53">
        <v>0</v>
      </c>
      <c r="M53">
        <f t="shared" si="0"/>
        <v>2</v>
      </c>
      <c r="N53" t="str">
        <f t="shared" si="1"/>
        <v>{id: 2, category: 'M12', packNumber:  1, pickNumber:  2, cards = [174,5,138,186,173,139], playerPick: 5 reviewerPick: null],</v>
      </c>
    </row>
    <row r="54" spans="1:14" hidden="1">
      <c r="A54" t="s">
        <v>11</v>
      </c>
      <c r="B54" t="s">
        <v>28</v>
      </c>
      <c r="C54" s="2" t="s">
        <v>1000</v>
      </c>
      <c r="D54" s="2" t="s">
        <v>1001</v>
      </c>
      <c r="E54" t="s">
        <v>35</v>
      </c>
      <c r="F54" t="s">
        <v>386</v>
      </c>
      <c r="G54">
        <v>0</v>
      </c>
      <c r="H54">
        <v>132</v>
      </c>
      <c r="I54">
        <v>0</v>
      </c>
      <c r="J54" t="s">
        <v>664</v>
      </c>
      <c r="K54">
        <v>5</v>
      </c>
      <c r="L54">
        <v>0</v>
      </c>
      <c r="M54">
        <f t="shared" si="0"/>
        <v>2</v>
      </c>
      <c r="N54" t="str">
        <f t="shared" si="1"/>
        <v>{id: 2, category: 'M12', packNumber:  1, pickNumber:  2, cards = [174,5,138,186,173,139,132], playerPick: 5 reviewerPick: null],</v>
      </c>
    </row>
    <row r="55" spans="1:14" hidden="1">
      <c r="A55" t="s">
        <v>11</v>
      </c>
      <c r="B55" t="s">
        <v>28</v>
      </c>
      <c r="C55" s="2" t="s">
        <v>1000</v>
      </c>
      <c r="D55" s="2" t="s">
        <v>1001</v>
      </c>
      <c r="E55">
        <v>0</v>
      </c>
      <c r="F55" t="s">
        <v>364</v>
      </c>
      <c r="G55">
        <v>0</v>
      </c>
      <c r="H55" t="e">
        <v>#N/A</v>
      </c>
      <c r="I55">
        <v>0</v>
      </c>
      <c r="J55" t="s">
        <v>664</v>
      </c>
      <c r="K55">
        <v>5</v>
      </c>
      <c r="L55">
        <v>0</v>
      </c>
      <c r="M55">
        <f t="shared" si="0"/>
        <v>2</v>
      </c>
      <c r="N55" t="str">
        <f t="shared" si="1"/>
        <v>{id: 2, category: 'M12', packNumber:  1, pickNumber:  2, cards = [174,5,138,186,173,139,132], playerPick: 5 reviewerPick: null],</v>
      </c>
    </row>
    <row r="56" spans="1:14" hidden="1">
      <c r="A56" t="s">
        <v>11</v>
      </c>
      <c r="B56" t="s">
        <v>28</v>
      </c>
      <c r="C56" s="2" t="s">
        <v>1000</v>
      </c>
      <c r="D56" s="2" t="s">
        <v>1001</v>
      </c>
      <c r="E56" t="s">
        <v>36</v>
      </c>
      <c r="F56" t="s">
        <v>387</v>
      </c>
      <c r="G56">
        <v>0</v>
      </c>
      <c r="H56">
        <v>120</v>
      </c>
      <c r="I56">
        <v>0</v>
      </c>
      <c r="J56" t="s">
        <v>665</v>
      </c>
      <c r="K56">
        <v>5</v>
      </c>
      <c r="L56">
        <v>0</v>
      </c>
      <c r="M56">
        <f t="shared" si="0"/>
        <v>2</v>
      </c>
      <c r="N56" t="str">
        <f t="shared" si="1"/>
        <v>{id: 2, category: 'M12', packNumber:  1, pickNumber:  2, cards = [174,5,138,186,173,139,132,120], playerPick: 5 reviewerPick: null],</v>
      </c>
    </row>
    <row r="57" spans="1:14" hidden="1">
      <c r="A57" t="s">
        <v>11</v>
      </c>
      <c r="B57" t="s">
        <v>28</v>
      </c>
      <c r="C57" s="2" t="s">
        <v>1000</v>
      </c>
      <c r="D57" s="2" t="s">
        <v>1001</v>
      </c>
      <c r="E57">
        <v>0</v>
      </c>
      <c r="F57" t="s">
        <v>364</v>
      </c>
      <c r="G57">
        <v>0</v>
      </c>
      <c r="H57" t="e">
        <v>#N/A</v>
      </c>
      <c r="I57">
        <v>0</v>
      </c>
      <c r="J57" t="s">
        <v>665</v>
      </c>
      <c r="K57">
        <v>5</v>
      </c>
      <c r="L57">
        <v>0</v>
      </c>
      <c r="M57">
        <f t="shared" si="0"/>
        <v>2</v>
      </c>
      <c r="N57" t="str">
        <f t="shared" si="1"/>
        <v>{id: 2, category: 'M12', packNumber:  1, pickNumber:  2, cards = [174,5,138,186,173,139,132,120], playerPick: 5 reviewerPick: null],</v>
      </c>
    </row>
    <row r="58" spans="1:14" hidden="1">
      <c r="A58" t="s">
        <v>11</v>
      </c>
      <c r="B58" t="s">
        <v>28</v>
      </c>
      <c r="C58" s="2" t="s">
        <v>1000</v>
      </c>
      <c r="D58" s="2" t="s">
        <v>1001</v>
      </c>
      <c r="E58" t="s">
        <v>37</v>
      </c>
      <c r="F58" t="s">
        <v>388</v>
      </c>
      <c r="G58">
        <v>0</v>
      </c>
      <c r="H58">
        <v>50</v>
      </c>
      <c r="I58">
        <v>0</v>
      </c>
      <c r="J58" t="s">
        <v>666</v>
      </c>
      <c r="K58">
        <v>5</v>
      </c>
      <c r="L58">
        <v>0</v>
      </c>
      <c r="M58">
        <f t="shared" si="0"/>
        <v>2</v>
      </c>
      <c r="N58" t="str">
        <f t="shared" si="1"/>
        <v>{id: 2, category: 'M12', packNumber:  1, pickNumber:  2, cards = [174,5,138,186,173,139,132,120,50], playerPick: 5 reviewerPick: null],</v>
      </c>
    </row>
    <row r="59" spans="1:14" hidden="1">
      <c r="A59" t="s">
        <v>11</v>
      </c>
      <c r="B59" t="s">
        <v>28</v>
      </c>
      <c r="C59" s="2" t="s">
        <v>1000</v>
      </c>
      <c r="D59" s="2" t="s">
        <v>1001</v>
      </c>
      <c r="E59">
        <v>0</v>
      </c>
      <c r="F59" t="s">
        <v>364</v>
      </c>
      <c r="G59">
        <v>0</v>
      </c>
      <c r="H59" t="e">
        <v>#N/A</v>
      </c>
      <c r="I59">
        <v>0</v>
      </c>
      <c r="J59" t="s">
        <v>666</v>
      </c>
      <c r="K59">
        <v>5</v>
      </c>
      <c r="L59">
        <v>0</v>
      </c>
      <c r="M59">
        <f t="shared" si="0"/>
        <v>2</v>
      </c>
      <c r="N59" t="str">
        <f t="shared" si="1"/>
        <v>{id: 2, category: 'M12', packNumber:  1, pickNumber:  2, cards = [174,5,138,186,173,139,132,120,50], playerPick: 5 reviewerPick: null],</v>
      </c>
    </row>
    <row r="60" spans="1:14" hidden="1">
      <c r="A60" t="s">
        <v>11</v>
      </c>
      <c r="B60" t="s">
        <v>28</v>
      </c>
      <c r="C60" s="2" t="s">
        <v>1000</v>
      </c>
      <c r="D60" s="2" t="s">
        <v>1001</v>
      </c>
      <c r="E60" t="s">
        <v>38</v>
      </c>
      <c r="F60" t="s">
        <v>389</v>
      </c>
      <c r="G60">
        <v>0</v>
      </c>
      <c r="H60">
        <v>17</v>
      </c>
      <c r="I60">
        <v>0</v>
      </c>
      <c r="J60" t="s">
        <v>667</v>
      </c>
      <c r="K60">
        <v>5</v>
      </c>
      <c r="L60">
        <v>0</v>
      </c>
      <c r="M60">
        <f t="shared" si="0"/>
        <v>2</v>
      </c>
      <c r="N60" t="str">
        <f t="shared" si="1"/>
        <v>{id: 2, category: 'M12', packNumber:  1, pickNumber:  2, cards = [174,5,138,186,173,139,132,120,50,17], playerPick: 5 reviewerPick: null],</v>
      </c>
    </row>
    <row r="61" spans="1:14" hidden="1">
      <c r="A61" t="s">
        <v>11</v>
      </c>
      <c r="B61" t="s">
        <v>28</v>
      </c>
      <c r="C61" s="2" t="s">
        <v>1000</v>
      </c>
      <c r="D61" s="2" t="s">
        <v>1001</v>
      </c>
      <c r="E61">
        <v>0</v>
      </c>
      <c r="F61" t="s">
        <v>364</v>
      </c>
      <c r="G61">
        <v>0</v>
      </c>
      <c r="H61" t="e">
        <v>#N/A</v>
      </c>
      <c r="I61">
        <v>0</v>
      </c>
      <c r="J61" t="s">
        <v>667</v>
      </c>
      <c r="K61">
        <v>5</v>
      </c>
      <c r="L61">
        <v>0</v>
      </c>
      <c r="M61">
        <f t="shared" si="0"/>
        <v>2</v>
      </c>
      <c r="N61" t="str">
        <f t="shared" si="1"/>
        <v>{id: 2, category: 'M12', packNumber:  1, pickNumber:  2, cards = [174,5,138,186,173,139,132,120,50,17], playerPick: 5 reviewerPick: null],</v>
      </c>
    </row>
    <row r="62" spans="1:14" hidden="1">
      <c r="A62" t="s">
        <v>11</v>
      </c>
      <c r="B62" t="s">
        <v>28</v>
      </c>
      <c r="C62" s="2" t="s">
        <v>1000</v>
      </c>
      <c r="D62" s="2" t="s">
        <v>1001</v>
      </c>
      <c r="E62" t="s">
        <v>39</v>
      </c>
      <c r="F62" t="s">
        <v>390</v>
      </c>
      <c r="G62">
        <v>0</v>
      </c>
      <c r="H62">
        <v>92</v>
      </c>
      <c r="I62">
        <v>0</v>
      </c>
      <c r="J62" t="s">
        <v>668</v>
      </c>
      <c r="K62">
        <v>5</v>
      </c>
      <c r="L62">
        <v>0</v>
      </c>
      <c r="M62">
        <f t="shared" si="0"/>
        <v>2</v>
      </c>
      <c r="N62" t="str">
        <f t="shared" si="1"/>
        <v>{id: 2, category: 'M12', packNumber:  1, pickNumber:  2, cards = [174,5,138,186,173,139,132,120,50,17,92], playerPick: 5 reviewerPick: null],</v>
      </c>
    </row>
    <row r="63" spans="1:14" hidden="1">
      <c r="A63" t="s">
        <v>11</v>
      </c>
      <c r="B63" t="s">
        <v>28</v>
      </c>
      <c r="C63" s="2" t="s">
        <v>1000</v>
      </c>
      <c r="D63" s="2" t="s">
        <v>1001</v>
      </c>
      <c r="E63">
        <v>0</v>
      </c>
      <c r="F63" t="s">
        <v>364</v>
      </c>
      <c r="G63">
        <v>0</v>
      </c>
      <c r="H63" t="e">
        <v>#N/A</v>
      </c>
      <c r="I63">
        <v>0</v>
      </c>
      <c r="J63" t="s">
        <v>668</v>
      </c>
      <c r="K63">
        <v>5</v>
      </c>
      <c r="L63">
        <v>0</v>
      </c>
      <c r="M63">
        <f t="shared" si="0"/>
        <v>2</v>
      </c>
      <c r="N63" t="str">
        <f t="shared" si="1"/>
        <v>{id: 2, category: 'M12', packNumber:  1, pickNumber:  2, cards = [174,5,138,186,173,139,132,120,50,17,92], playerPick: 5 reviewerPick: null],</v>
      </c>
    </row>
    <row r="64" spans="1:14" hidden="1">
      <c r="A64" t="s">
        <v>11</v>
      </c>
      <c r="B64" t="s">
        <v>28</v>
      </c>
      <c r="C64" s="2" t="s">
        <v>1000</v>
      </c>
      <c r="D64" s="2" t="s">
        <v>1001</v>
      </c>
      <c r="E64" t="s">
        <v>40</v>
      </c>
      <c r="F64" t="s">
        <v>391</v>
      </c>
      <c r="G64">
        <v>0</v>
      </c>
      <c r="H64">
        <v>275</v>
      </c>
      <c r="I64">
        <v>0</v>
      </c>
      <c r="J64" t="s">
        <v>669</v>
      </c>
      <c r="K64">
        <v>5</v>
      </c>
      <c r="L64">
        <v>0</v>
      </c>
      <c r="M64">
        <f t="shared" si="0"/>
        <v>2</v>
      </c>
      <c r="N64" t="str">
        <f t="shared" si="1"/>
        <v>{id: 2, category: 'M12', packNumber:  1, pickNumber:  2, cards = [174,5,138,186,173,139,132,120,50,17,92,275], playerPick: 5 reviewerPick: null],</v>
      </c>
    </row>
    <row r="65" spans="1:14" hidden="1">
      <c r="A65" t="s">
        <v>11</v>
      </c>
      <c r="B65" t="s">
        <v>28</v>
      </c>
      <c r="C65" s="2" t="s">
        <v>1000</v>
      </c>
      <c r="D65" s="2" t="s">
        <v>1001</v>
      </c>
      <c r="E65">
        <v>0</v>
      </c>
      <c r="F65" t="s">
        <v>364</v>
      </c>
      <c r="G65">
        <v>0</v>
      </c>
      <c r="H65" t="e">
        <v>#N/A</v>
      </c>
      <c r="I65">
        <v>0</v>
      </c>
      <c r="J65" t="s">
        <v>669</v>
      </c>
      <c r="K65">
        <v>5</v>
      </c>
      <c r="L65">
        <v>0</v>
      </c>
      <c r="M65">
        <f t="shared" si="0"/>
        <v>2</v>
      </c>
      <c r="N65" t="str">
        <f t="shared" si="1"/>
        <v>{id: 2, category: 'M12', packNumber:  1, pickNumber:  2, cards = [174,5,138,186,173,139,132,120,50,17,92,275], playerPick: 5 reviewerPick: null],</v>
      </c>
    </row>
    <row r="66" spans="1:14" hidden="1">
      <c r="A66" t="s">
        <v>11</v>
      </c>
      <c r="B66" t="s">
        <v>28</v>
      </c>
      <c r="C66" s="2" t="s">
        <v>1000</v>
      </c>
      <c r="D66" s="2" t="s">
        <v>1001</v>
      </c>
      <c r="E66" t="s">
        <v>41</v>
      </c>
      <c r="F66" t="s">
        <v>392</v>
      </c>
      <c r="G66">
        <v>0</v>
      </c>
      <c r="H66">
        <v>151</v>
      </c>
      <c r="I66">
        <v>0</v>
      </c>
      <c r="J66" t="s">
        <v>670</v>
      </c>
      <c r="K66">
        <v>5</v>
      </c>
      <c r="L66">
        <v>0</v>
      </c>
      <c r="M66">
        <f t="shared" si="0"/>
        <v>2</v>
      </c>
      <c r="N66" t="str">
        <f t="shared" si="1"/>
        <v>{id: 2, category: 'M12', packNumber:  1, pickNumber:  2, cards = [174,5,138,186,173,139,132,120,50,17,92,275,151], playerPick: 5 reviewerPick: null],</v>
      </c>
    </row>
    <row r="67" spans="1:14" hidden="1">
      <c r="A67" t="s">
        <v>11</v>
      </c>
      <c r="B67" t="s">
        <v>28</v>
      </c>
      <c r="C67" s="2" t="s">
        <v>1000</v>
      </c>
      <c r="D67" s="2" t="s">
        <v>1001</v>
      </c>
      <c r="E67">
        <v>0</v>
      </c>
      <c r="F67" t="s">
        <v>364</v>
      </c>
      <c r="G67">
        <v>0</v>
      </c>
      <c r="H67" t="e">
        <v>#N/A</v>
      </c>
      <c r="I67">
        <v>0</v>
      </c>
      <c r="J67" t="s">
        <v>670</v>
      </c>
      <c r="K67">
        <v>5</v>
      </c>
      <c r="L67">
        <v>0</v>
      </c>
      <c r="M67">
        <f t="shared" ref="M67:M130" si="2">IF(I67=1,IF(ISNUMBER(M66),M66+1,1),IF(ISNUMBER(M66),M66,0))</f>
        <v>2</v>
      </c>
      <c r="N67" t="str">
        <f t="shared" ref="N67:N130" si="3">"{id: "&amp;M67&amp;", category: '"&amp;TRIM(SUBSTITUTE(A67,"------",""))&amp;"', packNumber: "&amp;C67&amp;", pickNumber: "&amp;D67&amp;", cards = ["&amp;J67&amp;"], playerPick: "&amp;K67&amp;" reviewerPick: null],"</f>
        <v>{id: 2, category: 'M12', packNumber:  1, pickNumber:  2, cards = [174,5,138,186,173,139,132,120,50,17,92,275,151], playerPick: 5 reviewerPick: null],</v>
      </c>
    </row>
    <row r="68" spans="1:14" hidden="1">
      <c r="A68" t="s">
        <v>11</v>
      </c>
      <c r="B68" t="s">
        <v>28</v>
      </c>
      <c r="C68" s="2" t="s">
        <v>1000</v>
      </c>
      <c r="D68" s="2" t="s">
        <v>1001</v>
      </c>
      <c r="E68" t="s">
        <v>42</v>
      </c>
      <c r="F68" t="s">
        <v>393</v>
      </c>
      <c r="G68">
        <v>0</v>
      </c>
      <c r="H68">
        <v>270</v>
      </c>
      <c r="I68">
        <v>0</v>
      </c>
      <c r="J68" t="s">
        <v>671</v>
      </c>
      <c r="K68">
        <v>5</v>
      </c>
      <c r="L68">
        <v>0</v>
      </c>
      <c r="M68">
        <f t="shared" si="2"/>
        <v>2</v>
      </c>
      <c r="N68" t="str">
        <f t="shared" si="3"/>
        <v>{id: 2, category: 'M12', packNumber:  1, pickNumber:  2, cards = [174,5,138,186,173,139,132,120,50,17,92,275,151,270], playerPick: 5 reviewerPick: null],</v>
      </c>
    </row>
    <row r="69" spans="1:14" hidden="1">
      <c r="A69" t="s">
        <v>11</v>
      </c>
      <c r="B69" t="s">
        <v>28</v>
      </c>
      <c r="C69" s="2" t="s">
        <v>1000</v>
      </c>
      <c r="D69" s="2" t="s">
        <v>1001</v>
      </c>
      <c r="E69">
        <v>0</v>
      </c>
      <c r="F69" t="s">
        <v>364</v>
      </c>
      <c r="G69">
        <v>0</v>
      </c>
      <c r="H69" t="e">
        <v>#N/A</v>
      </c>
      <c r="I69">
        <v>0</v>
      </c>
      <c r="J69" t="s">
        <v>671</v>
      </c>
      <c r="K69">
        <v>5</v>
      </c>
      <c r="L69">
        <v>0</v>
      </c>
      <c r="M69">
        <f t="shared" si="2"/>
        <v>2</v>
      </c>
      <c r="N69" t="str">
        <f t="shared" si="3"/>
        <v>{id: 2, category: 'M12', packNumber:  1, pickNumber:  2, cards = [174,5,138,186,173,139,132,120,50,17,92,275,151,270], playerPick: 5 reviewerPick: null],</v>
      </c>
    </row>
    <row r="70" spans="1:14" hidden="1">
      <c r="A70" t="s">
        <v>11</v>
      </c>
      <c r="B70" t="s">
        <v>28</v>
      </c>
      <c r="C70" s="2" t="s">
        <v>1000</v>
      </c>
      <c r="D70" s="2" t="s">
        <v>1001</v>
      </c>
      <c r="E70">
        <v>0</v>
      </c>
      <c r="F70" t="s">
        <v>364</v>
      </c>
      <c r="G70">
        <v>0</v>
      </c>
      <c r="H70" t="e">
        <v>#N/A</v>
      </c>
      <c r="I70">
        <v>0</v>
      </c>
      <c r="J70" t="s">
        <v>671</v>
      </c>
      <c r="K70">
        <v>5</v>
      </c>
      <c r="L70">
        <v>0</v>
      </c>
      <c r="M70">
        <f t="shared" si="2"/>
        <v>2</v>
      </c>
      <c r="N70" t="str">
        <f t="shared" si="3"/>
        <v>{id: 2, category: 'M12', packNumber:  1, pickNumber:  2, cards = [174,5,138,186,173,139,132,120,50,17,92,275,151,270], playerPick: 5 reviewerPick: null],</v>
      </c>
    </row>
    <row r="71" spans="1:14">
      <c r="A71" t="s">
        <v>11</v>
      </c>
      <c r="B71" t="s">
        <v>28</v>
      </c>
      <c r="C71" s="2" t="s">
        <v>1000</v>
      </c>
      <c r="D71" s="2" t="s">
        <v>1001</v>
      </c>
      <c r="E71">
        <v>0</v>
      </c>
      <c r="F71" t="s">
        <v>364</v>
      </c>
      <c r="G71">
        <v>0</v>
      </c>
      <c r="H71" t="e">
        <v>#N/A</v>
      </c>
      <c r="I71">
        <v>0</v>
      </c>
      <c r="J71" t="s">
        <v>671</v>
      </c>
      <c r="K71">
        <v>5</v>
      </c>
      <c r="L71">
        <v>1</v>
      </c>
      <c r="M71">
        <f t="shared" si="2"/>
        <v>2</v>
      </c>
      <c r="N71" t="str">
        <f>"{id: "&amp;M71&amp;", packEdition: '"&amp;TRIM(SUBSTITUTE(A71,"------",""))&amp;"', packNumber: "&amp;C71&amp;", pickNumber: "&amp;D71&amp;", cards: ["&amp;J71&amp;"], playerPick: "&amp;K71&amp;", reviewerPick: null},"</f>
        <v>{id: 2, packEdition: 'M12', packNumber:  1, pickNumber:  2, cards: [174,5,138,186,173,139,132,120,50,17,92,275,151,270], playerPick: 5, reviewerPick: null},</v>
      </c>
    </row>
    <row r="72" spans="1:14" hidden="1">
      <c r="A72" t="s">
        <v>11</v>
      </c>
      <c r="B72" t="s">
        <v>43</v>
      </c>
      <c r="C72" s="2" t="s">
        <v>1000</v>
      </c>
      <c r="D72" s="2" t="s">
        <v>1002</v>
      </c>
      <c r="E72" t="s">
        <v>363</v>
      </c>
      <c r="F72" t="s">
        <v>363</v>
      </c>
      <c r="G72">
        <v>0</v>
      </c>
      <c r="H72" t="e">
        <v>#N/A</v>
      </c>
      <c r="I72">
        <v>1</v>
      </c>
      <c r="J72" t="s">
        <v>363</v>
      </c>
      <c r="K72">
        <v>5</v>
      </c>
      <c r="L72">
        <v>0</v>
      </c>
      <c r="M72">
        <f t="shared" si="2"/>
        <v>3</v>
      </c>
      <c r="N72" t="str">
        <f t="shared" si="3"/>
        <v>{id: 3, category: 'M12', packNumber:  1, pickNumber:  3, cards = [], playerPick: 5 reviewerPick: null],</v>
      </c>
    </row>
    <row r="73" spans="1:14" hidden="1">
      <c r="A73" t="s">
        <v>11</v>
      </c>
      <c r="B73" t="s">
        <v>43</v>
      </c>
      <c r="C73" s="2" t="s">
        <v>1000</v>
      </c>
      <c r="D73" s="2" t="s">
        <v>1002</v>
      </c>
      <c r="E73">
        <v>0</v>
      </c>
      <c r="F73" t="s">
        <v>364</v>
      </c>
      <c r="G73">
        <v>0</v>
      </c>
      <c r="H73" t="e">
        <v>#N/A</v>
      </c>
      <c r="I73">
        <v>0</v>
      </c>
      <c r="J73" t="s">
        <v>363</v>
      </c>
      <c r="K73">
        <v>5</v>
      </c>
      <c r="L73">
        <v>0</v>
      </c>
      <c r="M73">
        <f t="shared" si="2"/>
        <v>3</v>
      </c>
      <c r="N73" t="str">
        <f t="shared" si="3"/>
        <v>{id: 3, category: 'M12', packNumber:  1, pickNumber:  3, cards = [], playerPick: 5 reviewerPick: null],</v>
      </c>
    </row>
    <row r="74" spans="1:14" hidden="1">
      <c r="A74" t="s">
        <v>11</v>
      </c>
      <c r="B74" t="s">
        <v>43</v>
      </c>
      <c r="C74" s="2" t="s">
        <v>1000</v>
      </c>
      <c r="D74" s="2" t="s">
        <v>1002</v>
      </c>
      <c r="E74" t="s">
        <v>44</v>
      </c>
      <c r="F74" t="s">
        <v>394</v>
      </c>
      <c r="G74">
        <v>0</v>
      </c>
      <c r="H74">
        <v>95</v>
      </c>
      <c r="I74">
        <v>0</v>
      </c>
      <c r="J74" t="s">
        <v>909</v>
      </c>
      <c r="K74">
        <v>5</v>
      </c>
      <c r="L74">
        <v>0</v>
      </c>
      <c r="M74">
        <f t="shared" si="2"/>
        <v>3</v>
      </c>
      <c r="N74" t="str">
        <f t="shared" si="3"/>
        <v>{id: 3, category: 'M12', packNumber:  1, pickNumber:  3, cards = [95], playerPick: 5 reviewerPick: null],</v>
      </c>
    </row>
    <row r="75" spans="1:14" hidden="1">
      <c r="A75" t="s">
        <v>11</v>
      </c>
      <c r="B75" t="s">
        <v>43</v>
      </c>
      <c r="C75" s="2" t="s">
        <v>1000</v>
      </c>
      <c r="D75" s="2" t="s">
        <v>1002</v>
      </c>
      <c r="E75">
        <v>0</v>
      </c>
      <c r="F75" t="s">
        <v>364</v>
      </c>
      <c r="G75">
        <v>0</v>
      </c>
      <c r="H75" t="e">
        <v>#N/A</v>
      </c>
      <c r="I75">
        <v>0</v>
      </c>
      <c r="J75" t="s">
        <v>909</v>
      </c>
      <c r="K75">
        <v>5</v>
      </c>
      <c r="L75">
        <v>0</v>
      </c>
      <c r="M75">
        <f t="shared" si="2"/>
        <v>3</v>
      </c>
      <c r="N75" t="str">
        <f t="shared" si="3"/>
        <v>{id: 3, category: 'M12', packNumber:  1, pickNumber:  3, cards = [95], playerPick: 5 reviewerPick: null],</v>
      </c>
    </row>
    <row r="76" spans="1:14" hidden="1">
      <c r="A76" t="s">
        <v>11</v>
      </c>
      <c r="B76" t="s">
        <v>43</v>
      </c>
      <c r="C76" s="2" t="s">
        <v>1000</v>
      </c>
      <c r="D76" s="2" t="s">
        <v>1002</v>
      </c>
      <c r="E76" t="s">
        <v>45</v>
      </c>
      <c r="F76" t="s">
        <v>395</v>
      </c>
      <c r="G76">
        <v>1</v>
      </c>
      <c r="H76">
        <v>46</v>
      </c>
      <c r="I76">
        <v>0</v>
      </c>
      <c r="J76" t="s">
        <v>672</v>
      </c>
      <c r="K76">
        <v>46</v>
      </c>
      <c r="L76">
        <v>0</v>
      </c>
      <c r="M76">
        <f t="shared" si="2"/>
        <v>3</v>
      </c>
      <c r="N76" t="str">
        <f t="shared" si="3"/>
        <v>{id: 3, category: 'M12', packNumber:  1, pickNumber:  3, cards = [95,46], playerPick: 46 reviewerPick: null],</v>
      </c>
    </row>
    <row r="77" spans="1:14" hidden="1">
      <c r="A77" t="s">
        <v>11</v>
      </c>
      <c r="B77" t="s">
        <v>43</v>
      </c>
      <c r="C77" s="2" t="s">
        <v>1000</v>
      </c>
      <c r="D77" s="2" t="s">
        <v>1002</v>
      </c>
      <c r="E77">
        <v>0</v>
      </c>
      <c r="F77" t="s">
        <v>364</v>
      </c>
      <c r="G77">
        <v>0</v>
      </c>
      <c r="H77" t="e">
        <v>#N/A</v>
      </c>
      <c r="I77">
        <v>0</v>
      </c>
      <c r="J77" t="s">
        <v>672</v>
      </c>
      <c r="K77">
        <v>46</v>
      </c>
      <c r="L77">
        <v>0</v>
      </c>
      <c r="M77">
        <f t="shared" si="2"/>
        <v>3</v>
      </c>
      <c r="N77" t="str">
        <f t="shared" si="3"/>
        <v>{id: 3, category: 'M12', packNumber:  1, pickNumber:  3, cards = [95,46], playerPick: 46 reviewerPick: null],</v>
      </c>
    </row>
    <row r="78" spans="1:14" hidden="1">
      <c r="A78" t="s">
        <v>11</v>
      </c>
      <c r="B78" t="s">
        <v>43</v>
      </c>
      <c r="C78" s="2" t="s">
        <v>1000</v>
      </c>
      <c r="D78" s="2" t="s">
        <v>1002</v>
      </c>
      <c r="E78" t="s">
        <v>46</v>
      </c>
      <c r="F78" t="s">
        <v>396</v>
      </c>
      <c r="G78">
        <v>0</v>
      </c>
      <c r="H78">
        <v>213</v>
      </c>
      <c r="I78">
        <v>0</v>
      </c>
      <c r="J78" t="s">
        <v>673</v>
      </c>
      <c r="K78">
        <v>46</v>
      </c>
      <c r="L78">
        <v>0</v>
      </c>
      <c r="M78">
        <f t="shared" si="2"/>
        <v>3</v>
      </c>
      <c r="N78" t="str">
        <f t="shared" si="3"/>
        <v>{id: 3, category: 'M12', packNumber:  1, pickNumber:  3, cards = [95,46,213], playerPick: 46 reviewerPick: null],</v>
      </c>
    </row>
    <row r="79" spans="1:14" hidden="1">
      <c r="A79" t="s">
        <v>11</v>
      </c>
      <c r="B79" t="s">
        <v>43</v>
      </c>
      <c r="C79" s="2" t="s">
        <v>1000</v>
      </c>
      <c r="D79" s="2" t="s">
        <v>1002</v>
      </c>
      <c r="E79">
        <v>0</v>
      </c>
      <c r="F79" t="s">
        <v>364</v>
      </c>
      <c r="G79">
        <v>0</v>
      </c>
      <c r="H79" t="e">
        <v>#N/A</v>
      </c>
      <c r="I79">
        <v>0</v>
      </c>
      <c r="J79" t="s">
        <v>673</v>
      </c>
      <c r="K79">
        <v>46</v>
      </c>
      <c r="L79">
        <v>0</v>
      </c>
      <c r="M79">
        <f t="shared" si="2"/>
        <v>3</v>
      </c>
      <c r="N79" t="str">
        <f t="shared" si="3"/>
        <v>{id: 3, category: 'M12', packNumber:  1, pickNumber:  3, cards = [95,46,213], playerPick: 46 reviewerPick: null],</v>
      </c>
    </row>
    <row r="80" spans="1:14" hidden="1">
      <c r="A80" t="s">
        <v>11</v>
      </c>
      <c r="B80" t="s">
        <v>43</v>
      </c>
      <c r="C80" s="2" t="s">
        <v>1000</v>
      </c>
      <c r="D80" s="2" t="s">
        <v>1002</v>
      </c>
      <c r="E80" t="s">
        <v>47</v>
      </c>
      <c r="F80" t="s">
        <v>397</v>
      </c>
      <c r="G80">
        <v>0</v>
      </c>
      <c r="H80">
        <v>169</v>
      </c>
      <c r="I80">
        <v>0</v>
      </c>
      <c r="J80" t="s">
        <v>674</v>
      </c>
      <c r="K80">
        <v>46</v>
      </c>
      <c r="L80">
        <v>0</v>
      </c>
      <c r="M80">
        <f t="shared" si="2"/>
        <v>3</v>
      </c>
      <c r="N80" t="str">
        <f t="shared" si="3"/>
        <v>{id: 3, category: 'M12', packNumber:  1, pickNumber:  3, cards = [95,46,213,169], playerPick: 46 reviewerPick: null],</v>
      </c>
    </row>
    <row r="81" spans="1:14" hidden="1">
      <c r="A81" t="s">
        <v>11</v>
      </c>
      <c r="B81" t="s">
        <v>43</v>
      </c>
      <c r="C81" s="2" t="s">
        <v>1000</v>
      </c>
      <c r="D81" s="2" t="s">
        <v>1002</v>
      </c>
      <c r="E81">
        <v>0</v>
      </c>
      <c r="F81" t="s">
        <v>364</v>
      </c>
      <c r="G81">
        <v>0</v>
      </c>
      <c r="H81" t="e">
        <v>#N/A</v>
      </c>
      <c r="I81">
        <v>0</v>
      </c>
      <c r="J81" t="s">
        <v>674</v>
      </c>
      <c r="K81">
        <v>46</v>
      </c>
      <c r="L81">
        <v>0</v>
      </c>
      <c r="M81">
        <f t="shared" si="2"/>
        <v>3</v>
      </c>
      <c r="N81" t="str">
        <f t="shared" si="3"/>
        <v>{id: 3, category: 'M12', packNumber:  1, pickNumber:  3, cards = [95,46,213,169], playerPick: 46 reviewerPick: null],</v>
      </c>
    </row>
    <row r="82" spans="1:14" hidden="1">
      <c r="A82" t="s">
        <v>11</v>
      </c>
      <c r="B82" t="s">
        <v>43</v>
      </c>
      <c r="C82" s="2" t="s">
        <v>1000</v>
      </c>
      <c r="D82" s="2" t="s">
        <v>1002</v>
      </c>
      <c r="E82" t="s">
        <v>48</v>
      </c>
      <c r="F82" t="s">
        <v>398</v>
      </c>
      <c r="G82">
        <v>0</v>
      </c>
      <c r="H82">
        <v>202</v>
      </c>
      <c r="I82">
        <v>0</v>
      </c>
      <c r="J82" t="s">
        <v>675</v>
      </c>
      <c r="K82">
        <v>46</v>
      </c>
      <c r="L82">
        <v>0</v>
      </c>
      <c r="M82">
        <f t="shared" si="2"/>
        <v>3</v>
      </c>
      <c r="N82" t="str">
        <f t="shared" si="3"/>
        <v>{id: 3, category: 'M12', packNumber:  1, pickNumber:  3, cards = [95,46,213,169,202], playerPick: 46 reviewerPick: null],</v>
      </c>
    </row>
    <row r="83" spans="1:14" hidden="1">
      <c r="A83" t="s">
        <v>11</v>
      </c>
      <c r="B83" t="s">
        <v>43</v>
      </c>
      <c r="C83" s="2" t="s">
        <v>1000</v>
      </c>
      <c r="D83" s="2" t="s">
        <v>1002</v>
      </c>
      <c r="E83">
        <v>0</v>
      </c>
      <c r="F83" t="s">
        <v>364</v>
      </c>
      <c r="G83">
        <v>0</v>
      </c>
      <c r="H83" t="e">
        <v>#N/A</v>
      </c>
      <c r="I83">
        <v>0</v>
      </c>
      <c r="J83" t="s">
        <v>675</v>
      </c>
      <c r="K83">
        <v>46</v>
      </c>
      <c r="L83">
        <v>0</v>
      </c>
      <c r="M83">
        <f t="shared" si="2"/>
        <v>3</v>
      </c>
      <c r="N83" t="str">
        <f t="shared" si="3"/>
        <v>{id: 3, category: 'M12', packNumber:  1, pickNumber:  3, cards = [95,46,213,169,202], playerPick: 46 reviewerPick: null],</v>
      </c>
    </row>
    <row r="84" spans="1:14" hidden="1">
      <c r="A84" t="s">
        <v>11</v>
      </c>
      <c r="B84" t="s">
        <v>43</v>
      </c>
      <c r="C84" s="2" t="s">
        <v>1000</v>
      </c>
      <c r="D84" s="2" t="s">
        <v>1002</v>
      </c>
      <c r="E84" t="s">
        <v>49</v>
      </c>
      <c r="F84" t="s">
        <v>399</v>
      </c>
      <c r="G84">
        <v>0</v>
      </c>
      <c r="H84">
        <v>59</v>
      </c>
      <c r="I84">
        <v>0</v>
      </c>
      <c r="J84" t="s">
        <v>676</v>
      </c>
      <c r="K84">
        <v>46</v>
      </c>
      <c r="L84">
        <v>0</v>
      </c>
      <c r="M84">
        <f t="shared" si="2"/>
        <v>3</v>
      </c>
      <c r="N84" t="str">
        <f t="shared" si="3"/>
        <v>{id: 3, category: 'M12', packNumber:  1, pickNumber:  3, cards = [95,46,213,169,202,59], playerPick: 46 reviewerPick: null],</v>
      </c>
    </row>
    <row r="85" spans="1:14" hidden="1">
      <c r="A85" t="s">
        <v>11</v>
      </c>
      <c r="B85" t="s">
        <v>43</v>
      </c>
      <c r="C85" s="2" t="s">
        <v>1000</v>
      </c>
      <c r="D85" s="2" t="s">
        <v>1002</v>
      </c>
      <c r="E85">
        <v>0</v>
      </c>
      <c r="F85" t="s">
        <v>364</v>
      </c>
      <c r="G85">
        <v>0</v>
      </c>
      <c r="H85" t="e">
        <v>#N/A</v>
      </c>
      <c r="I85">
        <v>0</v>
      </c>
      <c r="J85" t="s">
        <v>676</v>
      </c>
      <c r="K85">
        <v>46</v>
      </c>
      <c r="L85">
        <v>0</v>
      </c>
      <c r="M85">
        <f t="shared" si="2"/>
        <v>3</v>
      </c>
      <c r="N85" t="str">
        <f t="shared" si="3"/>
        <v>{id: 3, category: 'M12', packNumber:  1, pickNumber:  3, cards = [95,46,213,169,202,59], playerPick: 46 reviewerPick: null],</v>
      </c>
    </row>
    <row r="86" spans="1:14" hidden="1">
      <c r="A86" t="s">
        <v>11</v>
      </c>
      <c r="B86" t="s">
        <v>43</v>
      </c>
      <c r="C86" s="2" t="s">
        <v>1000</v>
      </c>
      <c r="D86" s="2" t="s">
        <v>1002</v>
      </c>
      <c r="E86" t="s">
        <v>50</v>
      </c>
      <c r="F86" t="s">
        <v>400</v>
      </c>
      <c r="G86">
        <v>0</v>
      </c>
      <c r="H86">
        <v>260</v>
      </c>
      <c r="I86">
        <v>0</v>
      </c>
      <c r="J86" t="s">
        <v>677</v>
      </c>
      <c r="K86">
        <v>46</v>
      </c>
      <c r="L86">
        <v>0</v>
      </c>
      <c r="M86">
        <f t="shared" si="2"/>
        <v>3</v>
      </c>
      <c r="N86" t="str">
        <f t="shared" si="3"/>
        <v>{id: 3, category: 'M12', packNumber:  1, pickNumber:  3, cards = [95,46,213,169,202,59,260], playerPick: 46 reviewerPick: null],</v>
      </c>
    </row>
    <row r="87" spans="1:14" hidden="1">
      <c r="A87" t="s">
        <v>11</v>
      </c>
      <c r="B87" t="s">
        <v>43</v>
      </c>
      <c r="C87" s="2" t="s">
        <v>1000</v>
      </c>
      <c r="D87" s="2" t="s">
        <v>1002</v>
      </c>
      <c r="E87">
        <v>0</v>
      </c>
      <c r="F87" t="s">
        <v>364</v>
      </c>
      <c r="G87">
        <v>0</v>
      </c>
      <c r="H87" t="e">
        <v>#N/A</v>
      </c>
      <c r="I87">
        <v>0</v>
      </c>
      <c r="J87" t="s">
        <v>677</v>
      </c>
      <c r="K87">
        <v>46</v>
      </c>
      <c r="L87">
        <v>0</v>
      </c>
      <c r="M87">
        <f t="shared" si="2"/>
        <v>3</v>
      </c>
      <c r="N87" t="str">
        <f t="shared" si="3"/>
        <v>{id: 3, category: 'M12', packNumber:  1, pickNumber:  3, cards = [95,46,213,169,202,59,260], playerPick: 46 reviewerPick: null],</v>
      </c>
    </row>
    <row r="88" spans="1:14" hidden="1">
      <c r="A88" t="s">
        <v>11</v>
      </c>
      <c r="B88" t="s">
        <v>43</v>
      </c>
      <c r="C88" s="2" t="s">
        <v>1000</v>
      </c>
      <c r="D88" s="2" t="s">
        <v>1002</v>
      </c>
      <c r="E88" t="s">
        <v>51</v>
      </c>
      <c r="F88" t="s">
        <v>401</v>
      </c>
      <c r="G88">
        <v>0</v>
      </c>
      <c r="H88">
        <v>232</v>
      </c>
      <c r="I88">
        <v>0</v>
      </c>
      <c r="J88" t="s">
        <v>678</v>
      </c>
      <c r="K88">
        <v>46</v>
      </c>
      <c r="L88">
        <v>0</v>
      </c>
      <c r="M88">
        <f t="shared" si="2"/>
        <v>3</v>
      </c>
      <c r="N88" t="str">
        <f t="shared" si="3"/>
        <v>{id: 3, category: 'M12', packNumber:  1, pickNumber:  3, cards = [95,46,213,169,202,59,260,232], playerPick: 46 reviewerPick: null],</v>
      </c>
    </row>
    <row r="89" spans="1:14" hidden="1">
      <c r="A89" t="s">
        <v>11</v>
      </c>
      <c r="B89" t="s">
        <v>43</v>
      </c>
      <c r="C89" s="2" t="s">
        <v>1000</v>
      </c>
      <c r="D89" s="2" t="s">
        <v>1002</v>
      </c>
      <c r="E89">
        <v>0</v>
      </c>
      <c r="F89" t="s">
        <v>364</v>
      </c>
      <c r="G89">
        <v>0</v>
      </c>
      <c r="H89" t="e">
        <v>#N/A</v>
      </c>
      <c r="I89">
        <v>0</v>
      </c>
      <c r="J89" t="s">
        <v>678</v>
      </c>
      <c r="K89">
        <v>46</v>
      </c>
      <c r="L89">
        <v>0</v>
      </c>
      <c r="M89">
        <f t="shared" si="2"/>
        <v>3</v>
      </c>
      <c r="N89" t="str">
        <f t="shared" si="3"/>
        <v>{id: 3, category: 'M12', packNumber:  1, pickNumber:  3, cards = [95,46,213,169,202,59,260,232], playerPick: 46 reviewerPick: null],</v>
      </c>
    </row>
    <row r="90" spans="1:14" hidden="1">
      <c r="A90" t="s">
        <v>11</v>
      </c>
      <c r="B90" t="s">
        <v>43</v>
      </c>
      <c r="C90" s="2" t="s">
        <v>1000</v>
      </c>
      <c r="D90" s="2" t="s">
        <v>1002</v>
      </c>
      <c r="E90" t="s">
        <v>52</v>
      </c>
      <c r="F90" t="s">
        <v>402</v>
      </c>
      <c r="G90">
        <v>0</v>
      </c>
      <c r="H90">
        <v>117</v>
      </c>
      <c r="I90">
        <v>0</v>
      </c>
      <c r="J90" t="s">
        <v>679</v>
      </c>
      <c r="K90">
        <v>46</v>
      </c>
      <c r="L90">
        <v>0</v>
      </c>
      <c r="M90">
        <f t="shared" si="2"/>
        <v>3</v>
      </c>
      <c r="N90" t="str">
        <f t="shared" si="3"/>
        <v>{id: 3, category: 'M12', packNumber:  1, pickNumber:  3, cards = [95,46,213,169,202,59,260,232,117], playerPick: 46 reviewerPick: null],</v>
      </c>
    </row>
    <row r="91" spans="1:14" hidden="1">
      <c r="A91" t="s">
        <v>11</v>
      </c>
      <c r="B91" t="s">
        <v>43</v>
      </c>
      <c r="C91" s="2" t="s">
        <v>1000</v>
      </c>
      <c r="D91" s="2" t="s">
        <v>1002</v>
      </c>
      <c r="E91">
        <v>0</v>
      </c>
      <c r="F91" t="s">
        <v>364</v>
      </c>
      <c r="G91">
        <v>0</v>
      </c>
      <c r="H91" t="e">
        <v>#N/A</v>
      </c>
      <c r="I91">
        <v>0</v>
      </c>
      <c r="J91" t="s">
        <v>679</v>
      </c>
      <c r="K91">
        <v>46</v>
      </c>
      <c r="L91">
        <v>0</v>
      </c>
      <c r="M91">
        <f t="shared" si="2"/>
        <v>3</v>
      </c>
      <c r="N91" t="str">
        <f t="shared" si="3"/>
        <v>{id: 3, category: 'M12', packNumber:  1, pickNumber:  3, cards = [95,46,213,169,202,59,260,232,117], playerPick: 46 reviewerPick: null],</v>
      </c>
    </row>
    <row r="92" spans="1:14" hidden="1">
      <c r="A92" t="s">
        <v>11</v>
      </c>
      <c r="B92" t="s">
        <v>43</v>
      </c>
      <c r="C92" s="2" t="s">
        <v>1000</v>
      </c>
      <c r="D92" s="2" t="s">
        <v>1002</v>
      </c>
      <c r="E92" t="s">
        <v>53</v>
      </c>
      <c r="F92" t="s">
        <v>403</v>
      </c>
      <c r="G92">
        <v>0</v>
      </c>
      <c r="H92">
        <v>231</v>
      </c>
      <c r="I92">
        <v>0</v>
      </c>
      <c r="J92" t="s">
        <v>680</v>
      </c>
      <c r="K92">
        <v>46</v>
      </c>
      <c r="L92">
        <v>0</v>
      </c>
      <c r="M92">
        <f t="shared" si="2"/>
        <v>3</v>
      </c>
      <c r="N92" t="str">
        <f t="shared" si="3"/>
        <v>{id: 3, category: 'M12', packNumber:  1, pickNumber:  3, cards = [95,46,213,169,202,59,260,232,117,231], playerPick: 46 reviewerPick: null],</v>
      </c>
    </row>
    <row r="93" spans="1:14" hidden="1">
      <c r="A93" t="s">
        <v>11</v>
      </c>
      <c r="B93" t="s">
        <v>43</v>
      </c>
      <c r="C93" s="2" t="s">
        <v>1000</v>
      </c>
      <c r="D93" s="2" t="s">
        <v>1002</v>
      </c>
      <c r="E93">
        <v>0</v>
      </c>
      <c r="F93" t="s">
        <v>364</v>
      </c>
      <c r="G93">
        <v>0</v>
      </c>
      <c r="H93" t="e">
        <v>#N/A</v>
      </c>
      <c r="I93">
        <v>0</v>
      </c>
      <c r="J93" t="s">
        <v>680</v>
      </c>
      <c r="K93">
        <v>46</v>
      </c>
      <c r="L93">
        <v>0</v>
      </c>
      <c r="M93">
        <f t="shared" si="2"/>
        <v>3</v>
      </c>
      <c r="N93" t="str">
        <f t="shared" si="3"/>
        <v>{id: 3, category: 'M12', packNumber:  1, pickNumber:  3, cards = [95,46,213,169,202,59,260,232,117,231], playerPick: 46 reviewerPick: null],</v>
      </c>
    </row>
    <row r="94" spans="1:14" hidden="1">
      <c r="A94" t="s">
        <v>11</v>
      </c>
      <c r="B94" t="s">
        <v>43</v>
      </c>
      <c r="C94" s="2" t="s">
        <v>1000</v>
      </c>
      <c r="D94" s="2" t="s">
        <v>1002</v>
      </c>
      <c r="E94" t="s">
        <v>54</v>
      </c>
      <c r="F94" t="s">
        <v>404</v>
      </c>
      <c r="G94">
        <v>0</v>
      </c>
      <c r="H94">
        <v>129</v>
      </c>
      <c r="I94">
        <v>0</v>
      </c>
      <c r="J94" t="s">
        <v>681</v>
      </c>
      <c r="K94">
        <v>46</v>
      </c>
      <c r="L94">
        <v>0</v>
      </c>
      <c r="M94">
        <f t="shared" si="2"/>
        <v>3</v>
      </c>
      <c r="N94" t="str">
        <f t="shared" si="3"/>
        <v>{id: 3, category: 'M12', packNumber:  1, pickNumber:  3, cards = [95,46,213,169,202,59,260,232,117,231,129], playerPick: 46 reviewerPick: null],</v>
      </c>
    </row>
    <row r="95" spans="1:14" hidden="1">
      <c r="A95" t="s">
        <v>11</v>
      </c>
      <c r="B95" t="s">
        <v>43</v>
      </c>
      <c r="C95" s="2" t="s">
        <v>1000</v>
      </c>
      <c r="D95" s="2" t="s">
        <v>1002</v>
      </c>
      <c r="E95">
        <v>0</v>
      </c>
      <c r="F95" t="s">
        <v>364</v>
      </c>
      <c r="G95">
        <v>0</v>
      </c>
      <c r="H95" t="e">
        <v>#N/A</v>
      </c>
      <c r="I95">
        <v>0</v>
      </c>
      <c r="J95" t="s">
        <v>681</v>
      </c>
      <c r="K95">
        <v>46</v>
      </c>
      <c r="L95">
        <v>0</v>
      </c>
      <c r="M95">
        <f t="shared" si="2"/>
        <v>3</v>
      </c>
      <c r="N95" t="str">
        <f t="shared" si="3"/>
        <v>{id: 3, category: 'M12', packNumber:  1, pickNumber:  3, cards = [95,46,213,169,202,59,260,232,117,231,129], playerPick: 46 reviewerPick: null],</v>
      </c>
    </row>
    <row r="96" spans="1:14" hidden="1">
      <c r="A96" t="s">
        <v>11</v>
      </c>
      <c r="B96" t="s">
        <v>43</v>
      </c>
      <c r="C96" s="2" t="s">
        <v>1000</v>
      </c>
      <c r="D96" s="2" t="s">
        <v>1002</v>
      </c>
      <c r="E96" t="s">
        <v>55</v>
      </c>
      <c r="F96" t="s">
        <v>405</v>
      </c>
      <c r="G96">
        <v>0</v>
      </c>
      <c r="H96">
        <v>84</v>
      </c>
      <c r="I96">
        <v>0</v>
      </c>
      <c r="J96" t="s">
        <v>682</v>
      </c>
      <c r="K96">
        <v>46</v>
      </c>
      <c r="L96">
        <v>0</v>
      </c>
      <c r="M96">
        <f t="shared" si="2"/>
        <v>3</v>
      </c>
      <c r="N96" t="str">
        <f t="shared" si="3"/>
        <v>{id: 3, category: 'M12', packNumber:  1, pickNumber:  3, cards = [95,46,213,169,202,59,260,232,117,231,129,84], playerPick: 46 reviewerPick: null],</v>
      </c>
    </row>
    <row r="97" spans="1:14" hidden="1">
      <c r="A97" t="s">
        <v>11</v>
      </c>
      <c r="B97" t="s">
        <v>43</v>
      </c>
      <c r="C97" s="2" t="s">
        <v>1000</v>
      </c>
      <c r="D97" s="2" t="s">
        <v>1002</v>
      </c>
      <c r="E97">
        <v>0</v>
      </c>
      <c r="F97" t="s">
        <v>364</v>
      </c>
      <c r="G97">
        <v>0</v>
      </c>
      <c r="H97" t="e">
        <v>#N/A</v>
      </c>
      <c r="I97">
        <v>0</v>
      </c>
      <c r="J97" t="s">
        <v>682</v>
      </c>
      <c r="K97">
        <v>46</v>
      </c>
      <c r="L97">
        <v>0</v>
      </c>
      <c r="M97">
        <f t="shared" si="2"/>
        <v>3</v>
      </c>
      <c r="N97" t="str">
        <f t="shared" si="3"/>
        <v>{id: 3, category: 'M12', packNumber:  1, pickNumber:  3, cards = [95,46,213,169,202,59,260,232,117,231,129,84], playerPick: 46 reviewerPick: null],</v>
      </c>
    </row>
    <row r="98" spans="1:14" hidden="1">
      <c r="A98" t="s">
        <v>11</v>
      </c>
      <c r="B98" t="s">
        <v>43</v>
      </c>
      <c r="C98" s="2" t="s">
        <v>1000</v>
      </c>
      <c r="D98" s="2" t="s">
        <v>1002</v>
      </c>
      <c r="E98" t="s">
        <v>56</v>
      </c>
      <c r="F98" t="s">
        <v>406</v>
      </c>
      <c r="G98">
        <v>0</v>
      </c>
      <c r="H98">
        <v>13</v>
      </c>
      <c r="I98">
        <v>0</v>
      </c>
      <c r="J98" t="s">
        <v>683</v>
      </c>
      <c r="K98">
        <v>46</v>
      </c>
      <c r="L98">
        <v>0</v>
      </c>
      <c r="M98">
        <f t="shared" si="2"/>
        <v>3</v>
      </c>
      <c r="N98" t="str">
        <f t="shared" si="3"/>
        <v>{id: 3, category: 'M12', packNumber:  1, pickNumber:  3, cards = [95,46,213,169,202,59,260,232,117,231,129,84,13], playerPick: 46 reviewerPick: null],</v>
      </c>
    </row>
    <row r="99" spans="1:14" hidden="1">
      <c r="A99" t="s">
        <v>11</v>
      </c>
      <c r="B99" t="s">
        <v>43</v>
      </c>
      <c r="C99" s="2" t="s">
        <v>1000</v>
      </c>
      <c r="D99" s="2" t="s">
        <v>1002</v>
      </c>
      <c r="E99">
        <v>0</v>
      </c>
      <c r="F99" t="s">
        <v>364</v>
      </c>
      <c r="G99">
        <v>0</v>
      </c>
      <c r="H99" t="e">
        <v>#N/A</v>
      </c>
      <c r="I99">
        <v>0</v>
      </c>
      <c r="J99" t="s">
        <v>683</v>
      </c>
      <c r="K99">
        <v>46</v>
      </c>
      <c r="L99">
        <v>0</v>
      </c>
      <c r="M99">
        <f t="shared" si="2"/>
        <v>3</v>
      </c>
      <c r="N99" t="str">
        <f t="shared" si="3"/>
        <v>{id: 3, category: 'M12', packNumber:  1, pickNumber:  3, cards = [95,46,213,169,202,59,260,232,117,231,129,84,13], playerPick: 46 reviewerPick: null],</v>
      </c>
    </row>
    <row r="100" spans="1:14" hidden="1">
      <c r="A100" t="s">
        <v>11</v>
      </c>
      <c r="B100" t="s">
        <v>43</v>
      </c>
      <c r="C100" s="2" t="s">
        <v>1000</v>
      </c>
      <c r="D100" s="2" t="s">
        <v>1002</v>
      </c>
      <c r="E100">
        <v>0</v>
      </c>
      <c r="F100" t="s">
        <v>364</v>
      </c>
      <c r="G100">
        <v>0</v>
      </c>
      <c r="H100" t="e">
        <v>#N/A</v>
      </c>
      <c r="I100">
        <v>0</v>
      </c>
      <c r="J100" t="s">
        <v>683</v>
      </c>
      <c r="K100">
        <v>46</v>
      </c>
      <c r="L100">
        <v>0</v>
      </c>
      <c r="M100">
        <f t="shared" si="2"/>
        <v>3</v>
      </c>
      <c r="N100" t="str">
        <f t="shared" si="3"/>
        <v>{id: 3, category: 'M12', packNumber:  1, pickNumber:  3, cards = [95,46,213,169,202,59,260,232,117,231,129,84,13], playerPick: 46 reviewerPick: null],</v>
      </c>
    </row>
    <row r="101" spans="1:14">
      <c r="A101" t="s">
        <v>11</v>
      </c>
      <c r="B101" t="s">
        <v>43</v>
      </c>
      <c r="C101" s="2" t="s">
        <v>1000</v>
      </c>
      <c r="D101" s="2" t="s">
        <v>1002</v>
      </c>
      <c r="E101">
        <v>0</v>
      </c>
      <c r="F101" t="s">
        <v>364</v>
      </c>
      <c r="G101">
        <v>0</v>
      </c>
      <c r="H101" t="e">
        <v>#N/A</v>
      </c>
      <c r="I101">
        <v>0</v>
      </c>
      <c r="J101" t="s">
        <v>683</v>
      </c>
      <c r="K101">
        <v>46</v>
      </c>
      <c r="L101">
        <v>1</v>
      </c>
      <c r="M101">
        <f t="shared" si="2"/>
        <v>3</v>
      </c>
      <c r="N101" t="str">
        <f>"{id: "&amp;M101&amp;", packEdition: '"&amp;TRIM(SUBSTITUTE(A101,"------",""))&amp;"', packNumber: "&amp;C101&amp;", pickNumber: "&amp;D101&amp;", cards: ["&amp;J101&amp;"], playerPick: "&amp;K101&amp;", reviewerPick: null},"</f>
        <v>{id: 3, packEdition: 'M12', packNumber:  1, pickNumber:  3, cards: [95,46,213,169,202,59,260,232,117,231,129,84,13], playerPick: 46, reviewerPick: null},</v>
      </c>
    </row>
    <row r="102" spans="1:14" hidden="1">
      <c r="A102" t="s">
        <v>11</v>
      </c>
      <c r="B102" t="s">
        <v>57</v>
      </c>
      <c r="C102" s="2" t="s">
        <v>1000</v>
      </c>
      <c r="D102" s="2" t="s">
        <v>1003</v>
      </c>
      <c r="E102" t="s">
        <v>363</v>
      </c>
      <c r="F102" t="s">
        <v>363</v>
      </c>
      <c r="G102">
        <v>0</v>
      </c>
      <c r="H102" t="e">
        <v>#N/A</v>
      </c>
      <c r="I102">
        <v>1</v>
      </c>
      <c r="J102" t="s">
        <v>363</v>
      </c>
      <c r="K102">
        <v>46</v>
      </c>
      <c r="L102">
        <v>0</v>
      </c>
      <c r="M102">
        <f t="shared" si="2"/>
        <v>4</v>
      </c>
      <c r="N102" t="str">
        <f t="shared" si="3"/>
        <v>{id: 4, category: 'M12', packNumber:  1, pickNumber:  4, cards = [], playerPick: 46 reviewerPick: null],</v>
      </c>
    </row>
    <row r="103" spans="1:14" hidden="1">
      <c r="A103" t="s">
        <v>11</v>
      </c>
      <c r="B103" t="s">
        <v>57</v>
      </c>
      <c r="C103" s="2" t="s">
        <v>1000</v>
      </c>
      <c r="D103" s="2" t="s">
        <v>1003</v>
      </c>
      <c r="E103">
        <v>0</v>
      </c>
      <c r="F103" t="s">
        <v>364</v>
      </c>
      <c r="G103">
        <v>0</v>
      </c>
      <c r="H103" t="e">
        <v>#N/A</v>
      </c>
      <c r="I103">
        <v>0</v>
      </c>
      <c r="J103" t="s">
        <v>363</v>
      </c>
      <c r="K103">
        <v>46</v>
      </c>
      <c r="L103">
        <v>0</v>
      </c>
      <c r="M103">
        <f t="shared" si="2"/>
        <v>4</v>
      </c>
      <c r="N103" t="str">
        <f t="shared" si="3"/>
        <v>{id: 4, category: 'M12', packNumber:  1, pickNumber:  4, cards = [], playerPick: 46 reviewerPick: null],</v>
      </c>
    </row>
    <row r="104" spans="1:14" hidden="1">
      <c r="A104" t="s">
        <v>11</v>
      </c>
      <c r="B104" t="s">
        <v>57</v>
      </c>
      <c r="C104" s="2" t="s">
        <v>1000</v>
      </c>
      <c r="D104" s="2" t="s">
        <v>1003</v>
      </c>
      <c r="E104" t="s">
        <v>58</v>
      </c>
      <c r="F104" t="s">
        <v>407</v>
      </c>
      <c r="G104">
        <v>0</v>
      </c>
      <c r="H104">
        <v>30</v>
      </c>
      <c r="I104">
        <v>0</v>
      </c>
      <c r="J104" t="s">
        <v>910</v>
      </c>
      <c r="K104">
        <v>46</v>
      </c>
      <c r="L104">
        <v>0</v>
      </c>
      <c r="M104">
        <f t="shared" si="2"/>
        <v>4</v>
      </c>
      <c r="N104" t="str">
        <f t="shared" si="3"/>
        <v>{id: 4, category: 'M12', packNumber:  1, pickNumber:  4, cards = [30], playerPick: 46 reviewerPick: null],</v>
      </c>
    </row>
    <row r="105" spans="1:14" hidden="1">
      <c r="A105" t="s">
        <v>11</v>
      </c>
      <c r="B105" t="s">
        <v>57</v>
      </c>
      <c r="C105" s="2" t="s">
        <v>1000</v>
      </c>
      <c r="D105" s="2" t="s">
        <v>1003</v>
      </c>
      <c r="E105">
        <v>0</v>
      </c>
      <c r="F105" t="s">
        <v>364</v>
      </c>
      <c r="G105">
        <v>0</v>
      </c>
      <c r="H105" t="e">
        <v>#N/A</v>
      </c>
      <c r="I105">
        <v>0</v>
      </c>
      <c r="J105" t="s">
        <v>910</v>
      </c>
      <c r="K105">
        <v>46</v>
      </c>
      <c r="L105">
        <v>0</v>
      </c>
      <c r="M105">
        <f t="shared" si="2"/>
        <v>4</v>
      </c>
      <c r="N105" t="str">
        <f t="shared" si="3"/>
        <v>{id: 4, category: 'M12', packNumber:  1, pickNumber:  4, cards = [30], playerPick: 46 reviewerPick: null],</v>
      </c>
    </row>
    <row r="106" spans="1:14" hidden="1">
      <c r="A106" t="s">
        <v>11</v>
      </c>
      <c r="B106" t="s">
        <v>57</v>
      </c>
      <c r="C106" s="2" t="s">
        <v>1000</v>
      </c>
      <c r="D106" s="2" t="s">
        <v>1003</v>
      </c>
      <c r="E106" t="s">
        <v>59</v>
      </c>
      <c r="F106" t="s">
        <v>408</v>
      </c>
      <c r="G106">
        <v>0</v>
      </c>
      <c r="H106">
        <v>23</v>
      </c>
      <c r="I106">
        <v>0</v>
      </c>
      <c r="J106" t="s">
        <v>684</v>
      </c>
      <c r="K106">
        <v>46</v>
      </c>
      <c r="L106">
        <v>0</v>
      </c>
      <c r="M106">
        <f t="shared" si="2"/>
        <v>4</v>
      </c>
      <c r="N106" t="str">
        <f t="shared" si="3"/>
        <v>{id: 4, category: 'M12', packNumber:  1, pickNumber:  4, cards = [30,23], playerPick: 46 reviewerPick: null],</v>
      </c>
    </row>
    <row r="107" spans="1:14" hidden="1">
      <c r="A107" t="s">
        <v>11</v>
      </c>
      <c r="B107" t="s">
        <v>57</v>
      </c>
      <c r="C107" s="2" t="s">
        <v>1000</v>
      </c>
      <c r="D107" s="2" t="s">
        <v>1003</v>
      </c>
      <c r="E107">
        <v>0</v>
      </c>
      <c r="F107" t="s">
        <v>364</v>
      </c>
      <c r="G107">
        <v>0</v>
      </c>
      <c r="H107" t="e">
        <v>#N/A</v>
      </c>
      <c r="I107">
        <v>0</v>
      </c>
      <c r="J107" t="s">
        <v>684</v>
      </c>
      <c r="K107">
        <v>46</v>
      </c>
      <c r="L107">
        <v>0</v>
      </c>
      <c r="M107">
        <f t="shared" si="2"/>
        <v>4</v>
      </c>
      <c r="N107" t="str">
        <f t="shared" si="3"/>
        <v>{id: 4, category: 'M12', packNumber:  1, pickNumber:  4, cards = [30,23], playerPick: 46 reviewerPick: null],</v>
      </c>
    </row>
    <row r="108" spans="1:14" hidden="1">
      <c r="A108" t="s">
        <v>11</v>
      </c>
      <c r="B108" t="s">
        <v>57</v>
      </c>
      <c r="C108" s="2" t="s">
        <v>1000</v>
      </c>
      <c r="D108" s="2" t="s">
        <v>1003</v>
      </c>
      <c r="E108" t="s">
        <v>60</v>
      </c>
      <c r="F108" t="s">
        <v>409</v>
      </c>
      <c r="G108">
        <v>0</v>
      </c>
      <c r="H108">
        <v>163</v>
      </c>
      <c r="I108">
        <v>0</v>
      </c>
      <c r="J108" t="s">
        <v>685</v>
      </c>
      <c r="K108">
        <v>46</v>
      </c>
      <c r="L108">
        <v>0</v>
      </c>
      <c r="M108">
        <f t="shared" si="2"/>
        <v>4</v>
      </c>
      <c r="N108" t="str">
        <f t="shared" si="3"/>
        <v>{id: 4, category: 'M12', packNumber:  1, pickNumber:  4, cards = [30,23,163], playerPick: 46 reviewerPick: null],</v>
      </c>
    </row>
    <row r="109" spans="1:14" hidden="1">
      <c r="A109" t="s">
        <v>11</v>
      </c>
      <c r="B109" t="s">
        <v>57</v>
      </c>
      <c r="C109" s="2" t="s">
        <v>1000</v>
      </c>
      <c r="D109" s="2" t="s">
        <v>1003</v>
      </c>
      <c r="E109">
        <v>0</v>
      </c>
      <c r="F109" t="s">
        <v>364</v>
      </c>
      <c r="G109">
        <v>0</v>
      </c>
      <c r="H109" t="e">
        <v>#N/A</v>
      </c>
      <c r="I109">
        <v>0</v>
      </c>
      <c r="J109" t="s">
        <v>685</v>
      </c>
      <c r="K109">
        <v>46</v>
      </c>
      <c r="L109">
        <v>0</v>
      </c>
      <c r="M109">
        <f t="shared" si="2"/>
        <v>4</v>
      </c>
      <c r="N109" t="str">
        <f t="shared" si="3"/>
        <v>{id: 4, category: 'M12', packNumber:  1, pickNumber:  4, cards = [30,23,163], playerPick: 46 reviewerPick: null],</v>
      </c>
    </row>
    <row r="110" spans="1:14" hidden="1">
      <c r="A110" t="s">
        <v>11</v>
      </c>
      <c r="B110" t="s">
        <v>57</v>
      </c>
      <c r="C110" s="2" t="s">
        <v>1000</v>
      </c>
      <c r="D110" s="2" t="s">
        <v>1003</v>
      </c>
      <c r="E110" t="s">
        <v>61</v>
      </c>
      <c r="F110" t="s">
        <v>410</v>
      </c>
      <c r="G110">
        <v>0</v>
      </c>
      <c r="H110">
        <v>68</v>
      </c>
      <c r="I110">
        <v>0</v>
      </c>
      <c r="J110" t="s">
        <v>686</v>
      </c>
      <c r="K110">
        <v>46</v>
      </c>
      <c r="L110">
        <v>0</v>
      </c>
      <c r="M110">
        <f t="shared" si="2"/>
        <v>4</v>
      </c>
      <c r="N110" t="str">
        <f t="shared" si="3"/>
        <v>{id: 4, category: 'M12', packNumber:  1, pickNumber:  4, cards = [30,23,163,68], playerPick: 46 reviewerPick: null],</v>
      </c>
    </row>
    <row r="111" spans="1:14" hidden="1">
      <c r="A111" t="s">
        <v>11</v>
      </c>
      <c r="B111" t="s">
        <v>57</v>
      </c>
      <c r="C111" s="2" t="s">
        <v>1000</v>
      </c>
      <c r="D111" s="2" t="s">
        <v>1003</v>
      </c>
      <c r="E111">
        <v>0</v>
      </c>
      <c r="F111" t="s">
        <v>364</v>
      </c>
      <c r="G111">
        <v>0</v>
      </c>
      <c r="H111" t="e">
        <v>#N/A</v>
      </c>
      <c r="I111">
        <v>0</v>
      </c>
      <c r="J111" t="s">
        <v>686</v>
      </c>
      <c r="K111">
        <v>46</v>
      </c>
      <c r="L111">
        <v>0</v>
      </c>
      <c r="M111">
        <f t="shared" si="2"/>
        <v>4</v>
      </c>
      <c r="N111" t="str">
        <f t="shared" si="3"/>
        <v>{id: 4, category: 'M12', packNumber:  1, pickNumber:  4, cards = [30,23,163,68], playerPick: 46 reviewerPick: null],</v>
      </c>
    </row>
    <row r="112" spans="1:14" hidden="1">
      <c r="A112" t="s">
        <v>11</v>
      </c>
      <c r="B112" t="s">
        <v>57</v>
      </c>
      <c r="C112" s="2" t="s">
        <v>1000</v>
      </c>
      <c r="D112" s="2" t="s">
        <v>1003</v>
      </c>
      <c r="E112" t="s">
        <v>62</v>
      </c>
      <c r="F112" t="s">
        <v>411</v>
      </c>
      <c r="G112">
        <v>0</v>
      </c>
      <c r="H112">
        <v>188</v>
      </c>
      <c r="I112">
        <v>0</v>
      </c>
      <c r="J112" t="s">
        <v>687</v>
      </c>
      <c r="K112">
        <v>46</v>
      </c>
      <c r="L112">
        <v>0</v>
      </c>
      <c r="M112">
        <f t="shared" si="2"/>
        <v>4</v>
      </c>
      <c r="N112" t="str">
        <f t="shared" si="3"/>
        <v>{id: 4, category: 'M12', packNumber:  1, pickNumber:  4, cards = [30,23,163,68,188], playerPick: 46 reviewerPick: null],</v>
      </c>
    </row>
    <row r="113" spans="1:14" hidden="1">
      <c r="A113" t="s">
        <v>11</v>
      </c>
      <c r="B113" t="s">
        <v>57</v>
      </c>
      <c r="C113" s="2" t="s">
        <v>1000</v>
      </c>
      <c r="D113" s="2" t="s">
        <v>1003</v>
      </c>
      <c r="E113">
        <v>0</v>
      </c>
      <c r="F113" t="s">
        <v>364</v>
      </c>
      <c r="G113">
        <v>0</v>
      </c>
      <c r="H113" t="e">
        <v>#N/A</v>
      </c>
      <c r="I113">
        <v>0</v>
      </c>
      <c r="J113" t="s">
        <v>687</v>
      </c>
      <c r="K113">
        <v>46</v>
      </c>
      <c r="L113">
        <v>0</v>
      </c>
      <c r="M113">
        <f t="shared" si="2"/>
        <v>4</v>
      </c>
      <c r="N113" t="str">
        <f t="shared" si="3"/>
        <v>{id: 4, category: 'M12', packNumber:  1, pickNumber:  4, cards = [30,23,163,68,188], playerPick: 46 reviewerPick: null],</v>
      </c>
    </row>
    <row r="114" spans="1:14" hidden="1">
      <c r="A114" t="s">
        <v>11</v>
      </c>
      <c r="B114" t="s">
        <v>57</v>
      </c>
      <c r="C114" s="2" t="s">
        <v>1000</v>
      </c>
      <c r="D114" s="2" t="s">
        <v>1003</v>
      </c>
      <c r="E114" t="s">
        <v>63</v>
      </c>
      <c r="F114" t="s">
        <v>412</v>
      </c>
      <c r="G114">
        <v>1</v>
      </c>
      <c r="H114">
        <v>96</v>
      </c>
      <c r="I114">
        <v>0</v>
      </c>
      <c r="J114" t="s">
        <v>688</v>
      </c>
      <c r="K114">
        <v>96</v>
      </c>
      <c r="L114">
        <v>0</v>
      </c>
      <c r="M114">
        <f t="shared" si="2"/>
        <v>4</v>
      </c>
      <c r="N114" t="str">
        <f t="shared" si="3"/>
        <v>{id: 4, category: 'M12', packNumber:  1, pickNumber:  4, cards = [30,23,163,68,188,96], playerPick: 96 reviewerPick: null],</v>
      </c>
    </row>
    <row r="115" spans="1:14" hidden="1">
      <c r="A115" t="s">
        <v>11</v>
      </c>
      <c r="B115" t="s">
        <v>57</v>
      </c>
      <c r="C115" s="2" t="s">
        <v>1000</v>
      </c>
      <c r="D115" s="2" t="s">
        <v>1003</v>
      </c>
      <c r="E115">
        <v>0</v>
      </c>
      <c r="F115" t="s">
        <v>364</v>
      </c>
      <c r="G115">
        <v>0</v>
      </c>
      <c r="H115" t="e">
        <v>#N/A</v>
      </c>
      <c r="I115">
        <v>0</v>
      </c>
      <c r="J115" t="s">
        <v>688</v>
      </c>
      <c r="K115">
        <v>96</v>
      </c>
      <c r="L115">
        <v>0</v>
      </c>
      <c r="M115">
        <f t="shared" si="2"/>
        <v>4</v>
      </c>
      <c r="N115" t="str">
        <f t="shared" si="3"/>
        <v>{id: 4, category: 'M12', packNumber:  1, pickNumber:  4, cards = [30,23,163,68,188,96], playerPick: 96 reviewerPick: null],</v>
      </c>
    </row>
    <row r="116" spans="1:14" hidden="1">
      <c r="A116" t="s">
        <v>11</v>
      </c>
      <c r="B116" t="s">
        <v>57</v>
      </c>
      <c r="C116" s="2" t="s">
        <v>1000</v>
      </c>
      <c r="D116" s="2" t="s">
        <v>1003</v>
      </c>
      <c r="E116" t="s">
        <v>64</v>
      </c>
      <c r="F116" t="s">
        <v>413</v>
      </c>
      <c r="G116">
        <v>0</v>
      </c>
      <c r="H116">
        <v>121</v>
      </c>
      <c r="I116">
        <v>0</v>
      </c>
      <c r="J116" t="s">
        <v>689</v>
      </c>
      <c r="K116">
        <v>96</v>
      </c>
      <c r="L116">
        <v>0</v>
      </c>
      <c r="M116">
        <f t="shared" si="2"/>
        <v>4</v>
      </c>
      <c r="N116" t="str">
        <f t="shared" si="3"/>
        <v>{id: 4, category: 'M12', packNumber:  1, pickNumber:  4, cards = [30,23,163,68,188,96,121], playerPick: 96 reviewerPick: null],</v>
      </c>
    </row>
    <row r="117" spans="1:14" hidden="1">
      <c r="A117" t="s">
        <v>11</v>
      </c>
      <c r="B117" t="s">
        <v>57</v>
      </c>
      <c r="C117" s="2" t="s">
        <v>1000</v>
      </c>
      <c r="D117" s="2" t="s">
        <v>1003</v>
      </c>
      <c r="E117">
        <v>0</v>
      </c>
      <c r="F117" t="s">
        <v>364</v>
      </c>
      <c r="G117">
        <v>0</v>
      </c>
      <c r="H117" t="e">
        <v>#N/A</v>
      </c>
      <c r="I117">
        <v>0</v>
      </c>
      <c r="J117" t="s">
        <v>689</v>
      </c>
      <c r="K117">
        <v>96</v>
      </c>
      <c r="L117">
        <v>0</v>
      </c>
      <c r="M117">
        <f t="shared" si="2"/>
        <v>4</v>
      </c>
      <c r="N117" t="str">
        <f t="shared" si="3"/>
        <v>{id: 4, category: 'M12', packNumber:  1, pickNumber:  4, cards = [30,23,163,68,188,96,121], playerPick: 96 reviewerPick: null],</v>
      </c>
    </row>
    <row r="118" spans="1:14" hidden="1">
      <c r="A118" t="s">
        <v>11</v>
      </c>
      <c r="B118" t="s">
        <v>57</v>
      </c>
      <c r="C118" s="2" t="s">
        <v>1000</v>
      </c>
      <c r="D118" s="2" t="s">
        <v>1003</v>
      </c>
      <c r="E118" t="s">
        <v>65</v>
      </c>
      <c r="F118" t="s">
        <v>414</v>
      </c>
      <c r="G118">
        <v>0</v>
      </c>
      <c r="H118">
        <v>2</v>
      </c>
      <c r="I118">
        <v>0</v>
      </c>
      <c r="J118" t="s">
        <v>690</v>
      </c>
      <c r="K118">
        <v>96</v>
      </c>
      <c r="L118">
        <v>0</v>
      </c>
      <c r="M118">
        <f t="shared" si="2"/>
        <v>4</v>
      </c>
      <c r="N118" t="str">
        <f t="shared" si="3"/>
        <v>{id: 4, category: 'M12', packNumber:  1, pickNumber:  4, cards = [30,23,163,68,188,96,121,2], playerPick: 96 reviewerPick: null],</v>
      </c>
    </row>
    <row r="119" spans="1:14" hidden="1">
      <c r="A119" t="s">
        <v>11</v>
      </c>
      <c r="B119" t="s">
        <v>57</v>
      </c>
      <c r="C119" s="2" t="s">
        <v>1000</v>
      </c>
      <c r="D119" s="2" t="s">
        <v>1003</v>
      </c>
      <c r="E119">
        <v>0</v>
      </c>
      <c r="F119" t="s">
        <v>364</v>
      </c>
      <c r="G119">
        <v>0</v>
      </c>
      <c r="H119" t="e">
        <v>#N/A</v>
      </c>
      <c r="I119">
        <v>0</v>
      </c>
      <c r="J119" t="s">
        <v>690</v>
      </c>
      <c r="K119">
        <v>96</v>
      </c>
      <c r="L119">
        <v>0</v>
      </c>
      <c r="M119">
        <f t="shared" si="2"/>
        <v>4</v>
      </c>
      <c r="N119" t="str">
        <f t="shared" si="3"/>
        <v>{id: 4, category: 'M12', packNumber:  1, pickNumber:  4, cards = [30,23,163,68,188,96,121,2], playerPick: 96 reviewerPick: null],</v>
      </c>
    </row>
    <row r="120" spans="1:14" hidden="1">
      <c r="A120" t="s">
        <v>11</v>
      </c>
      <c r="B120" t="s">
        <v>57</v>
      </c>
      <c r="C120" s="2" t="s">
        <v>1000</v>
      </c>
      <c r="D120" s="2" t="s">
        <v>1003</v>
      </c>
      <c r="E120" t="s">
        <v>66</v>
      </c>
      <c r="F120" t="s">
        <v>415</v>
      </c>
      <c r="G120">
        <v>0</v>
      </c>
      <c r="H120">
        <v>276</v>
      </c>
      <c r="I120">
        <v>0</v>
      </c>
      <c r="J120" t="s">
        <v>691</v>
      </c>
      <c r="K120">
        <v>96</v>
      </c>
      <c r="L120">
        <v>0</v>
      </c>
      <c r="M120">
        <f t="shared" si="2"/>
        <v>4</v>
      </c>
      <c r="N120" t="str">
        <f t="shared" si="3"/>
        <v>{id: 4, category: 'M12', packNumber:  1, pickNumber:  4, cards = [30,23,163,68,188,96,121,2,276], playerPick: 96 reviewerPick: null],</v>
      </c>
    </row>
    <row r="121" spans="1:14" hidden="1">
      <c r="A121" t="s">
        <v>11</v>
      </c>
      <c r="B121" t="s">
        <v>57</v>
      </c>
      <c r="C121" s="2" t="s">
        <v>1000</v>
      </c>
      <c r="D121" s="2" t="s">
        <v>1003</v>
      </c>
      <c r="E121">
        <v>0</v>
      </c>
      <c r="F121" t="s">
        <v>364</v>
      </c>
      <c r="G121">
        <v>0</v>
      </c>
      <c r="H121" t="e">
        <v>#N/A</v>
      </c>
      <c r="I121">
        <v>0</v>
      </c>
      <c r="J121" t="s">
        <v>691</v>
      </c>
      <c r="K121">
        <v>96</v>
      </c>
      <c r="L121">
        <v>0</v>
      </c>
      <c r="M121">
        <f t="shared" si="2"/>
        <v>4</v>
      </c>
      <c r="N121" t="str">
        <f t="shared" si="3"/>
        <v>{id: 4, category: 'M12', packNumber:  1, pickNumber:  4, cards = [30,23,163,68,188,96,121,2,276], playerPick: 96 reviewerPick: null],</v>
      </c>
    </row>
    <row r="122" spans="1:14" hidden="1">
      <c r="A122" t="s">
        <v>11</v>
      </c>
      <c r="B122" t="s">
        <v>57</v>
      </c>
      <c r="C122" s="2" t="s">
        <v>1000</v>
      </c>
      <c r="D122" s="2" t="s">
        <v>1003</v>
      </c>
      <c r="E122" t="s">
        <v>67</v>
      </c>
      <c r="F122" t="s">
        <v>416</v>
      </c>
      <c r="G122">
        <v>0</v>
      </c>
      <c r="H122">
        <v>34</v>
      </c>
      <c r="I122">
        <v>0</v>
      </c>
      <c r="J122" t="s">
        <v>692</v>
      </c>
      <c r="K122">
        <v>96</v>
      </c>
      <c r="L122">
        <v>0</v>
      </c>
      <c r="M122">
        <f t="shared" si="2"/>
        <v>4</v>
      </c>
      <c r="N122" t="str">
        <f t="shared" si="3"/>
        <v>{id: 4, category: 'M12', packNumber:  1, pickNumber:  4, cards = [30,23,163,68,188,96,121,2,276,34], playerPick: 96 reviewerPick: null],</v>
      </c>
    </row>
    <row r="123" spans="1:14" hidden="1">
      <c r="A123" t="s">
        <v>11</v>
      </c>
      <c r="B123" t="s">
        <v>57</v>
      </c>
      <c r="C123" s="2" t="s">
        <v>1000</v>
      </c>
      <c r="D123" s="2" t="s">
        <v>1003</v>
      </c>
      <c r="E123">
        <v>0</v>
      </c>
      <c r="F123" t="s">
        <v>364</v>
      </c>
      <c r="G123">
        <v>0</v>
      </c>
      <c r="H123" t="e">
        <v>#N/A</v>
      </c>
      <c r="I123">
        <v>0</v>
      </c>
      <c r="J123" t="s">
        <v>692</v>
      </c>
      <c r="K123">
        <v>96</v>
      </c>
      <c r="L123">
        <v>0</v>
      </c>
      <c r="M123">
        <f t="shared" si="2"/>
        <v>4</v>
      </c>
      <c r="N123" t="str">
        <f t="shared" si="3"/>
        <v>{id: 4, category: 'M12', packNumber:  1, pickNumber:  4, cards = [30,23,163,68,188,96,121,2,276,34], playerPick: 96 reviewerPick: null],</v>
      </c>
    </row>
    <row r="124" spans="1:14" hidden="1">
      <c r="A124" t="s">
        <v>11</v>
      </c>
      <c r="B124" t="s">
        <v>57</v>
      </c>
      <c r="C124" s="2" t="s">
        <v>1000</v>
      </c>
      <c r="D124" s="2" t="s">
        <v>1003</v>
      </c>
      <c r="E124" t="s">
        <v>68</v>
      </c>
      <c r="F124" t="s">
        <v>417</v>
      </c>
      <c r="G124">
        <v>0</v>
      </c>
      <c r="H124">
        <v>218</v>
      </c>
      <c r="I124">
        <v>0</v>
      </c>
      <c r="J124" t="s">
        <v>693</v>
      </c>
      <c r="K124">
        <v>96</v>
      </c>
      <c r="L124">
        <v>0</v>
      </c>
      <c r="M124">
        <f t="shared" si="2"/>
        <v>4</v>
      </c>
      <c r="N124" t="str">
        <f t="shared" si="3"/>
        <v>{id: 4, category: 'M12', packNumber:  1, pickNumber:  4, cards = [30,23,163,68,188,96,121,2,276,34,218], playerPick: 96 reviewerPick: null],</v>
      </c>
    </row>
    <row r="125" spans="1:14" hidden="1">
      <c r="A125" t="s">
        <v>11</v>
      </c>
      <c r="B125" t="s">
        <v>57</v>
      </c>
      <c r="C125" s="2" t="s">
        <v>1000</v>
      </c>
      <c r="D125" s="2" t="s">
        <v>1003</v>
      </c>
      <c r="E125">
        <v>0</v>
      </c>
      <c r="F125" t="s">
        <v>364</v>
      </c>
      <c r="G125">
        <v>0</v>
      </c>
      <c r="H125" t="e">
        <v>#N/A</v>
      </c>
      <c r="I125">
        <v>0</v>
      </c>
      <c r="J125" t="s">
        <v>693</v>
      </c>
      <c r="K125">
        <v>96</v>
      </c>
      <c r="L125">
        <v>0</v>
      </c>
      <c r="M125">
        <f t="shared" si="2"/>
        <v>4</v>
      </c>
      <c r="N125" t="str">
        <f t="shared" si="3"/>
        <v>{id: 4, category: 'M12', packNumber:  1, pickNumber:  4, cards = [30,23,163,68,188,96,121,2,276,34,218], playerPick: 96 reviewerPick: null],</v>
      </c>
    </row>
    <row r="126" spans="1:14" hidden="1">
      <c r="A126" t="s">
        <v>11</v>
      </c>
      <c r="B126" t="s">
        <v>57</v>
      </c>
      <c r="C126" s="2" t="s">
        <v>1000</v>
      </c>
      <c r="D126" s="2" t="s">
        <v>1003</v>
      </c>
      <c r="E126" t="s">
        <v>69</v>
      </c>
      <c r="F126" t="s">
        <v>418</v>
      </c>
      <c r="G126">
        <v>0</v>
      </c>
      <c r="H126">
        <v>187</v>
      </c>
      <c r="I126">
        <v>0</v>
      </c>
      <c r="J126" t="s">
        <v>694</v>
      </c>
      <c r="K126">
        <v>96</v>
      </c>
      <c r="L126">
        <v>0</v>
      </c>
      <c r="M126">
        <f t="shared" si="2"/>
        <v>4</v>
      </c>
      <c r="N126" t="str">
        <f t="shared" si="3"/>
        <v>{id: 4, category: 'M12', packNumber:  1, pickNumber:  4, cards = [30,23,163,68,188,96,121,2,276,34,218,187], playerPick: 96 reviewerPick: null],</v>
      </c>
    </row>
    <row r="127" spans="1:14" hidden="1">
      <c r="A127" t="s">
        <v>11</v>
      </c>
      <c r="B127" t="s">
        <v>57</v>
      </c>
      <c r="C127" s="2" t="s">
        <v>1000</v>
      </c>
      <c r="D127" s="2" t="s">
        <v>1003</v>
      </c>
      <c r="E127">
        <v>0</v>
      </c>
      <c r="F127" t="s">
        <v>364</v>
      </c>
      <c r="G127">
        <v>0</v>
      </c>
      <c r="H127" t="e">
        <v>#N/A</v>
      </c>
      <c r="I127">
        <v>0</v>
      </c>
      <c r="J127" t="s">
        <v>694</v>
      </c>
      <c r="K127">
        <v>96</v>
      </c>
      <c r="L127">
        <v>0</v>
      </c>
      <c r="M127">
        <f t="shared" si="2"/>
        <v>4</v>
      </c>
      <c r="N127" t="str">
        <f t="shared" si="3"/>
        <v>{id: 4, category: 'M12', packNumber:  1, pickNumber:  4, cards = [30,23,163,68,188,96,121,2,276,34,218,187], playerPick: 96 reviewerPick: null],</v>
      </c>
    </row>
    <row r="128" spans="1:14" hidden="1">
      <c r="A128" t="s">
        <v>11</v>
      </c>
      <c r="B128" t="s">
        <v>57</v>
      </c>
      <c r="C128" s="2" t="s">
        <v>1000</v>
      </c>
      <c r="D128" s="2" t="s">
        <v>1003</v>
      </c>
      <c r="E128">
        <v>0</v>
      </c>
      <c r="F128" t="s">
        <v>364</v>
      </c>
      <c r="G128">
        <v>0</v>
      </c>
      <c r="H128" t="e">
        <v>#N/A</v>
      </c>
      <c r="I128">
        <v>0</v>
      </c>
      <c r="J128" t="s">
        <v>694</v>
      </c>
      <c r="K128">
        <v>96</v>
      </c>
      <c r="L128">
        <v>0</v>
      </c>
      <c r="M128">
        <f t="shared" si="2"/>
        <v>4</v>
      </c>
      <c r="N128" t="str">
        <f t="shared" si="3"/>
        <v>{id: 4, category: 'M12', packNumber:  1, pickNumber:  4, cards = [30,23,163,68,188,96,121,2,276,34,218,187], playerPick: 96 reviewerPick: null],</v>
      </c>
    </row>
    <row r="129" spans="1:14">
      <c r="A129" t="s">
        <v>11</v>
      </c>
      <c r="B129" t="s">
        <v>57</v>
      </c>
      <c r="C129" s="2" t="s">
        <v>1000</v>
      </c>
      <c r="D129" s="2" t="s">
        <v>1003</v>
      </c>
      <c r="E129">
        <v>0</v>
      </c>
      <c r="F129" t="s">
        <v>364</v>
      </c>
      <c r="G129">
        <v>0</v>
      </c>
      <c r="H129" t="e">
        <v>#N/A</v>
      </c>
      <c r="I129">
        <v>0</v>
      </c>
      <c r="J129" t="s">
        <v>694</v>
      </c>
      <c r="K129">
        <v>96</v>
      </c>
      <c r="L129">
        <v>1</v>
      </c>
      <c r="M129">
        <f t="shared" si="2"/>
        <v>4</v>
      </c>
      <c r="N129" t="str">
        <f>"{id: "&amp;M129&amp;", packEdition: '"&amp;TRIM(SUBSTITUTE(A129,"------",""))&amp;"', packNumber: "&amp;C129&amp;", pickNumber: "&amp;D129&amp;", cards: ["&amp;J129&amp;"], playerPick: "&amp;K129&amp;", reviewerPick: null},"</f>
        <v>{id: 4, packEdition: 'M12', packNumber:  1, pickNumber:  4, cards: [30,23,163,68,188,96,121,2,276,34,218,187], playerPick: 96, reviewerPick: null},</v>
      </c>
    </row>
    <row r="130" spans="1:14" hidden="1">
      <c r="A130" t="s">
        <v>11</v>
      </c>
      <c r="B130" t="s">
        <v>70</v>
      </c>
      <c r="C130" s="2" t="s">
        <v>1000</v>
      </c>
      <c r="D130" s="2" t="s">
        <v>1004</v>
      </c>
      <c r="E130" t="s">
        <v>363</v>
      </c>
      <c r="F130" t="s">
        <v>363</v>
      </c>
      <c r="G130">
        <v>0</v>
      </c>
      <c r="H130" t="e">
        <v>#N/A</v>
      </c>
      <c r="I130">
        <v>1</v>
      </c>
      <c r="J130" t="s">
        <v>363</v>
      </c>
      <c r="K130">
        <v>96</v>
      </c>
      <c r="L130">
        <v>0</v>
      </c>
      <c r="M130">
        <f t="shared" si="2"/>
        <v>5</v>
      </c>
      <c r="N130" t="str">
        <f t="shared" si="3"/>
        <v>{id: 5, category: 'M12', packNumber:  1, pickNumber:  5, cards = [], playerPick: 96 reviewerPick: null],</v>
      </c>
    </row>
    <row r="131" spans="1:14" hidden="1">
      <c r="A131" t="s">
        <v>11</v>
      </c>
      <c r="B131" t="s">
        <v>70</v>
      </c>
      <c r="C131" s="2" t="s">
        <v>1000</v>
      </c>
      <c r="D131" s="2" t="s">
        <v>1004</v>
      </c>
      <c r="E131">
        <v>0</v>
      </c>
      <c r="F131" t="s">
        <v>364</v>
      </c>
      <c r="G131">
        <v>0</v>
      </c>
      <c r="H131" t="e">
        <v>#N/A</v>
      </c>
      <c r="I131">
        <v>0</v>
      </c>
      <c r="J131" t="s">
        <v>363</v>
      </c>
      <c r="K131">
        <v>96</v>
      </c>
      <c r="L131">
        <v>0</v>
      </c>
      <c r="M131">
        <f t="shared" ref="M131:M194" si="4">IF(I131=1,IF(ISNUMBER(M130),M130+1,1),IF(ISNUMBER(M130),M130,0))</f>
        <v>5</v>
      </c>
      <c r="N131" t="str">
        <f t="shared" ref="N131:N194" si="5">"{id: "&amp;M131&amp;", category: '"&amp;TRIM(SUBSTITUTE(A131,"------",""))&amp;"', packNumber: "&amp;C131&amp;", pickNumber: "&amp;D131&amp;", cards = ["&amp;J131&amp;"], playerPick: "&amp;K131&amp;" reviewerPick: null],"</f>
        <v>{id: 5, category: 'M12', packNumber:  1, pickNumber:  5, cards = [], playerPick: 96 reviewerPick: null],</v>
      </c>
    </row>
    <row r="132" spans="1:14" hidden="1">
      <c r="A132" t="s">
        <v>11</v>
      </c>
      <c r="B132" t="s">
        <v>70</v>
      </c>
      <c r="C132" s="2" t="s">
        <v>1000</v>
      </c>
      <c r="D132" s="2" t="s">
        <v>1004</v>
      </c>
      <c r="E132" t="s">
        <v>71</v>
      </c>
      <c r="F132" t="s">
        <v>419</v>
      </c>
      <c r="G132">
        <v>0</v>
      </c>
      <c r="H132">
        <v>264</v>
      </c>
      <c r="I132">
        <v>0</v>
      </c>
      <c r="J132" t="s">
        <v>911</v>
      </c>
      <c r="K132">
        <v>96</v>
      </c>
      <c r="L132">
        <v>0</v>
      </c>
      <c r="M132">
        <f t="shared" si="4"/>
        <v>5</v>
      </c>
      <c r="N132" t="str">
        <f t="shared" si="5"/>
        <v>{id: 5, category: 'M12', packNumber:  1, pickNumber:  5, cards = [264], playerPick: 96 reviewerPick: null],</v>
      </c>
    </row>
    <row r="133" spans="1:14" hidden="1">
      <c r="A133" t="s">
        <v>11</v>
      </c>
      <c r="B133" t="s">
        <v>70</v>
      </c>
      <c r="C133" s="2" t="s">
        <v>1000</v>
      </c>
      <c r="D133" s="2" t="s">
        <v>1004</v>
      </c>
      <c r="E133">
        <v>0</v>
      </c>
      <c r="F133" t="s">
        <v>364</v>
      </c>
      <c r="G133">
        <v>0</v>
      </c>
      <c r="H133" t="e">
        <v>#N/A</v>
      </c>
      <c r="I133">
        <v>0</v>
      </c>
      <c r="J133" t="s">
        <v>911</v>
      </c>
      <c r="K133">
        <v>96</v>
      </c>
      <c r="L133">
        <v>0</v>
      </c>
      <c r="M133">
        <f t="shared" si="4"/>
        <v>5</v>
      </c>
      <c r="N133" t="str">
        <f t="shared" si="5"/>
        <v>{id: 5, category: 'M12', packNumber:  1, pickNumber:  5, cards = [264], playerPick: 96 reviewerPick: null],</v>
      </c>
    </row>
    <row r="134" spans="1:14" hidden="1">
      <c r="A134" t="s">
        <v>11</v>
      </c>
      <c r="B134" t="s">
        <v>70</v>
      </c>
      <c r="C134" s="2" t="s">
        <v>1000</v>
      </c>
      <c r="D134" s="2" t="s">
        <v>1004</v>
      </c>
      <c r="E134" t="s">
        <v>72</v>
      </c>
      <c r="F134" t="s">
        <v>420</v>
      </c>
      <c r="G134">
        <v>1</v>
      </c>
      <c r="H134">
        <v>198</v>
      </c>
      <c r="I134">
        <v>0</v>
      </c>
      <c r="J134" t="s">
        <v>912</v>
      </c>
      <c r="K134">
        <v>198</v>
      </c>
      <c r="L134">
        <v>0</v>
      </c>
      <c r="M134">
        <f t="shared" si="4"/>
        <v>5</v>
      </c>
      <c r="N134" t="str">
        <f t="shared" si="5"/>
        <v>{id: 5, category: 'M12', packNumber:  1, pickNumber:  5, cards = [264,198], playerPick: 198 reviewerPick: null],</v>
      </c>
    </row>
    <row r="135" spans="1:14" hidden="1">
      <c r="A135" t="s">
        <v>11</v>
      </c>
      <c r="B135" t="s">
        <v>70</v>
      </c>
      <c r="C135" s="2" t="s">
        <v>1000</v>
      </c>
      <c r="D135" s="2" t="s">
        <v>1004</v>
      </c>
      <c r="E135">
        <v>0</v>
      </c>
      <c r="F135" t="s">
        <v>364</v>
      </c>
      <c r="G135">
        <v>0</v>
      </c>
      <c r="H135" t="e">
        <v>#N/A</v>
      </c>
      <c r="I135">
        <v>0</v>
      </c>
      <c r="J135" t="s">
        <v>912</v>
      </c>
      <c r="K135">
        <v>198</v>
      </c>
      <c r="L135">
        <v>0</v>
      </c>
      <c r="M135">
        <f t="shared" si="4"/>
        <v>5</v>
      </c>
      <c r="N135" t="str">
        <f t="shared" si="5"/>
        <v>{id: 5, category: 'M12', packNumber:  1, pickNumber:  5, cards = [264,198], playerPick: 198 reviewerPick: null],</v>
      </c>
    </row>
    <row r="136" spans="1:14" hidden="1">
      <c r="A136" t="s">
        <v>11</v>
      </c>
      <c r="B136" t="s">
        <v>70</v>
      </c>
      <c r="C136" s="2" t="s">
        <v>1000</v>
      </c>
      <c r="D136" s="2" t="s">
        <v>1004</v>
      </c>
      <c r="E136" t="s">
        <v>73</v>
      </c>
      <c r="F136" t="s">
        <v>421</v>
      </c>
      <c r="G136">
        <v>0</v>
      </c>
      <c r="H136">
        <v>220</v>
      </c>
      <c r="I136">
        <v>0</v>
      </c>
      <c r="J136" t="s">
        <v>913</v>
      </c>
      <c r="K136">
        <v>198</v>
      </c>
      <c r="L136">
        <v>0</v>
      </c>
      <c r="M136">
        <f t="shared" si="4"/>
        <v>5</v>
      </c>
      <c r="N136" t="str">
        <f t="shared" si="5"/>
        <v>{id: 5, category: 'M12', packNumber:  1, pickNumber:  5, cards = [264,198,220], playerPick: 198 reviewerPick: null],</v>
      </c>
    </row>
    <row r="137" spans="1:14" hidden="1">
      <c r="A137" t="s">
        <v>11</v>
      </c>
      <c r="B137" t="s">
        <v>70</v>
      </c>
      <c r="C137" s="2" t="s">
        <v>1000</v>
      </c>
      <c r="D137" s="2" t="s">
        <v>1004</v>
      </c>
      <c r="E137">
        <v>0</v>
      </c>
      <c r="F137" t="s">
        <v>364</v>
      </c>
      <c r="G137">
        <v>0</v>
      </c>
      <c r="H137" t="e">
        <v>#N/A</v>
      </c>
      <c r="I137">
        <v>0</v>
      </c>
      <c r="J137" t="s">
        <v>913</v>
      </c>
      <c r="K137">
        <v>198</v>
      </c>
      <c r="L137">
        <v>0</v>
      </c>
      <c r="M137">
        <f t="shared" si="4"/>
        <v>5</v>
      </c>
      <c r="N137" t="str">
        <f t="shared" si="5"/>
        <v>{id: 5, category: 'M12', packNumber:  1, pickNumber:  5, cards = [264,198,220], playerPick: 198 reviewerPick: null],</v>
      </c>
    </row>
    <row r="138" spans="1:14" hidden="1">
      <c r="A138" t="s">
        <v>11</v>
      </c>
      <c r="B138" t="s">
        <v>70</v>
      </c>
      <c r="C138" s="2" t="s">
        <v>1000</v>
      </c>
      <c r="D138" s="2" t="s">
        <v>1004</v>
      </c>
      <c r="E138" t="s">
        <v>74</v>
      </c>
      <c r="F138" t="s">
        <v>422</v>
      </c>
      <c r="G138">
        <v>0</v>
      </c>
      <c r="H138">
        <v>62</v>
      </c>
      <c r="I138">
        <v>0</v>
      </c>
      <c r="J138" t="s">
        <v>695</v>
      </c>
      <c r="K138">
        <v>198</v>
      </c>
      <c r="L138">
        <v>0</v>
      </c>
      <c r="M138">
        <f t="shared" si="4"/>
        <v>5</v>
      </c>
      <c r="N138" t="str">
        <f t="shared" si="5"/>
        <v>{id: 5, category: 'M12', packNumber:  1, pickNumber:  5, cards = [264,198,220,62], playerPick: 198 reviewerPick: null],</v>
      </c>
    </row>
    <row r="139" spans="1:14" hidden="1">
      <c r="A139" t="s">
        <v>11</v>
      </c>
      <c r="B139" t="s">
        <v>70</v>
      </c>
      <c r="C139" s="2" t="s">
        <v>1000</v>
      </c>
      <c r="D139" s="2" t="s">
        <v>1004</v>
      </c>
      <c r="E139">
        <v>0</v>
      </c>
      <c r="F139" t="s">
        <v>364</v>
      </c>
      <c r="G139">
        <v>0</v>
      </c>
      <c r="H139" t="e">
        <v>#N/A</v>
      </c>
      <c r="I139">
        <v>0</v>
      </c>
      <c r="J139" t="s">
        <v>695</v>
      </c>
      <c r="K139">
        <v>198</v>
      </c>
      <c r="L139">
        <v>0</v>
      </c>
      <c r="M139">
        <f t="shared" si="4"/>
        <v>5</v>
      </c>
      <c r="N139" t="str">
        <f t="shared" si="5"/>
        <v>{id: 5, category: 'M12', packNumber:  1, pickNumber:  5, cards = [264,198,220,62], playerPick: 198 reviewerPick: null],</v>
      </c>
    </row>
    <row r="140" spans="1:14" hidden="1">
      <c r="A140" t="s">
        <v>11</v>
      </c>
      <c r="B140" t="s">
        <v>70</v>
      </c>
      <c r="C140" s="2" t="s">
        <v>1000</v>
      </c>
      <c r="D140" s="2" t="s">
        <v>1004</v>
      </c>
      <c r="E140" t="s">
        <v>75</v>
      </c>
      <c r="F140" t="s">
        <v>423</v>
      </c>
      <c r="G140">
        <v>0</v>
      </c>
      <c r="H140">
        <v>9</v>
      </c>
      <c r="I140">
        <v>0</v>
      </c>
      <c r="J140" t="s">
        <v>696</v>
      </c>
      <c r="K140">
        <v>198</v>
      </c>
      <c r="L140">
        <v>0</v>
      </c>
      <c r="M140">
        <f t="shared" si="4"/>
        <v>5</v>
      </c>
      <c r="N140" t="str">
        <f t="shared" si="5"/>
        <v>{id: 5, category: 'M12', packNumber:  1, pickNumber:  5, cards = [264,198,220,62,9], playerPick: 198 reviewerPick: null],</v>
      </c>
    </row>
    <row r="141" spans="1:14" hidden="1">
      <c r="A141" t="s">
        <v>11</v>
      </c>
      <c r="B141" t="s">
        <v>70</v>
      </c>
      <c r="C141" s="2" t="s">
        <v>1000</v>
      </c>
      <c r="D141" s="2" t="s">
        <v>1004</v>
      </c>
      <c r="E141">
        <v>0</v>
      </c>
      <c r="F141" t="s">
        <v>364</v>
      </c>
      <c r="G141">
        <v>0</v>
      </c>
      <c r="H141" t="e">
        <v>#N/A</v>
      </c>
      <c r="I141">
        <v>0</v>
      </c>
      <c r="J141" t="s">
        <v>696</v>
      </c>
      <c r="K141">
        <v>198</v>
      </c>
      <c r="L141">
        <v>0</v>
      </c>
      <c r="M141">
        <f t="shared" si="4"/>
        <v>5</v>
      </c>
      <c r="N141" t="str">
        <f t="shared" si="5"/>
        <v>{id: 5, category: 'M12', packNumber:  1, pickNumber:  5, cards = [264,198,220,62,9], playerPick: 198 reviewerPick: null],</v>
      </c>
    </row>
    <row r="142" spans="1:14" hidden="1">
      <c r="A142" t="s">
        <v>11</v>
      </c>
      <c r="B142" t="s">
        <v>70</v>
      </c>
      <c r="C142" s="2" t="s">
        <v>1000</v>
      </c>
      <c r="D142" s="2" t="s">
        <v>1004</v>
      </c>
      <c r="E142" t="s">
        <v>76</v>
      </c>
      <c r="F142" t="s">
        <v>424</v>
      </c>
      <c r="G142">
        <v>0</v>
      </c>
      <c r="H142">
        <v>131</v>
      </c>
      <c r="I142">
        <v>0</v>
      </c>
      <c r="J142" t="s">
        <v>697</v>
      </c>
      <c r="K142">
        <v>198</v>
      </c>
      <c r="L142">
        <v>0</v>
      </c>
      <c r="M142">
        <f t="shared" si="4"/>
        <v>5</v>
      </c>
      <c r="N142" t="str">
        <f t="shared" si="5"/>
        <v>{id: 5, category: 'M12', packNumber:  1, pickNumber:  5, cards = [264,198,220,62,9,131], playerPick: 198 reviewerPick: null],</v>
      </c>
    </row>
    <row r="143" spans="1:14" hidden="1">
      <c r="A143" t="s">
        <v>11</v>
      </c>
      <c r="B143" t="s">
        <v>70</v>
      </c>
      <c r="C143" s="2" t="s">
        <v>1000</v>
      </c>
      <c r="D143" s="2" t="s">
        <v>1004</v>
      </c>
      <c r="E143">
        <v>0</v>
      </c>
      <c r="F143" t="s">
        <v>364</v>
      </c>
      <c r="G143">
        <v>0</v>
      </c>
      <c r="H143" t="e">
        <v>#N/A</v>
      </c>
      <c r="I143">
        <v>0</v>
      </c>
      <c r="J143" t="s">
        <v>697</v>
      </c>
      <c r="K143">
        <v>198</v>
      </c>
      <c r="L143">
        <v>0</v>
      </c>
      <c r="M143">
        <f t="shared" si="4"/>
        <v>5</v>
      </c>
      <c r="N143" t="str">
        <f t="shared" si="5"/>
        <v>{id: 5, category: 'M12', packNumber:  1, pickNumber:  5, cards = [264,198,220,62,9,131], playerPick: 198 reviewerPick: null],</v>
      </c>
    </row>
    <row r="144" spans="1:14" hidden="1">
      <c r="A144" t="s">
        <v>11</v>
      </c>
      <c r="B144" t="s">
        <v>70</v>
      </c>
      <c r="C144" s="2" t="s">
        <v>1000</v>
      </c>
      <c r="D144" s="2" t="s">
        <v>1004</v>
      </c>
      <c r="E144" t="s">
        <v>77</v>
      </c>
      <c r="F144" t="s">
        <v>425</v>
      </c>
      <c r="G144">
        <v>0</v>
      </c>
      <c r="H144">
        <v>150</v>
      </c>
      <c r="I144">
        <v>0</v>
      </c>
      <c r="J144" t="s">
        <v>698</v>
      </c>
      <c r="K144">
        <v>198</v>
      </c>
      <c r="L144">
        <v>0</v>
      </c>
      <c r="M144">
        <f t="shared" si="4"/>
        <v>5</v>
      </c>
      <c r="N144" t="str">
        <f t="shared" si="5"/>
        <v>{id: 5, category: 'M12', packNumber:  1, pickNumber:  5, cards = [264,198,220,62,9,131,150], playerPick: 198 reviewerPick: null],</v>
      </c>
    </row>
    <row r="145" spans="1:14" hidden="1">
      <c r="A145" t="s">
        <v>11</v>
      </c>
      <c r="B145" t="s">
        <v>70</v>
      </c>
      <c r="C145" s="2" t="s">
        <v>1000</v>
      </c>
      <c r="D145" s="2" t="s">
        <v>1004</v>
      </c>
      <c r="E145">
        <v>0</v>
      </c>
      <c r="F145" t="s">
        <v>364</v>
      </c>
      <c r="G145">
        <v>0</v>
      </c>
      <c r="H145" t="e">
        <v>#N/A</v>
      </c>
      <c r="I145">
        <v>0</v>
      </c>
      <c r="J145" t="s">
        <v>698</v>
      </c>
      <c r="K145">
        <v>198</v>
      </c>
      <c r="L145">
        <v>0</v>
      </c>
      <c r="M145">
        <f t="shared" si="4"/>
        <v>5</v>
      </c>
      <c r="N145" t="str">
        <f t="shared" si="5"/>
        <v>{id: 5, category: 'M12', packNumber:  1, pickNumber:  5, cards = [264,198,220,62,9,131,150], playerPick: 198 reviewerPick: null],</v>
      </c>
    </row>
    <row r="146" spans="1:14" hidden="1">
      <c r="A146" t="s">
        <v>11</v>
      </c>
      <c r="B146" t="s">
        <v>70</v>
      </c>
      <c r="C146" s="2" t="s">
        <v>1000</v>
      </c>
      <c r="D146" s="2" t="s">
        <v>1004</v>
      </c>
      <c r="E146" t="s">
        <v>78</v>
      </c>
      <c r="F146" t="s">
        <v>426</v>
      </c>
      <c r="G146">
        <v>0</v>
      </c>
      <c r="H146">
        <v>154</v>
      </c>
      <c r="I146">
        <v>0</v>
      </c>
      <c r="J146" t="s">
        <v>699</v>
      </c>
      <c r="K146">
        <v>198</v>
      </c>
      <c r="L146">
        <v>0</v>
      </c>
      <c r="M146">
        <f t="shared" si="4"/>
        <v>5</v>
      </c>
      <c r="N146" t="str">
        <f t="shared" si="5"/>
        <v>{id: 5, category: 'M12', packNumber:  1, pickNumber:  5, cards = [264,198,220,62,9,131,150,154], playerPick: 198 reviewerPick: null],</v>
      </c>
    </row>
    <row r="147" spans="1:14" hidden="1">
      <c r="A147" t="s">
        <v>11</v>
      </c>
      <c r="B147" t="s">
        <v>70</v>
      </c>
      <c r="C147" s="2" t="s">
        <v>1000</v>
      </c>
      <c r="D147" s="2" t="s">
        <v>1004</v>
      </c>
      <c r="E147">
        <v>0</v>
      </c>
      <c r="F147" t="s">
        <v>364</v>
      </c>
      <c r="G147">
        <v>0</v>
      </c>
      <c r="H147" t="e">
        <v>#N/A</v>
      </c>
      <c r="I147">
        <v>0</v>
      </c>
      <c r="J147" t="s">
        <v>699</v>
      </c>
      <c r="K147">
        <v>198</v>
      </c>
      <c r="L147">
        <v>0</v>
      </c>
      <c r="M147">
        <f t="shared" si="4"/>
        <v>5</v>
      </c>
      <c r="N147" t="str">
        <f t="shared" si="5"/>
        <v>{id: 5, category: 'M12', packNumber:  1, pickNumber:  5, cards = [264,198,220,62,9,131,150,154], playerPick: 198 reviewerPick: null],</v>
      </c>
    </row>
    <row r="148" spans="1:14" hidden="1">
      <c r="A148" t="s">
        <v>11</v>
      </c>
      <c r="B148" t="s">
        <v>70</v>
      </c>
      <c r="C148" s="2" t="s">
        <v>1000</v>
      </c>
      <c r="D148" s="2" t="s">
        <v>1004</v>
      </c>
      <c r="E148" t="s">
        <v>79</v>
      </c>
      <c r="F148" t="s">
        <v>427</v>
      </c>
      <c r="G148">
        <v>0</v>
      </c>
      <c r="H148">
        <v>36</v>
      </c>
      <c r="I148">
        <v>0</v>
      </c>
      <c r="J148" t="s">
        <v>700</v>
      </c>
      <c r="K148">
        <v>198</v>
      </c>
      <c r="L148">
        <v>0</v>
      </c>
      <c r="M148">
        <f t="shared" si="4"/>
        <v>5</v>
      </c>
      <c r="N148" t="str">
        <f t="shared" si="5"/>
        <v>{id: 5, category: 'M12', packNumber:  1, pickNumber:  5, cards = [264,198,220,62,9,131,150,154,36], playerPick: 198 reviewerPick: null],</v>
      </c>
    </row>
    <row r="149" spans="1:14" hidden="1">
      <c r="A149" t="s">
        <v>11</v>
      </c>
      <c r="B149" t="s">
        <v>70</v>
      </c>
      <c r="C149" s="2" t="s">
        <v>1000</v>
      </c>
      <c r="D149" s="2" t="s">
        <v>1004</v>
      </c>
      <c r="E149">
        <v>0</v>
      </c>
      <c r="F149" t="s">
        <v>364</v>
      </c>
      <c r="G149">
        <v>0</v>
      </c>
      <c r="H149" t="e">
        <v>#N/A</v>
      </c>
      <c r="I149">
        <v>0</v>
      </c>
      <c r="J149" t="s">
        <v>700</v>
      </c>
      <c r="K149">
        <v>198</v>
      </c>
      <c r="L149">
        <v>0</v>
      </c>
      <c r="M149">
        <f t="shared" si="4"/>
        <v>5</v>
      </c>
      <c r="N149" t="str">
        <f t="shared" si="5"/>
        <v>{id: 5, category: 'M12', packNumber:  1, pickNumber:  5, cards = [264,198,220,62,9,131,150,154,36], playerPick: 198 reviewerPick: null],</v>
      </c>
    </row>
    <row r="150" spans="1:14" hidden="1">
      <c r="A150" t="s">
        <v>11</v>
      </c>
      <c r="B150" t="s">
        <v>70</v>
      </c>
      <c r="C150" s="2" t="s">
        <v>1000</v>
      </c>
      <c r="D150" s="2" t="s">
        <v>1004</v>
      </c>
      <c r="E150" t="s">
        <v>80</v>
      </c>
      <c r="F150" t="s">
        <v>428</v>
      </c>
      <c r="G150">
        <v>0</v>
      </c>
      <c r="H150">
        <v>161</v>
      </c>
      <c r="I150">
        <v>0</v>
      </c>
      <c r="J150" t="s">
        <v>701</v>
      </c>
      <c r="K150">
        <v>198</v>
      </c>
      <c r="L150">
        <v>0</v>
      </c>
      <c r="M150">
        <f t="shared" si="4"/>
        <v>5</v>
      </c>
      <c r="N150" t="str">
        <f t="shared" si="5"/>
        <v>{id: 5, category: 'M12', packNumber:  1, pickNumber:  5, cards = [264,198,220,62,9,131,150,154,36,161], playerPick: 198 reviewerPick: null],</v>
      </c>
    </row>
    <row r="151" spans="1:14" hidden="1">
      <c r="A151" t="s">
        <v>11</v>
      </c>
      <c r="B151" t="s">
        <v>70</v>
      </c>
      <c r="C151" s="2" t="s">
        <v>1000</v>
      </c>
      <c r="D151" s="2" t="s">
        <v>1004</v>
      </c>
      <c r="E151">
        <v>0</v>
      </c>
      <c r="F151" t="s">
        <v>364</v>
      </c>
      <c r="G151">
        <v>0</v>
      </c>
      <c r="H151" t="e">
        <v>#N/A</v>
      </c>
      <c r="I151">
        <v>0</v>
      </c>
      <c r="J151" t="s">
        <v>701</v>
      </c>
      <c r="K151">
        <v>198</v>
      </c>
      <c r="L151">
        <v>0</v>
      </c>
      <c r="M151">
        <f t="shared" si="4"/>
        <v>5</v>
      </c>
      <c r="N151" t="str">
        <f t="shared" si="5"/>
        <v>{id: 5, category: 'M12', packNumber:  1, pickNumber:  5, cards = [264,198,220,62,9,131,150,154,36,161], playerPick: 198 reviewerPick: null],</v>
      </c>
    </row>
    <row r="152" spans="1:14" hidden="1">
      <c r="A152" t="s">
        <v>11</v>
      </c>
      <c r="B152" t="s">
        <v>70</v>
      </c>
      <c r="C152" s="2" t="s">
        <v>1000</v>
      </c>
      <c r="D152" s="2" t="s">
        <v>1004</v>
      </c>
      <c r="E152" t="s">
        <v>81</v>
      </c>
      <c r="F152" t="s">
        <v>429</v>
      </c>
      <c r="G152">
        <v>0</v>
      </c>
      <c r="H152">
        <v>101</v>
      </c>
      <c r="I152">
        <v>0</v>
      </c>
      <c r="J152" t="s">
        <v>702</v>
      </c>
      <c r="K152">
        <v>198</v>
      </c>
      <c r="L152">
        <v>0</v>
      </c>
      <c r="M152">
        <f t="shared" si="4"/>
        <v>5</v>
      </c>
      <c r="N152" t="str">
        <f t="shared" si="5"/>
        <v>{id: 5, category: 'M12', packNumber:  1, pickNumber:  5, cards = [264,198,220,62,9,131,150,154,36,161,101], playerPick: 198 reviewerPick: null],</v>
      </c>
    </row>
    <row r="153" spans="1:14" hidden="1">
      <c r="A153" t="s">
        <v>11</v>
      </c>
      <c r="B153" t="s">
        <v>70</v>
      </c>
      <c r="C153" s="2" t="s">
        <v>1000</v>
      </c>
      <c r="D153" s="2" t="s">
        <v>1004</v>
      </c>
      <c r="E153">
        <v>0</v>
      </c>
      <c r="F153" t="s">
        <v>364</v>
      </c>
      <c r="G153">
        <v>0</v>
      </c>
      <c r="H153" t="e">
        <v>#N/A</v>
      </c>
      <c r="I153">
        <v>0</v>
      </c>
      <c r="J153" t="s">
        <v>702</v>
      </c>
      <c r="K153">
        <v>198</v>
      </c>
      <c r="L153">
        <v>0</v>
      </c>
      <c r="M153">
        <f t="shared" si="4"/>
        <v>5</v>
      </c>
      <c r="N153" t="str">
        <f t="shared" si="5"/>
        <v>{id: 5, category: 'M12', packNumber:  1, pickNumber:  5, cards = [264,198,220,62,9,131,150,154,36,161,101], playerPick: 198 reviewerPick: null],</v>
      </c>
    </row>
    <row r="154" spans="1:14" hidden="1">
      <c r="A154" t="s">
        <v>11</v>
      </c>
      <c r="B154" t="s">
        <v>70</v>
      </c>
      <c r="C154" s="2" t="s">
        <v>1000</v>
      </c>
      <c r="D154" s="2" t="s">
        <v>1004</v>
      </c>
      <c r="E154">
        <v>0</v>
      </c>
      <c r="F154" t="s">
        <v>364</v>
      </c>
      <c r="G154">
        <v>0</v>
      </c>
      <c r="H154" t="e">
        <v>#N/A</v>
      </c>
      <c r="I154">
        <v>0</v>
      </c>
      <c r="J154" t="s">
        <v>702</v>
      </c>
      <c r="K154">
        <v>198</v>
      </c>
      <c r="L154">
        <v>0</v>
      </c>
      <c r="M154">
        <f t="shared" si="4"/>
        <v>5</v>
      </c>
      <c r="N154" t="str">
        <f t="shared" si="5"/>
        <v>{id: 5, category: 'M12', packNumber:  1, pickNumber:  5, cards = [264,198,220,62,9,131,150,154,36,161,101], playerPick: 198 reviewerPick: null],</v>
      </c>
    </row>
    <row r="155" spans="1:14">
      <c r="A155" t="s">
        <v>11</v>
      </c>
      <c r="B155" t="s">
        <v>70</v>
      </c>
      <c r="C155" s="2" t="s">
        <v>1000</v>
      </c>
      <c r="D155" s="2" t="s">
        <v>1004</v>
      </c>
      <c r="E155">
        <v>0</v>
      </c>
      <c r="F155" t="s">
        <v>364</v>
      </c>
      <c r="G155">
        <v>0</v>
      </c>
      <c r="H155" t="e">
        <v>#N/A</v>
      </c>
      <c r="I155">
        <v>0</v>
      </c>
      <c r="J155" t="s">
        <v>702</v>
      </c>
      <c r="K155">
        <v>198</v>
      </c>
      <c r="L155">
        <v>1</v>
      </c>
      <c r="M155">
        <f t="shared" si="4"/>
        <v>5</v>
      </c>
      <c r="N155" t="str">
        <f>"{id: "&amp;M155&amp;", packEdition: '"&amp;TRIM(SUBSTITUTE(A155,"------",""))&amp;"', packNumber: "&amp;C155&amp;", pickNumber: "&amp;D155&amp;", cards: ["&amp;J155&amp;"], playerPick: "&amp;K155&amp;", reviewerPick: null},"</f>
        <v>{id: 5, packEdition: 'M12', packNumber:  1, pickNumber:  5, cards: [264,198,220,62,9,131,150,154,36,161,101], playerPick: 198, reviewerPick: null},</v>
      </c>
    </row>
    <row r="156" spans="1:14" hidden="1">
      <c r="A156" t="s">
        <v>11</v>
      </c>
      <c r="B156" t="s">
        <v>82</v>
      </c>
      <c r="C156" s="2" t="s">
        <v>1000</v>
      </c>
      <c r="D156" s="2" t="s">
        <v>1005</v>
      </c>
      <c r="E156" t="s">
        <v>363</v>
      </c>
      <c r="F156" t="s">
        <v>363</v>
      </c>
      <c r="G156">
        <v>0</v>
      </c>
      <c r="H156" t="e">
        <v>#N/A</v>
      </c>
      <c r="I156">
        <v>1</v>
      </c>
      <c r="J156" t="s">
        <v>363</v>
      </c>
      <c r="K156">
        <v>198</v>
      </c>
      <c r="L156">
        <v>0</v>
      </c>
      <c r="M156">
        <f t="shared" si="4"/>
        <v>6</v>
      </c>
      <c r="N156" t="str">
        <f t="shared" si="5"/>
        <v>{id: 6, category: 'M12', packNumber:  1, pickNumber:  6, cards = [], playerPick: 198 reviewerPick: null],</v>
      </c>
    </row>
    <row r="157" spans="1:14" hidden="1">
      <c r="A157" t="s">
        <v>11</v>
      </c>
      <c r="B157" t="s">
        <v>82</v>
      </c>
      <c r="C157" s="2" t="s">
        <v>1000</v>
      </c>
      <c r="D157" s="2" t="s">
        <v>1005</v>
      </c>
      <c r="E157">
        <v>0</v>
      </c>
      <c r="F157" t="s">
        <v>364</v>
      </c>
      <c r="G157">
        <v>0</v>
      </c>
      <c r="H157" t="e">
        <v>#N/A</v>
      </c>
      <c r="I157">
        <v>0</v>
      </c>
      <c r="J157" t="s">
        <v>363</v>
      </c>
      <c r="K157">
        <v>198</v>
      </c>
      <c r="L157">
        <v>0</v>
      </c>
      <c r="M157">
        <f t="shared" si="4"/>
        <v>6</v>
      </c>
      <c r="N157" t="str">
        <f t="shared" si="5"/>
        <v>{id: 6, category: 'M12', packNumber:  1, pickNumber:  6, cards = [], playerPick: 198 reviewerPick: null],</v>
      </c>
    </row>
    <row r="158" spans="1:14" hidden="1">
      <c r="A158" t="s">
        <v>11</v>
      </c>
      <c r="B158" t="s">
        <v>82</v>
      </c>
      <c r="C158" s="2" t="s">
        <v>1000</v>
      </c>
      <c r="D158" s="2" t="s">
        <v>1005</v>
      </c>
      <c r="E158" t="s">
        <v>83</v>
      </c>
      <c r="F158" t="s">
        <v>430</v>
      </c>
      <c r="G158">
        <v>0</v>
      </c>
      <c r="H158">
        <v>267</v>
      </c>
      <c r="I158">
        <v>0</v>
      </c>
      <c r="J158" t="s">
        <v>914</v>
      </c>
      <c r="K158">
        <v>198</v>
      </c>
      <c r="L158">
        <v>0</v>
      </c>
      <c r="M158">
        <f t="shared" si="4"/>
        <v>6</v>
      </c>
      <c r="N158" t="str">
        <f t="shared" si="5"/>
        <v>{id: 6, category: 'M12', packNumber:  1, pickNumber:  6, cards = [267], playerPick: 198 reviewerPick: null],</v>
      </c>
    </row>
    <row r="159" spans="1:14" hidden="1">
      <c r="A159" t="s">
        <v>11</v>
      </c>
      <c r="B159" t="s">
        <v>82</v>
      </c>
      <c r="C159" s="2" t="s">
        <v>1000</v>
      </c>
      <c r="D159" s="2" t="s">
        <v>1005</v>
      </c>
      <c r="E159">
        <v>0</v>
      </c>
      <c r="F159" t="s">
        <v>364</v>
      </c>
      <c r="G159">
        <v>0</v>
      </c>
      <c r="H159" t="e">
        <v>#N/A</v>
      </c>
      <c r="I159">
        <v>0</v>
      </c>
      <c r="J159" t="s">
        <v>914</v>
      </c>
      <c r="K159">
        <v>198</v>
      </c>
      <c r="L159">
        <v>0</v>
      </c>
      <c r="M159">
        <f t="shared" si="4"/>
        <v>6</v>
      </c>
      <c r="N159" t="str">
        <f t="shared" si="5"/>
        <v>{id: 6, category: 'M12', packNumber:  1, pickNumber:  6, cards = [267], playerPick: 198 reviewerPick: null],</v>
      </c>
    </row>
    <row r="160" spans="1:14" hidden="1">
      <c r="A160" t="s">
        <v>11</v>
      </c>
      <c r="B160" t="s">
        <v>82</v>
      </c>
      <c r="C160" s="2" t="s">
        <v>1000</v>
      </c>
      <c r="D160" s="2" t="s">
        <v>1005</v>
      </c>
      <c r="E160" t="s">
        <v>84</v>
      </c>
      <c r="F160" t="s">
        <v>431</v>
      </c>
      <c r="G160">
        <v>1</v>
      </c>
      <c r="H160">
        <v>70</v>
      </c>
      <c r="I160">
        <v>0</v>
      </c>
      <c r="J160" t="s">
        <v>703</v>
      </c>
      <c r="K160">
        <v>70</v>
      </c>
      <c r="L160">
        <v>0</v>
      </c>
      <c r="M160">
        <f t="shared" si="4"/>
        <v>6</v>
      </c>
      <c r="N160" t="str">
        <f t="shared" si="5"/>
        <v>{id: 6, category: 'M12', packNumber:  1, pickNumber:  6, cards = [267,70], playerPick: 70 reviewerPick: null],</v>
      </c>
    </row>
    <row r="161" spans="1:14" hidden="1">
      <c r="A161" t="s">
        <v>11</v>
      </c>
      <c r="B161" t="s">
        <v>82</v>
      </c>
      <c r="C161" s="2" t="s">
        <v>1000</v>
      </c>
      <c r="D161" s="2" t="s">
        <v>1005</v>
      </c>
      <c r="E161">
        <v>0</v>
      </c>
      <c r="F161" t="s">
        <v>364</v>
      </c>
      <c r="G161">
        <v>0</v>
      </c>
      <c r="H161" t="e">
        <v>#N/A</v>
      </c>
      <c r="I161">
        <v>0</v>
      </c>
      <c r="J161" t="s">
        <v>703</v>
      </c>
      <c r="K161">
        <v>70</v>
      </c>
      <c r="L161">
        <v>0</v>
      </c>
      <c r="M161">
        <f t="shared" si="4"/>
        <v>6</v>
      </c>
      <c r="N161" t="str">
        <f t="shared" si="5"/>
        <v>{id: 6, category: 'M12', packNumber:  1, pickNumber:  6, cards = [267,70], playerPick: 70 reviewerPick: null],</v>
      </c>
    </row>
    <row r="162" spans="1:14" hidden="1">
      <c r="A162" t="s">
        <v>11</v>
      </c>
      <c r="B162" t="s">
        <v>82</v>
      </c>
      <c r="C162" s="2" t="s">
        <v>1000</v>
      </c>
      <c r="D162" s="2" t="s">
        <v>1005</v>
      </c>
      <c r="E162" t="s">
        <v>85</v>
      </c>
      <c r="F162" t="s">
        <v>432</v>
      </c>
      <c r="G162">
        <v>0</v>
      </c>
      <c r="H162">
        <v>203</v>
      </c>
      <c r="I162">
        <v>0</v>
      </c>
      <c r="J162" t="s">
        <v>704</v>
      </c>
      <c r="K162">
        <v>70</v>
      </c>
      <c r="L162">
        <v>0</v>
      </c>
      <c r="M162">
        <f t="shared" si="4"/>
        <v>6</v>
      </c>
      <c r="N162" t="str">
        <f t="shared" si="5"/>
        <v>{id: 6, category: 'M12', packNumber:  1, pickNumber:  6, cards = [267,70,203], playerPick: 70 reviewerPick: null],</v>
      </c>
    </row>
    <row r="163" spans="1:14" hidden="1">
      <c r="A163" t="s">
        <v>11</v>
      </c>
      <c r="B163" t="s">
        <v>82</v>
      </c>
      <c r="C163" s="2" t="s">
        <v>1000</v>
      </c>
      <c r="D163" s="2" t="s">
        <v>1005</v>
      </c>
      <c r="E163">
        <v>0</v>
      </c>
      <c r="F163" t="s">
        <v>364</v>
      </c>
      <c r="G163">
        <v>0</v>
      </c>
      <c r="H163" t="e">
        <v>#N/A</v>
      </c>
      <c r="I163">
        <v>0</v>
      </c>
      <c r="J163" t="s">
        <v>704</v>
      </c>
      <c r="K163">
        <v>70</v>
      </c>
      <c r="L163">
        <v>0</v>
      </c>
      <c r="M163">
        <f t="shared" si="4"/>
        <v>6</v>
      </c>
      <c r="N163" t="str">
        <f t="shared" si="5"/>
        <v>{id: 6, category: 'M12', packNumber:  1, pickNumber:  6, cards = [267,70,203], playerPick: 70 reviewerPick: null],</v>
      </c>
    </row>
    <row r="164" spans="1:14" hidden="1">
      <c r="A164" t="s">
        <v>11</v>
      </c>
      <c r="B164" t="s">
        <v>82</v>
      </c>
      <c r="C164" s="2" t="s">
        <v>1000</v>
      </c>
      <c r="D164" s="2" t="s">
        <v>1005</v>
      </c>
      <c r="E164" t="s">
        <v>86</v>
      </c>
      <c r="F164" t="s">
        <v>433</v>
      </c>
      <c r="G164">
        <v>0</v>
      </c>
      <c r="H164">
        <v>93</v>
      </c>
      <c r="I164">
        <v>0</v>
      </c>
      <c r="J164" t="s">
        <v>705</v>
      </c>
      <c r="K164">
        <v>70</v>
      </c>
      <c r="L164">
        <v>0</v>
      </c>
      <c r="M164">
        <f t="shared" si="4"/>
        <v>6</v>
      </c>
      <c r="N164" t="str">
        <f t="shared" si="5"/>
        <v>{id: 6, category: 'M12', packNumber:  1, pickNumber:  6, cards = [267,70,203,93], playerPick: 70 reviewerPick: null],</v>
      </c>
    </row>
    <row r="165" spans="1:14" hidden="1">
      <c r="A165" t="s">
        <v>11</v>
      </c>
      <c r="B165" t="s">
        <v>82</v>
      </c>
      <c r="C165" s="2" t="s">
        <v>1000</v>
      </c>
      <c r="D165" s="2" t="s">
        <v>1005</v>
      </c>
      <c r="E165">
        <v>0</v>
      </c>
      <c r="F165" t="s">
        <v>364</v>
      </c>
      <c r="G165">
        <v>0</v>
      </c>
      <c r="H165" t="e">
        <v>#N/A</v>
      </c>
      <c r="I165">
        <v>0</v>
      </c>
      <c r="J165" t="s">
        <v>705</v>
      </c>
      <c r="K165">
        <v>70</v>
      </c>
      <c r="L165">
        <v>0</v>
      </c>
      <c r="M165">
        <f t="shared" si="4"/>
        <v>6</v>
      </c>
      <c r="N165" t="str">
        <f t="shared" si="5"/>
        <v>{id: 6, category: 'M12', packNumber:  1, pickNumber:  6, cards = [267,70,203,93], playerPick: 70 reviewerPick: null],</v>
      </c>
    </row>
    <row r="166" spans="1:14" hidden="1">
      <c r="A166" t="s">
        <v>11</v>
      </c>
      <c r="B166" t="s">
        <v>82</v>
      </c>
      <c r="C166" s="2" t="s">
        <v>1000</v>
      </c>
      <c r="D166" s="2" t="s">
        <v>1005</v>
      </c>
      <c r="E166" t="s">
        <v>87</v>
      </c>
      <c r="F166" t="s">
        <v>434</v>
      </c>
      <c r="G166">
        <v>0</v>
      </c>
      <c r="H166">
        <v>214</v>
      </c>
      <c r="I166">
        <v>0</v>
      </c>
      <c r="J166" t="s">
        <v>706</v>
      </c>
      <c r="K166">
        <v>70</v>
      </c>
      <c r="L166">
        <v>0</v>
      </c>
      <c r="M166">
        <f t="shared" si="4"/>
        <v>6</v>
      </c>
      <c r="N166" t="str">
        <f t="shared" si="5"/>
        <v>{id: 6, category: 'M12', packNumber:  1, pickNumber:  6, cards = [267,70,203,93,214], playerPick: 70 reviewerPick: null],</v>
      </c>
    </row>
    <row r="167" spans="1:14" hidden="1">
      <c r="A167" t="s">
        <v>11</v>
      </c>
      <c r="B167" t="s">
        <v>82</v>
      </c>
      <c r="C167" s="2" t="s">
        <v>1000</v>
      </c>
      <c r="D167" s="2" t="s">
        <v>1005</v>
      </c>
      <c r="E167">
        <v>0</v>
      </c>
      <c r="F167" t="s">
        <v>364</v>
      </c>
      <c r="G167">
        <v>0</v>
      </c>
      <c r="H167" t="e">
        <v>#N/A</v>
      </c>
      <c r="I167">
        <v>0</v>
      </c>
      <c r="J167" t="s">
        <v>706</v>
      </c>
      <c r="K167">
        <v>70</v>
      </c>
      <c r="L167">
        <v>0</v>
      </c>
      <c r="M167">
        <f t="shared" si="4"/>
        <v>6</v>
      </c>
      <c r="N167" t="str">
        <f t="shared" si="5"/>
        <v>{id: 6, category: 'M12', packNumber:  1, pickNumber:  6, cards = [267,70,203,93,214], playerPick: 70 reviewerPick: null],</v>
      </c>
    </row>
    <row r="168" spans="1:14" hidden="1">
      <c r="A168" t="s">
        <v>11</v>
      </c>
      <c r="B168" t="s">
        <v>82</v>
      </c>
      <c r="C168" s="2" t="s">
        <v>1000</v>
      </c>
      <c r="D168" s="2" t="s">
        <v>1005</v>
      </c>
      <c r="E168" t="s">
        <v>88</v>
      </c>
      <c r="F168" t="s">
        <v>435</v>
      </c>
      <c r="G168">
        <v>0</v>
      </c>
      <c r="H168">
        <v>221</v>
      </c>
      <c r="I168">
        <v>0</v>
      </c>
      <c r="J168" t="s">
        <v>707</v>
      </c>
      <c r="K168">
        <v>70</v>
      </c>
      <c r="L168">
        <v>0</v>
      </c>
      <c r="M168">
        <f t="shared" si="4"/>
        <v>6</v>
      </c>
      <c r="N168" t="str">
        <f t="shared" si="5"/>
        <v>{id: 6, category: 'M12', packNumber:  1, pickNumber:  6, cards = [267,70,203,93,214,221], playerPick: 70 reviewerPick: null],</v>
      </c>
    </row>
    <row r="169" spans="1:14" hidden="1">
      <c r="A169" t="s">
        <v>11</v>
      </c>
      <c r="B169" t="s">
        <v>82</v>
      </c>
      <c r="C169" s="2" t="s">
        <v>1000</v>
      </c>
      <c r="D169" s="2" t="s">
        <v>1005</v>
      </c>
      <c r="E169">
        <v>0</v>
      </c>
      <c r="F169" t="s">
        <v>364</v>
      </c>
      <c r="G169">
        <v>0</v>
      </c>
      <c r="H169" t="e">
        <v>#N/A</v>
      </c>
      <c r="I169">
        <v>0</v>
      </c>
      <c r="J169" t="s">
        <v>707</v>
      </c>
      <c r="K169">
        <v>70</v>
      </c>
      <c r="L169">
        <v>0</v>
      </c>
      <c r="M169">
        <f t="shared" si="4"/>
        <v>6</v>
      </c>
      <c r="N169" t="str">
        <f t="shared" si="5"/>
        <v>{id: 6, category: 'M12', packNumber:  1, pickNumber:  6, cards = [267,70,203,93,214,221], playerPick: 70 reviewerPick: null],</v>
      </c>
    </row>
    <row r="170" spans="1:14" hidden="1">
      <c r="A170" t="s">
        <v>11</v>
      </c>
      <c r="B170" t="s">
        <v>82</v>
      </c>
      <c r="C170" s="2" t="s">
        <v>1000</v>
      </c>
      <c r="D170" s="2" t="s">
        <v>1005</v>
      </c>
      <c r="E170" t="s">
        <v>89</v>
      </c>
      <c r="F170" t="s">
        <v>436</v>
      </c>
      <c r="G170">
        <v>0</v>
      </c>
      <c r="H170">
        <v>48</v>
      </c>
      <c r="I170">
        <v>0</v>
      </c>
      <c r="J170" t="s">
        <v>708</v>
      </c>
      <c r="K170">
        <v>70</v>
      </c>
      <c r="L170">
        <v>0</v>
      </c>
      <c r="M170">
        <f t="shared" si="4"/>
        <v>6</v>
      </c>
      <c r="N170" t="str">
        <f t="shared" si="5"/>
        <v>{id: 6, category: 'M12', packNumber:  1, pickNumber:  6, cards = [267,70,203,93,214,221,48], playerPick: 70 reviewerPick: null],</v>
      </c>
    </row>
    <row r="171" spans="1:14" hidden="1">
      <c r="A171" t="s">
        <v>11</v>
      </c>
      <c r="B171" t="s">
        <v>82</v>
      </c>
      <c r="C171" s="2" t="s">
        <v>1000</v>
      </c>
      <c r="D171" s="2" t="s">
        <v>1005</v>
      </c>
      <c r="E171">
        <v>0</v>
      </c>
      <c r="F171" t="s">
        <v>364</v>
      </c>
      <c r="G171">
        <v>0</v>
      </c>
      <c r="H171" t="e">
        <v>#N/A</v>
      </c>
      <c r="I171">
        <v>0</v>
      </c>
      <c r="J171" t="s">
        <v>708</v>
      </c>
      <c r="K171">
        <v>70</v>
      </c>
      <c r="L171">
        <v>0</v>
      </c>
      <c r="M171">
        <f t="shared" si="4"/>
        <v>6</v>
      </c>
      <c r="N171" t="str">
        <f t="shared" si="5"/>
        <v>{id: 6, category: 'M12', packNumber:  1, pickNumber:  6, cards = [267,70,203,93,214,221,48], playerPick: 70 reviewerPick: null],</v>
      </c>
    </row>
    <row r="172" spans="1:14" hidden="1">
      <c r="A172" t="s">
        <v>11</v>
      </c>
      <c r="B172" t="s">
        <v>82</v>
      </c>
      <c r="C172" s="2" t="s">
        <v>1000</v>
      </c>
      <c r="D172" s="2" t="s">
        <v>1005</v>
      </c>
      <c r="E172" t="s">
        <v>90</v>
      </c>
      <c r="F172" t="s">
        <v>437</v>
      </c>
      <c r="G172">
        <v>0</v>
      </c>
      <c r="H172">
        <v>180</v>
      </c>
      <c r="I172">
        <v>0</v>
      </c>
      <c r="J172" t="s">
        <v>709</v>
      </c>
      <c r="K172">
        <v>70</v>
      </c>
      <c r="L172">
        <v>0</v>
      </c>
      <c r="M172">
        <f t="shared" si="4"/>
        <v>6</v>
      </c>
      <c r="N172" t="str">
        <f t="shared" si="5"/>
        <v>{id: 6, category: 'M12', packNumber:  1, pickNumber:  6, cards = [267,70,203,93,214,221,48,180], playerPick: 70 reviewerPick: null],</v>
      </c>
    </row>
    <row r="173" spans="1:14" hidden="1">
      <c r="A173" t="s">
        <v>11</v>
      </c>
      <c r="B173" t="s">
        <v>82</v>
      </c>
      <c r="C173" s="2" t="s">
        <v>1000</v>
      </c>
      <c r="D173" s="2" t="s">
        <v>1005</v>
      </c>
      <c r="E173">
        <v>0</v>
      </c>
      <c r="F173" t="s">
        <v>364</v>
      </c>
      <c r="G173">
        <v>0</v>
      </c>
      <c r="H173" t="e">
        <v>#N/A</v>
      </c>
      <c r="I173">
        <v>0</v>
      </c>
      <c r="J173" t="s">
        <v>709</v>
      </c>
      <c r="K173">
        <v>70</v>
      </c>
      <c r="L173">
        <v>0</v>
      </c>
      <c r="M173">
        <f t="shared" si="4"/>
        <v>6</v>
      </c>
      <c r="N173" t="str">
        <f t="shared" si="5"/>
        <v>{id: 6, category: 'M12', packNumber:  1, pickNumber:  6, cards = [267,70,203,93,214,221,48,180], playerPick: 70 reviewerPick: null],</v>
      </c>
    </row>
    <row r="174" spans="1:14" hidden="1">
      <c r="A174" t="s">
        <v>11</v>
      </c>
      <c r="B174" t="s">
        <v>82</v>
      </c>
      <c r="C174" s="2" t="s">
        <v>1000</v>
      </c>
      <c r="D174" s="2" t="s">
        <v>1005</v>
      </c>
      <c r="E174" t="s">
        <v>91</v>
      </c>
      <c r="F174" t="s">
        <v>438</v>
      </c>
      <c r="G174">
        <v>0</v>
      </c>
      <c r="H174">
        <v>87</v>
      </c>
      <c r="I174">
        <v>0</v>
      </c>
      <c r="J174" t="s">
        <v>710</v>
      </c>
      <c r="K174">
        <v>70</v>
      </c>
      <c r="L174">
        <v>0</v>
      </c>
      <c r="M174">
        <f t="shared" si="4"/>
        <v>6</v>
      </c>
      <c r="N174" t="str">
        <f t="shared" si="5"/>
        <v>{id: 6, category: 'M12', packNumber:  1, pickNumber:  6, cards = [267,70,203,93,214,221,48,180,87], playerPick: 70 reviewerPick: null],</v>
      </c>
    </row>
    <row r="175" spans="1:14" hidden="1">
      <c r="A175" t="s">
        <v>11</v>
      </c>
      <c r="B175" t="s">
        <v>82</v>
      </c>
      <c r="C175" s="2" t="s">
        <v>1000</v>
      </c>
      <c r="D175" s="2" t="s">
        <v>1005</v>
      </c>
      <c r="E175">
        <v>0</v>
      </c>
      <c r="F175" t="s">
        <v>364</v>
      </c>
      <c r="G175">
        <v>0</v>
      </c>
      <c r="H175" t="e">
        <v>#N/A</v>
      </c>
      <c r="I175">
        <v>0</v>
      </c>
      <c r="J175" t="s">
        <v>710</v>
      </c>
      <c r="K175">
        <v>70</v>
      </c>
      <c r="L175">
        <v>0</v>
      </c>
      <c r="M175">
        <f t="shared" si="4"/>
        <v>6</v>
      </c>
      <c r="N175" t="str">
        <f t="shared" si="5"/>
        <v>{id: 6, category: 'M12', packNumber:  1, pickNumber:  6, cards = [267,70,203,93,214,221,48,180,87], playerPick: 70 reviewerPick: null],</v>
      </c>
    </row>
    <row r="176" spans="1:14" hidden="1">
      <c r="A176" t="s">
        <v>11</v>
      </c>
      <c r="B176" t="s">
        <v>82</v>
      </c>
      <c r="C176" s="2" t="s">
        <v>1000</v>
      </c>
      <c r="D176" s="2" t="s">
        <v>1005</v>
      </c>
      <c r="E176" t="s">
        <v>92</v>
      </c>
      <c r="F176" t="s">
        <v>439</v>
      </c>
      <c r="G176">
        <v>0</v>
      </c>
      <c r="H176">
        <v>190</v>
      </c>
      <c r="I176">
        <v>0</v>
      </c>
      <c r="J176" t="s">
        <v>711</v>
      </c>
      <c r="K176">
        <v>70</v>
      </c>
      <c r="L176">
        <v>0</v>
      </c>
      <c r="M176">
        <f t="shared" si="4"/>
        <v>6</v>
      </c>
      <c r="N176" t="str">
        <f t="shared" si="5"/>
        <v>{id: 6, category: 'M12', packNumber:  1, pickNumber:  6, cards = [267,70,203,93,214,221,48,180,87,190], playerPick: 70 reviewerPick: null],</v>
      </c>
    </row>
    <row r="177" spans="1:14" hidden="1">
      <c r="A177" t="s">
        <v>11</v>
      </c>
      <c r="B177" t="s">
        <v>82</v>
      </c>
      <c r="C177" s="2" t="s">
        <v>1000</v>
      </c>
      <c r="D177" s="2" t="s">
        <v>1005</v>
      </c>
      <c r="E177">
        <v>0</v>
      </c>
      <c r="F177" t="s">
        <v>364</v>
      </c>
      <c r="G177">
        <v>0</v>
      </c>
      <c r="H177" t="e">
        <v>#N/A</v>
      </c>
      <c r="I177">
        <v>0</v>
      </c>
      <c r="J177" t="s">
        <v>711</v>
      </c>
      <c r="K177">
        <v>70</v>
      </c>
      <c r="L177">
        <v>0</v>
      </c>
      <c r="M177">
        <f t="shared" si="4"/>
        <v>6</v>
      </c>
      <c r="N177" t="str">
        <f t="shared" si="5"/>
        <v>{id: 6, category: 'M12', packNumber:  1, pickNumber:  6, cards = [267,70,203,93,214,221,48,180,87,190], playerPick: 70 reviewerPick: null],</v>
      </c>
    </row>
    <row r="178" spans="1:14" hidden="1">
      <c r="A178" t="s">
        <v>11</v>
      </c>
      <c r="B178" t="s">
        <v>82</v>
      </c>
      <c r="C178" s="2" t="s">
        <v>1000</v>
      </c>
      <c r="D178" s="2" t="s">
        <v>1005</v>
      </c>
      <c r="E178">
        <v>0</v>
      </c>
      <c r="F178" t="s">
        <v>364</v>
      </c>
      <c r="G178">
        <v>0</v>
      </c>
      <c r="H178" t="e">
        <v>#N/A</v>
      </c>
      <c r="I178">
        <v>0</v>
      </c>
      <c r="J178" t="s">
        <v>711</v>
      </c>
      <c r="K178">
        <v>70</v>
      </c>
      <c r="L178">
        <v>0</v>
      </c>
      <c r="M178">
        <f t="shared" si="4"/>
        <v>6</v>
      </c>
      <c r="N178" t="str">
        <f t="shared" si="5"/>
        <v>{id: 6, category: 'M12', packNumber:  1, pickNumber:  6, cards = [267,70,203,93,214,221,48,180,87,190], playerPick: 70 reviewerPick: null],</v>
      </c>
    </row>
    <row r="179" spans="1:14">
      <c r="A179" t="s">
        <v>11</v>
      </c>
      <c r="B179" t="s">
        <v>82</v>
      </c>
      <c r="C179" s="2" t="s">
        <v>1000</v>
      </c>
      <c r="D179" s="2" t="s">
        <v>1005</v>
      </c>
      <c r="E179">
        <v>0</v>
      </c>
      <c r="F179" t="s">
        <v>364</v>
      </c>
      <c r="G179">
        <v>0</v>
      </c>
      <c r="H179" t="e">
        <v>#N/A</v>
      </c>
      <c r="I179">
        <v>0</v>
      </c>
      <c r="J179" t="s">
        <v>711</v>
      </c>
      <c r="K179">
        <v>70</v>
      </c>
      <c r="L179">
        <v>1</v>
      </c>
      <c r="M179">
        <f t="shared" si="4"/>
        <v>6</v>
      </c>
      <c r="N179" t="str">
        <f>"{id: "&amp;M179&amp;", packEdition: '"&amp;TRIM(SUBSTITUTE(A179,"------",""))&amp;"', packNumber: "&amp;C179&amp;", pickNumber: "&amp;D179&amp;", cards: ["&amp;J179&amp;"], playerPick: "&amp;K179&amp;", reviewerPick: null},"</f>
        <v>{id: 6, packEdition: 'M12', packNumber:  1, pickNumber:  6, cards: [267,70,203,93,214,221,48,180,87,190], playerPick: 70, reviewerPick: null},</v>
      </c>
    </row>
    <row r="180" spans="1:14" hidden="1">
      <c r="A180" t="s">
        <v>11</v>
      </c>
      <c r="B180" t="s">
        <v>93</v>
      </c>
      <c r="C180" s="2" t="s">
        <v>1000</v>
      </c>
      <c r="D180" s="2" t="s">
        <v>1006</v>
      </c>
      <c r="E180" t="s">
        <v>363</v>
      </c>
      <c r="F180" t="s">
        <v>363</v>
      </c>
      <c r="G180">
        <v>0</v>
      </c>
      <c r="H180" t="e">
        <v>#N/A</v>
      </c>
      <c r="I180">
        <v>1</v>
      </c>
      <c r="J180" t="s">
        <v>363</v>
      </c>
      <c r="K180">
        <v>70</v>
      </c>
      <c r="L180">
        <v>0</v>
      </c>
      <c r="M180">
        <f t="shared" si="4"/>
        <v>7</v>
      </c>
      <c r="N180" t="str">
        <f t="shared" si="5"/>
        <v>{id: 7, category: 'M12', packNumber:  1, pickNumber:  7, cards = [], playerPick: 70 reviewerPick: null],</v>
      </c>
    </row>
    <row r="181" spans="1:14" hidden="1">
      <c r="A181" t="s">
        <v>11</v>
      </c>
      <c r="B181" t="s">
        <v>93</v>
      </c>
      <c r="C181" s="2" t="s">
        <v>1000</v>
      </c>
      <c r="D181" s="2" t="s">
        <v>1006</v>
      </c>
      <c r="E181">
        <v>0</v>
      </c>
      <c r="F181" t="s">
        <v>364</v>
      </c>
      <c r="G181">
        <v>0</v>
      </c>
      <c r="H181" t="e">
        <v>#N/A</v>
      </c>
      <c r="I181">
        <v>0</v>
      </c>
      <c r="J181" t="s">
        <v>363</v>
      </c>
      <c r="K181">
        <v>70</v>
      </c>
      <c r="L181">
        <v>0</v>
      </c>
      <c r="M181">
        <f t="shared" si="4"/>
        <v>7</v>
      </c>
      <c r="N181" t="str">
        <f t="shared" si="5"/>
        <v>{id: 7, category: 'M12', packNumber:  1, pickNumber:  7, cards = [], playerPick: 70 reviewerPick: null],</v>
      </c>
    </row>
    <row r="182" spans="1:14" hidden="1">
      <c r="A182" t="s">
        <v>11</v>
      </c>
      <c r="B182" t="s">
        <v>93</v>
      </c>
      <c r="C182" s="2" t="s">
        <v>1000</v>
      </c>
      <c r="D182" s="2" t="s">
        <v>1006</v>
      </c>
      <c r="E182" t="s">
        <v>94</v>
      </c>
      <c r="F182" t="s">
        <v>440</v>
      </c>
      <c r="G182">
        <v>0</v>
      </c>
      <c r="H182">
        <v>26</v>
      </c>
      <c r="I182">
        <v>0</v>
      </c>
      <c r="J182" t="s">
        <v>915</v>
      </c>
      <c r="K182">
        <v>70</v>
      </c>
      <c r="L182">
        <v>0</v>
      </c>
      <c r="M182">
        <f t="shared" si="4"/>
        <v>7</v>
      </c>
      <c r="N182" t="str">
        <f t="shared" si="5"/>
        <v>{id: 7, category: 'M12', packNumber:  1, pickNumber:  7, cards = [26], playerPick: 70 reviewerPick: null],</v>
      </c>
    </row>
    <row r="183" spans="1:14" hidden="1">
      <c r="A183" t="s">
        <v>11</v>
      </c>
      <c r="B183" t="s">
        <v>93</v>
      </c>
      <c r="C183" s="2" t="s">
        <v>1000</v>
      </c>
      <c r="D183" s="2" t="s">
        <v>1006</v>
      </c>
      <c r="E183">
        <v>0</v>
      </c>
      <c r="F183" t="s">
        <v>364</v>
      </c>
      <c r="G183">
        <v>0</v>
      </c>
      <c r="H183" t="e">
        <v>#N/A</v>
      </c>
      <c r="I183">
        <v>0</v>
      </c>
      <c r="J183" t="s">
        <v>915</v>
      </c>
      <c r="K183">
        <v>70</v>
      </c>
      <c r="L183">
        <v>0</v>
      </c>
      <c r="M183">
        <f t="shared" si="4"/>
        <v>7</v>
      </c>
      <c r="N183" t="str">
        <f t="shared" si="5"/>
        <v>{id: 7, category: 'M12', packNumber:  1, pickNumber:  7, cards = [26], playerPick: 70 reviewerPick: null],</v>
      </c>
    </row>
    <row r="184" spans="1:14" hidden="1">
      <c r="A184" t="s">
        <v>11</v>
      </c>
      <c r="B184" t="s">
        <v>93</v>
      </c>
      <c r="C184" s="2" t="s">
        <v>1000</v>
      </c>
      <c r="D184" s="2" t="s">
        <v>1006</v>
      </c>
      <c r="E184" t="s">
        <v>95</v>
      </c>
      <c r="F184" t="s">
        <v>441</v>
      </c>
      <c r="G184">
        <v>0</v>
      </c>
      <c r="H184">
        <v>21</v>
      </c>
      <c r="I184">
        <v>0</v>
      </c>
      <c r="J184" t="s">
        <v>712</v>
      </c>
      <c r="K184">
        <v>70</v>
      </c>
      <c r="L184">
        <v>0</v>
      </c>
      <c r="M184">
        <f t="shared" si="4"/>
        <v>7</v>
      </c>
      <c r="N184" t="str">
        <f t="shared" si="5"/>
        <v>{id: 7, category: 'M12', packNumber:  1, pickNumber:  7, cards = [26,21], playerPick: 70 reviewerPick: null],</v>
      </c>
    </row>
    <row r="185" spans="1:14" hidden="1">
      <c r="A185" t="s">
        <v>11</v>
      </c>
      <c r="B185" t="s">
        <v>93</v>
      </c>
      <c r="C185" s="2" t="s">
        <v>1000</v>
      </c>
      <c r="D185" s="2" t="s">
        <v>1006</v>
      </c>
      <c r="E185">
        <v>0</v>
      </c>
      <c r="F185" t="s">
        <v>364</v>
      </c>
      <c r="G185">
        <v>0</v>
      </c>
      <c r="H185" t="e">
        <v>#N/A</v>
      </c>
      <c r="I185">
        <v>0</v>
      </c>
      <c r="J185" t="s">
        <v>712</v>
      </c>
      <c r="K185">
        <v>70</v>
      </c>
      <c r="L185">
        <v>0</v>
      </c>
      <c r="M185">
        <f t="shared" si="4"/>
        <v>7</v>
      </c>
      <c r="N185" t="str">
        <f t="shared" si="5"/>
        <v>{id: 7, category: 'M12', packNumber:  1, pickNumber:  7, cards = [26,21], playerPick: 70 reviewerPick: null],</v>
      </c>
    </row>
    <row r="186" spans="1:14" hidden="1">
      <c r="A186" t="s">
        <v>11</v>
      </c>
      <c r="B186" t="s">
        <v>93</v>
      </c>
      <c r="C186" s="2" t="s">
        <v>1000</v>
      </c>
      <c r="D186" s="2" t="s">
        <v>1006</v>
      </c>
      <c r="E186" t="s">
        <v>96</v>
      </c>
      <c r="F186" t="s">
        <v>442</v>
      </c>
      <c r="G186">
        <v>0</v>
      </c>
      <c r="H186">
        <v>116</v>
      </c>
      <c r="I186">
        <v>0</v>
      </c>
      <c r="J186" t="s">
        <v>713</v>
      </c>
      <c r="K186">
        <v>70</v>
      </c>
      <c r="L186">
        <v>0</v>
      </c>
      <c r="M186">
        <f t="shared" si="4"/>
        <v>7</v>
      </c>
      <c r="N186" t="str">
        <f t="shared" si="5"/>
        <v>{id: 7, category: 'M12', packNumber:  1, pickNumber:  7, cards = [26,21,116], playerPick: 70 reviewerPick: null],</v>
      </c>
    </row>
    <row r="187" spans="1:14" hidden="1">
      <c r="A187" t="s">
        <v>11</v>
      </c>
      <c r="B187" t="s">
        <v>93</v>
      </c>
      <c r="C187" s="2" t="s">
        <v>1000</v>
      </c>
      <c r="D187" s="2" t="s">
        <v>1006</v>
      </c>
      <c r="E187">
        <v>0</v>
      </c>
      <c r="F187" t="s">
        <v>364</v>
      </c>
      <c r="G187">
        <v>0</v>
      </c>
      <c r="H187" t="e">
        <v>#N/A</v>
      </c>
      <c r="I187">
        <v>0</v>
      </c>
      <c r="J187" t="s">
        <v>713</v>
      </c>
      <c r="K187">
        <v>70</v>
      </c>
      <c r="L187">
        <v>0</v>
      </c>
      <c r="M187">
        <f t="shared" si="4"/>
        <v>7</v>
      </c>
      <c r="N187" t="str">
        <f t="shared" si="5"/>
        <v>{id: 7, category: 'M12', packNumber:  1, pickNumber:  7, cards = [26,21,116], playerPick: 70 reviewerPick: null],</v>
      </c>
    </row>
    <row r="188" spans="1:14" hidden="1">
      <c r="A188" t="s">
        <v>11</v>
      </c>
      <c r="B188" t="s">
        <v>93</v>
      </c>
      <c r="C188" s="2" t="s">
        <v>1000</v>
      </c>
      <c r="D188" s="2" t="s">
        <v>1006</v>
      </c>
      <c r="E188" t="s">
        <v>97</v>
      </c>
      <c r="F188" t="s">
        <v>443</v>
      </c>
      <c r="G188">
        <v>1</v>
      </c>
      <c r="H188">
        <v>125</v>
      </c>
      <c r="I188">
        <v>0</v>
      </c>
      <c r="J188" t="s">
        <v>714</v>
      </c>
      <c r="K188">
        <v>125</v>
      </c>
      <c r="L188">
        <v>0</v>
      </c>
      <c r="M188">
        <f t="shared" si="4"/>
        <v>7</v>
      </c>
      <c r="N188" t="str">
        <f t="shared" si="5"/>
        <v>{id: 7, category: 'M12', packNumber:  1, pickNumber:  7, cards = [26,21,116,125], playerPick: 125 reviewerPick: null],</v>
      </c>
    </row>
    <row r="189" spans="1:14" hidden="1">
      <c r="A189" t="s">
        <v>11</v>
      </c>
      <c r="B189" t="s">
        <v>93</v>
      </c>
      <c r="C189" s="2" t="s">
        <v>1000</v>
      </c>
      <c r="D189" s="2" t="s">
        <v>1006</v>
      </c>
      <c r="E189">
        <v>0</v>
      </c>
      <c r="F189" t="s">
        <v>364</v>
      </c>
      <c r="G189">
        <v>0</v>
      </c>
      <c r="H189" t="e">
        <v>#N/A</v>
      </c>
      <c r="I189">
        <v>0</v>
      </c>
      <c r="J189" t="s">
        <v>714</v>
      </c>
      <c r="K189">
        <v>125</v>
      </c>
      <c r="L189">
        <v>0</v>
      </c>
      <c r="M189">
        <f t="shared" si="4"/>
        <v>7</v>
      </c>
      <c r="N189" t="str">
        <f t="shared" si="5"/>
        <v>{id: 7, category: 'M12', packNumber:  1, pickNumber:  7, cards = [26,21,116,125], playerPick: 125 reviewerPick: null],</v>
      </c>
    </row>
    <row r="190" spans="1:14" hidden="1">
      <c r="A190" t="s">
        <v>11</v>
      </c>
      <c r="B190" t="s">
        <v>93</v>
      </c>
      <c r="C190" s="2" t="s">
        <v>1000</v>
      </c>
      <c r="D190" s="2" t="s">
        <v>1006</v>
      </c>
      <c r="E190" t="s">
        <v>98</v>
      </c>
      <c r="F190" t="s">
        <v>444</v>
      </c>
      <c r="G190">
        <v>0</v>
      </c>
      <c r="H190">
        <v>128</v>
      </c>
      <c r="I190">
        <v>0</v>
      </c>
      <c r="J190" t="s">
        <v>715</v>
      </c>
      <c r="K190">
        <v>125</v>
      </c>
      <c r="L190">
        <v>0</v>
      </c>
      <c r="M190">
        <f t="shared" si="4"/>
        <v>7</v>
      </c>
      <c r="N190" t="str">
        <f t="shared" si="5"/>
        <v>{id: 7, category: 'M12', packNumber:  1, pickNumber:  7, cards = [26,21,116,125,128], playerPick: 125 reviewerPick: null],</v>
      </c>
    </row>
    <row r="191" spans="1:14" hidden="1">
      <c r="A191" t="s">
        <v>11</v>
      </c>
      <c r="B191" t="s">
        <v>93</v>
      </c>
      <c r="C191" s="2" t="s">
        <v>1000</v>
      </c>
      <c r="D191" s="2" t="s">
        <v>1006</v>
      </c>
      <c r="E191">
        <v>0</v>
      </c>
      <c r="F191" t="s">
        <v>364</v>
      </c>
      <c r="G191">
        <v>0</v>
      </c>
      <c r="H191" t="e">
        <v>#N/A</v>
      </c>
      <c r="I191">
        <v>0</v>
      </c>
      <c r="J191" t="s">
        <v>715</v>
      </c>
      <c r="K191">
        <v>125</v>
      </c>
      <c r="L191">
        <v>0</v>
      </c>
      <c r="M191">
        <f t="shared" si="4"/>
        <v>7</v>
      </c>
      <c r="N191" t="str">
        <f t="shared" si="5"/>
        <v>{id: 7, category: 'M12', packNumber:  1, pickNumber:  7, cards = [26,21,116,125,128], playerPick: 125 reviewerPick: null],</v>
      </c>
    </row>
    <row r="192" spans="1:14" hidden="1">
      <c r="A192" t="s">
        <v>11</v>
      </c>
      <c r="B192" t="s">
        <v>93</v>
      </c>
      <c r="C192" s="2" t="s">
        <v>1000</v>
      </c>
      <c r="D192" s="2" t="s">
        <v>1006</v>
      </c>
      <c r="E192" t="s">
        <v>99</v>
      </c>
      <c r="F192" t="s">
        <v>445</v>
      </c>
      <c r="G192">
        <v>0</v>
      </c>
      <c r="H192">
        <v>143</v>
      </c>
      <c r="I192">
        <v>0</v>
      </c>
      <c r="J192" t="s">
        <v>716</v>
      </c>
      <c r="K192">
        <v>125</v>
      </c>
      <c r="L192">
        <v>0</v>
      </c>
      <c r="M192">
        <f t="shared" si="4"/>
        <v>7</v>
      </c>
      <c r="N192" t="str">
        <f t="shared" si="5"/>
        <v>{id: 7, category: 'M12', packNumber:  1, pickNumber:  7, cards = [26,21,116,125,128,143], playerPick: 125 reviewerPick: null],</v>
      </c>
    </row>
    <row r="193" spans="1:14" hidden="1">
      <c r="A193" t="s">
        <v>11</v>
      </c>
      <c r="B193" t="s">
        <v>93</v>
      </c>
      <c r="C193" s="2" t="s">
        <v>1000</v>
      </c>
      <c r="D193" s="2" t="s">
        <v>1006</v>
      </c>
      <c r="E193">
        <v>0</v>
      </c>
      <c r="F193" t="s">
        <v>364</v>
      </c>
      <c r="G193">
        <v>0</v>
      </c>
      <c r="H193" t="e">
        <v>#N/A</v>
      </c>
      <c r="I193">
        <v>0</v>
      </c>
      <c r="J193" t="s">
        <v>716</v>
      </c>
      <c r="K193">
        <v>125</v>
      </c>
      <c r="L193">
        <v>0</v>
      </c>
      <c r="M193">
        <f t="shared" si="4"/>
        <v>7</v>
      </c>
      <c r="N193" t="str">
        <f t="shared" si="5"/>
        <v>{id: 7, category: 'M12', packNumber:  1, pickNumber:  7, cards = [26,21,116,125,128,143], playerPick: 125 reviewerPick: null],</v>
      </c>
    </row>
    <row r="194" spans="1:14" hidden="1">
      <c r="A194" t="s">
        <v>11</v>
      </c>
      <c r="B194" t="s">
        <v>93</v>
      </c>
      <c r="C194" s="2" t="s">
        <v>1000</v>
      </c>
      <c r="D194" s="2" t="s">
        <v>1006</v>
      </c>
      <c r="E194" t="s">
        <v>100</v>
      </c>
      <c r="F194" t="s">
        <v>446</v>
      </c>
      <c r="G194">
        <v>0</v>
      </c>
      <c r="H194">
        <v>83</v>
      </c>
      <c r="I194">
        <v>0</v>
      </c>
      <c r="J194" t="s">
        <v>717</v>
      </c>
      <c r="K194">
        <v>125</v>
      </c>
      <c r="L194">
        <v>0</v>
      </c>
      <c r="M194">
        <f t="shared" si="4"/>
        <v>7</v>
      </c>
      <c r="N194" t="str">
        <f t="shared" si="5"/>
        <v>{id: 7, category: 'M12', packNumber:  1, pickNumber:  7, cards = [26,21,116,125,128,143,83], playerPick: 125 reviewerPick: null],</v>
      </c>
    </row>
    <row r="195" spans="1:14" hidden="1">
      <c r="A195" t="s">
        <v>11</v>
      </c>
      <c r="B195" t="s">
        <v>93</v>
      </c>
      <c r="C195" s="2" t="s">
        <v>1000</v>
      </c>
      <c r="D195" s="2" t="s">
        <v>1006</v>
      </c>
      <c r="E195">
        <v>0</v>
      </c>
      <c r="F195" t="s">
        <v>364</v>
      </c>
      <c r="G195">
        <v>0</v>
      </c>
      <c r="H195" t="e">
        <v>#N/A</v>
      </c>
      <c r="I195">
        <v>0</v>
      </c>
      <c r="J195" t="s">
        <v>717</v>
      </c>
      <c r="K195">
        <v>125</v>
      </c>
      <c r="L195">
        <v>0</v>
      </c>
      <c r="M195">
        <f t="shared" ref="M195:M258" si="6">IF(I195=1,IF(ISNUMBER(M194),M194+1,1),IF(ISNUMBER(M194),M194,0))</f>
        <v>7</v>
      </c>
      <c r="N195" t="str">
        <f t="shared" ref="N195:N258" si="7">"{id: "&amp;M195&amp;", category: '"&amp;TRIM(SUBSTITUTE(A195,"------",""))&amp;"', packNumber: "&amp;C195&amp;", pickNumber: "&amp;D195&amp;", cards = ["&amp;J195&amp;"], playerPick: "&amp;K195&amp;" reviewerPick: null],"</f>
        <v>{id: 7, category: 'M12', packNumber:  1, pickNumber:  7, cards = [26,21,116,125,128,143,83], playerPick: 125 reviewerPick: null],</v>
      </c>
    </row>
    <row r="196" spans="1:14" hidden="1">
      <c r="A196" t="s">
        <v>11</v>
      </c>
      <c r="B196" t="s">
        <v>93</v>
      </c>
      <c r="C196" s="2" t="s">
        <v>1000</v>
      </c>
      <c r="D196" s="2" t="s">
        <v>1006</v>
      </c>
      <c r="E196" t="s">
        <v>101</v>
      </c>
      <c r="F196" t="s">
        <v>447</v>
      </c>
      <c r="G196">
        <v>0</v>
      </c>
      <c r="H196">
        <v>235</v>
      </c>
      <c r="I196">
        <v>0</v>
      </c>
      <c r="J196" t="s">
        <v>718</v>
      </c>
      <c r="K196">
        <v>125</v>
      </c>
      <c r="L196">
        <v>0</v>
      </c>
      <c r="M196">
        <f t="shared" si="6"/>
        <v>7</v>
      </c>
      <c r="N196" t="str">
        <f t="shared" si="7"/>
        <v>{id: 7, category: 'M12', packNumber:  1, pickNumber:  7, cards = [26,21,116,125,128,143,83,235], playerPick: 125 reviewerPick: null],</v>
      </c>
    </row>
    <row r="197" spans="1:14" hidden="1">
      <c r="A197" t="s">
        <v>11</v>
      </c>
      <c r="B197" t="s">
        <v>93</v>
      </c>
      <c r="C197" s="2" t="s">
        <v>1000</v>
      </c>
      <c r="D197" s="2" t="s">
        <v>1006</v>
      </c>
      <c r="E197">
        <v>0</v>
      </c>
      <c r="F197" t="s">
        <v>364</v>
      </c>
      <c r="G197">
        <v>0</v>
      </c>
      <c r="H197" t="e">
        <v>#N/A</v>
      </c>
      <c r="I197">
        <v>0</v>
      </c>
      <c r="J197" t="s">
        <v>718</v>
      </c>
      <c r="K197">
        <v>125</v>
      </c>
      <c r="L197">
        <v>0</v>
      </c>
      <c r="M197">
        <f t="shared" si="6"/>
        <v>7</v>
      </c>
      <c r="N197" t="str">
        <f t="shared" si="7"/>
        <v>{id: 7, category: 'M12', packNumber:  1, pickNumber:  7, cards = [26,21,116,125,128,143,83,235], playerPick: 125 reviewerPick: null],</v>
      </c>
    </row>
    <row r="198" spans="1:14" hidden="1">
      <c r="A198" t="s">
        <v>11</v>
      </c>
      <c r="B198" t="s">
        <v>93</v>
      </c>
      <c r="C198" s="2" t="s">
        <v>1000</v>
      </c>
      <c r="D198" s="2" t="s">
        <v>1006</v>
      </c>
      <c r="E198" t="s">
        <v>102</v>
      </c>
      <c r="F198" t="s">
        <v>448</v>
      </c>
      <c r="G198">
        <v>0</v>
      </c>
      <c r="H198">
        <v>257</v>
      </c>
      <c r="I198">
        <v>0</v>
      </c>
      <c r="J198" t="s">
        <v>719</v>
      </c>
      <c r="K198">
        <v>125</v>
      </c>
      <c r="L198">
        <v>0</v>
      </c>
      <c r="M198">
        <f t="shared" si="6"/>
        <v>7</v>
      </c>
      <c r="N198" t="str">
        <f t="shared" si="7"/>
        <v>{id: 7, category: 'M12', packNumber:  1, pickNumber:  7, cards = [26,21,116,125,128,143,83,235,257], playerPick: 125 reviewerPick: null],</v>
      </c>
    </row>
    <row r="199" spans="1:14" hidden="1">
      <c r="A199" t="s">
        <v>11</v>
      </c>
      <c r="B199" t="s">
        <v>93</v>
      </c>
      <c r="C199" s="2" t="s">
        <v>1000</v>
      </c>
      <c r="D199" s="2" t="s">
        <v>1006</v>
      </c>
      <c r="E199">
        <v>0</v>
      </c>
      <c r="F199" t="s">
        <v>364</v>
      </c>
      <c r="G199">
        <v>0</v>
      </c>
      <c r="H199" t="e">
        <v>#N/A</v>
      </c>
      <c r="I199">
        <v>0</v>
      </c>
      <c r="J199" t="s">
        <v>719</v>
      </c>
      <c r="K199">
        <v>125</v>
      </c>
      <c r="L199">
        <v>0</v>
      </c>
      <c r="M199">
        <f t="shared" si="6"/>
        <v>7</v>
      </c>
      <c r="N199" t="str">
        <f t="shared" si="7"/>
        <v>{id: 7, category: 'M12', packNumber:  1, pickNumber:  7, cards = [26,21,116,125,128,143,83,235,257], playerPick: 125 reviewerPick: null],</v>
      </c>
    </row>
    <row r="200" spans="1:14" hidden="1">
      <c r="A200" t="s">
        <v>11</v>
      </c>
      <c r="B200" t="s">
        <v>93</v>
      </c>
      <c r="C200" s="2" t="s">
        <v>1000</v>
      </c>
      <c r="D200" s="2" t="s">
        <v>1006</v>
      </c>
      <c r="E200">
        <v>0</v>
      </c>
      <c r="F200" t="s">
        <v>364</v>
      </c>
      <c r="G200">
        <v>0</v>
      </c>
      <c r="H200" t="e">
        <v>#N/A</v>
      </c>
      <c r="I200">
        <v>0</v>
      </c>
      <c r="J200" t="s">
        <v>719</v>
      </c>
      <c r="K200">
        <v>125</v>
      </c>
      <c r="L200">
        <v>0</v>
      </c>
      <c r="M200">
        <f t="shared" si="6"/>
        <v>7</v>
      </c>
      <c r="N200" t="str">
        <f t="shared" si="7"/>
        <v>{id: 7, category: 'M12', packNumber:  1, pickNumber:  7, cards = [26,21,116,125,128,143,83,235,257], playerPick: 125 reviewerPick: null],</v>
      </c>
    </row>
    <row r="201" spans="1:14">
      <c r="A201" t="s">
        <v>11</v>
      </c>
      <c r="B201" t="s">
        <v>93</v>
      </c>
      <c r="C201" s="2" t="s">
        <v>1000</v>
      </c>
      <c r="D201" s="2" t="s">
        <v>1006</v>
      </c>
      <c r="E201">
        <v>0</v>
      </c>
      <c r="F201" t="s">
        <v>364</v>
      </c>
      <c r="G201">
        <v>0</v>
      </c>
      <c r="H201" t="e">
        <v>#N/A</v>
      </c>
      <c r="I201">
        <v>0</v>
      </c>
      <c r="J201" t="s">
        <v>719</v>
      </c>
      <c r="K201">
        <v>125</v>
      </c>
      <c r="L201">
        <v>1</v>
      </c>
      <c r="M201">
        <f t="shared" si="6"/>
        <v>7</v>
      </c>
      <c r="N201" t="str">
        <f>"{id: "&amp;M201&amp;", packEdition: '"&amp;TRIM(SUBSTITUTE(A201,"------",""))&amp;"', packNumber: "&amp;C201&amp;", pickNumber: "&amp;D201&amp;", cards: ["&amp;J201&amp;"], playerPick: "&amp;K201&amp;", reviewerPick: null},"</f>
        <v>{id: 7, packEdition: 'M12', packNumber:  1, pickNumber:  7, cards: [26,21,116,125,128,143,83,235,257], playerPick: 125, reviewerPick: null},</v>
      </c>
    </row>
    <row r="202" spans="1:14" hidden="1">
      <c r="A202" t="s">
        <v>11</v>
      </c>
      <c r="B202" t="s">
        <v>103</v>
      </c>
      <c r="C202" s="2" t="s">
        <v>1000</v>
      </c>
      <c r="D202" s="2" t="s">
        <v>1007</v>
      </c>
      <c r="E202" t="s">
        <v>363</v>
      </c>
      <c r="F202" t="s">
        <v>363</v>
      </c>
      <c r="G202">
        <v>0</v>
      </c>
      <c r="H202" t="e">
        <v>#N/A</v>
      </c>
      <c r="I202">
        <v>1</v>
      </c>
      <c r="J202" t="s">
        <v>363</v>
      </c>
      <c r="K202">
        <v>125</v>
      </c>
      <c r="L202">
        <v>0</v>
      </c>
      <c r="M202">
        <f t="shared" si="6"/>
        <v>8</v>
      </c>
      <c r="N202" t="str">
        <f t="shared" si="7"/>
        <v>{id: 8, category: 'M12', packNumber:  1, pickNumber:  8, cards = [], playerPick: 125 reviewerPick: null],</v>
      </c>
    </row>
    <row r="203" spans="1:14" hidden="1">
      <c r="A203" t="s">
        <v>11</v>
      </c>
      <c r="B203" t="s">
        <v>103</v>
      </c>
      <c r="C203" s="2" t="s">
        <v>1000</v>
      </c>
      <c r="D203" s="2" t="s">
        <v>1007</v>
      </c>
      <c r="E203">
        <v>0</v>
      </c>
      <c r="F203" t="s">
        <v>364</v>
      </c>
      <c r="G203">
        <v>0</v>
      </c>
      <c r="H203" t="e">
        <v>#N/A</v>
      </c>
      <c r="I203">
        <v>0</v>
      </c>
      <c r="J203" t="s">
        <v>363</v>
      </c>
      <c r="K203">
        <v>125</v>
      </c>
      <c r="L203">
        <v>0</v>
      </c>
      <c r="M203">
        <f t="shared" si="6"/>
        <v>8</v>
      </c>
      <c r="N203" t="str">
        <f t="shared" si="7"/>
        <v>{id: 8, category: 'M12', packNumber:  1, pickNumber:  8, cards = [], playerPick: 125 reviewerPick: null],</v>
      </c>
    </row>
    <row r="204" spans="1:14" hidden="1">
      <c r="A204" t="s">
        <v>11</v>
      </c>
      <c r="B204" t="s">
        <v>103</v>
      </c>
      <c r="C204" s="2" t="s">
        <v>1000</v>
      </c>
      <c r="D204" s="2" t="s">
        <v>1007</v>
      </c>
      <c r="E204" t="s">
        <v>104</v>
      </c>
      <c r="F204" t="s">
        <v>449</v>
      </c>
      <c r="G204">
        <v>1</v>
      </c>
      <c r="H204">
        <v>230</v>
      </c>
      <c r="I204">
        <v>0</v>
      </c>
      <c r="J204" t="s">
        <v>916</v>
      </c>
      <c r="K204">
        <v>230</v>
      </c>
      <c r="L204">
        <v>0</v>
      </c>
      <c r="M204">
        <f t="shared" si="6"/>
        <v>8</v>
      </c>
      <c r="N204" t="str">
        <f t="shared" si="7"/>
        <v>{id: 8, category: 'M12', packNumber:  1, pickNumber:  8, cards = [230], playerPick: 230 reviewerPick: null],</v>
      </c>
    </row>
    <row r="205" spans="1:14" hidden="1">
      <c r="A205" t="s">
        <v>11</v>
      </c>
      <c r="B205" t="s">
        <v>103</v>
      </c>
      <c r="C205" s="2" t="s">
        <v>1000</v>
      </c>
      <c r="D205" s="2" t="s">
        <v>1007</v>
      </c>
      <c r="E205">
        <v>0</v>
      </c>
      <c r="F205" t="s">
        <v>364</v>
      </c>
      <c r="G205">
        <v>0</v>
      </c>
      <c r="H205" t="e">
        <v>#N/A</v>
      </c>
      <c r="I205">
        <v>0</v>
      </c>
      <c r="J205" t="s">
        <v>916</v>
      </c>
      <c r="K205">
        <v>230</v>
      </c>
      <c r="L205">
        <v>0</v>
      </c>
      <c r="M205">
        <f t="shared" si="6"/>
        <v>8</v>
      </c>
      <c r="N205" t="str">
        <f t="shared" si="7"/>
        <v>{id: 8, category: 'M12', packNumber:  1, pickNumber:  8, cards = [230], playerPick: 230 reviewerPick: null],</v>
      </c>
    </row>
    <row r="206" spans="1:14" hidden="1">
      <c r="A206" t="s">
        <v>11</v>
      </c>
      <c r="B206" t="s">
        <v>103</v>
      </c>
      <c r="C206" s="2" t="s">
        <v>1000</v>
      </c>
      <c r="D206" s="2" t="s">
        <v>1007</v>
      </c>
      <c r="E206" t="s">
        <v>105</v>
      </c>
      <c r="F206" t="s">
        <v>450</v>
      </c>
      <c r="G206">
        <v>0</v>
      </c>
      <c r="H206">
        <v>217</v>
      </c>
      <c r="I206">
        <v>0</v>
      </c>
      <c r="J206" t="s">
        <v>917</v>
      </c>
      <c r="K206">
        <v>230</v>
      </c>
      <c r="L206">
        <v>0</v>
      </c>
      <c r="M206">
        <f t="shared" si="6"/>
        <v>8</v>
      </c>
      <c r="N206" t="str">
        <f t="shared" si="7"/>
        <v>{id: 8, category: 'M12', packNumber:  1, pickNumber:  8, cards = [230,217], playerPick: 230 reviewerPick: null],</v>
      </c>
    </row>
    <row r="207" spans="1:14" hidden="1">
      <c r="A207" t="s">
        <v>11</v>
      </c>
      <c r="B207" t="s">
        <v>103</v>
      </c>
      <c r="C207" s="2" t="s">
        <v>1000</v>
      </c>
      <c r="D207" s="2" t="s">
        <v>1007</v>
      </c>
      <c r="E207">
        <v>0</v>
      </c>
      <c r="F207" t="s">
        <v>364</v>
      </c>
      <c r="G207">
        <v>0</v>
      </c>
      <c r="H207" t="e">
        <v>#N/A</v>
      </c>
      <c r="I207">
        <v>0</v>
      </c>
      <c r="J207" t="s">
        <v>917</v>
      </c>
      <c r="K207">
        <v>230</v>
      </c>
      <c r="L207">
        <v>0</v>
      </c>
      <c r="M207">
        <f t="shared" si="6"/>
        <v>8</v>
      </c>
      <c r="N207" t="str">
        <f t="shared" si="7"/>
        <v>{id: 8, category: 'M12', packNumber:  1, pickNumber:  8, cards = [230,217], playerPick: 230 reviewerPick: null],</v>
      </c>
    </row>
    <row r="208" spans="1:14" hidden="1">
      <c r="A208" t="s">
        <v>11</v>
      </c>
      <c r="B208" t="s">
        <v>103</v>
      </c>
      <c r="C208" s="2" t="s">
        <v>1000</v>
      </c>
      <c r="D208" s="2" t="s">
        <v>1007</v>
      </c>
      <c r="E208" t="s">
        <v>106</v>
      </c>
      <c r="F208" t="s">
        <v>451</v>
      </c>
      <c r="G208">
        <v>0</v>
      </c>
      <c r="H208">
        <v>4</v>
      </c>
      <c r="I208">
        <v>0</v>
      </c>
      <c r="J208" t="s">
        <v>720</v>
      </c>
      <c r="K208">
        <v>230</v>
      </c>
      <c r="L208">
        <v>0</v>
      </c>
      <c r="M208">
        <f t="shared" si="6"/>
        <v>8</v>
      </c>
      <c r="N208" t="str">
        <f t="shared" si="7"/>
        <v>{id: 8, category: 'M12', packNumber:  1, pickNumber:  8, cards = [230,217,4], playerPick: 230 reviewerPick: null],</v>
      </c>
    </row>
    <row r="209" spans="1:14" hidden="1">
      <c r="A209" t="s">
        <v>11</v>
      </c>
      <c r="B209" t="s">
        <v>103</v>
      </c>
      <c r="C209" s="2" t="s">
        <v>1000</v>
      </c>
      <c r="D209" s="2" t="s">
        <v>1007</v>
      </c>
      <c r="E209">
        <v>0</v>
      </c>
      <c r="F209" t="s">
        <v>364</v>
      </c>
      <c r="G209">
        <v>0</v>
      </c>
      <c r="H209" t="e">
        <v>#N/A</v>
      </c>
      <c r="I209">
        <v>0</v>
      </c>
      <c r="J209" t="s">
        <v>720</v>
      </c>
      <c r="K209">
        <v>230</v>
      </c>
      <c r="L209">
        <v>0</v>
      </c>
      <c r="M209">
        <f t="shared" si="6"/>
        <v>8</v>
      </c>
      <c r="N209" t="str">
        <f t="shared" si="7"/>
        <v>{id: 8, category: 'M12', packNumber:  1, pickNumber:  8, cards = [230,217,4], playerPick: 230 reviewerPick: null],</v>
      </c>
    </row>
    <row r="210" spans="1:14" hidden="1">
      <c r="A210" t="s">
        <v>11</v>
      </c>
      <c r="B210" t="s">
        <v>103</v>
      </c>
      <c r="C210" s="2" t="s">
        <v>1000</v>
      </c>
      <c r="D210" s="2" t="s">
        <v>1007</v>
      </c>
      <c r="E210" t="s">
        <v>107</v>
      </c>
      <c r="F210" t="s">
        <v>452</v>
      </c>
      <c r="G210">
        <v>0</v>
      </c>
      <c r="H210">
        <v>162</v>
      </c>
      <c r="I210">
        <v>0</v>
      </c>
      <c r="J210" t="s">
        <v>721</v>
      </c>
      <c r="K210">
        <v>230</v>
      </c>
      <c r="L210">
        <v>0</v>
      </c>
      <c r="M210">
        <f t="shared" si="6"/>
        <v>8</v>
      </c>
      <c r="N210" t="str">
        <f t="shared" si="7"/>
        <v>{id: 8, category: 'M12', packNumber:  1, pickNumber:  8, cards = [230,217,4,162], playerPick: 230 reviewerPick: null],</v>
      </c>
    </row>
    <row r="211" spans="1:14" hidden="1">
      <c r="A211" t="s">
        <v>11</v>
      </c>
      <c r="B211" t="s">
        <v>103</v>
      </c>
      <c r="C211" s="2" t="s">
        <v>1000</v>
      </c>
      <c r="D211" s="2" t="s">
        <v>1007</v>
      </c>
      <c r="E211">
        <v>0</v>
      </c>
      <c r="F211" t="s">
        <v>364</v>
      </c>
      <c r="G211">
        <v>0</v>
      </c>
      <c r="H211" t="e">
        <v>#N/A</v>
      </c>
      <c r="I211">
        <v>0</v>
      </c>
      <c r="J211" t="s">
        <v>721</v>
      </c>
      <c r="K211">
        <v>230</v>
      </c>
      <c r="L211">
        <v>0</v>
      </c>
      <c r="M211">
        <f t="shared" si="6"/>
        <v>8</v>
      </c>
      <c r="N211" t="str">
        <f t="shared" si="7"/>
        <v>{id: 8, category: 'M12', packNumber:  1, pickNumber:  8, cards = [230,217,4,162], playerPick: 230 reviewerPick: null],</v>
      </c>
    </row>
    <row r="212" spans="1:14" hidden="1">
      <c r="A212" t="s">
        <v>11</v>
      </c>
      <c r="B212" t="s">
        <v>103</v>
      </c>
      <c r="C212" s="2" t="s">
        <v>1000</v>
      </c>
      <c r="D212" s="2" t="s">
        <v>1007</v>
      </c>
      <c r="E212" t="s">
        <v>108</v>
      </c>
      <c r="F212" t="s">
        <v>453</v>
      </c>
      <c r="G212">
        <v>0</v>
      </c>
      <c r="H212">
        <v>185</v>
      </c>
      <c r="I212">
        <v>0</v>
      </c>
      <c r="J212" t="s">
        <v>722</v>
      </c>
      <c r="K212">
        <v>230</v>
      </c>
      <c r="L212">
        <v>0</v>
      </c>
      <c r="M212">
        <f t="shared" si="6"/>
        <v>8</v>
      </c>
      <c r="N212" t="str">
        <f t="shared" si="7"/>
        <v>{id: 8, category: 'M12', packNumber:  1, pickNumber:  8, cards = [230,217,4,162,185], playerPick: 230 reviewerPick: null],</v>
      </c>
    </row>
    <row r="213" spans="1:14" hidden="1">
      <c r="A213" t="s">
        <v>11</v>
      </c>
      <c r="B213" t="s">
        <v>103</v>
      </c>
      <c r="C213" s="2" t="s">
        <v>1000</v>
      </c>
      <c r="D213" s="2" t="s">
        <v>1007</v>
      </c>
      <c r="E213">
        <v>0</v>
      </c>
      <c r="F213" t="s">
        <v>364</v>
      </c>
      <c r="G213">
        <v>0</v>
      </c>
      <c r="H213" t="e">
        <v>#N/A</v>
      </c>
      <c r="I213">
        <v>0</v>
      </c>
      <c r="J213" t="s">
        <v>722</v>
      </c>
      <c r="K213">
        <v>230</v>
      </c>
      <c r="L213">
        <v>0</v>
      </c>
      <c r="M213">
        <f t="shared" si="6"/>
        <v>8</v>
      </c>
      <c r="N213" t="str">
        <f t="shared" si="7"/>
        <v>{id: 8, category: 'M12', packNumber:  1, pickNumber:  8, cards = [230,217,4,162,185], playerPick: 230 reviewerPick: null],</v>
      </c>
    </row>
    <row r="214" spans="1:14" hidden="1">
      <c r="A214" t="s">
        <v>11</v>
      </c>
      <c r="B214" t="s">
        <v>103</v>
      </c>
      <c r="C214" s="2" t="s">
        <v>1000</v>
      </c>
      <c r="D214" s="2" t="s">
        <v>1007</v>
      </c>
      <c r="E214" t="s">
        <v>109</v>
      </c>
      <c r="F214" t="s">
        <v>454</v>
      </c>
      <c r="G214">
        <v>0</v>
      </c>
      <c r="H214">
        <v>86</v>
      </c>
      <c r="I214">
        <v>0</v>
      </c>
      <c r="J214" t="s">
        <v>723</v>
      </c>
      <c r="K214">
        <v>230</v>
      </c>
      <c r="L214">
        <v>0</v>
      </c>
      <c r="M214">
        <f t="shared" si="6"/>
        <v>8</v>
      </c>
      <c r="N214" t="str">
        <f t="shared" si="7"/>
        <v>{id: 8, category: 'M12', packNumber:  1, pickNumber:  8, cards = [230,217,4,162,185,86], playerPick: 230 reviewerPick: null],</v>
      </c>
    </row>
    <row r="215" spans="1:14" hidden="1">
      <c r="A215" t="s">
        <v>11</v>
      </c>
      <c r="B215" t="s">
        <v>103</v>
      </c>
      <c r="C215" s="2" t="s">
        <v>1000</v>
      </c>
      <c r="D215" s="2" t="s">
        <v>1007</v>
      </c>
      <c r="E215">
        <v>0</v>
      </c>
      <c r="F215" t="s">
        <v>364</v>
      </c>
      <c r="G215">
        <v>0</v>
      </c>
      <c r="H215" t="e">
        <v>#N/A</v>
      </c>
      <c r="I215">
        <v>0</v>
      </c>
      <c r="J215" t="s">
        <v>723</v>
      </c>
      <c r="K215">
        <v>230</v>
      </c>
      <c r="L215">
        <v>0</v>
      </c>
      <c r="M215">
        <f t="shared" si="6"/>
        <v>8</v>
      </c>
      <c r="N215" t="str">
        <f t="shared" si="7"/>
        <v>{id: 8, category: 'M12', packNumber:  1, pickNumber:  8, cards = [230,217,4,162,185,86], playerPick: 230 reviewerPick: null],</v>
      </c>
    </row>
    <row r="216" spans="1:14" hidden="1">
      <c r="A216" t="s">
        <v>11</v>
      </c>
      <c r="B216" t="s">
        <v>103</v>
      </c>
      <c r="C216" s="2" t="s">
        <v>1000</v>
      </c>
      <c r="D216" s="2" t="s">
        <v>1007</v>
      </c>
      <c r="E216" t="s">
        <v>110</v>
      </c>
      <c r="F216" t="s">
        <v>455</v>
      </c>
      <c r="G216">
        <v>0</v>
      </c>
      <c r="H216">
        <v>51</v>
      </c>
      <c r="I216">
        <v>0</v>
      </c>
      <c r="J216" t="s">
        <v>724</v>
      </c>
      <c r="K216">
        <v>230</v>
      </c>
      <c r="L216">
        <v>0</v>
      </c>
      <c r="M216">
        <f t="shared" si="6"/>
        <v>8</v>
      </c>
      <c r="N216" t="str">
        <f t="shared" si="7"/>
        <v>{id: 8, category: 'M12', packNumber:  1, pickNumber:  8, cards = [230,217,4,162,185,86,51], playerPick: 230 reviewerPick: null],</v>
      </c>
    </row>
    <row r="217" spans="1:14" hidden="1">
      <c r="A217" t="s">
        <v>11</v>
      </c>
      <c r="B217" t="s">
        <v>103</v>
      </c>
      <c r="C217" s="2" t="s">
        <v>1000</v>
      </c>
      <c r="D217" s="2" t="s">
        <v>1007</v>
      </c>
      <c r="E217">
        <v>0</v>
      </c>
      <c r="F217" t="s">
        <v>364</v>
      </c>
      <c r="G217">
        <v>0</v>
      </c>
      <c r="H217" t="e">
        <v>#N/A</v>
      </c>
      <c r="I217">
        <v>0</v>
      </c>
      <c r="J217" t="s">
        <v>724</v>
      </c>
      <c r="K217">
        <v>230</v>
      </c>
      <c r="L217">
        <v>0</v>
      </c>
      <c r="M217">
        <f t="shared" si="6"/>
        <v>8</v>
      </c>
      <c r="N217" t="str">
        <f t="shared" si="7"/>
        <v>{id: 8, category: 'M12', packNumber:  1, pickNumber:  8, cards = [230,217,4,162,185,86,51], playerPick: 230 reviewerPick: null],</v>
      </c>
    </row>
    <row r="218" spans="1:14" hidden="1">
      <c r="A218" t="s">
        <v>11</v>
      </c>
      <c r="B218" t="s">
        <v>103</v>
      </c>
      <c r="C218" s="2" t="s">
        <v>1000</v>
      </c>
      <c r="D218" s="2" t="s">
        <v>1007</v>
      </c>
      <c r="E218" t="s">
        <v>111</v>
      </c>
      <c r="F218" t="s">
        <v>456</v>
      </c>
      <c r="G218">
        <v>0</v>
      </c>
      <c r="H218">
        <v>71</v>
      </c>
      <c r="I218">
        <v>0</v>
      </c>
      <c r="J218" t="s">
        <v>725</v>
      </c>
      <c r="K218">
        <v>230</v>
      </c>
      <c r="L218">
        <v>0</v>
      </c>
      <c r="M218">
        <f t="shared" si="6"/>
        <v>8</v>
      </c>
      <c r="N218" t="str">
        <f t="shared" si="7"/>
        <v>{id: 8, category: 'M12', packNumber:  1, pickNumber:  8, cards = [230,217,4,162,185,86,51,71], playerPick: 230 reviewerPick: null],</v>
      </c>
    </row>
    <row r="219" spans="1:14" hidden="1">
      <c r="A219" t="s">
        <v>11</v>
      </c>
      <c r="B219" t="s">
        <v>103</v>
      </c>
      <c r="C219" s="2" t="s">
        <v>1000</v>
      </c>
      <c r="D219" s="2" t="s">
        <v>1007</v>
      </c>
      <c r="E219">
        <v>0</v>
      </c>
      <c r="F219" t="s">
        <v>364</v>
      </c>
      <c r="G219">
        <v>0</v>
      </c>
      <c r="H219" t="e">
        <v>#N/A</v>
      </c>
      <c r="I219">
        <v>0</v>
      </c>
      <c r="J219" t="s">
        <v>725</v>
      </c>
      <c r="K219">
        <v>230</v>
      </c>
      <c r="L219">
        <v>0</v>
      </c>
      <c r="M219">
        <f t="shared" si="6"/>
        <v>8</v>
      </c>
      <c r="N219" t="str">
        <f t="shared" si="7"/>
        <v>{id: 8, category: 'M12', packNumber:  1, pickNumber:  8, cards = [230,217,4,162,185,86,51,71], playerPick: 230 reviewerPick: null],</v>
      </c>
    </row>
    <row r="220" spans="1:14" hidden="1">
      <c r="A220" t="s">
        <v>11</v>
      </c>
      <c r="B220" t="s">
        <v>103</v>
      </c>
      <c r="C220" s="2" t="s">
        <v>1000</v>
      </c>
      <c r="D220" s="2" t="s">
        <v>1007</v>
      </c>
      <c r="E220">
        <v>0</v>
      </c>
      <c r="F220" t="s">
        <v>364</v>
      </c>
      <c r="G220">
        <v>0</v>
      </c>
      <c r="H220" t="e">
        <v>#N/A</v>
      </c>
      <c r="I220">
        <v>0</v>
      </c>
      <c r="J220" t="s">
        <v>725</v>
      </c>
      <c r="K220">
        <v>230</v>
      </c>
      <c r="L220">
        <v>0</v>
      </c>
      <c r="M220">
        <f t="shared" si="6"/>
        <v>8</v>
      </c>
      <c r="N220" t="str">
        <f t="shared" si="7"/>
        <v>{id: 8, category: 'M12', packNumber:  1, pickNumber:  8, cards = [230,217,4,162,185,86,51,71], playerPick: 230 reviewerPick: null],</v>
      </c>
    </row>
    <row r="221" spans="1:14">
      <c r="A221" t="s">
        <v>11</v>
      </c>
      <c r="B221" t="s">
        <v>103</v>
      </c>
      <c r="C221" s="2" t="s">
        <v>1000</v>
      </c>
      <c r="D221" s="2" t="s">
        <v>1007</v>
      </c>
      <c r="E221">
        <v>0</v>
      </c>
      <c r="F221" t="s">
        <v>364</v>
      </c>
      <c r="G221">
        <v>0</v>
      </c>
      <c r="H221" t="e">
        <v>#N/A</v>
      </c>
      <c r="I221">
        <v>0</v>
      </c>
      <c r="J221" t="s">
        <v>725</v>
      </c>
      <c r="K221">
        <v>230</v>
      </c>
      <c r="L221">
        <v>1</v>
      </c>
      <c r="M221">
        <f t="shared" si="6"/>
        <v>8</v>
      </c>
      <c r="N221" t="str">
        <f>"{id: "&amp;M221&amp;", packEdition: '"&amp;TRIM(SUBSTITUTE(A221,"------",""))&amp;"', packNumber: "&amp;C221&amp;", pickNumber: "&amp;D221&amp;", cards: ["&amp;J221&amp;"], playerPick: "&amp;K221&amp;", reviewerPick: null},"</f>
        <v>{id: 8, packEdition: 'M12', packNumber:  1, pickNumber:  8, cards: [230,217,4,162,185,86,51,71], playerPick: 230, reviewerPick: null},</v>
      </c>
    </row>
    <row r="222" spans="1:14" hidden="1">
      <c r="A222" t="s">
        <v>11</v>
      </c>
      <c r="B222" t="s">
        <v>112</v>
      </c>
      <c r="C222" s="2" t="s">
        <v>1000</v>
      </c>
      <c r="D222" s="2" t="s">
        <v>1008</v>
      </c>
      <c r="E222" t="s">
        <v>363</v>
      </c>
      <c r="F222" t="s">
        <v>363</v>
      </c>
      <c r="G222">
        <v>0</v>
      </c>
      <c r="H222" t="e">
        <v>#N/A</v>
      </c>
      <c r="I222">
        <v>1</v>
      </c>
      <c r="J222" t="s">
        <v>363</v>
      </c>
      <c r="K222">
        <v>230</v>
      </c>
      <c r="L222">
        <v>0</v>
      </c>
      <c r="M222">
        <f t="shared" si="6"/>
        <v>9</v>
      </c>
      <c r="N222" t="str">
        <f t="shared" si="7"/>
        <v>{id: 9, category: 'M12', packNumber:  1, pickNumber:  9, cards = [], playerPick: 230 reviewerPick: null],</v>
      </c>
    </row>
    <row r="223" spans="1:14" hidden="1">
      <c r="A223" t="s">
        <v>11</v>
      </c>
      <c r="B223" t="s">
        <v>112</v>
      </c>
      <c r="C223" s="2" t="s">
        <v>1000</v>
      </c>
      <c r="D223" s="2" t="s">
        <v>1008</v>
      </c>
      <c r="E223">
        <v>0</v>
      </c>
      <c r="F223" t="s">
        <v>364</v>
      </c>
      <c r="G223">
        <v>0</v>
      </c>
      <c r="H223" t="e">
        <v>#N/A</v>
      </c>
      <c r="I223">
        <v>0</v>
      </c>
      <c r="J223" t="s">
        <v>363</v>
      </c>
      <c r="K223">
        <v>230</v>
      </c>
      <c r="L223">
        <v>0</v>
      </c>
      <c r="M223">
        <f t="shared" si="6"/>
        <v>9</v>
      </c>
      <c r="N223" t="str">
        <f t="shared" si="7"/>
        <v>{id: 9, category: 'M12', packNumber:  1, pickNumber:  9, cards = [], playerPick: 230 reviewerPick: null],</v>
      </c>
    </row>
    <row r="224" spans="1:14" hidden="1">
      <c r="A224" t="s">
        <v>11</v>
      </c>
      <c r="B224" t="s">
        <v>112</v>
      </c>
      <c r="C224" s="2" t="s">
        <v>1000</v>
      </c>
      <c r="D224" s="2" t="s">
        <v>1008</v>
      </c>
      <c r="E224" t="s">
        <v>17</v>
      </c>
      <c r="F224" t="s">
        <v>369</v>
      </c>
      <c r="G224">
        <v>0</v>
      </c>
      <c r="H224">
        <v>144</v>
      </c>
      <c r="I224">
        <v>0</v>
      </c>
      <c r="J224" t="s">
        <v>918</v>
      </c>
      <c r="K224">
        <v>230</v>
      </c>
      <c r="L224">
        <v>0</v>
      </c>
      <c r="M224">
        <f t="shared" si="6"/>
        <v>9</v>
      </c>
      <c r="N224" t="str">
        <f t="shared" si="7"/>
        <v>{id: 9, category: 'M12', packNumber:  1, pickNumber:  9, cards = [144], playerPick: 230 reviewerPick: null],</v>
      </c>
    </row>
    <row r="225" spans="1:14" hidden="1">
      <c r="A225" t="s">
        <v>11</v>
      </c>
      <c r="B225" t="s">
        <v>112</v>
      </c>
      <c r="C225" s="2" t="s">
        <v>1000</v>
      </c>
      <c r="D225" s="2" t="s">
        <v>1008</v>
      </c>
      <c r="E225">
        <v>0</v>
      </c>
      <c r="F225" t="s">
        <v>364</v>
      </c>
      <c r="G225">
        <v>0</v>
      </c>
      <c r="H225" t="e">
        <v>#N/A</v>
      </c>
      <c r="I225">
        <v>0</v>
      </c>
      <c r="J225" t="s">
        <v>918</v>
      </c>
      <c r="K225">
        <v>230</v>
      </c>
      <c r="L225">
        <v>0</v>
      </c>
      <c r="M225">
        <f t="shared" si="6"/>
        <v>9</v>
      </c>
      <c r="N225" t="str">
        <f t="shared" si="7"/>
        <v>{id: 9, category: 'M12', packNumber:  1, pickNumber:  9, cards = [144], playerPick: 230 reviewerPick: null],</v>
      </c>
    </row>
    <row r="226" spans="1:14" hidden="1">
      <c r="A226" t="s">
        <v>11</v>
      </c>
      <c r="B226" t="s">
        <v>112</v>
      </c>
      <c r="C226" s="2" t="s">
        <v>1000</v>
      </c>
      <c r="D226" s="2" t="s">
        <v>1008</v>
      </c>
      <c r="E226" t="s">
        <v>18</v>
      </c>
      <c r="F226" t="s">
        <v>370</v>
      </c>
      <c r="G226">
        <v>0</v>
      </c>
      <c r="H226">
        <v>193</v>
      </c>
      <c r="I226">
        <v>0</v>
      </c>
      <c r="J226" t="s">
        <v>919</v>
      </c>
      <c r="K226">
        <v>230</v>
      </c>
      <c r="L226">
        <v>0</v>
      </c>
      <c r="M226">
        <f t="shared" si="6"/>
        <v>9</v>
      </c>
      <c r="N226" t="str">
        <f t="shared" si="7"/>
        <v>{id: 9, category: 'M12', packNumber:  1, pickNumber:  9, cards = [144,193], playerPick: 230 reviewerPick: null],</v>
      </c>
    </row>
    <row r="227" spans="1:14" hidden="1">
      <c r="A227" t="s">
        <v>11</v>
      </c>
      <c r="B227" t="s">
        <v>112</v>
      </c>
      <c r="C227" s="2" t="s">
        <v>1000</v>
      </c>
      <c r="D227" s="2" t="s">
        <v>1008</v>
      </c>
      <c r="E227">
        <v>0</v>
      </c>
      <c r="F227" t="s">
        <v>364</v>
      </c>
      <c r="G227">
        <v>0</v>
      </c>
      <c r="H227" t="e">
        <v>#N/A</v>
      </c>
      <c r="I227">
        <v>0</v>
      </c>
      <c r="J227" t="s">
        <v>919</v>
      </c>
      <c r="K227">
        <v>230</v>
      </c>
      <c r="L227">
        <v>0</v>
      </c>
      <c r="M227">
        <f t="shared" si="6"/>
        <v>9</v>
      </c>
      <c r="N227" t="str">
        <f t="shared" si="7"/>
        <v>{id: 9, category: 'M12', packNumber:  1, pickNumber:  9, cards = [144,193], playerPick: 230 reviewerPick: null],</v>
      </c>
    </row>
    <row r="228" spans="1:14" hidden="1">
      <c r="A228" t="s">
        <v>11</v>
      </c>
      <c r="B228" t="s">
        <v>112</v>
      </c>
      <c r="C228" s="2" t="s">
        <v>1000</v>
      </c>
      <c r="D228" s="2" t="s">
        <v>1008</v>
      </c>
      <c r="E228" t="s">
        <v>113</v>
      </c>
      <c r="F228" t="s">
        <v>372</v>
      </c>
      <c r="G228">
        <v>1</v>
      </c>
      <c r="H228">
        <v>246</v>
      </c>
      <c r="I228">
        <v>0</v>
      </c>
      <c r="J228" t="s">
        <v>920</v>
      </c>
      <c r="K228">
        <v>246</v>
      </c>
      <c r="L228">
        <v>0</v>
      </c>
      <c r="M228">
        <f t="shared" si="6"/>
        <v>9</v>
      </c>
      <c r="N228" t="str">
        <f t="shared" si="7"/>
        <v>{id: 9, category: 'M12', packNumber:  1, pickNumber:  9, cards = [144,193,246], playerPick: 246 reviewerPick: null],</v>
      </c>
    </row>
    <row r="229" spans="1:14" hidden="1">
      <c r="A229" t="s">
        <v>11</v>
      </c>
      <c r="B229" t="s">
        <v>112</v>
      </c>
      <c r="C229" s="2" t="s">
        <v>1000</v>
      </c>
      <c r="D229" s="2" t="s">
        <v>1008</v>
      </c>
      <c r="E229">
        <v>0</v>
      </c>
      <c r="F229" t="s">
        <v>364</v>
      </c>
      <c r="G229">
        <v>0</v>
      </c>
      <c r="H229" t="e">
        <v>#N/A</v>
      </c>
      <c r="I229">
        <v>0</v>
      </c>
      <c r="J229" t="s">
        <v>920</v>
      </c>
      <c r="K229">
        <v>246</v>
      </c>
      <c r="L229">
        <v>0</v>
      </c>
      <c r="M229">
        <f t="shared" si="6"/>
        <v>9</v>
      </c>
      <c r="N229" t="str">
        <f t="shared" si="7"/>
        <v>{id: 9, category: 'M12', packNumber:  1, pickNumber:  9, cards = [144,193,246], playerPick: 246 reviewerPick: null],</v>
      </c>
    </row>
    <row r="230" spans="1:14" hidden="1">
      <c r="A230" t="s">
        <v>11</v>
      </c>
      <c r="B230" t="s">
        <v>112</v>
      </c>
      <c r="C230" s="2" t="s">
        <v>1000</v>
      </c>
      <c r="D230" s="2" t="s">
        <v>1008</v>
      </c>
      <c r="E230" t="s">
        <v>21</v>
      </c>
      <c r="F230" t="s">
        <v>373</v>
      </c>
      <c r="G230">
        <v>0</v>
      </c>
      <c r="H230">
        <v>175</v>
      </c>
      <c r="I230">
        <v>0</v>
      </c>
      <c r="J230" t="s">
        <v>921</v>
      </c>
      <c r="K230">
        <v>246</v>
      </c>
      <c r="L230">
        <v>0</v>
      </c>
      <c r="M230">
        <f t="shared" si="6"/>
        <v>9</v>
      </c>
      <c r="N230" t="str">
        <f t="shared" si="7"/>
        <v>{id: 9, category: 'M12', packNumber:  1, pickNumber:  9, cards = [144,193,246,175], playerPick: 246 reviewerPick: null],</v>
      </c>
    </row>
    <row r="231" spans="1:14" hidden="1">
      <c r="A231" t="s">
        <v>11</v>
      </c>
      <c r="B231" t="s">
        <v>112</v>
      </c>
      <c r="C231" s="2" t="s">
        <v>1000</v>
      </c>
      <c r="D231" s="2" t="s">
        <v>1008</v>
      </c>
      <c r="E231">
        <v>0</v>
      </c>
      <c r="F231" t="s">
        <v>364</v>
      </c>
      <c r="G231">
        <v>0</v>
      </c>
      <c r="H231" t="e">
        <v>#N/A</v>
      </c>
      <c r="I231">
        <v>0</v>
      </c>
      <c r="J231" t="s">
        <v>921</v>
      </c>
      <c r="K231">
        <v>246</v>
      </c>
      <c r="L231">
        <v>0</v>
      </c>
      <c r="M231">
        <f t="shared" si="6"/>
        <v>9</v>
      </c>
      <c r="N231" t="str">
        <f t="shared" si="7"/>
        <v>{id: 9, category: 'M12', packNumber:  1, pickNumber:  9, cards = [144,193,246,175], playerPick: 246 reviewerPick: null],</v>
      </c>
    </row>
    <row r="232" spans="1:14" hidden="1">
      <c r="A232" t="s">
        <v>11</v>
      </c>
      <c r="B232" t="s">
        <v>112</v>
      </c>
      <c r="C232" s="2" t="s">
        <v>1000</v>
      </c>
      <c r="D232" s="2" t="s">
        <v>1008</v>
      </c>
      <c r="E232" t="s">
        <v>24</v>
      </c>
      <c r="F232" t="s">
        <v>376</v>
      </c>
      <c r="G232">
        <v>0</v>
      </c>
      <c r="H232">
        <v>27</v>
      </c>
      <c r="I232">
        <v>0</v>
      </c>
      <c r="J232" t="s">
        <v>726</v>
      </c>
      <c r="K232">
        <v>246</v>
      </c>
      <c r="L232">
        <v>0</v>
      </c>
      <c r="M232">
        <f t="shared" si="6"/>
        <v>9</v>
      </c>
      <c r="N232" t="str">
        <f t="shared" si="7"/>
        <v>{id: 9, category: 'M12', packNumber:  1, pickNumber:  9, cards = [144,193,246,175,27], playerPick: 246 reviewerPick: null],</v>
      </c>
    </row>
    <row r="233" spans="1:14" hidden="1">
      <c r="A233" t="s">
        <v>11</v>
      </c>
      <c r="B233" t="s">
        <v>112</v>
      </c>
      <c r="C233" s="2" t="s">
        <v>1000</v>
      </c>
      <c r="D233" s="2" t="s">
        <v>1008</v>
      </c>
      <c r="E233">
        <v>0</v>
      </c>
      <c r="F233" t="s">
        <v>364</v>
      </c>
      <c r="G233">
        <v>0</v>
      </c>
      <c r="H233" t="e">
        <v>#N/A</v>
      </c>
      <c r="I233">
        <v>0</v>
      </c>
      <c r="J233" t="s">
        <v>726</v>
      </c>
      <c r="K233">
        <v>246</v>
      </c>
      <c r="L233">
        <v>0</v>
      </c>
      <c r="M233">
        <f t="shared" si="6"/>
        <v>9</v>
      </c>
      <c r="N233" t="str">
        <f t="shared" si="7"/>
        <v>{id: 9, category: 'M12', packNumber:  1, pickNumber:  9, cards = [144,193,246,175,27], playerPick: 246 reviewerPick: null],</v>
      </c>
    </row>
    <row r="234" spans="1:14" hidden="1">
      <c r="A234" t="s">
        <v>11</v>
      </c>
      <c r="B234" t="s">
        <v>112</v>
      </c>
      <c r="C234" s="2" t="s">
        <v>1000</v>
      </c>
      <c r="D234" s="2" t="s">
        <v>1008</v>
      </c>
      <c r="E234" t="s">
        <v>26</v>
      </c>
      <c r="F234" t="s">
        <v>378</v>
      </c>
      <c r="G234">
        <v>0</v>
      </c>
      <c r="H234">
        <v>234</v>
      </c>
      <c r="I234">
        <v>0</v>
      </c>
      <c r="J234" t="s">
        <v>727</v>
      </c>
      <c r="K234">
        <v>246</v>
      </c>
      <c r="L234">
        <v>0</v>
      </c>
      <c r="M234">
        <f t="shared" si="6"/>
        <v>9</v>
      </c>
      <c r="N234" t="str">
        <f t="shared" si="7"/>
        <v>{id: 9, category: 'M12', packNumber:  1, pickNumber:  9, cards = [144,193,246,175,27,234], playerPick: 246 reviewerPick: null],</v>
      </c>
    </row>
    <row r="235" spans="1:14" hidden="1">
      <c r="A235" t="s">
        <v>11</v>
      </c>
      <c r="B235" t="s">
        <v>112</v>
      </c>
      <c r="C235" s="2" t="s">
        <v>1000</v>
      </c>
      <c r="D235" s="2" t="s">
        <v>1008</v>
      </c>
      <c r="E235">
        <v>0</v>
      </c>
      <c r="F235" t="s">
        <v>364</v>
      </c>
      <c r="G235">
        <v>0</v>
      </c>
      <c r="H235" t="e">
        <v>#N/A</v>
      </c>
      <c r="I235">
        <v>0</v>
      </c>
      <c r="J235" t="s">
        <v>727</v>
      </c>
      <c r="K235">
        <v>246</v>
      </c>
      <c r="L235">
        <v>0</v>
      </c>
      <c r="M235">
        <f t="shared" si="6"/>
        <v>9</v>
      </c>
      <c r="N235" t="str">
        <f t="shared" si="7"/>
        <v>{id: 9, category: 'M12', packNumber:  1, pickNumber:  9, cards = [144,193,246,175,27,234], playerPick: 246 reviewerPick: null],</v>
      </c>
    </row>
    <row r="236" spans="1:14" hidden="1">
      <c r="A236" t="s">
        <v>11</v>
      </c>
      <c r="B236" t="s">
        <v>112</v>
      </c>
      <c r="C236" s="2" t="s">
        <v>1000</v>
      </c>
      <c r="D236" s="2" t="s">
        <v>1008</v>
      </c>
      <c r="E236" t="s">
        <v>27</v>
      </c>
      <c r="F236" t="s">
        <v>379</v>
      </c>
      <c r="G236">
        <v>0</v>
      </c>
      <c r="H236">
        <v>261</v>
      </c>
      <c r="I236">
        <v>0</v>
      </c>
      <c r="J236" t="s">
        <v>728</v>
      </c>
      <c r="K236">
        <v>246</v>
      </c>
      <c r="L236">
        <v>0</v>
      </c>
      <c r="M236">
        <f t="shared" si="6"/>
        <v>9</v>
      </c>
      <c r="N236" t="str">
        <f t="shared" si="7"/>
        <v>{id: 9, category: 'M12', packNumber:  1, pickNumber:  9, cards = [144,193,246,175,27,234,261], playerPick: 246 reviewerPick: null],</v>
      </c>
    </row>
    <row r="237" spans="1:14" hidden="1">
      <c r="A237" t="s">
        <v>11</v>
      </c>
      <c r="B237" t="s">
        <v>112</v>
      </c>
      <c r="C237" s="2" t="s">
        <v>1000</v>
      </c>
      <c r="D237" s="2" t="s">
        <v>1008</v>
      </c>
      <c r="E237">
        <v>0</v>
      </c>
      <c r="F237" t="s">
        <v>364</v>
      </c>
      <c r="G237">
        <v>0</v>
      </c>
      <c r="H237" t="e">
        <v>#N/A</v>
      </c>
      <c r="I237">
        <v>0</v>
      </c>
      <c r="J237" t="s">
        <v>728</v>
      </c>
      <c r="K237">
        <v>246</v>
      </c>
      <c r="L237">
        <v>0</v>
      </c>
      <c r="M237">
        <f t="shared" si="6"/>
        <v>9</v>
      </c>
      <c r="N237" t="str">
        <f t="shared" si="7"/>
        <v>{id: 9, category: 'M12', packNumber:  1, pickNumber:  9, cards = [144,193,246,175,27,234,261], playerPick: 246 reviewerPick: null],</v>
      </c>
    </row>
    <row r="238" spans="1:14" hidden="1">
      <c r="A238" t="s">
        <v>11</v>
      </c>
      <c r="B238" t="s">
        <v>112</v>
      </c>
      <c r="C238" s="2" t="s">
        <v>1000</v>
      </c>
      <c r="D238" s="2" t="s">
        <v>1008</v>
      </c>
      <c r="E238">
        <v>0</v>
      </c>
      <c r="F238" t="s">
        <v>364</v>
      </c>
      <c r="G238">
        <v>0</v>
      </c>
      <c r="H238" t="e">
        <v>#N/A</v>
      </c>
      <c r="I238">
        <v>0</v>
      </c>
      <c r="J238" t="s">
        <v>728</v>
      </c>
      <c r="K238">
        <v>246</v>
      </c>
      <c r="L238">
        <v>0</v>
      </c>
      <c r="M238">
        <f t="shared" si="6"/>
        <v>9</v>
      </c>
      <c r="N238" t="str">
        <f t="shared" si="7"/>
        <v>{id: 9, category: 'M12', packNumber:  1, pickNumber:  9, cards = [144,193,246,175,27,234,261], playerPick: 246 reviewerPick: null],</v>
      </c>
    </row>
    <row r="239" spans="1:14">
      <c r="A239" t="s">
        <v>11</v>
      </c>
      <c r="B239" t="s">
        <v>112</v>
      </c>
      <c r="C239" s="2" t="s">
        <v>1000</v>
      </c>
      <c r="D239" s="2" t="s">
        <v>1008</v>
      </c>
      <c r="E239">
        <v>0</v>
      </c>
      <c r="F239" t="s">
        <v>364</v>
      </c>
      <c r="G239">
        <v>0</v>
      </c>
      <c r="H239" t="e">
        <v>#N/A</v>
      </c>
      <c r="I239">
        <v>0</v>
      </c>
      <c r="J239" t="s">
        <v>728</v>
      </c>
      <c r="K239">
        <v>246</v>
      </c>
      <c r="L239">
        <v>1</v>
      </c>
      <c r="M239">
        <f t="shared" si="6"/>
        <v>9</v>
      </c>
      <c r="N239" t="str">
        <f>"{id: "&amp;M239&amp;", packEdition: '"&amp;TRIM(SUBSTITUTE(A239,"------",""))&amp;"', packNumber: "&amp;C239&amp;", pickNumber: "&amp;D239&amp;", cards: ["&amp;J239&amp;"], playerPick: "&amp;K239&amp;", reviewerPick: null},"</f>
        <v>{id: 9, packEdition: 'M12', packNumber:  1, pickNumber:  9, cards: [144,193,246,175,27,234,261], playerPick: 246, reviewerPick: null},</v>
      </c>
    </row>
    <row r="240" spans="1:14" hidden="1">
      <c r="A240" t="s">
        <v>11</v>
      </c>
      <c r="B240" t="s">
        <v>114</v>
      </c>
      <c r="C240" s="2" t="s">
        <v>1000</v>
      </c>
      <c r="D240" s="2" t="s">
        <v>1009</v>
      </c>
      <c r="E240" t="s">
        <v>363</v>
      </c>
      <c r="F240" t="s">
        <v>363</v>
      </c>
      <c r="G240">
        <v>0</v>
      </c>
      <c r="H240" t="e">
        <v>#N/A</v>
      </c>
      <c r="I240">
        <v>1</v>
      </c>
      <c r="J240" t="s">
        <v>363</v>
      </c>
      <c r="K240">
        <v>246</v>
      </c>
      <c r="L240">
        <v>0</v>
      </c>
      <c r="M240">
        <f t="shared" si="6"/>
        <v>10</v>
      </c>
      <c r="N240" t="str">
        <f t="shared" si="7"/>
        <v>{id: 10, category: 'M12', packNumber:  1, pickNumber: 10, cards = [], playerPick: 246 reviewerPick: null],</v>
      </c>
    </row>
    <row r="241" spans="1:14" hidden="1">
      <c r="A241" t="s">
        <v>11</v>
      </c>
      <c r="B241" t="s">
        <v>114</v>
      </c>
      <c r="C241" s="2" t="s">
        <v>1000</v>
      </c>
      <c r="D241" s="2" t="s">
        <v>1009</v>
      </c>
      <c r="E241">
        <v>0</v>
      </c>
      <c r="F241" t="s">
        <v>364</v>
      </c>
      <c r="G241">
        <v>0</v>
      </c>
      <c r="H241" t="e">
        <v>#N/A</v>
      </c>
      <c r="I241">
        <v>0</v>
      </c>
      <c r="J241" t="s">
        <v>363</v>
      </c>
      <c r="K241">
        <v>246</v>
      </c>
      <c r="L241">
        <v>0</v>
      </c>
      <c r="M241">
        <f t="shared" si="6"/>
        <v>10</v>
      </c>
      <c r="N241" t="str">
        <f t="shared" si="7"/>
        <v>{id: 10, category: 'M12', packNumber:  1, pickNumber: 10, cards = [], playerPick: 246 reviewerPick: null],</v>
      </c>
    </row>
    <row r="242" spans="1:14" hidden="1">
      <c r="A242" t="s">
        <v>11</v>
      </c>
      <c r="B242" t="s">
        <v>114</v>
      </c>
      <c r="C242" s="2" t="s">
        <v>1000</v>
      </c>
      <c r="D242" s="2" t="s">
        <v>1009</v>
      </c>
      <c r="E242" t="s">
        <v>29</v>
      </c>
      <c r="F242" t="s">
        <v>380</v>
      </c>
      <c r="G242">
        <v>0</v>
      </c>
      <c r="H242">
        <v>174</v>
      </c>
      <c r="I242">
        <v>0</v>
      </c>
      <c r="J242" t="s">
        <v>908</v>
      </c>
      <c r="K242">
        <v>246</v>
      </c>
      <c r="L242">
        <v>0</v>
      </c>
      <c r="M242">
        <f t="shared" si="6"/>
        <v>10</v>
      </c>
      <c r="N242" t="str">
        <f t="shared" si="7"/>
        <v>{id: 10, category: 'M12', packNumber:  1, pickNumber: 10, cards = [174], playerPick: 246 reviewerPick: null],</v>
      </c>
    </row>
    <row r="243" spans="1:14" hidden="1">
      <c r="A243" t="s">
        <v>11</v>
      </c>
      <c r="B243" t="s">
        <v>114</v>
      </c>
      <c r="C243" s="2" t="s">
        <v>1000</v>
      </c>
      <c r="D243" s="2" t="s">
        <v>1009</v>
      </c>
      <c r="E243">
        <v>0</v>
      </c>
      <c r="F243" t="s">
        <v>364</v>
      </c>
      <c r="G243">
        <v>0</v>
      </c>
      <c r="H243" t="e">
        <v>#N/A</v>
      </c>
      <c r="I243">
        <v>0</v>
      </c>
      <c r="J243" t="s">
        <v>908</v>
      </c>
      <c r="K243">
        <v>246</v>
      </c>
      <c r="L243">
        <v>0</v>
      </c>
      <c r="M243">
        <f t="shared" si="6"/>
        <v>10</v>
      </c>
      <c r="N243" t="str">
        <f t="shared" si="7"/>
        <v>{id: 10, category: 'M12', packNumber:  1, pickNumber: 10, cards = [174], playerPick: 246 reviewerPick: null],</v>
      </c>
    </row>
    <row r="244" spans="1:14" hidden="1">
      <c r="A244" t="s">
        <v>11</v>
      </c>
      <c r="B244" t="s">
        <v>114</v>
      </c>
      <c r="C244" s="2" t="s">
        <v>1000</v>
      </c>
      <c r="D244" s="2" t="s">
        <v>1009</v>
      </c>
      <c r="E244" t="s">
        <v>115</v>
      </c>
      <c r="F244" t="s">
        <v>385</v>
      </c>
      <c r="G244">
        <v>1</v>
      </c>
      <c r="H244">
        <v>139</v>
      </c>
      <c r="I244">
        <v>0</v>
      </c>
      <c r="J244" t="s">
        <v>922</v>
      </c>
      <c r="K244">
        <v>139</v>
      </c>
      <c r="L244">
        <v>0</v>
      </c>
      <c r="M244">
        <f t="shared" si="6"/>
        <v>10</v>
      </c>
      <c r="N244" t="str">
        <f t="shared" si="7"/>
        <v>{id: 10, category: 'M12', packNumber:  1, pickNumber: 10, cards = [174,139], playerPick: 139 reviewerPick: null],</v>
      </c>
    </row>
    <row r="245" spans="1:14" hidden="1">
      <c r="A245" t="s">
        <v>11</v>
      </c>
      <c r="B245" t="s">
        <v>114</v>
      </c>
      <c r="C245" s="2" t="s">
        <v>1000</v>
      </c>
      <c r="D245" s="2" t="s">
        <v>1009</v>
      </c>
      <c r="E245">
        <v>0</v>
      </c>
      <c r="F245" t="s">
        <v>364</v>
      </c>
      <c r="G245">
        <v>0</v>
      </c>
      <c r="H245" t="e">
        <v>#N/A</v>
      </c>
      <c r="I245">
        <v>0</v>
      </c>
      <c r="J245" t="s">
        <v>922</v>
      </c>
      <c r="K245">
        <v>139</v>
      </c>
      <c r="L245">
        <v>0</v>
      </c>
      <c r="M245">
        <f t="shared" si="6"/>
        <v>10</v>
      </c>
      <c r="N245" t="str">
        <f t="shared" si="7"/>
        <v>{id: 10, category: 'M12', packNumber:  1, pickNumber: 10, cards = [174,139], playerPick: 139 reviewerPick: null],</v>
      </c>
    </row>
    <row r="246" spans="1:14" hidden="1">
      <c r="A246" t="s">
        <v>11</v>
      </c>
      <c r="B246" t="s">
        <v>114</v>
      </c>
      <c r="C246" s="2" t="s">
        <v>1000</v>
      </c>
      <c r="D246" s="2" t="s">
        <v>1009</v>
      </c>
      <c r="E246" t="s">
        <v>35</v>
      </c>
      <c r="F246" t="s">
        <v>386</v>
      </c>
      <c r="G246">
        <v>0</v>
      </c>
      <c r="H246">
        <v>132</v>
      </c>
      <c r="I246">
        <v>0</v>
      </c>
      <c r="J246" t="s">
        <v>923</v>
      </c>
      <c r="K246">
        <v>139</v>
      </c>
      <c r="L246">
        <v>0</v>
      </c>
      <c r="M246">
        <f t="shared" si="6"/>
        <v>10</v>
      </c>
      <c r="N246" t="str">
        <f t="shared" si="7"/>
        <v>{id: 10, category: 'M12', packNumber:  1, pickNumber: 10, cards = [174,139,132], playerPick: 139 reviewerPick: null],</v>
      </c>
    </row>
    <row r="247" spans="1:14" hidden="1">
      <c r="A247" t="s">
        <v>11</v>
      </c>
      <c r="B247" t="s">
        <v>114</v>
      </c>
      <c r="C247" s="2" t="s">
        <v>1000</v>
      </c>
      <c r="D247" s="2" t="s">
        <v>1009</v>
      </c>
      <c r="E247">
        <v>0</v>
      </c>
      <c r="F247" t="s">
        <v>364</v>
      </c>
      <c r="G247">
        <v>0</v>
      </c>
      <c r="H247" t="e">
        <v>#N/A</v>
      </c>
      <c r="I247">
        <v>0</v>
      </c>
      <c r="J247" t="s">
        <v>923</v>
      </c>
      <c r="K247">
        <v>139</v>
      </c>
      <c r="L247">
        <v>0</v>
      </c>
      <c r="M247">
        <f t="shared" si="6"/>
        <v>10</v>
      </c>
      <c r="N247" t="str">
        <f t="shared" si="7"/>
        <v>{id: 10, category: 'M12', packNumber:  1, pickNumber: 10, cards = [174,139,132], playerPick: 139 reviewerPick: null],</v>
      </c>
    </row>
    <row r="248" spans="1:14" hidden="1">
      <c r="A248" t="s">
        <v>11</v>
      </c>
      <c r="B248" t="s">
        <v>114</v>
      </c>
      <c r="C248" s="2" t="s">
        <v>1000</v>
      </c>
      <c r="D248" s="2" t="s">
        <v>1009</v>
      </c>
      <c r="E248" t="s">
        <v>36</v>
      </c>
      <c r="F248" t="s">
        <v>387</v>
      </c>
      <c r="G248">
        <v>0</v>
      </c>
      <c r="H248">
        <v>120</v>
      </c>
      <c r="I248">
        <v>0</v>
      </c>
      <c r="J248" t="s">
        <v>924</v>
      </c>
      <c r="K248">
        <v>139</v>
      </c>
      <c r="L248">
        <v>0</v>
      </c>
      <c r="M248">
        <f t="shared" si="6"/>
        <v>10</v>
      </c>
      <c r="N248" t="str">
        <f t="shared" si="7"/>
        <v>{id: 10, category: 'M12', packNumber:  1, pickNumber: 10, cards = [174,139,132,120], playerPick: 139 reviewerPick: null],</v>
      </c>
    </row>
    <row r="249" spans="1:14" hidden="1">
      <c r="A249" t="s">
        <v>11</v>
      </c>
      <c r="B249" t="s">
        <v>114</v>
      </c>
      <c r="C249" s="2" t="s">
        <v>1000</v>
      </c>
      <c r="D249" s="2" t="s">
        <v>1009</v>
      </c>
      <c r="E249">
        <v>0</v>
      </c>
      <c r="F249" t="s">
        <v>364</v>
      </c>
      <c r="G249">
        <v>0</v>
      </c>
      <c r="H249" t="e">
        <v>#N/A</v>
      </c>
      <c r="I249">
        <v>0</v>
      </c>
      <c r="J249" t="s">
        <v>924</v>
      </c>
      <c r="K249">
        <v>139</v>
      </c>
      <c r="L249">
        <v>0</v>
      </c>
      <c r="M249">
        <f t="shared" si="6"/>
        <v>10</v>
      </c>
      <c r="N249" t="str">
        <f t="shared" si="7"/>
        <v>{id: 10, category: 'M12', packNumber:  1, pickNumber: 10, cards = [174,139,132,120], playerPick: 139 reviewerPick: null],</v>
      </c>
    </row>
    <row r="250" spans="1:14" hidden="1">
      <c r="A250" t="s">
        <v>11</v>
      </c>
      <c r="B250" t="s">
        <v>114</v>
      </c>
      <c r="C250" s="2" t="s">
        <v>1000</v>
      </c>
      <c r="D250" s="2" t="s">
        <v>1009</v>
      </c>
      <c r="E250" t="s">
        <v>41</v>
      </c>
      <c r="F250" t="s">
        <v>392</v>
      </c>
      <c r="G250">
        <v>0</v>
      </c>
      <c r="H250">
        <v>151</v>
      </c>
      <c r="I250">
        <v>0</v>
      </c>
      <c r="J250" t="s">
        <v>925</v>
      </c>
      <c r="K250">
        <v>139</v>
      </c>
      <c r="L250">
        <v>0</v>
      </c>
      <c r="M250">
        <f t="shared" si="6"/>
        <v>10</v>
      </c>
      <c r="N250" t="str">
        <f t="shared" si="7"/>
        <v>{id: 10, category: 'M12', packNumber:  1, pickNumber: 10, cards = [174,139,132,120,151], playerPick: 139 reviewerPick: null],</v>
      </c>
    </row>
    <row r="251" spans="1:14" hidden="1">
      <c r="A251" t="s">
        <v>11</v>
      </c>
      <c r="B251" t="s">
        <v>114</v>
      </c>
      <c r="C251" s="2" t="s">
        <v>1000</v>
      </c>
      <c r="D251" s="2" t="s">
        <v>1009</v>
      </c>
      <c r="E251">
        <v>0</v>
      </c>
      <c r="F251" t="s">
        <v>364</v>
      </c>
      <c r="G251">
        <v>0</v>
      </c>
      <c r="H251" t="e">
        <v>#N/A</v>
      </c>
      <c r="I251">
        <v>0</v>
      </c>
      <c r="J251" t="s">
        <v>925</v>
      </c>
      <c r="K251">
        <v>139</v>
      </c>
      <c r="L251">
        <v>0</v>
      </c>
      <c r="M251">
        <f t="shared" si="6"/>
        <v>10</v>
      </c>
      <c r="N251" t="str">
        <f t="shared" si="7"/>
        <v>{id: 10, category: 'M12', packNumber:  1, pickNumber: 10, cards = [174,139,132,120,151], playerPick: 139 reviewerPick: null],</v>
      </c>
    </row>
    <row r="252" spans="1:14" hidden="1">
      <c r="A252" t="s">
        <v>11</v>
      </c>
      <c r="B252" t="s">
        <v>114</v>
      </c>
      <c r="C252" s="2" t="s">
        <v>1000</v>
      </c>
      <c r="D252" s="2" t="s">
        <v>1009</v>
      </c>
      <c r="E252" t="s">
        <v>42</v>
      </c>
      <c r="F252" t="s">
        <v>393</v>
      </c>
      <c r="G252">
        <v>0</v>
      </c>
      <c r="H252">
        <v>270</v>
      </c>
      <c r="I252">
        <v>0</v>
      </c>
      <c r="J252" t="s">
        <v>926</v>
      </c>
      <c r="K252">
        <v>139</v>
      </c>
      <c r="L252">
        <v>0</v>
      </c>
      <c r="M252">
        <f t="shared" si="6"/>
        <v>10</v>
      </c>
      <c r="N252" t="str">
        <f t="shared" si="7"/>
        <v>{id: 10, category: 'M12', packNumber:  1, pickNumber: 10, cards = [174,139,132,120,151,270], playerPick: 139 reviewerPick: null],</v>
      </c>
    </row>
    <row r="253" spans="1:14" hidden="1">
      <c r="A253" t="s">
        <v>11</v>
      </c>
      <c r="B253" t="s">
        <v>114</v>
      </c>
      <c r="C253" s="2" t="s">
        <v>1000</v>
      </c>
      <c r="D253" s="2" t="s">
        <v>1009</v>
      </c>
      <c r="E253">
        <v>0</v>
      </c>
      <c r="F253" t="s">
        <v>364</v>
      </c>
      <c r="G253">
        <v>0</v>
      </c>
      <c r="H253" t="e">
        <v>#N/A</v>
      </c>
      <c r="I253">
        <v>0</v>
      </c>
      <c r="J253" t="s">
        <v>926</v>
      </c>
      <c r="K253">
        <v>139</v>
      </c>
      <c r="L253">
        <v>0</v>
      </c>
      <c r="M253">
        <f t="shared" si="6"/>
        <v>10</v>
      </c>
      <c r="N253" t="str">
        <f t="shared" si="7"/>
        <v>{id: 10, category: 'M12', packNumber:  1, pickNumber: 10, cards = [174,139,132,120,151,270], playerPick: 139 reviewerPick: null],</v>
      </c>
    </row>
    <row r="254" spans="1:14" hidden="1">
      <c r="A254" t="s">
        <v>11</v>
      </c>
      <c r="B254" t="s">
        <v>114</v>
      </c>
      <c r="C254" s="2" t="s">
        <v>1000</v>
      </c>
      <c r="D254" s="2" t="s">
        <v>1009</v>
      </c>
      <c r="E254">
        <v>0</v>
      </c>
      <c r="F254" t="s">
        <v>364</v>
      </c>
      <c r="G254">
        <v>0</v>
      </c>
      <c r="H254" t="e">
        <v>#N/A</v>
      </c>
      <c r="I254">
        <v>0</v>
      </c>
      <c r="J254" t="s">
        <v>926</v>
      </c>
      <c r="K254">
        <v>139</v>
      </c>
      <c r="L254">
        <v>0</v>
      </c>
      <c r="M254">
        <f t="shared" si="6"/>
        <v>10</v>
      </c>
      <c r="N254" t="str">
        <f t="shared" si="7"/>
        <v>{id: 10, category: 'M12', packNumber:  1, pickNumber: 10, cards = [174,139,132,120,151,270], playerPick: 139 reviewerPick: null],</v>
      </c>
    </row>
    <row r="255" spans="1:14">
      <c r="A255" t="s">
        <v>11</v>
      </c>
      <c r="B255" t="s">
        <v>114</v>
      </c>
      <c r="C255" s="2" t="s">
        <v>1000</v>
      </c>
      <c r="D255" s="2" t="s">
        <v>1009</v>
      </c>
      <c r="E255">
        <v>0</v>
      </c>
      <c r="F255" t="s">
        <v>364</v>
      </c>
      <c r="G255">
        <v>0</v>
      </c>
      <c r="H255" t="e">
        <v>#N/A</v>
      </c>
      <c r="I255">
        <v>0</v>
      </c>
      <c r="J255" t="s">
        <v>926</v>
      </c>
      <c r="K255">
        <v>139</v>
      </c>
      <c r="L255">
        <v>1</v>
      </c>
      <c r="M255">
        <f t="shared" si="6"/>
        <v>10</v>
      </c>
      <c r="N255" t="str">
        <f>"{id: "&amp;M255&amp;", packEdition: '"&amp;TRIM(SUBSTITUTE(A255,"------",""))&amp;"', packNumber: "&amp;C255&amp;", pickNumber: "&amp;D255&amp;", cards: ["&amp;J255&amp;"], playerPick: "&amp;K255&amp;", reviewerPick: null},"</f>
        <v>{id: 10, packEdition: 'M12', packNumber:  1, pickNumber: 10, cards: [174,139,132,120,151,270], playerPick: 139, reviewerPick: null},</v>
      </c>
    </row>
    <row r="256" spans="1:14" hidden="1">
      <c r="A256" t="s">
        <v>11</v>
      </c>
      <c r="B256" t="s">
        <v>116</v>
      </c>
      <c r="C256" s="2" t="s">
        <v>1000</v>
      </c>
      <c r="D256" s="2" t="s">
        <v>1010</v>
      </c>
      <c r="E256" t="s">
        <v>363</v>
      </c>
      <c r="F256" t="s">
        <v>363</v>
      </c>
      <c r="G256">
        <v>0</v>
      </c>
      <c r="H256" t="e">
        <v>#N/A</v>
      </c>
      <c r="I256">
        <v>1</v>
      </c>
      <c r="J256" t="s">
        <v>363</v>
      </c>
      <c r="K256">
        <v>139</v>
      </c>
      <c r="L256">
        <v>0</v>
      </c>
      <c r="M256">
        <f t="shared" si="6"/>
        <v>11</v>
      </c>
      <c r="N256" t="str">
        <f t="shared" si="7"/>
        <v>{id: 11, category: 'M12', packNumber:  1, pickNumber: 11, cards = [], playerPick: 139 reviewerPick: null],</v>
      </c>
    </row>
    <row r="257" spans="1:14" hidden="1">
      <c r="A257" t="s">
        <v>11</v>
      </c>
      <c r="B257" t="s">
        <v>116</v>
      </c>
      <c r="C257" s="2" t="s">
        <v>1000</v>
      </c>
      <c r="D257" s="2" t="s">
        <v>1010</v>
      </c>
      <c r="E257">
        <v>0</v>
      </c>
      <c r="F257" t="s">
        <v>364</v>
      </c>
      <c r="G257">
        <v>0</v>
      </c>
      <c r="H257" t="e">
        <v>#N/A</v>
      </c>
      <c r="I257">
        <v>0</v>
      </c>
      <c r="J257" t="s">
        <v>363</v>
      </c>
      <c r="K257">
        <v>139</v>
      </c>
      <c r="L257">
        <v>0</v>
      </c>
      <c r="M257">
        <f t="shared" si="6"/>
        <v>11</v>
      </c>
      <c r="N257" t="str">
        <f t="shared" si="7"/>
        <v>{id: 11, category: 'M12', packNumber:  1, pickNumber: 11, cards = [], playerPick: 139 reviewerPick: null],</v>
      </c>
    </row>
    <row r="258" spans="1:14" hidden="1">
      <c r="A258" t="s">
        <v>11</v>
      </c>
      <c r="B258" t="s">
        <v>116</v>
      </c>
      <c r="C258" s="2" t="s">
        <v>1000</v>
      </c>
      <c r="D258" s="2" t="s">
        <v>1010</v>
      </c>
      <c r="E258" t="s">
        <v>44</v>
      </c>
      <c r="F258" t="s">
        <v>394</v>
      </c>
      <c r="G258">
        <v>0</v>
      </c>
      <c r="H258">
        <v>95</v>
      </c>
      <c r="I258">
        <v>0</v>
      </c>
      <c r="J258" t="s">
        <v>909</v>
      </c>
      <c r="K258">
        <v>139</v>
      </c>
      <c r="L258">
        <v>0</v>
      </c>
      <c r="M258">
        <f t="shared" si="6"/>
        <v>11</v>
      </c>
      <c r="N258" t="str">
        <f t="shared" si="7"/>
        <v>{id: 11, category: 'M12', packNumber:  1, pickNumber: 11, cards = [95], playerPick: 139 reviewerPick: null],</v>
      </c>
    </row>
    <row r="259" spans="1:14" hidden="1">
      <c r="A259" t="s">
        <v>11</v>
      </c>
      <c r="B259" t="s">
        <v>116</v>
      </c>
      <c r="C259" s="2" t="s">
        <v>1000</v>
      </c>
      <c r="D259" s="2" t="s">
        <v>1010</v>
      </c>
      <c r="E259">
        <v>0</v>
      </c>
      <c r="F259" t="s">
        <v>364</v>
      </c>
      <c r="G259">
        <v>0</v>
      </c>
      <c r="H259" t="e">
        <v>#N/A</v>
      </c>
      <c r="I259">
        <v>0</v>
      </c>
      <c r="J259" t="s">
        <v>909</v>
      </c>
      <c r="K259">
        <v>139</v>
      </c>
      <c r="L259">
        <v>0</v>
      </c>
      <c r="M259">
        <f t="shared" ref="M259:M322" si="8">IF(I259=1,IF(ISNUMBER(M258),M258+1,1),IF(ISNUMBER(M258),M258,0))</f>
        <v>11</v>
      </c>
      <c r="N259" t="str">
        <f t="shared" ref="N259:N322" si="9">"{id: "&amp;M259&amp;", category: '"&amp;TRIM(SUBSTITUTE(A259,"------",""))&amp;"', packNumber: "&amp;C259&amp;", pickNumber: "&amp;D259&amp;", cards = ["&amp;J259&amp;"], playerPick: "&amp;K259&amp;" reviewerPick: null],"</f>
        <v>{id: 11, category: 'M12', packNumber:  1, pickNumber: 11, cards = [95], playerPick: 139 reviewerPick: null],</v>
      </c>
    </row>
    <row r="260" spans="1:14" hidden="1">
      <c r="A260" t="s">
        <v>11</v>
      </c>
      <c r="B260" t="s">
        <v>116</v>
      </c>
      <c r="C260" s="2" t="s">
        <v>1000</v>
      </c>
      <c r="D260" s="2" t="s">
        <v>1010</v>
      </c>
      <c r="E260" t="s">
        <v>117</v>
      </c>
      <c r="F260" t="s">
        <v>397</v>
      </c>
      <c r="G260">
        <v>1</v>
      </c>
      <c r="H260">
        <v>169</v>
      </c>
      <c r="I260">
        <v>0</v>
      </c>
      <c r="J260" t="s">
        <v>927</v>
      </c>
      <c r="K260">
        <v>169</v>
      </c>
      <c r="L260">
        <v>0</v>
      </c>
      <c r="M260">
        <f t="shared" si="8"/>
        <v>11</v>
      </c>
      <c r="N260" t="str">
        <f t="shared" si="9"/>
        <v>{id: 11, category: 'M12', packNumber:  1, pickNumber: 11, cards = [95,169], playerPick: 169 reviewerPick: null],</v>
      </c>
    </row>
    <row r="261" spans="1:14" hidden="1">
      <c r="A261" t="s">
        <v>11</v>
      </c>
      <c r="B261" t="s">
        <v>116</v>
      </c>
      <c r="C261" s="2" t="s">
        <v>1000</v>
      </c>
      <c r="D261" s="2" t="s">
        <v>1010</v>
      </c>
      <c r="E261">
        <v>0</v>
      </c>
      <c r="F261" t="s">
        <v>364</v>
      </c>
      <c r="G261">
        <v>0</v>
      </c>
      <c r="H261" t="e">
        <v>#N/A</v>
      </c>
      <c r="I261">
        <v>0</v>
      </c>
      <c r="J261" t="s">
        <v>927</v>
      </c>
      <c r="K261">
        <v>169</v>
      </c>
      <c r="L261">
        <v>0</v>
      </c>
      <c r="M261">
        <f t="shared" si="8"/>
        <v>11</v>
      </c>
      <c r="N261" t="str">
        <f t="shared" si="9"/>
        <v>{id: 11, category: 'M12', packNumber:  1, pickNumber: 11, cards = [95,169], playerPick: 169 reviewerPick: null],</v>
      </c>
    </row>
    <row r="262" spans="1:14" hidden="1">
      <c r="A262" t="s">
        <v>11</v>
      </c>
      <c r="B262" t="s">
        <v>116</v>
      </c>
      <c r="C262" s="2" t="s">
        <v>1000</v>
      </c>
      <c r="D262" s="2" t="s">
        <v>1010</v>
      </c>
      <c r="E262" t="s">
        <v>49</v>
      </c>
      <c r="F262" t="s">
        <v>399</v>
      </c>
      <c r="G262">
        <v>0</v>
      </c>
      <c r="H262">
        <v>59</v>
      </c>
      <c r="I262">
        <v>0</v>
      </c>
      <c r="J262" t="s">
        <v>729</v>
      </c>
      <c r="K262">
        <v>169</v>
      </c>
      <c r="L262">
        <v>0</v>
      </c>
      <c r="M262">
        <f t="shared" si="8"/>
        <v>11</v>
      </c>
      <c r="N262" t="str">
        <f t="shared" si="9"/>
        <v>{id: 11, category: 'M12', packNumber:  1, pickNumber: 11, cards = [95,169,59], playerPick: 169 reviewerPick: null],</v>
      </c>
    </row>
    <row r="263" spans="1:14" hidden="1">
      <c r="A263" t="s">
        <v>11</v>
      </c>
      <c r="B263" t="s">
        <v>116</v>
      </c>
      <c r="C263" s="2" t="s">
        <v>1000</v>
      </c>
      <c r="D263" s="2" t="s">
        <v>1010</v>
      </c>
      <c r="E263">
        <v>0</v>
      </c>
      <c r="F263" t="s">
        <v>364</v>
      </c>
      <c r="G263">
        <v>0</v>
      </c>
      <c r="H263" t="e">
        <v>#N/A</v>
      </c>
      <c r="I263">
        <v>0</v>
      </c>
      <c r="J263" t="s">
        <v>729</v>
      </c>
      <c r="K263">
        <v>169</v>
      </c>
      <c r="L263">
        <v>0</v>
      </c>
      <c r="M263">
        <f t="shared" si="8"/>
        <v>11</v>
      </c>
      <c r="N263" t="str">
        <f t="shared" si="9"/>
        <v>{id: 11, category: 'M12', packNumber:  1, pickNumber: 11, cards = [95,169,59], playerPick: 169 reviewerPick: null],</v>
      </c>
    </row>
    <row r="264" spans="1:14" hidden="1">
      <c r="A264" t="s">
        <v>11</v>
      </c>
      <c r="B264" t="s">
        <v>116</v>
      </c>
      <c r="C264" s="2" t="s">
        <v>1000</v>
      </c>
      <c r="D264" s="2" t="s">
        <v>1010</v>
      </c>
      <c r="E264" t="s">
        <v>53</v>
      </c>
      <c r="F264" t="s">
        <v>403</v>
      </c>
      <c r="G264">
        <v>0</v>
      </c>
      <c r="H264">
        <v>231</v>
      </c>
      <c r="I264">
        <v>0</v>
      </c>
      <c r="J264" t="s">
        <v>730</v>
      </c>
      <c r="K264">
        <v>169</v>
      </c>
      <c r="L264">
        <v>0</v>
      </c>
      <c r="M264">
        <f t="shared" si="8"/>
        <v>11</v>
      </c>
      <c r="N264" t="str">
        <f t="shared" si="9"/>
        <v>{id: 11, category: 'M12', packNumber:  1, pickNumber: 11, cards = [95,169,59,231], playerPick: 169 reviewerPick: null],</v>
      </c>
    </row>
    <row r="265" spans="1:14" hidden="1">
      <c r="A265" t="s">
        <v>11</v>
      </c>
      <c r="B265" t="s">
        <v>116</v>
      </c>
      <c r="C265" s="2" t="s">
        <v>1000</v>
      </c>
      <c r="D265" s="2" t="s">
        <v>1010</v>
      </c>
      <c r="E265">
        <v>0</v>
      </c>
      <c r="F265" t="s">
        <v>364</v>
      </c>
      <c r="G265">
        <v>0</v>
      </c>
      <c r="H265" t="e">
        <v>#N/A</v>
      </c>
      <c r="I265">
        <v>0</v>
      </c>
      <c r="J265" t="s">
        <v>730</v>
      </c>
      <c r="K265">
        <v>169</v>
      </c>
      <c r="L265">
        <v>0</v>
      </c>
      <c r="M265">
        <f t="shared" si="8"/>
        <v>11</v>
      </c>
      <c r="N265" t="str">
        <f t="shared" si="9"/>
        <v>{id: 11, category: 'M12', packNumber:  1, pickNumber: 11, cards = [95,169,59,231], playerPick: 169 reviewerPick: null],</v>
      </c>
    </row>
    <row r="266" spans="1:14" hidden="1">
      <c r="A266" t="s">
        <v>11</v>
      </c>
      <c r="B266" t="s">
        <v>116</v>
      </c>
      <c r="C266" s="2" t="s">
        <v>1000</v>
      </c>
      <c r="D266" s="2" t="s">
        <v>1010</v>
      </c>
      <c r="E266" t="s">
        <v>54</v>
      </c>
      <c r="F266" t="s">
        <v>404</v>
      </c>
      <c r="G266">
        <v>0</v>
      </c>
      <c r="H266">
        <v>129</v>
      </c>
      <c r="I266">
        <v>0</v>
      </c>
      <c r="J266" t="s">
        <v>731</v>
      </c>
      <c r="K266">
        <v>169</v>
      </c>
      <c r="L266">
        <v>0</v>
      </c>
      <c r="M266">
        <f t="shared" si="8"/>
        <v>11</v>
      </c>
      <c r="N266" t="str">
        <f t="shared" si="9"/>
        <v>{id: 11, category: 'M12', packNumber:  1, pickNumber: 11, cards = [95,169,59,231,129], playerPick: 169 reviewerPick: null],</v>
      </c>
    </row>
    <row r="267" spans="1:14" hidden="1">
      <c r="A267" t="s">
        <v>11</v>
      </c>
      <c r="B267" t="s">
        <v>116</v>
      </c>
      <c r="C267" s="2" t="s">
        <v>1000</v>
      </c>
      <c r="D267" s="2" t="s">
        <v>1010</v>
      </c>
      <c r="E267">
        <v>0</v>
      </c>
      <c r="F267" t="s">
        <v>364</v>
      </c>
      <c r="G267">
        <v>0</v>
      </c>
      <c r="H267" t="e">
        <v>#N/A</v>
      </c>
      <c r="I267">
        <v>0</v>
      </c>
      <c r="J267" t="s">
        <v>731</v>
      </c>
      <c r="K267">
        <v>169</v>
      </c>
      <c r="L267">
        <v>0</v>
      </c>
      <c r="M267">
        <f t="shared" si="8"/>
        <v>11</v>
      </c>
      <c r="N267" t="str">
        <f t="shared" si="9"/>
        <v>{id: 11, category: 'M12', packNumber:  1, pickNumber: 11, cards = [95,169,59,231,129], playerPick: 169 reviewerPick: null],</v>
      </c>
    </row>
    <row r="268" spans="1:14" hidden="1">
      <c r="A268" t="s">
        <v>11</v>
      </c>
      <c r="B268" t="s">
        <v>116</v>
      </c>
      <c r="C268" s="2" t="s">
        <v>1000</v>
      </c>
      <c r="D268" s="2" t="s">
        <v>1010</v>
      </c>
      <c r="E268">
        <v>0</v>
      </c>
      <c r="F268" t="s">
        <v>364</v>
      </c>
      <c r="G268">
        <v>0</v>
      </c>
      <c r="H268" t="e">
        <v>#N/A</v>
      </c>
      <c r="I268">
        <v>0</v>
      </c>
      <c r="J268" t="s">
        <v>731</v>
      </c>
      <c r="K268">
        <v>169</v>
      </c>
      <c r="L268">
        <v>0</v>
      </c>
      <c r="M268">
        <f t="shared" si="8"/>
        <v>11</v>
      </c>
      <c r="N268" t="str">
        <f t="shared" si="9"/>
        <v>{id: 11, category: 'M12', packNumber:  1, pickNumber: 11, cards = [95,169,59,231,129], playerPick: 169 reviewerPick: null],</v>
      </c>
    </row>
    <row r="269" spans="1:14">
      <c r="A269" t="s">
        <v>11</v>
      </c>
      <c r="B269" t="s">
        <v>116</v>
      </c>
      <c r="C269" s="2" t="s">
        <v>1000</v>
      </c>
      <c r="D269" s="2" t="s">
        <v>1010</v>
      </c>
      <c r="E269">
        <v>0</v>
      </c>
      <c r="F269" t="s">
        <v>364</v>
      </c>
      <c r="G269">
        <v>0</v>
      </c>
      <c r="H269" t="e">
        <v>#N/A</v>
      </c>
      <c r="I269">
        <v>0</v>
      </c>
      <c r="J269" t="s">
        <v>731</v>
      </c>
      <c r="K269">
        <v>169</v>
      </c>
      <c r="L269">
        <v>1</v>
      </c>
      <c r="M269">
        <f t="shared" si="8"/>
        <v>11</v>
      </c>
      <c r="N269" t="str">
        <f>"{id: "&amp;M269&amp;", packEdition: '"&amp;TRIM(SUBSTITUTE(A269,"------",""))&amp;"', packNumber: "&amp;C269&amp;", pickNumber: "&amp;D269&amp;", cards: ["&amp;J269&amp;"], playerPick: "&amp;K269&amp;", reviewerPick: null},"</f>
        <v>{id: 11, packEdition: 'M12', packNumber:  1, pickNumber: 11, cards: [95,169,59,231,129], playerPick: 169, reviewerPick: null},</v>
      </c>
    </row>
    <row r="270" spans="1:14" hidden="1">
      <c r="A270" t="s">
        <v>11</v>
      </c>
      <c r="B270" t="s">
        <v>118</v>
      </c>
      <c r="C270" s="2" t="s">
        <v>1000</v>
      </c>
      <c r="D270" s="2" t="s">
        <v>1011</v>
      </c>
      <c r="E270" t="s">
        <v>363</v>
      </c>
      <c r="F270" t="s">
        <v>363</v>
      </c>
      <c r="G270">
        <v>0</v>
      </c>
      <c r="H270" t="e">
        <v>#N/A</v>
      </c>
      <c r="I270">
        <v>1</v>
      </c>
      <c r="J270" t="s">
        <v>363</v>
      </c>
      <c r="K270">
        <v>169</v>
      </c>
      <c r="L270">
        <v>0</v>
      </c>
      <c r="M270">
        <f t="shared" si="8"/>
        <v>12</v>
      </c>
      <c r="N270" t="str">
        <f t="shared" si="9"/>
        <v>{id: 12, category: 'M12', packNumber:  1, pickNumber: 12, cards = [], playerPick: 169 reviewerPick: null],</v>
      </c>
    </row>
    <row r="271" spans="1:14" hidden="1">
      <c r="A271" t="s">
        <v>11</v>
      </c>
      <c r="B271" t="s">
        <v>118</v>
      </c>
      <c r="C271" s="2" t="s">
        <v>1000</v>
      </c>
      <c r="D271" s="2" t="s">
        <v>1011</v>
      </c>
      <c r="E271">
        <v>0</v>
      </c>
      <c r="F271" t="s">
        <v>364</v>
      </c>
      <c r="G271">
        <v>0</v>
      </c>
      <c r="H271" t="e">
        <v>#N/A</v>
      </c>
      <c r="I271">
        <v>0</v>
      </c>
      <c r="J271" t="s">
        <v>363</v>
      </c>
      <c r="K271">
        <v>169</v>
      </c>
      <c r="L271">
        <v>0</v>
      </c>
      <c r="M271">
        <f t="shared" si="8"/>
        <v>12</v>
      </c>
      <c r="N271" t="str">
        <f t="shared" si="9"/>
        <v>{id: 12, category: 'M12', packNumber:  1, pickNumber: 12, cards = [], playerPick: 169 reviewerPick: null],</v>
      </c>
    </row>
    <row r="272" spans="1:14" hidden="1">
      <c r="A272" t="s">
        <v>11</v>
      </c>
      <c r="B272" t="s">
        <v>118</v>
      </c>
      <c r="C272" s="2" t="s">
        <v>1000</v>
      </c>
      <c r="D272" s="2" t="s">
        <v>1011</v>
      </c>
      <c r="E272" t="s">
        <v>58</v>
      </c>
      <c r="F272" t="s">
        <v>407</v>
      </c>
      <c r="G272">
        <v>0</v>
      </c>
      <c r="H272">
        <v>30</v>
      </c>
      <c r="I272">
        <v>0</v>
      </c>
      <c r="J272" t="s">
        <v>910</v>
      </c>
      <c r="K272">
        <v>169</v>
      </c>
      <c r="L272">
        <v>0</v>
      </c>
      <c r="M272">
        <f t="shared" si="8"/>
        <v>12</v>
      </c>
      <c r="N272" t="str">
        <f t="shared" si="9"/>
        <v>{id: 12, category: 'M12', packNumber:  1, pickNumber: 12, cards = [30], playerPick: 169 reviewerPick: null],</v>
      </c>
    </row>
    <row r="273" spans="1:14" hidden="1">
      <c r="A273" t="s">
        <v>11</v>
      </c>
      <c r="B273" t="s">
        <v>118</v>
      </c>
      <c r="C273" s="2" t="s">
        <v>1000</v>
      </c>
      <c r="D273" s="2" t="s">
        <v>1011</v>
      </c>
      <c r="E273">
        <v>0</v>
      </c>
      <c r="F273" t="s">
        <v>364</v>
      </c>
      <c r="G273">
        <v>0</v>
      </c>
      <c r="H273" t="e">
        <v>#N/A</v>
      </c>
      <c r="I273">
        <v>0</v>
      </c>
      <c r="J273" t="s">
        <v>910</v>
      </c>
      <c r="K273">
        <v>169</v>
      </c>
      <c r="L273">
        <v>0</v>
      </c>
      <c r="M273">
        <f t="shared" si="8"/>
        <v>12</v>
      </c>
      <c r="N273" t="str">
        <f t="shared" si="9"/>
        <v>{id: 12, category: 'M12', packNumber:  1, pickNumber: 12, cards = [30], playerPick: 169 reviewerPick: null],</v>
      </c>
    </row>
    <row r="274" spans="1:14" hidden="1">
      <c r="A274" t="s">
        <v>11</v>
      </c>
      <c r="B274" t="s">
        <v>118</v>
      </c>
      <c r="C274" s="2" t="s">
        <v>1000</v>
      </c>
      <c r="D274" s="2" t="s">
        <v>1011</v>
      </c>
      <c r="E274" t="s">
        <v>61</v>
      </c>
      <c r="F274" t="s">
        <v>410</v>
      </c>
      <c r="G274">
        <v>0</v>
      </c>
      <c r="H274">
        <v>68</v>
      </c>
      <c r="I274">
        <v>0</v>
      </c>
      <c r="J274" t="s">
        <v>732</v>
      </c>
      <c r="K274">
        <v>169</v>
      </c>
      <c r="L274">
        <v>0</v>
      </c>
      <c r="M274">
        <f t="shared" si="8"/>
        <v>12</v>
      </c>
      <c r="N274" t="str">
        <f t="shared" si="9"/>
        <v>{id: 12, category: 'M12', packNumber:  1, pickNumber: 12, cards = [30,68], playerPick: 169 reviewerPick: null],</v>
      </c>
    </row>
    <row r="275" spans="1:14" hidden="1">
      <c r="A275" t="s">
        <v>11</v>
      </c>
      <c r="B275" t="s">
        <v>118</v>
      </c>
      <c r="C275" s="2" t="s">
        <v>1000</v>
      </c>
      <c r="D275" s="2" t="s">
        <v>1011</v>
      </c>
      <c r="E275">
        <v>0</v>
      </c>
      <c r="F275" t="s">
        <v>364</v>
      </c>
      <c r="G275">
        <v>0</v>
      </c>
      <c r="H275" t="e">
        <v>#N/A</v>
      </c>
      <c r="I275">
        <v>0</v>
      </c>
      <c r="J275" t="s">
        <v>732</v>
      </c>
      <c r="K275">
        <v>169</v>
      </c>
      <c r="L275">
        <v>0</v>
      </c>
      <c r="M275">
        <f t="shared" si="8"/>
        <v>12</v>
      </c>
      <c r="N275" t="str">
        <f t="shared" si="9"/>
        <v>{id: 12, category: 'M12', packNumber:  1, pickNumber: 12, cards = [30,68], playerPick: 169 reviewerPick: null],</v>
      </c>
    </row>
    <row r="276" spans="1:14" hidden="1">
      <c r="A276" t="s">
        <v>11</v>
      </c>
      <c r="B276" t="s">
        <v>118</v>
      </c>
      <c r="C276" s="2" t="s">
        <v>1000</v>
      </c>
      <c r="D276" s="2" t="s">
        <v>1011</v>
      </c>
      <c r="E276" t="s">
        <v>119</v>
      </c>
      <c r="F276" t="s">
        <v>414</v>
      </c>
      <c r="G276">
        <v>1</v>
      </c>
      <c r="H276">
        <v>2</v>
      </c>
      <c r="I276">
        <v>0</v>
      </c>
      <c r="J276" t="s">
        <v>733</v>
      </c>
      <c r="K276">
        <v>2</v>
      </c>
      <c r="L276">
        <v>0</v>
      </c>
      <c r="M276">
        <f t="shared" si="8"/>
        <v>12</v>
      </c>
      <c r="N276" t="str">
        <f t="shared" si="9"/>
        <v>{id: 12, category: 'M12', packNumber:  1, pickNumber: 12, cards = [30,68,2], playerPick: 2 reviewerPick: null],</v>
      </c>
    </row>
    <row r="277" spans="1:14" hidden="1">
      <c r="A277" t="s">
        <v>11</v>
      </c>
      <c r="B277" t="s">
        <v>118</v>
      </c>
      <c r="C277" s="2" t="s">
        <v>1000</v>
      </c>
      <c r="D277" s="2" t="s">
        <v>1011</v>
      </c>
      <c r="E277">
        <v>0</v>
      </c>
      <c r="F277" t="s">
        <v>364</v>
      </c>
      <c r="G277">
        <v>0</v>
      </c>
      <c r="H277" t="e">
        <v>#N/A</v>
      </c>
      <c r="I277">
        <v>0</v>
      </c>
      <c r="J277" t="s">
        <v>733</v>
      </c>
      <c r="K277">
        <v>2</v>
      </c>
      <c r="L277">
        <v>0</v>
      </c>
      <c r="M277">
        <f t="shared" si="8"/>
        <v>12</v>
      </c>
      <c r="N277" t="str">
        <f t="shared" si="9"/>
        <v>{id: 12, category: 'M12', packNumber:  1, pickNumber: 12, cards = [30,68,2], playerPick: 2 reviewerPick: null],</v>
      </c>
    </row>
    <row r="278" spans="1:14" hidden="1">
      <c r="A278" t="s">
        <v>11</v>
      </c>
      <c r="B278" t="s">
        <v>118</v>
      </c>
      <c r="C278" s="2" t="s">
        <v>1000</v>
      </c>
      <c r="D278" s="2" t="s">
        <v>1011</v>
      </c>
      <c r="E278" t="s">
        <v>69</v>
      </c>
      <c r="F278" t="s">
        <v>418</v>
      </c>
      <c r="G278">
        <v>0</v>
      </c>
      <c r="H278">
        <v>187</v>
      </c>
      <c r="I278">
        <v>0</v>
      </c>
      <c r="J278" t="s">
        <v>734</v>
      </c>
      <c r="K278">
        <v>2</v>
      </c>
      <c r="L278">
        <v>0</v>
      </c>
      <c r="M278">
        <f t="shared" si="8"/>
        <v>12</v>
      </c>
      <c r="N278" t="str">
        <f t="shared" si="9"/>
        <v>{id: 12, category: 'M12', packNumber:  1, pickNumber: 12, cards = [30,68,2,187], playerPick: 2 reviewerPick: null],</v>
      </c>
    </row>
    <row r="279" spans="1:14" hidden="1">
      <c r="A279" t="s">
        <v>11</v>
      </c>
      <c r="B279" t="s">
        <v>118</v>
      </c>
      <c r="C279" s="2" t="s">
        <v>1000</v>
      </c>
      <c r="D279" s="2" t="s">
        <v>1011</v>
      </c>
      <c r="E279">
        <v>0</v>
      </c>
      <c r="F279" t="s">
        <v>364</v>
      </c>
      <c r="G279">
        <v>0</v>
      </c>
      <c r="H279" t="e">
        <v>#N/A</v>
      </c>
      <c r="I279">
        <v>0</v>
      </c>
      <c r="J279" t="s">
        <v>734</v>
      </c>
      <c r="K279">
        <v>2</v>
      </c>
      <c r="L279">
        <v>0</v>
      </c>
      <c r="M279">
        <f t="shared" si="8"/>
        <v>12</v>
      </c>
      <c r="N279" t="str">
        <f t="shared" si="9"/>
        <v>{id: 12, category: 'M12', packNumber:  1, pickNumber: 12, cards = [30,68,2,187], playerPick: 2 reviewerPick: null],</v>
      </c>
    </row>
    <row r="280" spans="1:14" hidden="1">
      <c r="A280" t="s">
        <v>11</v>
      </c>
      <c r="B280" t="s">
        <v>118</v>
      </c>
      <c r="C280" s="2" t="s">
        <v>1000</v>
      </c>
      <c r="D280" s="2" t="s">
        <v>1011</v>
      </c>
      <c r="E280">
        <v>0</v>
      </c>
      <c r="F280" t="s">
        <v>364</v>
      </c>
      <c r="G280">
        <v>0</v>
      </c>
      <c r="H280" t="e">
        <v>#N/A</v>
      </c>
      <c r="I280">
        <v>0</v>
      </c>
      <c r="J280" t="s">
        <v>734</v>
      </c>
      <c r="K280">
        <v>2</v>
      </c>
      <c r="L280">
        <v>0</v>
      </c>
      <c r="M280">
        <f t="shared" si="8"/>
        <v>12</v>
      </c>
      <c r="N280" t="str">
        <f t="shared" si="9"/>
        <v>{id: 12, category: 'M12', packNumber:  1, pickNumber: 12, cards = [30,68,2,187], playerPick: 2 reviewerPick: null],</v>
      </c>
    </row>
    <row r="281" spans="1:14">
      <c r="A281" t="s">
        <v>11</v>
      </c>
      <c r="B281" t="s">
        <v>118</v>
      </c>
      <c r="C281" s="2" t="s">
        <v>1000</v>
      </c>
      <c r="D281" s="2" t="s">
        <v>1011</v>
      </c>
      <c r="E281">
        <v>0</v>
      </c>
      <c r="F281" t="s">
        <v>364</v>
      </c>
      <c r="G281">
        <v>0</v>
      </c>
      <c r="H281" t="e">
        <v>#N/A</v>
      </c>
      <c r="I281">
        <v>0</v>
      </c>
      <c r="J281" t="s">
        <v>734</v>
      </c>
      <c r="K281">
        <v>2</v>
      </c>
      <c r="L281">
        <v>1</v>
      </c>
      <c r="M281">
        <f t="shared" si="8"/>
        <v>12</v>
      </c>
      <c r="N281" t="str">
        <f>"{id: "&amp;M281&amp;", packEdition: '"&amp;TRIM(SUBSTITUTE(A281,"------",""))&amp;"', packNumber: "&amp;C281&amp;", pickNumber: "&amp;D281&amp;", cards: ["&amp;J281&amp;"], playerPick: "&amp;K281&amp;", reviewerPick: null},"</f>
        <v>{id: 12, packEdition: 'M12', packNumber:  1, pickNumber: 12, cards: [30,68,2,187], playerPick: 2, reviewerPick: null},</v>
      </c>
    </row>
    <row r="282" spans="1:14" hidden="1">
      <c r="A282" t="s">
        <v>11</v>
      </c>
      <c r="B282" t="s">
        <v>120</v>
      </c>
      <c r="C282" s="2" t="s">
        <v>1000</v>
      </c>
      <c r="D282" s="2" t="s">
        <v>1012</v>
      </c>
      <c r="E282" t="s">
        <v>363</v>
      </c>
      <c r="F282" t="s">
        <v>363</v>
      </c>
      <c r="G282">
        <v>0</v>
      </c>
      <c r="H282" t="e">
        <v>#N/A</v>
      </c>
      <c r="I282">
        <v>1</v>
      </c>
      <c r="J282" t="s">
        <v>363</v>
      </c>
      <c r="K282">
        <v>2</v>
      </c>
      <c r="L282">
        <v>0</v>
      </c>
      <c r="M282">
        <f t="shared" si="8"/>
        <v>13</v>
      </c>
      <c r="N282" t="str">
        <f t="shared" si="9"/>
        <v>{id: 13, category: 'M12', packNumber:  1, pickNumber: 13, cards = [], playerPick: 2 reviewerPick: null],</v>
      </c>
    </row>
    <row r="283" spans="1:14" hidden="1">
      <c r="A283" t="s">
        <v>11</v>
      </c>
      <c r="B283" t="s">
        <v>120</v>
      </c>
      <c r="C283" s="2" t="s">
        <v>1000</v>
      </c>
      <c r="D283" s="2" t="s">
        <v>1012</v>
      </c>
      <c r="E283">
        <v>0</v>
      </c>
      <c r="F283" t="s">
        <v>364</v>
      </c>
      <c r="G283">
        <v>0</v>
      </c>
      <c r="H283" t="e">
        <v>#N/A</v>
      </c>
      <c r="I283">
        <v>0</v>
      </c>
      <c r="J283" t="s">
        <v>363</v>
      </c>
      <c r="K283">
        <v>2</v>
      </c>
      <c r="L283">
        <v>0</v>
      </c>
      <c r="M283">
        <f t="shared" si="8"/>
        <v>13</v>
      </c>
      <c r="N283" t="str">
        <f t="shared" si="9"/>
        <v>{id: 13, category: 'M12', packNumber:  1, pickNumber: 13, cards = [], playerPick: 2 reviewerPick: null],</v>
      </c>
    </row>
    <row r="284" spans="1:14" hidden="1">
      <c r="A284" t="s">
        <v>11</v>
      </c>
      <c r="B284" t="s">
        <v>120</v>
      </c>
      <c r="C284" s="2" t="s">
        <v>1000</v>
      </c>
      <c r="D284" s="2" t="s">
        <v>1012</v>
      </c>
      <c r="E284" t="s">
        <v>121</v>
      </c>
      <c r="F284" t="s">
        <v>421</v>
      </c>
      <c r="G284">
        <v>1</v>
      </c>
      <c r="H284">
        <v>220</v>
      </c>
      <c r="I284">
        <v>0</v>
      </c>
      <c r="J284" t="s">
        <v>928</v>
      </c>
      <c r="K284">
        <v>220</v>
      </c>
      <c r="L284">
        <v>0</v>
      </c>
      <c r="M284">
        <f t="shared" si="8"/>
        <v>13</v>
      </c>
      <c r="N284" t="str">
        <f t="shared" si="9"/>
        <v>{id: 13, category: 'M12', packNumber:  1, pickNumber: 13, cards = [220], playerPick: 220 reviewerPick: null],</v>
      </c>
    </row>
    <row r="285" spans="1:14" hidden="1">
      <c r="A285" t="s">
        <v>11</v>
      </c>
      <c r="B285" t="s">
        <v>120</v>
      </c>
      <c r="C285" s="2" t="s">
        <v>1000</v>
      </c>
      <c r="D285" s="2" t="s">
        <v>1012</v>
      </c>
      <c r="E285">
        <v>0</v>
      </c>
      <c r="F285" t="s">
        <v>364</v>
      </c>
      <c r="G285">
        <v>0</v>
      </c>
      <c r="H285" t="e">
        <v>#N/A</v>
      </c>
      <c r="I285">
        <v>0</v>
      </c>
      <c r="J285" t="s">
        <v>928</v>
      </c>
      <c r="K285">
        <v>220</v>
      </c>
      <c r="L285">
        <v>0</v>
      </c>
      <c r="M285">
        <f t="shared" si="8"/>
        <v>13</v>
      </c>
      <c r="N285" t="str">
        <f t="shared" si="9"/>
        <v>{id: 13, category: 'M12', packNumber:  1, pickNumber: 13, cards = [220], playerPick: 220 reviewerPick: null],</v>
      </c>
    </row>
    <row r="286" spans="1:14" hidden="1">
      <c r="A286" t="s">
        <v>11</v>
      </c>
      <c r="B286" t="s">
        <v>120</v>
      </c>
      <c r="C286" s="2" t="s">
        <v>1000</v>
      </c>
      <c r="D286" s="2" t="s">
        <v>1012</v>
      </c>
      <c r="E286" t="s">
        <v>78</v>
      </c>
      <c r="F286" t="s">
        <v>426</v>
      </c>
      <c r="G286">
        <v>0</v>
      </c>
      <c r="H286">
        <v>154</v>
      </c>
      <c r="I286">
        <v>0</v>
      </c>
      <c r="J286" t="s">
        <v>929</v>
      </c>
      <c r="K286">
        <v>220</v>
      </c>
      <c r="L286">
        <v>0</v>
      </c>
      <c r="M286">
        <f t="shared" si="8"/>
        <v>13</v>
      </c>
      <c r="N286" t="str">
        <f t="shared" si="9"/>
        <v>{id: 13, category: 'M12', packNumber:  1, pickNumber: 13, cards = [220,154], playerPick: 220 reviewerPick: null],</v>
      </c>
    </row>
    <row r="287" spans="1:14" hidden="1">
      <c r="A287" t="s">
        <v>11</v>
      </c>
      <c r="B287" t="s">
        <v>120</v>
      </c>
      <c r="C287" s="2" t="s">
        <v>1000</v>
      </c>
      <c r="D287" s="2" t="s">
        <v>1012</v>
      </c>
      <c r="E287">
        <v>0</v>
      </c>
      <c r="F287" t="s">
        <v>364</v>
      </c>
      <c r="G287">
        <v>0</v>
      </c>
      <c r="H287" t="e">
        <v>#N/A</v>
      </c>
      <c r="I287">
        <v>0</v>
      </c>
      <c r="J287" t="s">
        <v>929</v>
      </c>
      <c r="K287">
        <v>220</v>
      </c>
      <c r="L287">
        <v>0</v>
      </c>
      <c r="M287">
        <f t="shared" si="8"/>
        <v>13</v>
      </c>
      <c r="N287" t="str">
        <f t="shared" si="9"/>
        <v>{id: 13, category: 'M12', packNumber:  1, pickNumber: 13, cards = [220,154], playerPick: 220 reviewerPick: null],</v>
      </c>
    </row>
    <row r="288" spans="1:14" hidden="1">
      <c r="A288" t="s">
        <v>11</v>
      </c>
      <c r="B288" t="s">
        <v>120</v>
      </c>
      <c r="C288" s="2" t="s">
        <v>1000</v>
      </c>
      <c r="D288" s="2" t="s">
        <v>1012</v>
      </c>
      <c r="E288" t="s">
        <v>79</v>
      </c>
      <c r="F288" t="s">
        <v>427</v>
      </c>
      <c r="G288">
        <v>0</v>
      </c>
      <c r="H288">
        <v>36</v>
      </c>
      <c r="I288">
        <v>0</v>
      </c>
      <c r="J288" t="s">
        <v>735</v>
      </c>
      <c r="K288">
        <v>220</v>
      </c>
      <c r="L288">
        <v>0</v>
      </c>
      <c r="M288">
        <f t="shared" si="8"/>
        <v>13</v>
      </c>
      <c r="N288" t="str">
        <f t="shared" si="9"/>
        <v>{id: 13, category: 'M12', packNumber:  1, pickNumber: 13, cards = [220,154,36], playerPick: 220 reviewerPick: null],</v>
      </c>
    </row>
    <row r="289" spans="1:14" hidden="1">
      <c r="A289" t="s">
        <v>11</v>
      </c>
      <c r="B289" t="s">
        <v>120</v>
      </c>
      <c r="C289" s="2" t="s">
        <v>1000</v>
      </c>
      <c r="D289" s="2" t="s">
        <v>1012</v>
      </c>
      <c r="E289">
        <v>0</v>
      </c>
      <c r="F289" t="s">
        <v>364</v>
      </c>
      <c r="G289">
        <v>0</v>
      </c>
      <c r="H289" t="e">
        <v>#N/A</v>
      </c>
      <c r="I289">
        <v>0</v>
      </c>
      <c r="J289" t="s">
        <v>735</v>
      </c>
      <c r="K289">
        <v>220</v>
      </c>
      <c r="L289">
        <v>0</v>
      </c>
      <c r="M289">
        <f t="shared" si="8"/>
        <v>13</v>
      </c>
      <c r="N289" t="str">
        <f t="shared" si="9"/>
        <v>{id: 13, category: 'M12', packNumber:  1, pickNumber: 13, cards = [220,154,36], playerPick: 220 reviewerPick: null],</v>
      </c>
    </row>
    <row r="290" spans="1:14" hidden="1">
      <c r="A290" t="s">
        <v>11</v>
      </c>
      <c r="B290" t="s">
        <v>120</v>
      </c>
      <c r="C290" s="2" t="s">
        <v>1000</v>
      </c>
      <c r="D290" s="2" t="s">
        <v>1012</v>
      </c>
      <c r="E290">
        <v>0</v>
      </c>
      <c r="F290" t="s">
        <v>364</v>
      </c>
      <c r="G290">
        <v>0</v>
      </c>
      <c r="H290" t="e">
        <v>#N/A</v>
      </c>
      <c r="I290">
        <v>0</v>
      </c>
      <c r="J290" t="s">
        <v>735</v>
      </c>
      <c r="K290">
        <v>220</v>
      </c>
      <c r="L290">
        <v>0</v>
      </c>
      <c r="M290">
        <f t="shared" si="8"/>
        <v>13</v>
      </c>
      <c r="N290" t="str">
        <f t="shared" si="9"/>
        <v>{id: 13, category: 'M12', packNumber:  1, pickNumber: 13, cards = [220,154,36], playerPick: 220 reviewerPick: null],</v>
      </c>
    </row>
    <row r="291" spans="1:14">
      <c r="A291" t="s">
        <v>11</v>
      </c>
      <c r="B291" t="s">
        <v>120</v>
      </c>
      <c r="C291" s="2" t="s">
        <v>1000</v>
      </c>
      <c r="D291" s="2" t="s">
        <v>1012</v>
      </c>
      <c r="E291">
        <v>0</v>
      </c>
      <c r="F291" t="s">
        <v>364</v>
      </c>
      <c r="G291">
        <v>0</v>
      </c>
      <c r="H291" t="e">
        <v>#N/A</v>
      </c>
      <c r="I291">
        <v>0</v>
      </c>
      <c r="J291" t="s">
        <v>735</v>
      </c>
      <c r="K291">
        <v>220</v>
      </c>
      <c r="L291">
        <v>1</v>
      </c>
      <c r="M291">
        <f t="shared" si="8"/>
        <v>13</v>
      </c>
      <c r="N291" t="str">
        <f>"{id: "&amp;M291&amp;", packEdition: '"&amp;TRIM(SUBSTITUTE(A291,"------",""))&amp;"', packNumber: "&amp;C291&amp;", pickNumber: "&amp;D291&amp;", cards: ["&amp;J291&amp;"], playerPick: "&amp;K291&amp;", reviewerPick: null},"</f>
        <v>{id: 13, packEdition: 'M12', packNumber:  1, pickNumber: 13, cards: [220,154,36], playerPick: 220, reviewerPick: null},</v>
      </c>
    </row>
    <row r="292" spans="1:14" hidden="1">
      <c r="A292" t="s">
        <v>11</v>
      </c>
      <c r="B292" t="s">
        <v>122</v>
      </c>
      <c r="C292" s="2" t="s">
        <v>1000</v>
      </c>
      <c r="D292" s="2" t="s">
        <v>1013</v>
      </c>
      <c r="E292" t="s">
        <v>363</v>
      </c>
      <c r="F292" t="s">
        <v>363</v>
      </c>
      <c r="G292">
        <v>0</v>
      </c>
      <c r="H292" t="e">
        <v>#N/A</v>
      </c>
      <c r="I292">
        <v>1</v>
      </c>
      <c r="J292" t="s">
        <v>363</v>
      </c>
      <c r="K292">
        <v>220</v>
      </c>
      <c r="L292">
        <v>0</v>
      </c>
      <c r="M292">
        <f t="shared" si="8"/>
        <v>14</v>
      </c>
      <c r="N292" t="str">
        <f t="shared" si="9"/>
        <v>{id: 14, category: 'M12', packNumber:  1, pickNumber: 14, cards = [], playerPick: 220 reviewerPick: null],</v>
      </c>
    </row>
    <row r="293" spans="1:14" hidden="1">
      <c r="A293" t="s">
        <v>11</v>
      </c>
      <c r="B293" t="s">
        <v>122</v>
      </c>
      <c r="C293" s="2" t="s">
        <v>1000</v>
      </c>
      <c r="D293" s="2" t="s">
        <v>1013</v>
      </c>
      <c r="E293">
        <v>0</v>
      </c>
      <c r="F293" t="s">
        <v>364</v>
      </c>
      <c r="G293">
        <v>0</v>
      </c>
      <c r="H293" t="e">
        <v>#N/A</v>
      </c>
      <c r="I293">
        <v>0</v>
      </c>
      <c r="J293" t="s">
        <v>363</v>
      </c>
      <c r="K293">
        <v>220</v>
      </c>
      <c r="L293">
        <v>0</v>
      </c>
      <c r="M293">
        <f t="shared" si="8"/>
        <v>14</v>
      </c>
      <c r="N293" t="str">
        <f t="shared" si="9"/>
        <v>{id: 14, category: 'M12', packNumber:  1, pickNumber: 14, cards = [], playerPick: 220 reviewerPick: null],</v>
      </c>
    </row>
    <row r="294" spans="1:14" hidden="1">
      <c r="A294" t="s">
        <v>11</v>
      </c>
      <c r="B294" t="s">
        <v>122</v>
      </c>
      <c r="C294" s="2" t="s">
        <v>1000</v>
      </c>
      <c r="D294" s="2" t="s">
        <v>1013</v>
      </c>
      <c r="E294" t="s">
        <v>123</v>
      </c>
      <c r="F294" t="s">
        <v>438</v>
      </c>
      <c r="G294">
        <v>1</v>
      </c>
      <c r="H294">
        <v>87</v>
      </c>
      <c r="I294">
        <v>0</v>
      </c>
      <c r="J294" t="s">
        <v>930</v>
      </c>
      <c r="K294">
        <v>87</v>
      </c>
      <c r="L294">
        <v>0</v>
      </c>
      <c r="M294">
        <f t="shared" si="8"/>
        <v>14</v>
      </c>
      <c r="N294" t="str">
        <f t="shared" si="9"/>
        <v>{id: 14, category: 'M12', packNumber:  1, pickNumber: 14, cards = [87], playerPick: 87 reviewerPick: null],</v>
      </c>
    </row>
    <row r="295" spans="1:14" hidden="1">
      <c r="A295" t="s">
        <v>11</v>
      </c>
      <c r="B295" t="s">
        <v>122</v>
      </c>
      <c r="C295" s="2" t="s">
        <v>1000</v>
      </c>
      <c r="D295" s="2" t="s">
        <v>1013</v>
      </c>
      <c r="E295">
        <v>0</v>
      </c>
      <c r="F295" t="s">
        <v>364</v>
      </c>
      <c r="G295">
        <v>0</v>
      </c>
      <c r="H295" t="e">
        <v>#N/A</v>
      </c>
      <c r="I295">
        <v>0</v>
      </c>
      <c r="J295" t="s">
        <v>930</v>
      </c>
      <c r="K295">
        <v>87</v>
      </c>
      <c r="L295">
        <v>0</v>
      </c>
      <c r="M295">
        <f t="shared" si="8"/>
        <v>14</v>
      </c>
      <c r="N295" t="str">
        <f t="shared" si="9"/>
        <v>{id: 14, category: 'M12', packNumber:  1, pickNumber: 14, cards = [87], playerPick: 87 reviewerPick: null],</v>
      </c>
    </row>
    <row r="296" spans="1:14" hidden="1">
      <c r="A296" t="s">
        <v>11</v>
      </c>
      <c r="B296" t="s">
        <v>122</v>
      </c>
      <c r="C296" s="2" t="s">
        <v>1000</v>
      </c>
      <c r="D296" s="2" t="s">
        <v>1013</v>
      </c>
      <c r="E296" t="s">
        <v>92</v>
      </c>
      <c r="F296" t="s">
        <v>439</v>
      </c>
      <c r="G296">
        <v>0</v>
      </c>
      <c r="H296">
        <v>190</v>
      </c>
      <c r="I296">
        <v>0</v>
      </c>
      <c r="J296" t="s">
        <v>931</v>
      </c>
      <c r="K296">
        <v>87</v>
      </c>
      <c r="L296">
        <v>0</v>
      </c>
      <c r="M296">
        <f t="shared" si="8"/>
        <v>14</v>
      </c>
      <c r="N296" t="str">
        <f t="shared" si="9"/>
        <v>{id: 14, category: 'M12', packNumber:  1, pickNumber: 14, cards = [87,190], playerPick: 87 reviewerPick: null],</v>
      </c>
    </row>
    <row r="297" spans="1:14" hidden="1">
      <c r="A297" t="s">
        <v>11</v>
      </c>
      <c r="B297" t="s">
        <v>122</v>
      </c>
      <c r="C297" s="2" t="s">
        <v>1000</v>
      </c>
      <c r="D297" s="2" t="s">
        <v>1013</v>
      </c>
      <c r="E297">
        <v>0</v>
      </c>
      <c r="F297" t="s">
        <v>364</v>
      </c>
      <c r="G297">
        <v>0</v>
      </c>
      <c r="H297" t="e">
        <v>#N/A</v>
      </c>
      <c r="I297">
        <v>0</v>
      </c>
      <c r="J297" t="s">
        <v>931</v>
      </c>
      <c r="K297">
        <v>87</v>
      </c>
      <c r="L297">
        <v>0</v>
      </c>
      <c r="M297">
        <f t="shared" si="8"/>
        <v>14</v>
      </c>
      <c r="N297" t="str">
        <f t="shared" si="9"/>
        <v>{id: 14, category: 'M12', packNumber:  1, pickNumber: 14, cards = [87,190], playerPick: 87 reviewerPick: null],</v>
      </c>
    </row>
    <row r="298" spans="1:14" hidden="1">
      <c r="A298" t="s">
        <v>11</v>
      </c>
      <c r="B298" t="s">
        <v>122</v>
      </c>
      <c r="C298" s="2" t="s">
        <v>1000</v>
      </c>
      <c r="D298" s="2" t="s">
        <v>1013</v>
      </c>
      <c r="E298">
        <v>0</v>
      </c>
      <c r="F298" t="s">
        <v>364</v>
      </c>
      <c r="G298">
        <v>0</v>
      </c>
      <c r="H298" t="e">
        <v>#N/A</v>
      </c>
      <c r="I298">
        <v>0</v>
      </c>
      <c r="J298" t="s">
        <v>931</v>
      </c>
      <c r="K298">
        <v>87</v>
      </c>
      <c r="L298">
        <v>0</v>
      </c>
      <c r="M298">
        <f t="shared" si="8"/>
        <v>14</v>
      </c>
      <c r="N298" t="str">
        <f t="shared" si="9"/>
        <v>{id: 14, category: 'M12', packNumber:  1, pickNumber: 14, cards = [87,190], playerPick: 87 reviewerPick: null],</v>
      </c>
    </row>
    <row r="299" spans="1:14">
      <c r="A299" t="s">
        <v>11</v>
      </c>
      <c r="B299" t="s">
        <v>122</v>
      </c>
      <c r="C299" s="2" t="s">
        <v>1000</v>
      </c>
      <c r="D299" s="2" t="s">
        <v>1013</v>
      </c>
      <c r="E299">
        <v>0</v>
      </c>
      <c r="F299" t="s">
        <v>364</v>
      </c>
      <c r="G299">
        <v>0</v>
      </c>
      <c r="H299" t="e">
        <v>#N/A</v>
      </c>
      <c r="I299">
        <v>0</v>
      </c>
      <c r="J299" t="s">
        <v>931</v>
      </c>
      <c r="K299">
        <v>87</v>
      </c>
      <c r="L299">
        <v>1</v>
      </c>
      <c r="M299">
        <f t="shared" si="8"/>
        <v>14</v>
      </c>
      <c r="N299" t="str">
        <f>"{id: "&amp;M299&amp;", packEdition: '"&amp;TRIM(SUBSTITUTE(A299,"------",""))&amp;"', packNumber: "&amp;C299&amp;", pickNumber: "&amp;D299&amp;", cards: ["&amp;J299&amp;"], playerPick: "&amp;K299&amp;", reviewerPick: null},"</f>
        <v>{id: 14, packEdition: 'M12', packNumber:  1, pickNumber: 14, cards: [87,190], playerPick: 87, reviewerPick: null},</v>
      </c>
    </row>
    <row r="300" spans="1:14" hidden="1">
      <c r="A300" t="s">
        <v>11</v>
      </c>
      <c r="B300" t="s">
        <v>124</v>
      </c>
      <c r="C300" s="2" t="s">
        <v>1000</v>
      </c>
      <c r="D300" s="2" t="s">
        <v>1014</v>
      </c>
      <c r="E300" t="s">
        <v>363</v>
      </c>
      <c r="F300" t="s">
        <v>363</v>
      </c>
      <c r="G300">
        <v>0</v>
      </c>
      <c r="H300" t="e">
        <v>#N/A</v>
      </c>
      <c r="I300">
        <v>1</v>
      </c>
      <c r="J300" t="s">
        <v>363</v>
      </c>
      <c r="K300">
        <v>87</v>
      </c>
      <c r="L300">
        <v>0</v>
      </c>
      <c r="M300">
        <f t="shared" si="8"/>
        <v>15</v>
      </c>
      <c r="N300" t="str">
        <f t="shared" si="9"/>
        <v>{id: 15, category: 'M12', packNumber:  1, pickNumber: 15, cards = [], playerPick: 87 reviewerPick: null],</v>
      </c>
    </row>
    <row r="301" spans="1:14" hidden="1">
      <c r="A301" t="s">
        <v>11</v>
      </c>
      <c r="B301" t="s">
        <v>124</v>
      </c>
      <c r="C301" s="2" t="s">
        <v>1000</v>
      </c>
      <c r="D301" s="2" t="s">
        <v>1014</v>
      </c>
      <c r="E301">
        <v>0</v>
      </c>
      <c r="F301" t="s">
        <v>364</v>
      </c>
      <c r="G301">
        <v>0</v>
      </c>
      <c r="H301" t="e">
        <v>#N/A</v>
      </c>
      <c r="I301">
        <v>0</v>
      </c>
      <c r="J301" t="s">
        <v>363</v>
      </c>
      <c r="K301">
        <v>87</v>
      </c>
      <c r="L301">
        <v>0</v>
      </c>
      <c r="M301">
        <f t="shared" si="8"/>
        <v>15</v>
      </c>
      <c r="N301" t="str">
        <f t="shared" si="9"/>
        <v>{id: 15, category: 'M12', packNumber:  1, pickNumber: 15, cards = [], playerPick: 87 reviewerPick: null],</v>
      </c>
    </row>
    <row r="302" spans="1:14" hidden="1">
      <c r="A302" t="s">
        <v>11</v>
      </c>
      <c r="B302" t="s">
        <v>124</v>
      </c>
      <c r="C302" s="2" t="s">
        <v>1000</v>
      </c>
      <c r="D302" s="2" t="s">
        <v>1014</v>
      </c>
      <c r="E302" t="s">
        <v>125</v>
      </c>
      <c r="F302" t="s">
        <v>447</v>
      </c>
      <c r="G302">
        <v>1</v>
      </c>
      <c r="H302">
        <v>235</v>
      </c>
      <c r="I302">
        <v>0</v>
      </c>
      <c r="J302" t="s">
        <v>932</v>
      </c>
      <c r="K302">
        <v>235</v>
      </c>
      <c r="L302">
        <v>0</v>
      </c>
      <c r="M302">
        <f t="shared" si="8"/>
        <v>15</v>
      </c>
      <c r="N302" t="str">
        <f t="shared" si="9"/>
        <v>{id: 15, category: 'M12', packNumber:  1, pickNumber: 15, cards = [235], playerPick: 235 reviewerPick: null],</v>
      </c>
    </row>
    <row r="303" spans="1:14" hidden="1">
      <c r="A303" t="s">
        <v>11</v>
      </c>
      <c r="B303" t="s">
        <v>124</v>
      </c>
      <c r="C303" s="2" t="s">
        <v>1000</v>
      </c>
      <c r="D303" s="2" t="s">
        <v>1014</v>
      </c>
      <c r="E303">
        <v>0</v>
      </c>
      <c r="F303" t="s">
        <v>364</v>
      </c>
      <c r="G303">
        <v>0</v>
      </c>
      <c r="H303" t="e">
        <v>#N/A</v>
      </c>
      <c r="I303">
        <v>0</v>
      </c>
      <c r="J303" t="s">
        <v>932</v>
      </c>
      <c r="K303">
        <v>235</v>
      </c>
      <c r="L303">
        <v>0</v>
      </c>
      <c r="M303">
        <f t="shared" si="8"/>
        <v>15</v>
      </c>
      <c r="N303" t="str">
        <f t="shared" si="9"/>
        <v>{id: 15, category: 'M12', packNumber:  1, pickNumber: 15, cards = [235], playerPick: 235 reviewerPick: null],</v>
      </c>
    </row>
    <row r="304" spans="1:14" hidden="1">
      <c r="A304" t="s">
        <v>11</v>
      </c>
      <c r="B304" t="s">
        <v>124</v>
      </c>
      <c r="C304" s="2" t="s">
        <v>1000</v>
      </c>
      <c r="D304" s="2" t="s">
        <v>1014</v>
      </c>
      <c r="E304">
        <v>0</v>
      </c>
      <c r="F304" t="s">
        <v>364</v>
      </c>
      <c r="G304">
        <v>0</v>
      </c>
      <c r="H304" t="e">
        <v>#N/A</v>
      </c>
      <c r="I304">
        <v>0</v>
      </c>
      <c r="J304" t="s">
        <v>932</v>
      </c>
      <c r="K304">
        <v>235</v>
      </c>
      <c r="L304">
        <v>0</v>
      </c>
      <c r="M304">
        <f t="shared" si="8"/>
        <v>15</v>
      </c>
      <c r="N304" t="str">
        <f t="shared" si="9"/>
        <v>{id: 15, category: 'M12', packNumber:  1, pickNumber: 15, cards = [235], playerPick: 235 reviewerPick: null],</v>
      </c>
    </row>
    <row r="305" spans="1:14" hidden="1">
      <c r="A305" t="s">
        <v>11</v>
      </c>
      <c r="B305" t="s">
        <v>124</v>
      </c>
      <c r="C305" s="2" t="s">
        <v>1000</v>
      </c>
      <c r="D305" s="2" t="s">
        <v>1014</v>
      </c>
      <c r="E305">
        <v>0</v>
      </c>
      <c r="F305" t="s">
        <v>364</v>
      </c>
      <c r="G305">
        <v>0</v>
      </c>
      <c r="H305" t="e">
        <v>#N/A</v>
      </c>
      <c r="I305">
        <v>0</v>
      </c>
      <c r="J305" t="s">
        <v>932</v>
      </c>
      <c r="K305">
        <v>235</v>
      </c>
      <c r="L305">
        <v>0</v>
      </c>
      <c r="M305">
        <f t="shared" si="8"/>
        <v>15</v>
      </c>
      <c r="N305" t="str">
        <f t="shared" si="9"/>
        <v>{id: 15, category: 'M12', packNumber:  1, pickNumber: 15, cards = [235], playerPick: 235 reviewerPick: null],</v>
      </c>
    </row>
    <row r="306" spans="1:14" hidden="1">
      <c r="A306" t="s">
        <v>126</v>
      </c>
      <c r="B306" t="s">
        <v>124</v>
      </c>
      <c r="C306" s="2" t="s">
        <v>1000</v>
      </c>
      <c r="D306" s="2" t="s">
        <v>1014</v>
      </c>
      <c r="E306" t="s">
        <v>363</v>
      </c>
      <c r="F306" t="s">
        <v>363</v>
      </c>
      <c r="G306">
        <v>0</v>
      </c>
      <c r="H306" t="e">
        <v>#N/A</v>
      </c>
      <c r="I306">
        <v>0</v>
      </c>
      <c r="J306" t="s">
        <v>932</v>
      </c>
      <c r="K306">
        <v>235</v>
      </c>
      <c r="L306">
        <v>0</v>
      </c>
      <c r="M306">
        <f t="shared" si="8"/>
        <v>15</v>
      </c>
      <c r="N306" t="str">
        <f t="shared" si="9"/>
        <v>{id: 15, category: 'UZ', packNumber:  1, pickNumber: 15, cards = [235], playerPick: 235 reviewerPick: null],</v>
      </c>
    </row>
    <row r="307" spans="1:14" hidden="1">
      <c r="A307" t="s">
        <v>126</v>
      </c>
      <c r="B307" t="s">
        <v>124</v>
      </c>
      <c r="C307" s="2" t="s">
        <v>1000</v>
      </c>
      <c r="D307" s="2" t="s">
        <v>1014</v>
      </c>
      <c r="E307">
        <v>0</v>
      </c>
      <c r="F307" t="s">
        <v>364</v>
      </c>
      <c r="G307">
        <v>0</v>
      </c>
      <c r="H307" t="e">
        <v>#N/A</v>
      </c>
      <c r="I307">
        <v>0</v>
      </c>
      <c r="J307" t="s">
        <v>932</v>
      </c>
      <c r="K307">
        <v>235</v>
      </c>
      <c r="L307">
        <v>0</v>
      </c>
      <c r="M307">
        <f t="shared" si="8"/>
        <v>15</v>
      </c>
      <c r="N307" t="str">
        <f t="shared" si="9"/>
        <v>{id: 15, category: 'UZ', packNumber:  1, pickNumber: 15, cards = [235], playerPick: 235 reviewerPick: null],</v>
      </c>
    </row>
    <row r="308" spans="1:14" hidden="1">
      <c r="A308" t="s">
        <v>126</v>
      </c>
      <c r="B308" t="s">
        <v>124</v>
      </c>
      <c r="C308" s="2" t="s">
        <v>1000</v>
      </c>
      <c r="D308" s="2" t="s">
        <v>1014</v>
      </c>
      <c r="E308">
        <v>0</v>
      </c>
      <c r="F308" t="s">
        <v>364</v>
      </c>
      <c r="G308">
        <v>0</v>
      </c>
      <c r="H308" t="e">
        <v>#N/A</v>
      </c>
      <c r="I308">
        <v>0</v>
      </c>
      <c r="J308" t="s">
        <v>932</v>
      </c>
      <c r="K308">
        <v>235</v>
      </c>
      <c r="L308">
        <v>0</v>
      </c>
      <c r="M308">
        <f t="shared" si="8"/>
        <v>15</v>
      </c>
      <c r="N308" t="str">
        <f t="shared" si="9"/>
        <v>{id: 15, category: 'UZ', packNumber:  1, pickNumber: 15, cards = [235], playerPick: 235 reviewerPick: null],</v>
      </c>
    </row>
    <row r="309" spans="1:14">
      <c r="A309" t="s">
        <v>126</v>
      </c>
      <c r="B309" t="s">
        <v>124</v>
      </c>
      <c r="C309" s="2" t="s">
        <v>1000</v>
      </c>
      <c r="D309" s="2" t="s">
        <v>1014</v>
      </c>
      <c r="E309">
        <v>0</v>
      </c>
      <c r="F309" t="s">
        <v>364</v>
      </c>
      <c r="G309">
        <v>0</v>
      </c>
      <c r="H309" t="e">
        <v>#N/A</v>
      </c>
      <c r="I309">
        <v>0</v>
      </c>
      <c r="J309" t="s">
        <v>932</v>
      </c>
      <c r="K309">
        <v>235</v>
      </c>
      <c r="L309">
        <v>1</v>
      </c>
      <c r="M309">
        <f t="shared" si="8"/>
        <v>15</v>
      </c>
      <c r="N309" t="str">
        <f>"{id: "&amp;M309&amp;", packEdition: '"&amp;TRIM(SUBSTITUTE(A309,"------",""))&amp;"', packNumber: "&amp;C309&amp;", pickNumber: "&amp;D309&amp;", cards: ["&amp;J309&amp;"], playerPick: "&amp;K309&amp;", reviewerPick: null},"</f>
        <v>{id: 15, packEdition: 'UZ', packNumber:  1, pickNumber: 15, cards: [235], playerPick: 235, reviewerPick: null},</v>
      </c>
    </row>
    <row r="310" spans="1:14" hidden="1">
      <c r="A310" t="s">
        <v>126</v>
      </c>
      <c r="B310" t="s">
        <v>127</v>
      </c>
      <c r="C310" s="2" t="s">
        <v>1001</v>
      </c>
      <c r="D310" s="2" t="s">
        <v>1000</v>
      </c>
      <c r="E310" t="s">
        <v>363</v>
      </c>
      <c r="F310" t="s">
        <v>363</v>
      </c>
      <c r="G310">
        <v>0</v>
      </c>
      <c r="H310" t="e">
        <v>#N/A</v>
      </c>
      <c r="I310">
        <v>1</v>
      </c>
      <c r="J310" t="s">
        <v>363</v>
      </c>
      <c r="K310">
        <v>235</v>
      </c>
      <c r="L310">
        <v>0</v>
      </c>
      <c r="M310">
        <f t="shared" si="8"/>
        <v>16</v>
      </c>
      <c r="N310" t="str">
        <f t="shared" si="9"/>
        <v>{id: 16, category: 'UZ', packNumber:  2, pickNumber:  1, cards = [], playerPick: 235 reviewerPick: null],</v>
      </c>
    </row>
    <row r="311" spans="1:14" hidden="1">
      <c r="A311" t="s">
        <v>126</v>
      </c>
      <c r="B311" t="s">
        <v>127</v>
      </c>
      <c r="C311" s="2" t="s">
        <v>1001</v>
      </c>
      <c r="D311" s="2" t="s">
        <v>1000</v>
      </c>
      <c r="E311">
        <v>0</v>
      </c>
      <c r="F311" t="s">
        <v>364</v>
      </c>
      <c r="G311">
        <v>0</v>
      </c>
      <c r="H311" t="e">
        <v>#N/A</v>
      </c>
      <c r="I311">
        <v>0</v>
      </c>
      <c r="J311" t="s">
        <v>363</v>
      </c>
      <c r="K311">
        <v>235</v>
      </c>
      <c r="L311">
        <v>0</v>
      </c>
      <c r="M311">
        <f t="shared" si="8"/>
        <v>16</v>
      </c>
      <c r="N311" t="str">
        <f t="shared" si="9"/>
        <v>{id: 16, category: 'UZ', packNumber:  2, pickNumber:  1, cards = [], playerPick: 235 reviewerPick: null],</v>
      </c>
    </row>
    <row r="312" spans="1:14" hidden="1">
      <c r="A312" t="s">
        <v>126</v>
      </c>
      <c r="B312" t="s">
        <v>127</v>
      </c>
      <c r="C312" s="2" t="s">
        <v>1001</v>
      </c>
      <c r="D312" s="2" t="s">
        <v>1000</v>
      </c>
      <c r="E312" t="s">
        <v>128</v>
      </c>
      <c r="F312" t="s">
        <v>457</v>
      </c>
      <c r="G312">
        <v>0</v>
      </c>
      <c r="H312">
        <v>183</v>
      </c>
      <c r="I312">
        <v>0</v>
      </c>
      <c r="J312" t="s">
        <v>933</v>
      </c>
      <c r="K312">
        <v>235</v>
      </c>
      <c r="L312">
        <v>0</v>
      </c>
      <c r="M312">
        <f t="shared" si="8"/>
        <v>16</v>
      </c>
      <c r="N312" t="str">
        <f t="shared" si="9"/>
        <v>{id: 16, category: 'UZ', packNumber:  2, pickNumber:  1, cards = [183], playerPick: 235 reviewerPick: null],</v>
      </c>
    </row>
    <row r="313" spans="1:14" hidden="1">
      <c r="A313" t="s">
        <v>126</v>
      </c>
      <c r="B313" t="s">
        <v>127</v>
      </c>
      <c r="C313" s="2" t="s">
        <v>1001</v>
      </c>
      <c r="D313" s="2" t="s">
        <v>1000</v>
      </c>
      <c r="E313">
        <v>0</v>
      </c>
      <c r="F313" t="s">
        <v>364</v>
      </c>
      <c r="G313">
        <v>0</v>
      </c>
      <c r="H313" t="e">
        <v>#N/A</v>
      </c>
      <c r="I313">
        <v>0</v>
      </c>
      <c r="J313" t="s">
        <v>933</v>
      </c>
      <c r="K313">
        <v>235</v>
      </c>
      <c r="L313">
        <v>0</v>
      </c>
      <c r="M313">
        <f t="shared" si="8"/>
        <v>16</v>
      </c>
      <c r="N313" t="str">
        <f t="shared" si="9"/>
        <v>{id: 16, category: 'UZ', packNumber:  2, pickNumber:  1, cards = [183], playerPick: 235 reviewerPick: null],</v>
      </c>
    </row>
    <row r="314" spans="1:14" hidden="1">
      <c r="A314" t="s">
        <v>126</v>
      </c>
      <c r="B314" t="s">
        <v>127</v>
      </c>
      <c r="C314" s="2" t="s">
        <v>1001</v>
      </c>
      <c r="D314" s="2" t="s">
        <v>1000</v>
      </c>
      <c r="E314" t="s">
        <v>129</v>
      </c>
      <c r="F314" t="s">
        <v>458</v>
      </c>
      <c r="G314">
        <v>0</v>
      </c>
      <c r="H314">
        <v>135</v>
      </c>
      <c r="I314">
        <v>0</v>
      </c>
      <c r="J314" t="s">
        <v>934</v>
      </c>
      <c r="K314">
        <v>235</v>
      </c>
      <c r="L314">
        <v>0</v>
      </c>
      <c r="M314">
        <f t="shared" si="8"/>
        <v>16</v>
      </c>
      <c r="N314" t="str">
        <f t="shared" si="9"/>
        <v>{id: 16, category: 'UZ', packNumber:  2, pickNumber:  1, cards = [183,135], playerPick: 235 reviewerPick: null],</v>
      </c>
    </row>
    <row r="315" spans="1:14" hidden="1">
      <c r="A315" t="s">
        <v>126</v>
      </c>
      <c r="B315" t="s">
        <v>127</v>
      </c>
      <c r="C315" s="2" t="s">
        <v>1001</v>
      </c>
      <c r="D315" s="2" t="s">
        <v>1000</v>
      </c>
      <c r="E315">
        <v>0</v>
      </c>
      <c r="F315" t="s">
        <v>364</v>
      </c>
      <c r="G315">
        <v>0</v>
      </c>
      <c r="H315" t="e">
        <v>#N/A</v>
      </c>
      <c r="I315">
        <v>0</v>
      </c>
      <c r="J315" t="s">
        <v>934</v>
      </c>
      <c r="K315">
        <v>235</v>
      </c>
      <c r="L315">
        <v>0</v>
      </c>
      <c r="M315">
        <f t="shared" si="8"/>
        <v>16</v>
      </c>
      <c r="N315" t="str">
        <f t="shared" si="9"/>
        <v>{id: 16, category: 'UZ', packNumber:  2, pickNumber:  1, cards = [183,135], playerPick: 235 reviewerPick: null],</v>
      </c>
    </row>
    <row r="316" spans="1:14" hidden="1">
      <c r="A316" t="s">
        <v>126</v>
      </c>
      <c r="B316" t="s">
        <v>127</v>
      </c>
      <c r="C316" s="2" t="s">
        <v>1001</v>
      </c>
      <c r="D316" s="2" t="s">
        <v>1000</v>
      </c>
      <c r="E316" t="s">
        <v>130</v>
      </c>
      <c r="F316" t="s">
        <v>459</v>
      </c>
      <c r="G316">
        <v>0</v>
      </c>
      <c r="H316">
        <v>97</v>
      </c>
      <c r="I316">
        <v>0</v>
      </c>
      <c r="J316" t="s">
        <v>736</v>
      </c>
      <c r="K316">
        <v>235</v>
      </c>
      <c r="L316">
        <v>0</v>
      </c>
      <c r="M316">
        <f t="shared" si="8"/>
        <v>16</v>
      </c>
      <c r="N316" t="str">
        <f t="shared" si="9"/>
        <v>{id: 16, category: 'UZ', packNumber:  2, pickNumber:  1, cards = [183,135,97], playerPick: 235 reviewerPick: null],</v>
      </c>
    </row>
    <row r="317" spans="1:14" hidden="1">
      <c r="A317" t="s">
        <v>126</v>
      </c>
      <c r="B317" t="s">
        <v>127</v>
      </c>
      <c r="C317" s="2" t="s">
        <v>1001</v>
      </c>
      <c r="D317" s="2" t="s">
        <v>1000</v>
      </c>
      <c r="E317">
        <v>0</v>
      </c>
      <c r="F317" t="s">
        <v>364</v>
      </c>
      <c r="G317">
        <v>0</v>
      </c>
      <c r="H317" t="e">
        <v>#N/A</v>
      </c>
      <c r="I317">
        <v>0</v>
      </c>
      <c r="J317" t="s">
        <v>736</v>
      </c>
      <c r="K317">
        <v>235</v>
      </c>
      <c r="L317">
        <v>0</v>
      </c>
      <c r="M317">
        <f t="shared" si="8"/>
        <v>16</v>
      </c>
      <c r="N317" t="str">
        <f t="shared" si="9"/>
        <v>{id: 16, category: 'UZ', packNumber:  2, pickNumber:  1, cards = [183,135,97], playerPick: 235 reviewerPick: null],</v>
      </c>
    </row>
    <row r="318" spans="1:14" hidden="1">
      <c r="A318" t="s">
        <v>126</v>
      </c>
      <c r="B318" t="s">
        <v>127</v>
      </c>
      <c r="C318" s="2" t="s">
        <v>1001</v>
      </c>
      <c r="D318" s="2" t="s">
        <v>1000</v>
      </c>
      <c r="E318" t="s">
        <v>131</v>
      </c>
      <c r="F318" t="s">
        <v>460</v>
      </c>
      <c r="G318">
        <v>0</v>
      </c>
      <c r="H318">
        <v>268</v>
      </c>
      <c r="I318">
        <v>0</v>
      </c>
      <c r="J318" t="s">
        <v>737</v>
      </c>
      <c r="K318">
        <v>235</v>
      </c>
      <c r="L318">
        <v>0</v>
      </c>
      <c r="M318">
        <f t="shared" si="8"/>
        <v>16</v>
      </c>
      <c r="N318" t="str">
        <f t="shared" si="9"/>
        <v>{id: 16, category: 'UZ', packNumber:  2, pickNumber:  1, cards = [183,135,97,268], playerPick: 235 reviewerPick: null],</v>
      </c>
    </row>
    <row r="319" spans="1:14" hidden="1">
      <c r="A319" t="s">
        <v>126</v>
      </c>
      <c r="B319" t="s">
        <v>127</v>
      </c>
      <c r="C319" s="2" t="s">
        <v>1001</v>
      </c>
      <c r="D319" s="2" t="s">
        <v>1000</v>
      </c>
      <c r="E319">
        <v>0</v>
      </c>
      <c r="F319" t="s">
        <v>364</v>
      </c>
      <c r="G319">
        <v>0</v>
      </c>
      <c r="H319" t="e">
        <v>#N/A</v>
      </c>
      <c r="I319">
        <v>0</v>
      </c>
      <c r="J319" t="s">
        <v>737</v>
      </c>
      <c r="K319">
        <v>235</v>
      </c>
      <c r="L319">
        <v>0</v>
      </c>
      <c r="M319">
        <f t="shared" si="8"/>
        <v>16</v>
      </c>
      <c r="N319" t="str">
        <f t="shared" si="9"/>
        <v>{id: 16, category: 'UZ', packNumber:  2, pickNumber:  1, cards = [183,135,97,268], playerPick: 235 reviewerPick: null],</v>
      </c>
    </row>
    <row r="320" spans="1:14" hidden="1">
      <c r="A320" t="s">
        <v>126</v>
      </c>
      <c r="B320" t="s">
        <v>127</v>
      </c>
      <c r="C320" s="2" t="s">
        <v>1001</v>
      </c>
      <c r="D320" s="2" t="s">
        <v>1000</v>
      </c>
      <c r="E320" t="s">
        <v>132</v>
      </c>
      <c r="F320" t="s">
        <v>461</v>
      </c>
      <c r="G320">
        <v>0</v>
      </c>
      <c r="H320">
        <v>147</v>
      </c>
      <c r="I320">
        <v>0</v>
      </c>
      <c r="J320" t="s">
        <v>738</v>
      </c>
      <c r="K320">
        <v>235</v>
      </c>
      <c r="L320">
        <v>0</v>
      </c>
      <c r="M320">
        <f t="shared" si="8"/>
        <v>16</v>
      </c>
      <c r="N320" t="str">
        <f t="shared" si="9"/>
        <v>{id: 16, category: 'UZ', packNumber:  2, pickNumber:  1, cards = [183,135,97,268,147], playerPick: 235 reviewerPick: null],</v>
      </c>
    </row>
    <row r="321" spans="1:14" hidden="1">
      <c r="A321" t="s">
        <v>126</v>
      </c>
      <c r="B321" t="s">
        <v>127</v>
      </c>
      <c r="C321" s="2" t="s">
        <v>1001</v>
      </c>
      <c r="D321" s="2" t="s">
        <v>1000</v>
      </c>
      <c r="E321">
        <v>0</v>
      </c>
      <c r="F321" t="s">
        <v>364</v>
      </c>
      <c r="G321">
        <v>0</v>
      </c>
      <c r="H321" t="e">
        <v>#N/A</v>
      </c>
      <c r="I321">
        <v>0</v>
      </c>
      <c r="J321" t="s">
        <v>738</v>
      </c>
      <c r="K321">
        <v>235</v>
      </c>
      <c r="L321">
        <v>0</v>
      </c>
      <c r="M321">
        <f t="shared" si="8"/>
        <v>16</v>
      </c>
      <c r="N321" t="str">
        <f t="shared" si="9"/>
        <v>{id: 16, category: 'UZ', packNumber:  2, pickNumber:  1, cards = [183,135,97,268,147], playerPick: 235 reviewerPick: null],</v>
      </c>
    </row>
    <row r="322" spans="1:14" hidden="1">
      <c r="A322" t="s">
        <v>126</v>
      </c>
      <c r="B322" t="s">
        <v>127</v>
      </c>
      <c r="C322" s="2" t="s">
        <v>1001</v>
      </c>
      <c r="D322" s="2" t="s">
        <v>1000</v>
      </c>
      <c r="E322" t="s">
        <v>133</v>
      </c>
      <c r="F322" t="s">
        <v>462</v>
      </c>
      <c r="G322">
        <v>1</v>
      </c>
      <c r="H322">
        <v>273</v>
      </c>
      <c r="I322">
        <v>0</v>
      </c>
      <c r="J322" t="s">
        <v>739</v>
      </c>
      <c r="K322">
        <v>273</v>
      </c>
      <c r="L322">
        <v>0</v>
      </c>
      <c r="M322">
        <f t="shared" si="8"/>
        <v>16</v>
      </c>
      <c r="N322" t="str">
        <f t="shared" si="9"/>
        <v>{id: 16, category: 'UZ', packNumber:  2, pickNumber:  1, cards = [183,135,97,268,147,273], playerPick: 273 reviewerPick: null],</v>
      </c>
    </row>
    <row r="323" spans="1:14" hidden="1">
      <c r="A323" t="s">
        <v>126</v>
      </c>
      <c r="B323" t="s">
        <v>127</v>
      </c>
      <c r="C323" s="2" t="s">
        <v>1001</v>
      </c>
      <c r="D323" s="2" t="s">
        <v>1000</v>
      </c>
      <c r="E323">
        <v>0</v>
      </c>
      <c r="F323" t="s">
        <v>364</v>
      </c>
      <c r="G323">
        <v>0</v>
      </c>
      <c r="H323" t="e">
        <v>#N/A</v>
      </c>
      <c r="I323">
        <v>0</v>
      </c>
      <c r="J323" t="s">
        <v>739</v>
      </c>
      <c r="K323">
        <v>273</v>
      </c>
      <c r="L323">
        <v>0</v>
      </c>
      <c r="M323">
        <f t="shared" ref="M323:M386" si="10">IF(I323=1,IF(ISNUMBER(M322),M322+1,1),IF(ISNUMBER(M322),M322,0))</f>
        <v>16</v>
      </c>
      <c r="N323" t="str">
        <f t="shared" ref="N323:N386" si="11">"{id: "&amp;M323&amp;", category: '"&amp;TRIM(SUBSTITUTE(A323,"------",""))&amp;"', packNumber: "&amp;C323&amp;", pickNumber: "&amp;D323&amp;", cards = ["&amp;J323&amp;"], playerPick: "&amp;K323&amp;" reviewerPick: null],"</f>
        <v>{id: 16, category: 'UZ', packNumber:  2, pickNumber:  1, cards = [183,135,97,268,147,273], playerPick: 273 reviewerPick: null],</v>
      </c>
    </row>
    <row r="324" spans="1:14" hidden="1">
      <c r="A324" t="s">
        <v>126</v>
      </c>
      <c r="B324" t="s">
        <v>127</v>
      </c>
      <c r="C324" s="2" t="s">
        <v>1001</v>
      </c>
      <c r="D324" s="2" t="s">
        <v>1000</v>
      </c>
      <c r="E324" t="s">
        <v>134</v>
      </c>
      <c r="F324" t="s">
        <v>463</v>
      </c>
      <c r="G324">
        <v>0</v>
      </c>
      <c r="H324">
        <v>164</v>
      </c>
      <c r="I324">
        <v>0</v>
      </c>
      <c r="J324" t="s">
        <v>740</v>
      </c>
      <c r="K324">
        <v>273</v>
      </c>
      <c r="L324">
        <v>0</v>
      </c>
      <c r="M324">
        <f t="shared" si="10"/>
        <v>16</v>
      </c>
      <c r="N324" t="str">
        <f t="shared" si="11"/>
        <v>{id: 16, category: 'UZ', packNumber:  2, pickNumber:  1, cards = [183,135,97,268,147,273,164], playerPick: 273 reviewerPick: null],</v>
      </c>
    </row>
    <row r="325" spans="1:14" hidden="1">
      <c r="A325" t="s">
        <v>126</v>
      </c>
      <c r="B325" t="s">
        <v>127</v>
      </c>
      <c r="C325" s="2" t="s">
        <v>1001</v>
      </c>
      <c r="D325" s="2" t="s">
        <v>1000</v>
      </c>
      <c r="E325">
        <v>0</v>
      </c>
      <c r="F325" t="s">
        <v>364</v>
      </c>
      <c r="G325">
        <v>0</v>
      </c>
      <c r="H325" t="e">
        <v>#N/A</v>
      </c>
      <c r="I325">
        <v>0</v>
      </c>
      <c r="J325" t="s">
        <v>740</v>
      </c>
      <c r="K325">
        <v>273</v>
      </c>
      <c r="L325">
        <v>0</v>
      </c>
      <c r="M325">
        <f t="shared" si="10"/>
        <v>16</v>
      </c>
      <c r="N325" t="str">
        <f t="shared" si="11"/>
        <v>{id: 16, category: 'UZ', packNumber:  2, pickNumber:  1, cards = [183,135,97,268,147,273,164], playerPick: 273 reviewerPick: null],</v>
      </c>
    </row>
    <row r="326" spans="1:14" hidden="1">
      <c r="A326" t="s">
        <v>126</v>
      </c>
      <c r="B326" t="s">
        <v>127</v>
      </c>
      <c r="C326" s="2" t="s">
        <v>1001</v>
      </c>
      <c r="D326" s="2" t="s">
        <v>1000</v>
      </c>
      <c r="E326" t="s">
        <v>135</v>
      </c>
      <c r="F326" t="s">
        <v>464</v>
      </c>
      <c r="G326">
        <v>0</v>
      </c>
      <c r="H326">
        <v>113</v>
      </c>
      <c r="I326">
        <v>0</v>
      </c>
      <c r="J326" t="s">
        <v>741</v>
      </c>
      <c r="K326">
        <v>273</v>
      </c>
      <c r="L326">
        <v>0</v>
      </c>
      <c r="M326">
        <f t="shared" si="10"/>
        <v>16</v>
      </c>
      <c r="N326" t="str">
        <f t="shared" si="11"/>
        <v>{id: 16, category: 'UZ', packNumber:  2, pickNumber:  1, cards = [183,135,97,268,147,273,164,113], playerPick: 273 reviewerPick: null],</v>
      </c>
    </row>
    <row r="327" spans="1:14" hidden="1">
      <c r="A327" t="s">
        <v>126</v>
      </c>
      <c r="B327" t="s">
        <v>127</v>
      </c>
      <c r="C327" s="2" t="s">
        <v>1001</v>
      </c>
      <c r="D327" s="2" t="s">
        <v>1000</v>
      </c>
      <c r="E327">
        <v>0</v>
      </c>
      <c r="F327" t="s">
        <v>364</v>
      </c>
      <c r="G327">
        <v>0</v>
      </c>
      <c r="H327" t="e">
        <v>#N/A</v>
      </c>
      <c r="I327">
        <v>0</v>
      </c>
      <c r="J327" t="s">
        <v>741</v>
      </c>
      <c r="K327">
        <v>273</v>
      </c>
      <c r="L327">
        <v>0</v>
      </c>
      <c r="M327">
        <f t="shared" si="10"/>
        <v>16</v>
      </c>
      <c r="N327" t="str">
        <f t="shared" si="11"/>
        <v>{id: 16, category: 'UZ', packNumber:  2, pickNumber:  1, cards = [183,135,97,268,147,273,164,113], playerPick: 273 reviewerPick: null],</v>
      </c>
    </row>
    <row r="328" spans="1:14" hidden="1">
      <c r="A328" t="s">
        <v>126</v>
      </c>
      <c r="B328" t="s">
        <v>127</v>
      </c>
      <c r="C328" s="2" t="s">
        <v>1001</v>
      </c>
      <c r="D328" s="2" t="s">
        <v>1000</v>
      </c>
      <c r="E328" t="s">
        <v>136</v>
      </c>
      <c r="F328" t="s">
        <v>465</v>
      </c>
      <c r="G328">
        <v>0</v>
      </c>
      <c r="H328">
        <v>110</v>
      </c>
      <c r="I328">
        <v>0</v>
      </c>
      <c r="J328" t="s">
        <v>742</v>
      </c>
      <c r="K328">
        <v>273</v>
      </c>
      <c r="L328">
        <v>0</v>
      </c>
      <c r="M328">
        <f t="shared" si="10"/>
        <v>16</v>
      </c>
      <c r="N328" t="str">
        <f t="shared" si="11"/>
        <v>{id: 16, category: 'UZ', packNumber:  2, pickNumber:  1, cards = [183,135,97,268,147,273,164,113,110], playerPick: 273 reviewerPick: null],</v>
      </c>
    </row>
    <row r="329" spans="1:14" hidden="1">
      <c r="A329" t="s">
        <v>126</v>
      </c>
      <c r="B329" t="s">
        <v>127</v>
      </c>
      <c r="C329" s="2" t="s">
        <v>1001</v>
      </c>
      <c r="D329" s="2" t="s">
        <v>1000</v>
      </c>
      <c r="E329">
        <v>0</v>
      </c>
      <c r="F329" t="s">
        <v>364</v>
      </c>
      <c r="G329">
        <v>0</v>
      </c>
      <c r="H329" t="e">
        <v>#N/A</v>
      </c>
      <c r="I329">
        <v>0</v>
      </c>
      <c r="J329" t="s">
        <v>742</v>
      </c>
      <c r="K329">
        <v>273</v>
      </c>
      <c r="L329">
        <v>0</v>
      </c>
      <c r="M329">
        <f t="shared" si="10"/>
        <v>16</v>
      </c>
      <c r="N329" t="str">
        <f t="shared" si="11"/>
        <v>{id: 16, category: 'UZ', packNumber:  2, pickNumber:  1, cards = [183,135,97,268,147,273,164,113,110], playerPick: 273 reviewerPick: null],</v>
      </c>
    </row>
    <row r="330" spans="1:14" hidden="1">
      <c r="A330" t="s">
        <v>126</v>
      </c>
      <c r="B330" t="s">
        <v>127</v>
      </c>
      <c r="C330" s="2" t="s">
        <v>1001</v>
      </c>
      <c r="D330" s="2" t="s">
        <v>1000</v>
      </c>
      <c r="E330" t="s">
        <v>137</v>
      </c>
      <c r="F330" t="s">
        <v>466</v>
      </c>
      <c r="G330">
        <v>0</v>
      </c>
      <c r="H330">
        <v>277</v>
      </c>
      <c r="I330">
        <v>0</v>
      </c>
      <c r="J330" t="s">
        <v>743</v>
      </c>
      <c r="K330">
        <v>273</v>
      </c>
      <c r="L330">
        <v>0</v>
      </c>
      <c r="M330">
        <f t="shared" si="10"/>
        <v>16</v>
      </c>
      <c r="N330" t="str">
        <f t="shared" si="11"/>
        <v>{id: 16, category: 'UZ', packNumber:  2, pickNumber:  1, cards = [183,135,97,268,147,273,164,113,110,277], playerPick: 273 reviewerPick: null],</v>
      </c>
    </row>
    <row r="331" spans="1:14" hidden="1">
      <c r="A331" t="s">
        <v>126</v>
      </c>
      <c r="B331" t="s">
        <v>127</v>
      </c>
      <c r="C331" s="2" t="s">
        <v>1001</v>
      </c>
      <c r="D331" s="2" t="s">
        <v>1000</v>
      </c>
      <c r="E331">
        <v>0</v>
      </c>
      <c r="F331" t="s">
        <v>364</v>
      </c>
      <c r="G331">
        <v>0</v>
      </c>
      <c r="H331" t="e">
        <v>#N/A</v>
      </c>
      <c r="I331">
        <v>0</v>
      </c>
      <c r="J331" t="s">
        <v>743</v>
      </c>
      <c r="K331">
        <v>273</v>
      </c>
      <c r="L331">
        <v>0</v>
      </c>
      <c r="M331">
        <f t="shared" si="10"/>
        <v>16</v>
      </c>
      <c r="N331" t="str">
        <f t="shared" si="11"/>
        <v>{id: 16, category: 'UZ', packNumber:  2, pickNumber:  1, cards = [183,135,97,268,147,273,164,113,110,277], playerPick: 273 reviewerPick: null],</v>
      </c>
    </row>
    <row r="332" spans="1:14" hidden="1">
      <c r="A332" t="s">
        <v>126</v>
      </c>
      <c r="B332" t="s">
        <v>127</v>
      </c>
      <c r="C332" s="2" t="s">
        <v>1001</v>
      </c>
      <c r="D332" s="2" t="s">
        <v>1000</v>
      </c>
      <c r="E332" t="s">
        <v>138</v>
      </c>
      <c r="F332" t="s">
        <v>467</v>
      </c>
      <c r="G332">
        <v>0</v>
      </c>
      <c r="H332">
        <v>171</v>
      </c>
      <c r="I332">
        <v>0</v>
      </c>
      <c r="J332" t="s">
        <v>744</v>
      </c>
      <c r="K332">
        <v>273</v>
      </c>
      <c r="L332">
        <v>0</v>
      </c>
      <c r="M332">
        <f t="shared" si="10"/>
        <v>16</v>
      </c>
      <c r="N332" t="str">
        <f t="shared" si="11"/>
        <v>{id: 16, category: 'UZ', packNumber:  2, pickNumber:  1, cards = [183,135,97,268,147,273,164,113,110,277,171], playerPick: 273 reviewerPick: null],</v>
      </c>
    </row>
    <row r="333" spans="1:14" hidden="1">
      <c r="A333" t="s">
        <v>126</v>
      </c>
      <c r="B333" t="s">
        <v>127</v>
      </c>
      <c r="C333" s="2" t="s">
        <v>1001</v>
      </c>
      <c r="D333" s="2" t="s">
        <v>1000</v>
      </c>
      <c r="E333">
        <v>0</v>
      </c>
      <c r="F333" t="s">
        <v>364</v>
      </c>
      <c r="G333">
        <v>0</v>
      </c>
      <c r="H333" t="e">
        <v>#N/A</v>
      </c>
      <c r="I333">
        <v>0</v>
      </c>
      <c r="J333" t="s">
        <v>744</v>
      </c>
      <c r="K333">
        <v>273</v>
      </c>
      <c r="L333">
        <v>0</v>
      </c>
      <c r="M333">
        <f t="shared" si="10"/>
        <v>16</v>
      </c>
      <c r="N333" t="str">
        <f t="shared" si="11"/>
        <v>{id: 16, category: 'UZ', packNumber:  2, pickNumber:  1, cards = [183,135,97,268,147,273,164,113,110,277,171], playerPick: 273 reviewerPick: null],</v>
      </c>
    </row>
    <row r="334" spans="1:14" hidden="1">
      <c r="A334" t="s">
        <v>126</v>
      </c>
      <c r="B334" t="s">
        <v>127</v>
      </c>
      <c r="C334" s="2" t="s">
        <v>1001</v>
      </c>
      <c r="D334" s="2" t="s">
        <v>1000</v>
      </c>
      <c r="E334" t="s">
        <v>139</v>
      </c>
      <c r="F334" t="s">
        <v>468</v>
      </c>
      <c r="G334">
        <v>0</v>
      </c>
      <c r="H334">
        <v>63</v>
      </c>
      <c r="I334">
        <v>0</v>
      </c>
      <c r="J334" t="s">
        <v>745</v>
      </c>
      <c r="K334">
        <v>273</v>
      </c>
      <c r="L334">
        <v>0</v>
      </c>
      <c r="M334">
        <f t="shared" si="10"/>
        <v>16</v>
      </c>
      <c r="N334" t="str">
        <f t="shared" si="11"/>
        <v>{id: 16, category: 'UZ', packNumber:  2, pickNumber:  1, cards = [183,135,97,268,147,273,164,113,110,277,171,63], playerPick: 273 reviewerPick: null],</v>
      </c>
    </row>
    <row r="335" spans="1:14" hidden="1">
      <c r="A335" t="s">
        <v>126</v>
      </c>
      <c r="B335" t="s">
        <v>127</v>
      </c>
      <c r="C335" s="2" t="s">
        <v>1001</v>
      </c>
      <c r="D335" s="2" t="s">
        <v>1000</v>
      </c>
      <c r="E335">
        <v>0</v>
      </c>
      <c r="F335" t="s">
        <v>364</v>
      </c>
      <c r="G335">
        <v>0</v>
      </c>
      <c r="H335" t="e">
        <v>#N/A</v>
      </c>
      <c r="I335">
        <v>0</v>
      </c>
      <c r="J335" t="s">
        <v>745</v>
      </c>
      <c r="K335">
        <v>273</v>
      </c>
      <c r="L335">
        <v>0</v>
      </c>
      <c r="M335">
        <f t="shared" si="10"/>
        <v>16</v>
      </c>
      <c r="N335" t="str">
        <f t="shared" si="11"/>
        <v>{id: 16, category: 'UZ', packNumber:  2, pickNumber:  1, cards = [183,135,97,268,147,273,164,113,110,277,171,63], playerPick: 273 reviewerPick: null],</v>
      </c>
    </row>
    <row r="336" spans="1:14" hidden="1">
      <c r="A336" t="s">
        <v>126</v>
      </c>
      <c r="B336" t="s">
        <v>127</v>
      </c>
      <c r="C336" s="2" t="s">
        <v>1001</v>
      </c>
      <c r="D336" s="2" t="s">
        <v>1000</v>
      </c>
      <c r="E336" t="s">
        <v>140</v>
      </c>
      <c r="F336" t="s">
        <v>469</v>
      </c>
      <c r="G336">
        <v>0</v>
      </c>
      <c r="H336">
        <v>182</v>
      </c>
      <c r="I336">
        <v>0</v>
      </c>
      <c r="J336" t="s">
        <v>746</v>
      </c>
      <c r="K336">
        <v>273</v>
      </c>
      <c r="L336">
        <v>0</v>
      </c>
      <c r="M336">
        <f t="shared" si="10"/>
        <v>16</v>
      </c>
      <c r="N336" t="str">
        <f t="shared" si="11"/>
        <v>{id: 16, category: 'UZ', packNumber:  2, pickNumber:  1, cards = [183,135,97,268,147,273,164,113,110,277,171,63,182], playerPick: 273 reviewerPick: null],</v>
      </c>
    </row>
    <row r="337" spans="1:14" hidden="1">
      <c r="A337" t="s">
        <v>126</v>
      </c>
      <c r="B337" t="s">
        <v>127</v>
      </c>
      <c r="C337" s="2" t="s">
        <v>1001</v>
      </c>
      <c r="D337" s="2" t="s">
        <v>1000</v>
      </c>
      <c r="E337">
        <v>0</v>
      </c>
      <c r="F337" t="s">
        <v>364</v>
      </c>
      <c r="G337">
        <v>0</v>
      </c>
      <c r="H337" t="e">
        <v>#N/A</v>
      </c>
      <c r="I337">
        <v>0</v>
      </c>
      <c r="J337" t="s">
        <v>746</v>
      </c>
      <c r="K337">
        <v>273</v>
      </c>
      <c r="L337">
        <v>0</v>
      </c>
      <c r="M337">
        <f t="shared" si="10"/>
        <v>16</v>
      </c>
      <c r="N337" t="str">
        <f t="shared" si="11"/>
        <v>{id: 16, category: 'UZ', packNumber:  2, pickNumber:  1, cards = [183,135,97,268,147,273,164,113,110,277,171,63,182], playerPick: 273 reviewerPick: null],</v>
      </c>
    </row>
    <row r="338" spans="1:14" hidden="1">
      <c r="A338" t="s">
        <v>126</v>
      </c>
      <c r="B338" t="s">
        <v>127</v>
      </c>
      <c r="C338" s="2" t="s">
        <v>1001</v>
      </c>
      <c r="D338" s="2" t="s">
        <v>1000</v>
      </c>
      <c r="E338" t="s">
        <v>141</v>
      </c>
      <c r="F338" t="s">
        <v>470</v>
      </c>
      <c r="G338">
        <v>0</v>
      </c>
      <c r="H338">
        <v>204</v>
      </c>
      <c r="I338">
        <v>0</v>
      </c>
      <c r="J338" t="s">
        <v>747</v>
      </c>
      <c r="K338">
        <v>273</v>
      </c>
      <c r="L338">
        <v>0</v>
      </c>
      <c r="M338">
        <f t="shared" si="10"/>
        <v>16</v>
      </c>
      <c r="N338" t="str">
        <f t="shared" si="11"/>
        <v>{id: 16, category: 'UZ', packNumber:  2, pickNumber:  1, cards = [183,135,97,268,147,273,164,113,110,277,171,63,182,204], playerPick: 273 reviewerPick: null],</v>
      </c>
    </row>
    <row r="339" spans="1:14" hidden="1">
      <c r="A339" t="s">
        <v>126</v>
      </c>
      <c r="B339" t="s">
        <v>127</v>
      </c>
      <c r="C339" s="2" t="s">
        <v>1001</v>
      </c>
      <c r="D339" s="2" t="s">
        <v>1000</v>
      </c>
      <c r="E339">
        <v>0</v>
      </c>
      <c r="F339" t="s">
        <v>364</v>
      </c>
      <c r="G339">
        <v>0</v>
      </c>
      <c r="H339" t="e">
        <v>#N/A</v>
      </c>
      <c r="I339">
        <v>0</v>
      </c>
      <c r="J339" t="s">
        <v>747</v>
      </c>
      <c r="K339">
        <v>273</v>
      </c>
      <c r="L339">
        <v>0</v>
      </c>
      <c r="M339">
        <f t="shared" si="10"/>
        <v>16</v>
      </c>
      <c r="N339" t="str">
        <f t="shared" si="11"/>
        <v>{id: 16, category: 'UZ', packNumber:  2, pickNumber:  1, cards = [183,135,97,268,147,273,164,113,110,277,171,63,182,204], playerPick: 273 reviewerPick: null],</v>
      </c>
    </row>
    <row r="340" spans="1:14" hidden="1">
      <c r="A340" t="s">
        <v>126</v>
      </c>
      <c r="B340" t="s">
        <v>127</v>
      </c>
      <c r="C340" s="2" t="s">
        <v>1001</v>
      </c>
      <c r="D340" s="2" t="s">
        <v>1000</v>
      </c>
      <c r="E340" t="s">
        <v>142</v>
      </c>
      <c r="F340" t="s">
        <v>471</v>
      </c>
      <c r="G340">
        <v>0</v>
      </c>
      <c r="H340">
        <v>181</v>
      </c>
      <c r="I340">
        <v>0</v>
      </c>
      <c r="J340" t="s">
        <v>748</v>
      </c>
      <c r="K340">
        <v>273</v>
      </c>
      <c r="L340">
        <v>0</v>
      </c>
      <c r="M340">
        <f t="shared" si="10"/>
        <v>16</v>
      </c>
      <c r="N340" t="str">
        <f t="shared" si="11"/>
        <v>{id: 16, category: 'UZ', packNumber:  2, pickNumber:  1, cards = [183,135,97,268,147,273,164,113,110,277,171,63,182,204,181], playerPick: 273 reviewerPick: null],</v>
      </c>
    </row>
    <row r="341" spans="1:14" hidden="1">
      <c r="A341" t="s">
        <v>126</v>
      </c>
      <c r="B341" t="s">
        <v>127</v>
      </c>
      <c r="C341" s="2" t="s">
        <v>1001</v>
      </c>
      <c r="D341" s="2" t="s">
        <v>1000</v>
      </c>
      <c r="E341">
        <v>0</v>
      </c>
      <c r="F341" t="s">
        <v>364</v>
      </c>
      <c r="G341">
        <v>0</v>
      </c>
      <c r="H341" t="e">
        <v>#N/A</v>
      </c>
      <c r="I341">
        <v>0</v>
      </c>
      <c r="J341" t="s">
        <v>748</v>
      </c>
      <c r="K341">
        <v>273</v>
      </c>
      <c r="L341">
        <v>0</v>
      </c>
      <c r="M341">
        <f t="shared" si="10"/>
        <v>16</v>
      </c>
      <c r="N341" t="str">
        <f t="shared" si="11"/>
        <v>{id: 16, category: 'UZ', packNumber:  2, pickNumber:  1, cards = [183,135,97,268,147,273,164,113,110,277,171,63,182,204,181], playerPick: 273 reviewerPick: null],</v>
      </c>
    </row>
    <row r="342" spans="1:14" hidden="1">
      <c r="A342" t="s">
        <v>126</v>
      </c>
      <c r="B342" t="s">
        <v>127</v>
      </c>
      <c r="C342" s="2" t="s">
        <v>1001</v>
      </c>
      <c r="D342" s="2" t="s">
        <v>1000</v>
      </c>
      <c r="E342">
        <v>0</v>
      </c>
      <c r="F342" t="s">
        <v>364</v>
      </c>
      <c r="G342">
        <v>0</v>
      </c>
      <c r="H342" t="e">
        <v>#N/A</v>
      </c>
      <c r="I342">
        <v>0</v>
      </c>
      <c r="J342" t="s">
        <v>748</v>
      </c>
      <c r="K342">
        <v>273</v>
      </c>
      <c r="L342">
        <v>0</v>
      </c>
      <c r="M342">
        <f t="shared" si="10"/>
        <v>16</v>
      </c>
      <c r="N342" t="str">
        <f t="shared" si="11"/>
        <v>{id: 16, category: 'UZ', packNumber:  2, pickNumber:  1, cards = [183,135,97,268,147,273,164,113,110,277,171,63,182,204,181], playerPick: 273 reviewerPick: null],</v>
      </c>
    </row>
    <row r="343" spans="1:14">
      <c r="A343" t="s">
        <v>126</v>
      </c>
      <c r="B343" t="s">
        <v>127</v>
      </c>
      <c r="C343" s="2" t="s">
        <v>1001</v>
      </c>
      <c r="D343" s="2" t="s">
        <v>1000</v>
      </c>
      <c r="E343">
        <v>0</v>
      </c>
      <c r="F343" t="s">
        <v>364</v>
      </c>
      <c r="G343">
        <v>0</v>
      </c>
      <c r="H343" t="e">
        <v>#N/A</v>
      </c>
      <c r="I343">
        <v>0</v>
      </c>
      <c r="J343" t="s">
        <v>748</v>
      </c>
      <c r="K343">
        <v>273</v>
      </c>
      <c r="L343">
        <v>1</v>
      </c>
      <c r="M343">
        <f t="shared" si="10"/>
        <v>16</v>
      </c>
      <c r="N343" t="str">
        <f>"{id: "&amp;M343&amp;", packEdition: '"&amp;TRIM(SUBSTITUTE(A343,"------",""))&amp;"', packNumber: "&amp;C343&amp;", pickNumber: "&amp;D343&amp;", cards: ["&amp;J343&amp;"], playerPick: "&amp;K343&amp;", reviewerPick: null},"</f>
        <v>{id: 16, packEdition: 'UZ', packNumber:  2, pickNumber:  1, cards: [183,135,97,268,147,273,164,113,110,277,171,63,182,204,181], playerPick: 273, reviewerPick: null},</v>
      </c>
    </row>
    <row r="344" spans="1:14" hidden="1">
      <c r="A344" t="s">
        <v>126</v>
      </c>
      <c r="B344" t="s">
        <v>143</v>
      </c>
      <c r="C344" s="2" t="s">
        <v>1001</v>
      </c>
      <c r="D344" s="2" t="s">
        <v>1001</v>
      </c>
      <c r="E344" t="s">
        <v>363</v>
      </c>
      <c r="F344" t="s">
        <v>363</v>
      </c>
      <c r="G344">
        <v>0</v>
      </c>
      <c r="H344" t="e">
        <v>#N/A</v>
      </c>
      <c r="I344">
        <v>1</v>
      </c>
      <c r="J344" t="s">
        <v>363</v>
      </c>
      <c r="K344">
        <v>273</v>
      </c>
      <c r="L344">
        <v>0</v>
      </c>
      <c r="M344">
        <f t="shared" si="10"/>
        <v>17</v>
      </c>
      <c r="N344" t="str">
        <f t="shared" si="11"/>
        <v>{id: 17, category: 'UZ', packNumber:  2, pickNumber:  2, cards = [], playerPick: 273 reviewerPick: null],</v>
      </c>
    </row>
    <row r="345" spans="1:14" hidden="1">
      <c r="A345" t="s">
        <v>126</v>
      </c>
      <c r="B345" t="s">
        <v>143</v>
      </c>
      <c r="C345" s="2" t="s">
        <v>1001</v>
      </c>
      <c r="D345" s="2" t="s">
        <v>1001</v>
      </c>
      <c r="E345">
        <v>0</v>
      </c>
      <c r="F345" t="s">
        <v>364</v>
      </c>
      <c r="G345">
        <v>0</v>
      </c>
      <c r="H345" t="e">
        <v>#N/A</v>
      </c>
      <c r="I345">
        <v>0</v>
      </c>
      <c r="J345" t="s">
        <v>363</v>
      </c>
      <c r="K345">
        <v>273</v>
      </c>
      <c r="L345">
        <v>0</v>
      </c>
      <c r="M345">
        <f t="shared" si="10"/>
        <v>17</v>
      </c>
      <c r="N345" t="str">
        <f t="shared" si="11"/>
        <v>{id: 17, category: 'UZ', packNumber:  2, pickNumber:  2, cards = [], playerPick: 273 reviewerPick: null],</v>
      </c>
    </row>
    <row r="346" spans="1:14" hidden="1">
      <c r="A346" t="s">
        <v>126</v>
      </c>
      <c r="B346" t="s">
        <v>143</v>
      </c>
      <c r="C346" s="2" t="s">
        <v>1001</v>
      </c>
      <c r="D346" s="2" t="s">
        <v>1001</v>
      </c>
      <c r="E346" t="s">
        <v>144</v>
      </c>
      <c r="F346" t="s">
        <v>472</v>
      </c>
      <c r="G346">
        <v>0</v>
      </c>
      <c r="H346">
        <v>37</v>
      </c>
      <c r="I346">
        <v>0</v>
      </c>
      <c r="J346" t="s">
        <v>935</v>
      </c>
      <c r="K346">
        <v>273</v>
      </c>
      <c r="L346">
        <v>0</v>
      </c>
      <c r="M346">
        <f t="shared" si="10"/>
        <v>17</v>
      </c>
      <c r="N346" t="str">
        <f t="shared" si="11"/>
        <v>{id: 17, category: 'UZ', packNumber:  2, pickNumber:  2, cards = [37], playerPick: 273 reviewerPick: null],</v>
      </c>
    </row>
    <row r="347" spans="1:14" hidden="1">
      <c r="A347" t="s">
        <v>126</v>
      </c>
      <c r="B347" t="s">
        <v>143</v>
      </c>
      <c r="C347" s="2" t="s">
        <v>1001</v>
      </c>
      <c r="D347" s="2" t="s">
        <v>1001</v>
      </c>
      <c r="E347">
        <v>0</v>
      </c>
      <c r="F347" t="s">
        <v>364</v>
      </c>
      <c r="G347">
        <v>0</v>
      </c>
      <c r="H347" t="e">
        <v>#N/A</v>
      </c>
      <c r="I347">
        <v>0</v>
      </c>
      <c r="J347" t="s">
        <v>935</v>
      </c>
      <c r="K347">
        <v>273</v>
      </c>
      <c r="L347">
        <v>0</v>
      </c>
      <c r="M347">
        <f t="shared" si="10"/>
        <v>17</v>
      </c>
      <c r="N347" t="str">
        <f t="shared" si="11"/>
        <v>{id: 17, category: 'UZ', packNumber:  2, pickNumber:  2, cards = [37], playerPick: 273 reviewerPick: null],</v>
      </c>
    </row>
    <row r="348" spans="1:14" hidden="1">
      <c r="A348" t="s">
        <v>126</v>
      </c>
      <c r="B348" t="s">
        <v>143</v>
      </c>
      <c r="C348" s="2" t="s">
        <v>1001</v>
      </c>
      <c r="D348" s="2" t="s">
        <v>1001</v>
      </c>
      <c r="E348" t="s">
        <v>145</v>
      </c>
      <c r="F348" t="s">
        <v>473</v>
      </c>
      <c r="G348">
        <v>1</v>
      </c>
      <c r="H348">
        <v>249</v>
      </c>
      <c r="I348">
        <v>0</v>
      </c>
      <c r="J348" t="s">
        <v>936</v>
      </c>
      <c r="K348">
        <v>249</v>
      </c>
      <c r="L348">
        <v>0</v>
      </c>
      <c r="M348">
        <f t="shared" si="10"/>
        <v>17</v>
      </c>
      <c r="N348" t="str">
        <f t="shared" si="11"/>
        <v>{id: 17, category: 'UZ', packNumber:  2, pickNumber:  2, cards = [37,249], playerPick: 249 reviewerPick: null],</v>
      </c>
    </row>
    <row r="349" spans="1:14" hidden="1">
      <c r="A349" t="s">
        <v>126</v>
      </c>
      <c r="B349" t="s">
        <v>143</v>
      </c>
      <c r="C349" s="2" t="s">
        <v>1001</v>
      </c>
      <c r="D349" s="2" t="s">
        <v>1001</v>
      </c>
      <c r="E349">
        <v>0</v>
      </c>
      <c r="F349" t="s">
        <v>364</v>
      </c>
      <c r="G349">
        <v>0</v>
      </c>
      <c r="H349" t="e">
        <v>#N/A</v>
      </c>
      <c r="I349">
        <v>0</v>
      </c>
      <c r="J349" t="s">
        <v>936</v>
      </c>
      <c r="K349">
        <v>249</v>
      </c>
      <c r="L349">
        <v>0</v>
      </c>
      <c r="M349">
        <f t="shared" si="10"/>
        <v>17</v>
      </c>
      <c r="N349" t="str">
        <f t="shared" si="11"/>
        <v>{id: 17, category: 'UZ', packNumber:  2, pickNumber:  2, cards = [37,249], playerPick: 249 reviewerPick: null],</v>
      </c>
    </row>
    <row r="350" spans="1:14" hidden="1">
      <c r="A350" t="s">
        <v>126</v>
      </c>
      <c r="B350" t="s">
        <v>143</v>
      </c>
      <c r="C350" s="2" t="s">
        <v>1001</v>
      </c>
      <c r="D350" s="2" t="s">
        <v>1001</v>
      </c>
      <c r="E350" t="s">
        <v>146</v>
      </c>
      <c r="F350" t="s">
        <v>474</v>
      </c>
      <c r="G350">
        <v>0</v>
      </c>
      <c r="H350">
        <v>60</v>
      </c>
      <c r="I350">
        <v>0</v>
      </c>
      <c r="J350" t="s">
        <v>749</v>
      </c>
      <c r="K350">
        <v>249</v>
      </c>
      <c r="L350">
        <v>0</v>
      </c>
      <c r="M350">
        <f t="shared" si="10"/>
        <v>17</v>
      </c>
      <c r="N350" t="str">
        <f t="shared" si="11"/>
        <v>{id: 17, category: 'UZ', packNumber:  2, pickNumber:  2, cards = [37,249,60], playerPick: 249 reviewerPick: null],</v>
      </c>
    </row>
    <row r="351" spans="1:14" hidden="1">
      <c r="A351" t="s">
        <v>126</v>
      </c>
      <c r="B351" t="s">
        <v>143</v>
      </c>
      <c r="C351" s="2" t="s">
        <v>1001</v>
      </c>
      <c r="D351" s="2" t="s">
        <v>1001</v>
      </c>
      <c r="E351">
        <v>0</v>
      </c>
      <c r="F351" t="s">
        <v>364</v>
      </c>
      <c r="G351">
        <v>0</v>
      </c>
      <c r="H351" t="e">
        <v>#N/A</v>
      </c>
      <c r="I351">
        <v>0</v>
      </c>
      <c r="J351" t="s">
        <v>749</v>
      </c>
      <c r="K351">
        <v>249</v>
      </c>
      <c r="L351">
        <v>0</v>
      </c>
      <c r="M351">
        <f t="shared" si="10"/>
        <v>17</v>
      </c>
      <c r="N351" t="str">
        <f t="shared" si="11"/>
        <v>{id: 17, category: 'UZ', packNumber:  2, pickNumber:  2, cards = [37,249,60], playerPick: 249 reviewerPick: null],</v>
      </c>
    </row>
    <row r="352" spans="1:14" hidden="1">
      <c r="A352" t="s">
        <v>126</v>
      </c>
      <c r="B352" t="s">
        <v>143</v>
      </c>
      <c r="C352" s="2" t="s">
        <v>1001</v>
      </c>
      <c r="D352" s="2" t="s">
        <v>1001</v>
      </c>
      <c r="E352" t="s">
        <v>147</v>
      </c>
      <c r="F352" t="s">
        <v>475</v>
      </c>
      <c r="G352">
        <v>0</v>
      </c>
      <c r="H352">
        <v>105</v>
      </c>
      <c r="I352">
        <v>0</v>
      </c>
      <c r="J352" t="s">
        <v>750</v>
      </c>
      <c r="K352">
        <v>249</v>
      </c>
      <c r="L352">
        <v>0</v>
      </c>
      <c r="M352">
        <f t="shared" si="10"/>
        <v>17</v>
      </c>
      <c r="N352" t="str">
        <f t="shared" si="11"/>
        <v>{id: 17, category: 'UZ', packNumber:  2, pickNumber:  2, cards = [37,249,60,105], playerPick: 249 reviewerPick: null],</v>
      </c>
    </row>
    <row r="353" spans="1:14" hidden="1">
      <c r="A353" t="s">
        <v>126</v>
      </c>
      <c r="B353" t="s">
        <v>143</v>
      </c>
      <c r="C353" s="2" t="s">
        <v>1001</v>
      </c>
      <c r="D353" s="2" t="s">
        <v>1001</v>
      </c>
      <c r="E353">
        <v>0</v>
      </c>
      <c r="F353" t="s">
        <v>364</v>
      </c>
      <c r="G353">
        <v>0</v>
      </c>
      <c r="H353" t="e">
        <v>#N/A</v>
      </c>
      <c r="I353">
        <v>0</v>
      </c>
      <c r="J353" t="s">
        <v>750</v>
      </c>
      <c r="K353">
        <v>249</v>
      </c>
      <c r="L353">
        <v>0</v>
      </c>
      <c r="M353">
        <f t="shared" si="10"/>
        <v>17</v>
      </c>
      <c r="N353" t="str">
        <f t="shared" si="11"/>
        <v>{id: 17, category: 'UZ', packNumber:  2, pickNumber:  2, cards = [37,249,60,105], playerPick: 249 reviewerPick: null],</v>
      </c>
    </row>
    <row r="354" spans="1:14" hidden="1">
      <c r="A354" t="s">
        <v>126</v>
      </c>
      <c r="B354" t="s">
        <v>143</v>
      </c>
      <c r="C354" s="2" t="s">
        <v>1001</v>
      </c>
      <c r="D354" s="2" t="s">
        <v>1001</v>
      </c>
      <c r="E354" t="s">
        <v>148</v>
      </c>
      <c r="F354" t="s">
        <v>476</v>
      </c>
      <c r="G354">
        <v>0</v>
      </c>
      <c r="H354">
        <v>75</v>
      </c>
      <c r="I354">
        <v>0</v>
      </c>
      <c r="J354" t="s">
        <v>751</v>
      </c>
      <c r="K354">
        <v>249</v>
      </c>
      <c r="L354">
        <v>0</v>
      </c>
      <c r="M354">
        <f t="shared" si="10"/>
        <v>17</v>
      </c>
      <c r="N354" t="str">
        <f t="shared" si="11"/>
        <v>{id: 17, category: 'UZ', packNumber:  2, pickNumber:  2, cards = [37,249,60,105,75], playerPick: 249 reviewerPick: null],</v>
      </c>
    </row>
    <row r="355" spans="1:14" hidden="1">
      <c r="A355" t="s">
        <v>126</v>
      </c>
      <c r="B355" t="s">
        <v>143</v>
      </c>
      <c r="C355" s="2" t="s">
        <v>1001</v>
      </c>
      <c r="D355" s="2" t="s">
        <v>1001</v>
      </c>
      <c r="E355">
        <v>0</v>
      </c>
      <c r="F355" t="s">
        <v>364</v>
      </c>
      <c r="G355">
        <v>0</v>
      </c>
      <c r="H355" t="e">
        <v>#N/A</v>
      </c>
      <c r="I355">
        <v>0</v>
      </c>
      <c r="J355" t="s">
        <v>751</v>
      </c>
      <c r="K355">
        <v>249</v>
      </c>
      <c r="L355">
        <v>0</v>
      </c>
      <c r="M355">
        <f t="shared" si="10"/>
        <v>17</v>
      </c>
      <c r="N355" t="str">
        <f t="shared" si="11"/>
        <v>{id: 17, category: 'UZ', packNumber:  2, pickNumber:  2, cards = [37,249,60,105,75], playerPick: 249 reviewerPick: null],</v>
      </c>
    </row>
    <row r="356" spans="1:14" hidden="1">
      <c r="A356" t="s">
        <v>126</v>
      </c>
      <c r="B356" t="s">
        <v>143</v>
      </c>
      <c r="C356" s="2" t="s">
        <v>1001</v>
      </c>
      <c r="D356" s="2" t="s">
        <v>1001</v>
      </c>
      <c r="E356" t="s">
        <v>149</v>
      </c>
      <c r="F356" t="s">
        <v>477</v>
      </c>
      <c r="G356">
        <v>0</v>
      </c>
      <c r="H356">
        <v>259</v>
      </c>
      <c r="I356">
        <v>0</v>
      </c>
      <c r="J356" t="s">
        <v>752</v>
      </c>
      <c r="K356">
        <v>249</v>
      </c>
      <c r="L356">
        <v>0</v>
      </c>
      <c r="M356">
        <f t="shared" si="10"/>
        <v>17</v>
      </c>
      <c r="N356" t="str">
        <f t="shared" si="11"/>
        <v>{id: 17, category: 'UZ', packNumber:  2, pickNumber:  2, cards = [37,249,60,105,75,259], playerPick: 249 reviewerPick: null],</v>
      </c>
    </row>
    <row r="357" spans="1:14" hidden="1">
      <c r="A357" t="s">
        <v>126</v>
      </c>
      <c r="B357" t="s">
        <v>143</v>
      </c>
      <c r="C357" s="2" t="s">
        <v>1001</v>
      </c>
      <c r="D357" s="2" t="s">
        <v>1001</v>
      </c>
      <c r="E357">
        <v>0</v>
      </c>
      <c r="F357" t="s">
        <v>364</v>
      </c>
      <c r="G357">
        <v>0</v>
      </c>
      <c r="H357" t="e">
        <v>#N/A</v>
      </c>
      <c r="I357">
        <v>0</v>
      </c>
      <c r="J357" t="s">
        <v>752</v>
      </c>
      <c r="K357">
        <v>249</v>
      </c>
      <c r="L357">
        <v>0</v>
      </c>
      <c r="M357">
        <f t="shared" si="10"/>
        <v>17</v>
      </c>
      <c r="N357" t="str">
        <f t="shared" si="11"/>
        <v>{id: 17, category: 'UZ', packNumber:  2, pickNumber:  2, cards = [37,249,60,105,75,259], playerPick: 249 reviewerPick: null],</v>
      </c>
    </row>
    <row r="358" spans="1:14" hidden="1">
      <c r="A358" t="s">
        <v>126</v>
      </c>
      <c r="B358" t="s">
        <v>143</v>
      </c>
      <c r="C358" s="2" t="s">
        <v>1001</v>
      </c>
      <c r="D358" s="2" t="s">
        <v>1001</v>
      </c>
      <c r="E358" t="s">
        <v>150</v>
      </c>
      <c r="F358" t="s">
        <v>478</v>
      </c>
      <c r="G358">
        <v>0</v>
      </c>
      <c r="H358">
        <v>109</v>
      </c>
      <c r="I358">
        <v>0</v>
      </c>
      <c r="J358" t="s">
        <v>753</v>
      </c>
      <c r="K358">
        <v>249</v>
      </c>
      <c r="L358">
        <v>0</v>
      </c>
      <c r="M358">
        <f t="shared" si="10"/>
        <v>17</v>
      </c>
      <c r="N358" t="str">
        <f t="shared" si="11"/>
        <v>{id: 17, category: 'UZ', packNumber:  2, pickNumber:  2, cards = [37,249,60,105,75,259,109], playerPick: 249 reviewerPick: null],</v>
      </c>
    </row>
    <row r="359" spans="1:14" hidden="1">
      <c r="A359" t="s">
        <v>126</v>
      </c>
      <c r="B359" t="s">
        <v>143</v>
      </c>
      <c r="C359" s="2" t="s">
        <v>1001</v>
      </c>
      <c r="D359" s="2" t="s">
        <v>1001</v>
      </c>
      <c r="E359">
        <v>0</v>
      </c>
      <c r="F359" t="s">
        <v>364</v>
      </c>
      <c r="G359">
        <v>0</v>
      </c>
      <c r="H359" t="e">
        <v>#N/A</v>
      </c>
      <c r="I359">
        <v>0</v>
      </c>
      <c r="J359" t="s">
        <v>753</v>
      </c>
      <c r="K359">
        <v>249</v>
      </c>
      <c r="L359">
        <v>0</v>
      </c>
      <c r="M359">
        <f t="shared" si="10"/>
        <v>17</v>
      </c>
      <c r="N359" t="str">
        <f t="shared" si="11"/>
        <v>{id: 17, category: 'UZ', packNumber:  2, pickNumber:  2, cards = [37,249,60,105,75,259,109], playerPick: 249 reviewerPick: null],</v>
      </c>
    </row>
    <row r="360" spans="1:14" hidden="1">
      <c r="A360" t="s">
        <v>126</v>
      </c>
      <c r="B360" t="s">
        <v>143</v>
      </c>
      <c r="C360" s="2" t="s">
        <v>1001</v>
      </c>
      <c r="D360" s="2" t="s">
        <v>1001</v>
      </c>
      <c r="E360" t="s">
        <v>151</v>
      </c>
      <c r="F360" t="s">
        <v>479</v>
      </c>
      <c r="G360">
        <v>0</v>
      </c>
      <c r="H360">
        <v>65</v>
      </c>
      <c r="I360">
        <v>0</v>
      </c>
      <c r="J360" t="s">
        <v>754</v>
      </c>
      <c r="K360">
        <v>249</v>
      </c>
      <c r="L360">
        <v>0</v>
      </c>
      <c r="M360">
        <f t="shared" si="10"/>
        <v>17</v>
      </c>
      <c r="N360" t="str">
        <f t="shared" si="11"/>
        <v>{id: 17, category: 'UZ', packNumber:  2, pickNumber:  2, cards = [37,249,60,105,75,259,109,65], playerPick: 249 reviewerPick: null],</v>
      </c>
    </row>
    <row r="361" spans="1:14" hidden="1">
      <c r="A361" t="s">
        <v>126</v>
      </c>
      <c r="B361" t="s">
        <v>143</v>
      </c>
      <c r="C361" s="2" t="s">
        <v>1001</v>
      </c>
      <c r="D361" s="2" t="s">
        <v>1001</v>
      </c>
      <c r="E361">
        <v>0</v>
      </c>
      <c r="F361" t="s">
        <v>364</v>
      </c>
      <c r="G361">
        <v>0</v>
      </c>
      <c r="H361" t="e">
        <v>#N/A</v>
      </c>
      <c r="I361">
        <v>0</v>
      </c>
      <c r="J361" t="s">
        <v>754</v>
      </c>
      <c r="K361">
        <v>249</v>
      </c>
      <c r="L361">
        <v>0</v>
      </c>
      <c r="M361">
        <f t="shared" si="10"/>
        <v>17</v>
      </c>
      <c r="N361" t="str">
        <f t="shared" si="11"/>
        <v>{id: 17, category: 'UZ', packNumber:  2, pickNumber:  2, cards = [37,249,60,105,75,259,109,65], playerPick: 249 reviewerPick: null],</v>
      </c>
    </row>
    <row r="362" spans="1:14" hidden="1">
      <c r="A362" t="s">
        <v>126</v>
      </c>
      <c r="B362" t="s">
        <v>143</v>
      </c>
      <c r="C362" s="2" t="s">
        <v>1001</v>
      </c>
      <c r="D362" s="2" t="s">
        <v>1001</v>
      </c>
      <c r="E362" t="s">
        <v>152</v>
      </c>
      <c r="F362" t="s">
        <v>480</v>
      </c>
      <c r="G362">
        <v>0</v>
      </c>
      <c r="H362">
        <v>94</v>
      </c>
      <c r="I362">
        <v>0</v>
      </c>
      <c r="J362" t="s">
        <v>755</v>
      </c>
      <c r="K362">
        <v>249</v>
      </c>
      <c r="L362">
        <v>0</v>
      </c>
      <c r="M362">
        <f t="shared" si="10"/>
        <v>17</v>
      </c>
      <c r="N362" t="str">
        <f t="shared" si="11"/>
        <v>{id: 17, category: 'UZ', packNumber:  2, pickNumber:  2, cards = [37,249,60,105,75,259,109,65,94], playerPick: 249 reviewerPick: null],</v>
      </c>
    </row>
    <row r="363" spans="1:14" hidden="1">
      <c r="A363" t="s">
        <v>126</v>
      </c>
      <c r="B363" t="s">
        <v>143</v>
      </c>
      <c r="C363" s="2" t="s">
        <v>1001</v>
      </c>
      <c r="D363" s="2" t="s">
        <v>1001</v>
      </c>
      <c r="E363">
        <v>0</v>
      </c>
      <c r="F363" t="s">
        <v>364</v>
      </c>
      <c r="G363">
        <v>0</v>
      </c>
      <c r="H363" t="e">
        <v>#N/A</v>
      </c>
      <c r="I363">
        <v>0</v>
      </c>
      <c r="J363" t="s">
        <v>755</v>
      </c>
      <c r="K363">
        <v>249</v>
      </c>
      <c r="L363">
        <v>0</v>
      </c>
      <c r="M363">
        <f t="shared" si="10"/>
        <v>17</v>
      </c>
      <c r="N363" t="str">
        <f t="shared" si="11"/>
        <v>{id: 17, category: 'UZ', packNumber:  2, pickNumber:  2, cards = [37,249,60,105,75,259,109,65,94], playerPick: 249 reviewerPick: null],</v>
      </c>
    </row>
    <row r="364" spans="1:14" hidden="1">
      <c r="A364" t="s">
        <v>126</v>
      </c>
      <c r="B364" t="s">
        <v>143</v>
      </c>
      <c r="C364" s="2" t="s">
        <v>1001</v>
      </c>
      <c r="D364" s="2" t="s">
        <v>1001</v>
      </c>
      <c r="E364" t="s">
        <v>153</v>
      </c>
      <c r="F364" t="s">
        <v>481</v>
      </c>
      <c r="G364">
        <v>0</v>
      </c>
      <c r="H364">
        <v>28</v>
      </c>
      <c r="I364">
        <v>0</v>
      </c>
      <c r="J364" t="s">
        <v>756</v>
      </c>
      <c r="K364">
        <v>249</v>
      </c>
      <c r="L364">
        <v>0</v>
      </c>
      <c r="M364">
        <f t="shared" si="10"/>
        <v>17</v>
      </c>
      <c r="N364" t="str">
        <f t="shared" si="11"/>
        <v>{id: 17, category: 'UZ', packNumber:  2, pickNumber:  2, cards = [37,249,60,105,75,259,109,65,94,28], playerPick: 249 reviewerPick: null],</v>
      </c>
    </row>
    <row r="365" spans="1:14" hidden="1">
      <c r="A365" t="s">
        <v>126</v>
      </c>
      <c r="B365" t="s">
        <v>143</v>
      </c>
      <c r="C365" s="2" t="s">
        <v>1001</v>
      </c>
      <c r="D365" s="2" t="s">
        <v>1001</v>
      </c>
      <c r="E365">
        <v>0</v>
      </c>
      <c r="F365" t="s">
        <v>364</v>
      </c>
      <c r="G365">
        <v>0</v>
      </c>
      <c r="H365" t="e">
        <v>#N/A</v>
      </c>
      <c r="I365">
        <v>0</v>
      </c>
      <c r="J365" t="s">
        <v>756</v>
      </c>
      <c r="K365">
        <v>249</v>
      </c>
      <c r="L365">
        <v>0</v>
      </c>
      <c r="M365">
        <f t="shared" si="10"/>
        <v>17</v>
      </c>
      <c r="N365" t="str">
        <f t="shared" si="11"/>
        <v>{id: 17, category: 'UZ', packNumber:  2, pickNumber:  2, cards = [37,249,60,105,75,259,109,65,94,28], playerPick: 249 reviewerPick: null],</v>
      </c>
    </row>
    <row r="366" spans="1:14" hidden="1">
      <c r="A366" t="s">
        <v>126</v>
      </c>
      <c r="B366" t="s">
        <v>143</v>
      </c>
      <c r="C366" s="2" t="s">
        <v>1001</v>
      </c>
      <c r="D366" s="2" t="s">
        <v>1001</v>
      </c>
      <c r="E366" t="s">
        <v>154</v>
      </c>
      <c r="F366" t="s">
        <v>482</v>
      </c>
      <c r="G366">
        <v>0</v>
      </c>
      <c r="H366">
        <v>252</v>
      </c>
      <c r="I366">
        <v>0</v>
      </c>
      <c r="J366" t="s">
        <v>757</v>
      </c>
      <c r="K366">
        <v>249</v>
      </c>
      <c r="L366">
        <v>0</v>
      </c>
      <c r="M366">
        <f t="shared" si="10"/>
        <v>17</v>
      </c>
      <c r="N366" t="str">
        <f t="shared" si="11"/>
        <v>{id: 17, category: 'UZ', packNumber:  2, pickNumber:  2, cards = [37,249,60,105,75,259,109,65,94,28,252], playerPick: 249 reviewerPick: null],</v>
      </c>
    </row>
    <row r="367" spans="1:14" hidden="1">
      <c r="A367" t="s">
        <v>126</v>
      </c>
      <c r="B367" t="s">
        <v>143</v>
      </c>
      <c r="C367" s="2" t="s">
        <v>1001</v>
      </c>
      <c r="D367" s="2" t="s">
        <v>1001</v>
      </c>
      <c r="E367">
        <v>0</v>
      </c>
      <c r="F367" t="s">
        <v>364</v>
      </c>
      <c r="G367">
        <v>0</v>
      </c>
      <c r="H367" t="e">
        <v>#N/A</v>
      </c>
      <c r="I367">
        <v>0</v>
      </c>
      <c r="J367" t="s">
        <v>757</v>
      </c>
      <c r="K367">
        <v>249</v>
      </c>
      <c r="L367">
        <v>0</v>
      </c>
      <c r="M367">
        <f t="shared" si="10"/>
        <v>17</v>
      </c>
      <c r="N367" t="str">
        <f t="shared" si="11"/>
        <v>{id: 17, category: 'UZ', packNumber:  2, pickNumber:  2, cards = [37,249,60,105,75,259,109,65,94,28,252], playerPick: 249 reviewerPick: null],</v>
      </c>
    </row>
    <row r="368" spans="1:14" hidden="1">
      <c r="A368" t="s">
        <v>126</v>
      </c>
      <c r="B368" t="s">
        <v>143</v>
      </c>
      <c r="C368" s="2" t="s">
        <v>1001</v>
      </c>
      <c r="D368" s="2" t="s">
        <v>1001</v>
      </c>
      <c r="E368" t="s">
        <v>155</v>
      </c>
      <c r="F368" t="s">
        <v>483</v>
      </c>
      <c r="G368">
        <v>0</v>
      </c>
      <c r="H368">
        <v>127</v>
      </c>
      <c r="I368">
        <v>0</v>
      </c>
      <c r="J368" t="s">
        <v>758</v>
      </c>
      <c r="K368">
        <v>249</v>
      </c>
      <c r="L368">
        <v>0</v>
      </c>
      <c r="M368">
        <f t="shared" si="10"/>
        <v>17</v>
      </c>
      <c r="N368" t="str">
        <f t="shared" si="11"/>
        <v>{id: 17, category: 'UZ', packNumber:  2, pickNumber:  2, cards = [37,249,60,105,75,259,109,65,94,28,252,127], playerPick: 249 reviewerPick: null],</v>
      </c>
    </row>
    <row r="369" spans="1:14" hidden="1">
      <c r="A369" t="s">
        <v>126</v>
      </c>
      <c r="B369" t="s">
        <v>143</v>
      </c>
      <c r="C369" s="2" t="s">
        <v>1001</v>
      </c>
      <c r="D369" s="2" t="s">
        <v>1001</v>
      </c>
      <c r="E369">
        <v>0</v>
      </c>
      <c r="F369" t="s">
        <v>364</v>
      </c>
      <c r="G369">
        <v>0</v>
      </c>
      <c r="H369" t="e">
        <v>#N/A</v>
      </c>
      <c r="I369">
        <v>0</v>
      </c>
      <c r="J369" t="s">
        <v>758</v>
      </c>
      <c r="K369">
        <v>249</v>
      </c>
      <c r="L369">
        <v>0</v>
      </c>
      <c r="M369">
        <f t="shared" si="10"/>
        <v>17</v>
      </c>
      <c r="N369" t="str">
        <f t="shared" si="11"/>
        <v>{id: 17, category: 'UZ', packNumber:  2, pickNumber:  2, cards = [37,249,60,105,75,259,109,65,94,28,252,127], playerPick: 249 reviewerPick: null],</v>
      </c>
    </row>
    <row r="370" spans="1:14" hidden="1">
      <c r="A370" t="s">
        <v>126</v>
      </c>
      <c r="B370" t="s">
        <v>143</v>
      </c>
      <c r="C370" s="2" t="s">
        <v>1001</v>
      </c>
      <c r="D370" s="2" t="s">
        <v>1001</v>
      </c>
      <c r="E370" t="s">
        <v>156</v>
      </c>
      <c r="F370" t="s">
        <v>484</v>
      </c>
      <c r="G370">
        <v>0</v>
      </c>
      <c r="H370">
        <v>64</v>
      </c>
      <c r="I370">
        <v>0</v>
      </c>
      <c r="J370" t="s">
        <v>759</v>
      </c>
      <c r="K370">
        <v>249</v>
      </c>
      <c r="L370">
        <v>0</v>
      </c>
      <c r="M370">
        <f t="shared" si="10"/>
        <v>17</v>
      </c>
      <c r="N370" t="str">
        <f t="shared" si="11"/>
        <v>{id: 17, category: 'UZ', packNumber:  2, pickNumber:  2, cards = [37,249,60,105,75,259,109,65,94,28,252,127,64], playerPick: 249 reviewerPick: null],</v>
      </c>
    </row>
    <row r="371" spans="1:14" hidden="1">
      <c r="A371" t="s">
        <v>126</v>
      </c>
      <c r="B371" t="s">
        <v>143</v>
      </c>
      <c r="C371" s="2" t="s">
        <v>1001</v>
      </c>
      <c r="D371" s="2" t="s">
        <v>1001</v>
      </c>
      <c r="E371">
        <v>0</v>
      </c>
      <c r="F371" t="s">
        <v>364</v>
      </c>
      <c r="G371">
        <v>0</v>
      </c>
      <c r="H371" t="e">
        <v>#N/A</v>
      </c>
      <c r="I371">
        <v>0</v>
      </c>
      <c r="J371" t="s">
        <v>759</v>
      </c>
      <c r="K371">
        <v>249</v>
      </c>
      <c r="L371">
        <v>0</v>
      </c>
      <c r="M371">
        <f t="shared" si="10"/>
        <v>17</v>
      </c>
      <c r="N371" t="str">
        <f t="shared" si="11"/>
        <v>{id: 17, category: 'UZ', packNumber:  2, pickNumber:  2, cards = [37,249,60,105,75,259,109,65,94,28,252,127,64], playerPick: 249 reviewerPick: null],</v>
      </c>
    </row>
    <row r="372" spans="1:14" hidden="1">
      <c r="A372" t="s">
        <v>126</v>
      </c>
      <c r="B372" t="s">
        <v>143</v>
      </c>
      <c r="C372" s="2" t="s">
        <v>1001</v>
      </c>
      <c r="D372" s="2" t="s">
        <v>1001</v>
      </c>
      <c r="E372" t="s">
        <v>157</v>
      </c>
      <c r="F372" t="s">
        <v>485</v>
      </c>
      <c r="G372">
        <v>0</v>
      </c>
      <c r="H372">
        <v>66</v>
      </c>
      <c r="I372">
        <v>0</v>
      </c>
      <c r="J372" t="s">
        <v>760</v>
      </c>
      <c r="K372">
        <v>249</v>
      </c>
      <c r="L372">
        <v>0</v>
      </c>
      <c r="M372">
        <f t="shared" si="10"/>
        <v>17</v>
      </c>
      <c r="N372" t="str">
        <f t="shared" si="11"/>
        <v>{id: 17, category: 'UZ', packNumber:  2, pickNumber:  2, cards = [37,249,60,105,75,259,109,65,94,28,252,127,64,66], playerPick: 249 reviewerPick: null],</v>
      </c>
    </row>
    <row r="373" spans="1:14" hidden="1">
      <c r="A373" t="s">
        <v>126</v>
      </c>
      <c r="B373" t="s">
        <v>143</v>
      </c>
      <c r="C373" s="2" t="s">
        <v>1001</v>
      </c>
      <c r="D373" s="2" t="s">
        <v>1001</v>
      </c>
      <c r="E373">
        <v>0</v>
      </c>
      <c r="F373" t="s">
        <v>364</v>
      </c>
      <c r="G373">
        <v>0</v>
      </c>
      <c r="H373" t="e">
        <v>#N/A</v>
      </c>
      <c r="I373">
        <v>0</v>
      </c>
      <c r="J373" t="s">
        <v>760</v>
      </c>
      <c r="K373">
        <v>249</v>
      </c>
      <c r="L373">
        <v>0</v>
      </c>
      <c r="M373">
        <f t="shared" si="10"/>
        <v>17</v>
      </c>
      <c r="N373" t="str">
        <f t="shared" si="11"/>
        <v>{id: 17, category: 'UZ', packNumber:  2, pickNumber:  2, cards = [37,249,60,105,75,259,109,65,94,28,252,127,64,66], playerPick: 249 reviewerPick: null],</v>
      </c>
    </row>
    <row r="374" spans="1:14" hidden="1">
      <c r="A374" t="s">
        <v>126</v>
      </c>
      <c r="B374" t="s">
        <v>143</v>
      </c>
      <c r="C374" s="2" t="s">
        <v>1001</v>
      </c>
      <c r="D374" s="2" t="s">
        <v>1001</v>
      </c>
      <c r="E374">
        <v>0</v>
      </c>
      <c r="F374" t="s">
        <v>364</v>
      </c>
      <c r="G374">
        <v>0</v>
      </c>
      <c r="H374" t="e">
        <v>#N/A</v>
      </c>
      <c r="I374">
        <v>0</v>
      </c>
      <c r="J374" t="s">
        <v>760</v>
      </c>
      <c r="K374">
        <v>249</v>
      </c>
      <c r="L374">
        <v>0</v>
      </c>
      <c r="M374">
        <f t="shared" si="10"/>
        <v>17</v>
      </c>
      <c r="N374" t="str">
        <f t="shared" si="11"/>
        <v>{id: 17, category: 'UZ', packNumber:  2, pickNumber:  2, cards = [37,249,60,105,75,259,109,65,94,28,252,127,64,66], playerPick: 249 reviewerPick: null],</v>
      </c>
    </row>
    <row r="375" spans="1:14">
      <c r="A375" t="s">
        <v>126</v>
      </c>
      <c r="B375" t="s">
        <v>143</v>
      </c>
      <c r="C375" s="2" t="s">
        <v>1001</v>
      </c>
      <c r="D375" s="2" t="s">
        <v>1001</v>
      </c>
      <c r="E375">
        <v>0</v>
      </c>
      <c r="F375" t="s">
        <v>364</v>
      </c>
      <c r="G375">
        <v>0</v>
      </c>
      <c r="H375" t="e">
        <v>#N/A</v>
      </c>
      <c r="I375">
        <v>0</v>
      </c>
      <c r="J375" t="s">
        <v>760</v>
      </c>
      <c r="K375">
        <v>249</v>
      </c>
      <c r="L375">
        <v>1</v>
      </c>
      <c r="M375">
        <f t="shared" si="10"/>
        <v>17</v>
      </c>
      <c r="N375" t="str">
        <f>"{id: "&amp;M375&amp;", packEdition: '"&amp;TRIM(SUBSTITUTE(A375,"------",""))&amp;"', packNumber: "&amp;C375&amp;", pickNumber: "&amp;D375&amp;", cards: ["&amp;J375&amp;"], playerPick: "&amp;K375&amp;", reviewerPick: null},"</f>
        <v>{id: 17, packEdition: 'UZ', packNumber:  2, pickNumber:  2, cards: [37,249,60,105,75,259,109,65,94,28,252,127,64,66], playerPick: 249, reviewerPick: null},</v>
      </c>
    </row>
    <row r="376" spans="1:14" hidden="1">
      <c r="A376" t="s">
        <v>126</v>
      </c>
      <c r="B376" t="s">
        <v>158</v>
      </c>
      <c r="C376" s="2" t="s">
        <v>1001</v>
      </c>
      <c r="D376" s="2" t="s">
        <v>1002</v>
      </c>
      <c r="E376" t="s">
        <v>363</v>
      </c>
      <c r="F376" t="s">
        <v>363</v>
      </c>
      <c r="G376">
        <v>0</v>
      </c>
      <c r="H376" t="e">
        <v>#N/A</v>
      </c>
      <c r="I376">
        <v>1</v>
      </c>
      <c r="J376" t="s">
        <v>363</v>
      </c>
      <c r="K376">
        <v>249</v>
      </c>
      <c r="L376">
        <v>0</v>
      </c>
      <c r="M376">
        <f t="shared" si="10"/>
        <v>18</v>
      </c>
      <c r="N376" t="str">
        <f t="shared" si="11"/>
        <v>{id: 18, category: 'UZ', packNumber:  2, pickNumber:  3, cards = [], playerPick: 249 reviewerPick: null],</v>
      </c>
    </row>
    <row r="377" spans="1:14" hidden="1">
      <c r="A377" t="s">
        <v>126</v>
      </c>
      <c r="B377" t="s">
        <v>158</v>
      </c>
      <c r="C377" s="2" t="s">
        <v>1001</v>
      </c>
      <c r="D377" s="2" t="s">
        <v>1002</v>
      </c>
      <c r="E377">
        <v>0</v>
      </c>
      <c r="F377" t="s">
        <v>364</v>
      </c>
      <c r="G377">
        <v>0</v>
      </c>
      <c r="H377" t="e">
        <v>#N/A</v>
      </c>
      <c r="I377">
        <v>0</v>
      </c>
      <c r="J377" t="s">
        <v>363</v>
      </c>
      <c r="K377">
        <v>249</v>
      </c>
      <c r="L377">
        <v>0</v>
      </c>
      <c r="M377">
        <f t="shared" si="10"/>
        <v>18</v>
      </c>
      <c r="N377" t="str">
        <f t="shared" si="11"/>
        <v>{id: 18, category: 'UZ', packNumber:  2, pickNumber:  3, cards = [], playerPick: 249 reviewerPick: null],</v>
      </c>
    </row>
    <row r="378" spans="1:14" hidden="1">
      <c r="A378" t="s">
        <v>126</v>
      </c>
      <c r="B378" t="s">
        <v>158</v>
      </c>
      <c r="C378" s="2" t="s">
        <v>1001</v>
      </c>
      <c r="D378" s="2" t="s">
        <v>1002</v>
      </c>
      <c r="E378" t="s">
        <v>159</v>
      </c>
      <c r="F378" t="s">
        <v>486</v>
      </c>
      <c r="G378">
        <v>0</v>
      </c>
      <c r="H378">
        <v>263</v>
      </c>
      <c r="I378">
        <v>0</v>
      </c>
      <c r="J378" t="s">
        <v>937</v>
      </c>
      <c r="K378">
        <v>249</v>
      </c>
      <c r="L378">
        <v>0</v>
      </c>
      <c r="M378">
        <f t="shared" si="10"/>
        <v>18</v>
      </c>
      <c r="N378" t="str">
        <f t="shared" si="11"/>
        <v>{id: 18, category: 'UZ', packNumber:  2, pickNumber:  3, cards = [263], playerPick: 249 reviewerPick: null],</v>
      </c>
    </row>
    <row r="379" spans="1:14" hidden="1">
      <c r="A379" t="s">
        <v>126</v>
      </c>
      <c r="B379" t="s">
        <v>158</v>
      </c>
      <c r="C379" s="2" t="s">
        <v>1001</v>
      </c>
      <c r="D379" s="2" t="s">
        <v>1002</v>
      </c>
      <c r="E379">
        <v>0</v>
      </c>
      <c r="F379" t="s">
        <v>364</v>
      </c>
      <c r="G379">
        <v>0</v>
      </c>
      <c r="H379" t="e">
        <v>#N/A</v>
      </c>
      <c r="I379">
        <v>0</v>
      </c>
      <c r="J379" t="s">
        <v>937</v>
      </c>
      <c r="K379">
        <v>249</v>
      </c>
      <c r="L379">
        <v>0</v>
      </c>
      <c r="M379">
        <f t="shared" si="10"/>
        <v>18</v>
      </c>
      <c r="N379" t="str">
        <f t="shared" si="11"/>
        <v>{id: 18, category: 'UZ', packNumber:  2, pickNumber:  3, cards = [263], playerPick: 249 reviewerPick: null],</v>
      </c>
    </row>
    <row r="380" spans="1:14" hidden="1">
      <c r="A380" t="s">
        <v>126</v>
      </c>
      <c r="B380" t="s">
        <v>158</v>
      </c>
      <c r="C380" s="2" t="s">
        <v>1001</v>
      </c>
      <c r="D380" s="2" t="s">
        <v>1002</v>
      </c>
      <c r="E380" t="s">
        <v>160</v>
      </c>
      <c r="F380" t="s">
        <v>487</v>
      </c>
      <c r="G380">
        <v>1</v>
      </c>
      <c r="H380">
        <v>149</v>
      </c>
      <c r="I380">
        <v>0</v>
      </c>
      <c r="J380" t="s">
        <v>938</v>
      </c>
      <c r="K380">
        <v>149</v>
      </c>
      <c r="L380">
        <v>0</v>
      </c>
      <c r="M380">
        <f t="shared" si="10"/>
        <v>18</v>
      </c>
      <c r="N380" t="str">
        <f t="shared" si="11"/>
        <v>{id: 18, category: 'UZ', packNumber:  2, pickNumber:  3, cards = [263,149], playerPick: 149 reviewerPick: null],</v>
      </c>
    </row>
    <row r="381" spans="1:14" hidden="1">
      <c r="A381" t="s">
        <v>126</v>
      </c>
      <c r="B381" t="s">
        <v>158</v>
      </c>
      <c r="C381" s="2" t="s">
        <v>1001</v>
      </c>
      <c r="D381" s="2" t="s">
        <v>1002</v>
      </c>
      <c r="E381">
        <v>0</v>
      </c>
      <c r="F381" t="s">
        <v>364</v>
      </c>
      <c r="G381">
        <v>0</v>
      </c>
      <c r="H381" t="e">
        <v>#N/A</v>
      </c>
      <c r="I381">
        <v>0</v>
      </c>
      <c r="J381" t="s">
        <v>938</v>
      </c>
      <c r="K381">
        <v>149</v>
      </c>
      <c r="L381">
        <v>0</v>
      </c>
      <c r="M381">
        <f t="shared" si="10"/>
        <v>18</v>
      </c>
      <c r="N381" t="str">
        <f t="shared" si="11"/>
        <v>{id: 18, category: 'UZ', packNumber:  2, pickNumber:  3, cards = [263,149], playerPick: 149 reviewerPick: null],</v>
      </c>
    </row>
    <row r="382" spans="1:14" hidden="1">
      <c r="A382" t="s">
        <v>126</v>
      </c>
      <c r="B382" t="s">
        <v>158</v>
      </c>
      <c r="C382" s="2" t="s">
        <v>1001</v>
      </c>
      <c r="D382" s="2" t="s">
        <v>1002</v>
      </c>
      <c r="E382" t="s">
        <v>161</v>
      </c>
      <c r="F382" t="s">
        <v>488</v>
      </c>
      <c r="G382">
        <v>0</v>
      </c>
      <c r="H382">
        <v>19</v>
      </c>
      <c r="I382">
        <v>0</v>
      </c>
      <c r="J382" t="s">
        <v>761</v>
      </c>
      <c r="K382">
        <v>149</v>
      </c>
      <c r="L382">
        <v>0</v>
      </c>
      <c r="M382">
        <f t="shared" si="10"/>
        <v>18</v>
      </c>
      <c r="N382" t="str">
        <f t="shared" si="11"/>
        <v>{id: 18, category: 'UZ', packNumber:  2, pickNumber:  3, cards = [263,149,19], playerPick: 149 reviewerPick: null],</v>
      </c>
    </row>
    <row r="383" spans="1:14" hidden="1">
      <c r="A383" t="s">
        <v>126</v>
      </c>
      <c r="B383" t="s">
        <v>158</v>
      </c>
      <c r="C383" s="2" t="s">
        <v>1001</v>
      </c>
      <c r="D383" s="2" t="s">
        <v>1002</v>
      </c>
      <c r="E383">
        <v>0</v>
      </c>
      <c r="F383" t="s">
        <v>364</v>
      </c>
      <c r="G383">
        <v>0</v>
      </c>
      <c r="H383" t="e">
        <v>#N/A</v>
      </c>
      <c r="I383">
        <v>0</v>
      </c>
      <c r="J383" t="s">
        <v>761</v>
      </c>
      <c r="K383">
        <v>149</v>
      </c>
      <c r="L383">
        <v>0</v>
      </c>
      <c r="M383">
        <f t="shared" si="10"/>
        <v>18</v>
      </c>
      <c r="N383" t="str">
        <f t="shared" si="11"/>
        <v>{id: 18, category: 'UZ', packNumber:  2, pickNumber:  3, cards = [263,149,19], playerPick: 149 reviewerPick: null],</v>
      </c>
    </row>
    <row r="384" spans="1:14" hidden="1">
      <c r="A384" t="s">
        <v>126</v>
      </c>
      <c r="B384" t="s">
        <v>158</v>
      </c>
      <c r="C384" s="2" t="s">
        <v>1001</v>
      </c>
      <c r="D384" s="2" t="s">
        <v>1002</v>
      </c>
      <c r="E384" t="s">
        <v>162</v>
      </c>
      <c r="F384" t="s">
        <v>489</v>
      </c>
      <c r="G384">
        <v>0</v>
      </c>
      <c r="H384">
        <v>40</v>
      </c>
      <c r="I384">
        <v>0</v>
      </c>
      <c r="J384" t="s">
        <v>762</v>
      </c>
      <c r="K384">
        <v>149</v>
      </c>
      <c r="L384">
        <v>0</v>
      </c>
      <c r="M384">
        <f t="shared" si="10"/>
        <v>18</v>
      </c>
      <c r="N384" t="str">
        <f t="shared" si="11"/>
        <v>{id: 18, category: 'UZ', packNumber:  2, pickNumber:  3, cards = [263,149,19,40], playerPick: 149 reviewerPick: null],</v>
      </c>
    </row>
    <row r="385" spans="1:14" hidden="1">
      <c r="A385" t="s">
        <v>126</v>
      </c>
      <c r="B385" t="s">
        <v>158</v>
      </c>
      <c r="C385" s="2" t="s">
        <v>1001</v>
      </c>
      <c r="D385" s="2" t="s">
        <v>1002</v>
      </c>
      <c r="E385">
        <v>0</v>
      </c>
      <c r="F385" t="s">
        <v>364</v>
      </c>
      <c r="G385">
        <v>0</v>
      </c>
      <c r="H385" t="e">
        <v>#N/A</v>
      </c>
      <c r="I385">
        <v>0</v>
      </c>
      <c r="J385" t="s">
        <v>762</v>
      </c>
      <c r="K385">
        <v>149</v>
      </c>
      <c r="L385">
        <v>0</v>
      </c>
      <c r="M385">
        <f t="shared" si="10"/>
        <v>18</v>
      </c>
      <c r="N385" t="str">
        <f t="shared" si="11"/>
        <v>{id: 18, category: 'UZ', packNumber:  2, pickNumber:  3, cards = [263,149,19,40], playerPick: 149 reviewerPick: null],</v>
      </c>
    </row>
    <row r="386" spans="1:14" hidden="1">
      <c r="A386" t="s">
        <v>126</v>
      </c>
      <c r="B386" t="s">
        <v>158</v>
      </c>
      <c r="C386" s="2" t="s">
        <v>1001</v>
      </c>
      <c r="D386" s="2" t="s">
        <v>1002</v>
      </c>
      <c r="E386" t="s">
        <v>163</v>
      </c>
      <c r="F386" t="s">
        <v>490</v>
      </c>
      <c r="G386">
        <v>0</v>
      </c>
      <c r="H386">
        <v>272</v>
      </c>
      <c r="I386">
        <v>0</v>
      </c>
      <c r="J386" t="s">
        <v>763</v>
      </c>
      <c r="K386">
        <v>149</v>
      </c>
      <c r="L386">
        <v>0</v>
      </c>
      <c r="M386">
        <f t="shared" si="10"/>
        <v>18</v>
      </c>
      <c r="N386" t="str">
        <f t="shared" si="11"/>
        <v>{id: 18, category: 'UZ', packNumber:  2, pickNumber:  3, cards = [263,149,19,40,272], playerPick: 149 reviewerPick: null],</v>
      </c>
    </row>
    <row r="387" spans="1:14" hidden="1">
      <c r="A387" t="s">
        <v>126</v>
      </c>
      <c r="B387" t="s">
        <v>158</v>
      </c>
      <c r="C387" s="2" t="s">
        <v>1001</v>
      </c>
      <c r="D387" s="2" t="s">
        <v>1002</v>
      </c>
      <c r="E387">
        <v>0</v>
      </c>
      <c r="F387" t="s">
        <v>364</v>
      </c>
      <c r="G387">
        <v>0</v>
      </c>
      <c r="H387" t="e">
        <v>#N/A</v>
      </c>
      <c r="I387">
        <v>0</v>
      </c>
      <c r="J387" t="s">
        <v>763</v>
      </c>
      <c r="K387">
        <v>149</v>
      </c>
      <c r="L387">
        <v>0</v>
      </c>
      <c r="M387">
        <f t="shared" ref="M387:M450" si="12">IF(I387=1,IF(ISNUMBER(M386),M386+1,1),IF(ISNUMBER(M386),M386,0))</f>
        <v>18</v>
      </c>
      <c r="N387" t="str">
        <f t="shared" ref="N387:N450" si="13">"{id: "&amp;M387&amp;", category: '"&amp;TRIM(SUBSTITUTE(A387,"------",""))&amp;"', packNumber: "&amp;C387&amp;", pickNumber: "&amp;D387&amp;", cards = ["&amp;J387&amp;"], playerPick: "&amp;K387&amp;" reviewerPick: null],"</f>
        <v>{id: 18, category: 'UZ', packNumber:  2, pickNumber:  3, cards = [263,149,19,40,272], playerPick: 149 reviewerPick: null],</v>
      </c>
    </row>
    <row r="388" spans="1:14" hidden="1">
      <c r="A388" t="s">
        <v>126</v>
      </c>
      <c r="B388" t="s">
        <v>158</v>
      </c>
      <c r="C388" s="2" t="s">
        <v>1001</v>
      </c>
      <c r="D388" s="2" t="s">
        <v>1002</v>
      </c>
      <c r="E388" t="s">
        <v>164</v>
      </c>
      <c r="F388" t="s">
        <v>491</v>
      </c>
      <c r="G388">
        <v>0</v>
      </c>
      <c r="H388">
        <v>158</v>
      </c>
      <c r="I388">
        <v>0</v>
      </c>
      <c r="J388" t="s">
        <v>764</v>
      </c>
      <c r="K388">
        <v>149</v>
      </c>
      <c r="L388">
        <v>0</v>
      </c>
      <c r="M388">
        <f t="shared" si="12"/>
        <v>18</v>
      </c>
      <c r="N388" t="str">
        <f t="shared" si="13"/>
        <v>{id: 18, category: 'UZ', packNumber:  2, pickNumber:  3, cards = [263,149,19,40,272,158], playerPick: 149 reviewerPick: null],</v>
      </c>
    </row>
    <row r="389" spans="1:14" hidden="1">
      <c r="A389" t="s">
        <v>126</v>
      </c>
      <c r="B389" t="s">
        <v>158</v>
      </c>
      <c r="C389" s="2" t="s">
        <v>1001</v>
      </c>
      <c r="D389" s="2" t="s">
        <v>1002</v>
      </c>
      <c r="E389">
        <v>0</v>
      </c>
      <c r="F389" t="s">
        <v>364</v>
      </c>
      <c r="G389">
        <v>0</v>
      </c>
      <c r="H389" t="e">
        <v>#N/A</v>
      </c>
      <c r="I389">
        <v>0</v>
      </c>
      <c r="J389" t="s">
        <v>764</v>
      </c>
      <c r="K389">
        <v>149</v>
      </c>
      <c r="L389">
        <v>0</v>
      </c>
      <c r="M389">
        <f t="shared" si="12"/>
        <v>18</v>
      </c>
      <c r="N389" t="str">
        <f t="shared" si="13"/>
        <v>{id: 18, category: 'UZ', packNumber:  2, pickNumber:  3, cards = [263,149,19,40,272,158], playerPick: 149 reviewerPick: null],</v>
      </c>
    </row>
    <row r="390" spans="1:14" hidden="1">
      <c r="A390" t="s">
        <v>126</v>
      </c>
      <c r="B390" t="s">
        <v>158</v>
      </c>
      <c r="C390" s="2" t="s">
        <v>1001</v>
      </c>
      <c r="D390" s="2" t="s">
        <v>1002</v>
      </c>
      <c r="E390" t="s">
        <v>165</v>
      </c>
      <c r="F390" t="s">
        <v>492</v>
      </c>
      <c r="G390">
        <v>0</v>
      </c>
      <c r="H390">
        <v>39</v>
      </c>
      <c r="I390">
        <v>0</v>
      </c>
      <c r="J390" t="s">
        <v>765</v>
      </c>
      <c r="K390">
        <v>149</v>
      </c>
      <c r="L390">
        <v>0</v>
      </c>
      <c r="M390">
        <f t="shared" si="12"/>
        <v>18</v>
      </c>
      <c r="N390" t="str">
        <f t="shared" si="13"/>
        <v>{id: 18, category: 'UZ', packNumber:  2, pickNumber:  3, cards = [263,149,19,40,272,158,39], playerPick: 149 reviewerPick: null],</v>
      </c>
    </row>
    <row r="391" spans="1:14" hidden="1">
      <c r="A391" t="s">
        <v>126</v>
      </c>
      <c r="B391" t="s">
        <v>158</v>
      </c>
      <c r="C391" s="2" t="s">
        <v>1001</v>
      </c>
      <c r="D391" s="2" t="s">
        <v>1002</v>
      </c>
      <c r="E391">
        <v>0</v>
      </c>
      <c r="F391" t="s">
        <v>364</v>
      </c>
      <c r="G391">
        <v>0</v>
      </c>
      <c r="H391" t="e">
        <v>#N/A</v>
      </c>
      <c r="I391">
        <v>0</v>
      </c>
      <c r="J391" t="s">
        <v>765</v>
      </c>
      <c r="K391">
        <v>149</v>
      </c>
      <c r="L391">
        <v>0</v>
      </c>
      <c r="M391">
        <f t="shared" si="12"/>
        <v>18</v>
      </c>
      <c r="N391" t="str">
        <f t="shared" si="13"/>
        <v>{id: 18, category: 'UZ', packNumber:  2, pickNumber:  3, cards = [263,149,19,40,272,158,39], playerPick: 149 reviewerPick: null],</v>
      </c>
    </row>
    <row r="392" spans="1:14" hidden="1">
      <c r="A392" t="s">
        <v>126</v>
      </c>
      <c r="B392" t="s">
        <v>158</v>
      </c>
      <c r="C392" s="2" t="s">
        <v>1001</v>
      </c>
      <c r="D392" s="2" t="s">
        <v>1002</v>
      </c>
      <c r="E392" t="s">
        <v>166</v>
      </c>
      <c r="F392" t="s">
        <v>493</v>
      </c>
      <c r="G392">
        <v>0</v>
      </c>
      <c r="H392">
        <v>168</v>
      </c>
      <c r="I392">
        <v>0</v>
      </c>
      <c r="J392" t="s">
        <v>766</v>
      </c>
      <c r="K392">
        <v>149</v>
      </c>
      <c r="L392">
        <v>0</v>
      </c>
      <c r="M392">
        <f t="shared" si="12"/>
        <v>18</v>
      </c>
      <c r="N392" t="str">
        <f t="shared" si="13"/>
        <v>{id: 18, category: 'UZ', packNumber:  2, pickNumber:  3, cards = [263,149,19,40,272,158,39,168], playerPick: 149 reviewerPick: null],</v>
      </c>
    </row>
    <row r="393" spans="1:14" hidden="1">
      <c r="A393" t="s">
        <v>126</v>
      </c>
      <c r="B393" t="s">
        <v>158</v>
      </c>
      <c r="C393" s="2" t="s">
        <v>1001</v>
      </c>
      <c r="D393" s="2" t="s">
        <v>1002</v>
      </c>
      <c r="E393">
        <v>0</v>
      </c>
      <c r="F393" t="s">
        <v>364</v>
      </c>
      <c r="G393">
        <v>0</v>
      </c>
      <c r="H393" t="e">
        <v>#N/A</v>
      </c>
      <c r="I393">
        <v>0</v>
      </c>
      <c r="J393" t="s">
        <v>766</v>
      </c>
      <c r="K393">
        <v>149</v>
      </c>
      <c r="L393">
        <v>0</v>
      </c>
      <c r="M393">
        <f t="shared" si="12"/>
        <v>18</v>
      </c>
      <c r="N393" t="str">
        <f t="shared" si="13"/>
        <v>{id: 18, category: 'UZ', packNumber:  2, pickNumber:  3, cards = [263,149,19,40,272,158,39,168], playerPick: 149 reviewerPick: null],</v>
      </c>
    </row>
    <row r="394" spans="1:14" hidden="1">
      <c r="A394" t="s">
        <v>126</v>
      </c>
      <c r="B394" t="s">
        <v>158</v>
      </c>
      <c r="C394" s="2" t="s">
        <v>1001</v>
      </c>
      <c r="D394" s="2" t="s">
        <v>1002</v>
      </c>
      <c r="E394" t="s">
        <v>167</v>
      </c>
      <c r="F394" t="s">
        <v>494</v>
      </c>
      <c r="G394">
        <v>0</v>
      </c>
      <c r="H394">
        <v>12</v>
      </c>
      <c r="I394">
        <v>0</v>
      </c>
      <c r="J394" t="s">
        <v>767</v>
      </c>
      <c r="K394">
        <v>149</v>
      </c>
      <c r="L394">
        <v>0</v>
      </c>
      <c r="M394">
        <f t="shared" si="12"/>
        <v>18</v>
      </c>
      <c r="N394" t="str">
        <f t="shared" si="13"/>
        <v>{id: 18, category: 'UZ', packNumber:  2, pickNumber:  3, cards = [263,149,19,40,272,158,39,168,12], playerPick: 149 reviewerPick: null],</v>
      </c>
    </row>
    <row r="395" spans="1:14" hidden="1">
      <c r="A395" t="s">
        <v>126</v>
      </c>
      <c r="B395" t="s">
        <v>158</v>
      </c>
      <c r="C395" s="2" t="s">
        <v>1001</v>
      </c>
      <c r="D395" s="2" t="s">
        <v>1002</v>
      </c>
      <c r="E395">
        <v>0</v>
      </c>
      <c r="F395" t="s">
        <v>364</v>
      </c>
      <c r="G395">
        <v>0</v>
      </c>
      <c r="H395" t="e">
        <v>#N/A</v>
      </c>
      <c r="I395">
        <v>0</v>
      </c>
      <c r="J395" t="s">
        <v>767</v>
      </c>
      <c r="K395">
        <v>149</v>
      </c>
      <c r="L395">
        <v>0</v>
      </c>
      <c r="M395">
        <f t="shared" si="12"/>
        <v>18</v>
      </c>
      <c r="N395" t="str">
        <f t="shared" si="13"/>
        <v>{id: 18, category: 'UZ', packNumber:  2, pickNumber:  3, cards = [263,149,19,40,272,158,39,168,12], playerPick: 149 reviewerPick: null],</v>
      </c>
    </row>
    <row r="396" spans="1:14" hidden="1">
      <c r="A396" t="s">
        <v>126</v>
      </c>
      <c r="B396" t="s">
        <v>158</v>
      </c>
      <c r="C396" s="2" t="s">
        <v>1001</v>
      </c>
      <c r="D396" s="2" t="s">
        <v>1002</v>
      </c>
      <c r="E396" t="s">
        <v>168</v>
      </c>
      <c r="F396" t="s">
        <v>495</v>
      </c>
      <c r="G396">
        <v>0</v>
      </c>
      <c r="H396">
        <v>8</v>
      </c>
      <c r="I396">
        <v>0</v>
      </c>
      <c r="J396" t="s">
        <v>768</v>
      </c>
      <c r="K396">
        <v>149</v>
      </c>
      <c r="L396">
        <v>0</v>
      </c>
      <c r="M396">
        <f t="shared" si="12"/>
        <v>18</v>
      </c>
      <c r="N396" t="str">
        <f t="shared" si="13"/>
        <v>{id: 18, category: 'UZ', packNumber:  2, pickNumber:  3, cards = [263,149,19,40,272,158,39,168,12,8], playerPick: 149 reviewerPick: null],</v>
      </c>
    </row>
    <row r="397" spans="1:14" hidden="1">
      <c r="A397" t="s">
        <v>126</v>
      </c>
      <c r="B397" t="s">
        <v>158</v>
      </c>
      <c r="C397" s="2" t="s">
        <v>1001</v>
      </c>
      <c r="D397" s="2" t="s">
        <v>1002</v>
      </c>
      <c r="E397">
        <v>0</v>
      </c>
      <c r="F397" t="s">
        <v>364</v>
      </c>
      <c r="G397">
        <v>0</v>
      </c>
      <c r="H397" t="e">
        <v>#N/A</v>
      </c>
      <c r="I397">
        <v>0</v>
      </c>
      <c r="J397" t="s">
        <v>768</v>
      </c>
      <c r="K397">
        <v>149</v>
      </c>
      <c r="L397">
        <v>0</v>
      </c>
      <c r="M397">
        <f t="shared" si="12"/>
        <v>18</v>
      </c>
      <c r="N397" t="str">
        <f t="shared" si="13"/>
        <v>{id: 18, category: 'UZ', packNumber:  2, pickNumber:  3, cards = [263,149,19,40,272,158,39,168,12,8], playerPick: 149 reviewerPick: null],</v>
      </c>
    </row>
    <row r="398" spans="1:14" hidden="1">
      <c r="A398" t="s">
        <v>126</v>
      </c>
      <c r="B398" t="s">
        <v>158</v>
      </c>
      <c r="C398" s="2" t="s">
        <v>1001</v>
      </c>
      <c r="D398" s="2" t="s">
        <v>1002</v>
      </c>
      <c r="E398" t="s">
        <v>169</v>
      </c>
      <c r="F398" t="s">
        <v>496</v>
      </c>
      <c r="G398">
        <v>0</v>
      </c>
      <c r="H398">
        <v>140</v>
      </c>
      <c r="I398">
        <v>0</v>
      </c>
      <c r="J398" t="s">
        <v>769</v>
      </c>
      <c r="K398">
        <v>149</v>
      </c>
      <c r="L398">
        <v>0</v>
      </c>
      <c r="M398">
        <f t="shared" si="12"/>
        <v>18</v>
      </c>
      <c r="N398" t="str">
        <f t="shared" si="13"/>
        <v>{id: 18, category: 'UZ', packNumber:  2, pickNumber:  3, cards = [263,149,19,40,272,158,39,168,12,8,140], playerPick: 149 reviewerPick: null],</v>
      </c>
    </row>
    <row r="399" spans="1:14" hidden="1">
      <c r="A399" t="s">
        <v>126</v>
      </c>
      <c r="B399" t="s">
        <v>158</v>
      </c>
      <c r="C399" s="2" t="s">
        <v>1001</v>
      </c>
      <c r="D399" s="2" t="s">
        <v>1002</v>
      </c>
      <c r="E399">
        <v>0</v>
      </c>
      <c r="F399" t="s">
        <v>364</v>
      </c>
      <c r="G399">
        <v>0</v>
      </c>
      <c r="H399" t="e">
        <v>#N/A</v>
      </c>
      <c r="I399">
        <v>0</v>
      </c>
      <c r="J399" t="s">
        <v>769</v>
      </c>
      <c r="K399">
        <v>149</v>
      </c>
      <c r="L399">
        <v>0</v>
      </c>
      <c r="M399">
        <f t="shared" si="12"/>
        <v>18</v>
      </c>
      <c r="N399" t="str">
        <f t="shared" si="13"/>
        <v>{id: 18, category: 'UZ', packNumber:  2, pickNumber:  3, cards = [263,149,19,40,272,158,39,168,12,8,140], playerPick: 149 reviewerPick: null],</v>
      </c>
    </row>
    <row r="400" spans="1:14" hidden="1">
      <c r="A400" t="s">
        <v>126</v>
      </c>
      <c r="B400" t="s">
        <v>158</v>
      </c>
      <c r="C400" s="2" t="s">
        <v>1001</v>
      </c>
      <c r="D400" s="2" t="s">
        <v>1002</v>
      </c>
      <c r="E400" t="s">
        <v>170</v>
      </c>
      <c r="F400" t="s">
        <v>497</v>
      </c>
      <c r="G400">
        <v>0</v>
      </c>
      <c r="H400">
        <v>79</v>
      </c>
      <c r="I400">
        <v>0</v>
      </c>
      <c r="J400" t="s">
        <v>770</v>
      </c>
      <c r="K400">
        <v>149</v>
      </c>
      <c r="L400">
        <v>0</v>
      </c>
      <c r="M400">
        <f t="shared" si="12"/>
        <v>18</v>
      </c>
      <c r="N400" t="str">
        <f t="shared" si="13"/>
        <v>{id: 18, category: 'UZ', packNumber:  2, pickNumber:  3, cards = [263,149,19,40,272,158,39,168,12,8,140,79], playerPick: 149 reviewerPick: null],</v>
      </c>
    </row>
    <row r="401" spans="1:14" hidden="1">
      <c r="A401" t="s">
        <v>126</v>
      </c>
      <c r="B401" t="s">
        <v>158</v>
      </c>
      <c r="C401" s="2" t="s">
        <v>1001</v>
      </c>
      <c r="D401" s="2" t="s">
        <v>1002</v>
      </c>
      <c r="E401">
        <v>0</v>
      </c>
      <c r="F401" t="s">
        <v>364</v>
      </c>
      <c r="G401">
        <v>0</v>
      </c>
      <c r="H401" t="e">
        <v>#N/A</v>
      </c>
      <c r="I401">
        <v>0</v>
      </c>
      <c r="J401" t="s">
        <v>770</v>
      </c>
      <c r="K401">
        <v>149</v>
      </c>
      <c r="L401">
        <v>0</v>
      </c>
      <c r="M401">
        <f t="shared" si="12"/>
        <v>18</v>
      </c>
      <c r="N401" t="str">
        <f t="shared" si="13"/>
        <v>{id: 18, category: 'UZ', packNumber:  2, pickNumber:  3, cards = [263,149,19,40,272,158,39,168,12,8,140,79], playerPick: 149 reviewerPick: null],</v>
      </c>
    </row>
    <row r="402" spans="1:14" hidden="1">
      <c r="A402" t="s">
        <v>126</v>
      </c>
      <c r="B402" t="s">
        <v>158</v>
      </c>
      <c r="C402" s="2" t="s">
        <v>1001</v>
      </c>
      <c r="D402" s="2" t="s">
        <v>1002</v>
      </c>
      <c r="E402" t="s">
        <v>171</v>
      </c>
      <c r="F402" t="s">
        <v>498</v>
      </c>
      <c r="G402">
        <v>0</v>
      </c>
      <c r="H402">
        <v>6</v>
      </c>
      <c r="I402">
        <v>0</v>
      </c>
      <c r="J402" t="s">
        <v>771</v>
      </c>
      <c r="K402">
        <v>149</v>
      </c>
      <c r="L402">
        <v>0</v>
      </c>
      <c r="M402">
        <f t="shared" si="12"/>
        <v>18</v>
      </c>
      <c r="N402" t="str">
        <f t="shared" si="13"/>
        <v>{id: 18, category: 'UZ', packNumber:  2, pickNumber:  3, cards = [263,149,19,40,272,158,39,168,12,8,140,79,6], playerPick: 149 reviewerPick: null],</v>
      </c>
    </row>
    <row r="403" spans="1:14" hidden="1">
      <c r="A403" t="s">
        <v>126</v>
      </c>
      <c r="B403" t="s">
        <v>158</v>
      </c>
      <c r="C403" s="2" t="s">
        <v>1001</v>
      </c>
      <c r="D403" s="2" t="s">
        <v>1002</v>
      </c>
      <c r="E403">
        <v>0</v>
      </c>
      <c r="F403" t="s">
        <v>364</v>
      </c>
      <c r="G403">
        <v>0</v>
      </c>
      <c r="H403" t="e">
        <v>#N/A</v>
      </c>
      <c r="I403">
        <v>0</v>
      </c>
      <c r="J403" t="s">
        <v>771</v>
      </c>
      <c r="K403">
        <v>149</v>
      </c>
      <c r="L403">
        <v>0</v>
      </c>
      <c r="M403">
        <f t="shared" si="12"/>
        <v>18</v>
      </c>
      <c r="N403" t="str">
        <f t="shared" si="13"/>
        <v>{id: 18, category: 'UZ', packNumber:  2, pickNumber:  3, cards = [263,149,19,40,272,158,39,168,12,8,140,79,6], playerPick: 149 reviewerPick: null],</v>
      </c>
    </row>
    <row r="404" spans="1:14" hidden="1">
      <c r="A404" t="s">
        <v>126</v>
      </c>
      <c r="B404" t="s">
        <v>158</v>
      </c>
      <c r="C404" s="2" t="s">
        <v>1001</v>
      </c>
      <c r="D404" s="2" t="s">
        <v>1002</v>
      </c>
      <c r="E404">
        <v>0</v>
      </c>
      <c r="F404" t="s">
        <v>364</v>
      </c>
      <c r="G404">
        <v>0</v>
      </c>
      <c r="H404" t="e">
        <v>#N/A</v>
      </c>
      <c r="I404">
        <v>0</v>
      </c>
      <c r="J404" t="s">
        <v>771</v>
      </c>
      <c r="K404">
        <v>149</v>
      </c>
      <c r="L404">
        <v>0</v>
      </c>
      <c r="M404">
        <f t="shared" si="12"/>
        <v>18</v>
      </c>
      <c r="N404" t="str">
        <f t="shared" si="13"/>
        <v>{id: 18, category: 'UZ', packNumber:  2, pickNumber:  3, cards = [263,149,19,40,272,158,39,168,12,8,140,79,6], playerPick: 149 reviewerPick: null],</v>
      </c>
    </row>
    <row r="405" spans="1:14">
      <c r="A405" t="s">
        <v>126</v>
      </c>
      <c r="B405" t="s">
        <v>158</v>
      </c>
      <c r="C405" s="2" t="s">
        <v>1001</v>
      </c>
      <c r="D405" s="2" t="s">
        <v>1002</v>
      </c>
      <c r="E405">
        <v>0</v>
      </c>
      <c r="F405" t="s">
        <v>364</v>
      </c>
      <c r="G405">
        <v>0</v>
      </c>
      <c r="H405" t="e">
        <v>#N/A</v>
      </c>
      <c r="I405">
        <v>0</v>
      </c>
      <c r="J405" t="s">
        <v>771</v>
      </c>
      <c r="K405">
        <v>149</v>
      </c>
      <c r="L405">
        <v>1</v>
      </c>
      <c r="M405">
        <f t="shared" si="12"/>
        <v>18</v>
      </c>
      <c r="N405" t="str">
        <f>"{id: "&amp;M405&amp;", packEdition: '"&amp;TRIM(SUBSTITUTE(A405,"------",""))&amp;"', packNumber: "&amp;C405&amp;", pickNumber: "&amp;D405&amp;", cards: ["&amp;J405&amp;"], playerPick: "&amp;K405&amp;", reviewerPick: null},"</f>
        <v>{id: 18, packEdition: 'UZ', packNumber:  2, pickNumber:  3, cards: [263,149,19,40,272,158,39,168,12,8,140,79,6], playerPick: 149, reviewerPick: null},</v>
      </c>
    </row>
    <row r="406" spans="1:14" hidden="1">
      <c r="A406" t="s">
        <v>126</v>
      </c>
      <c r="B406" t="s">
        <v>172</v>
      </c>
      <c r="C406" s="2" t="s">
        <v>1001</v>
      </c>
      <c r="D406" s="2" t="s">
        <v>1003</v>
      </c>
      <c r="E406" t="s">
        <v>363</v>
      </c>
      <c r="F406" t="s">
        <v>363</v>
      </c>
      <c r="G406">
        <v>0</v>
      </c>
      <c r="H406" t="e">
        <v>#N/A</v>
      </c>
      <c r="I406">
        <v>1</v>
      </c>
      <c r="J406" t="s">
        <v>363</v>
      </c>
      <c r="K406">
        <v>149</v>
      </c>
      <c r="L406">
        <v>0</v>
      </c>
      <c r="M406">
        <f t="shared" si="12"/>
        <v>19</v>
      </c>
      <c r="N406" t="str">
        <f t="shared" si="13"/>
        <v>{id: 19, category: 'UZ', packNumber:  2, pickNumber:  4, cards = [], playerPick: 149 reviewerPick: null],</v>
      </c>
    </row>
    <row r="407" spans="1:14" hidden="1">
      <c r="A407" t="s">
        <v>126</v>
      </c>
      <c r="B407" t="s">
        <v>172</v>
      </c>
      <c r="C407" s="2" t="s">
        <v>1001</v>
      </c>
      <c r="D407" s="2" t="s">
        <v>1003</v>
      </c>
      <c r="E407">
        <v>0</v>
      </c>
      <c r="F407" t="s">
        <v>364</v>
      </c>
      <c r="G407">
        <v>0</v>
      </c>
      <c r="H407" t="e">
        <v>#N/A</v>
      </c>
      <c r="I407">
        <v>0</v>
      </c>
      <c r="J407" t="s">
        <v>363</v>
      </c>
      <c r="K407">
        <v>149</v>
      </c>
      <c r="L407">
        <v>0</v>
      </c>
      <c r="M407">
        <f t="shared" si="12"/>
        <v>19</v>
      </c>
      <c r="N407" t="str">
        <f t="shared" si="13"/>
        <v>{id: 19, category: 'UZ', packNumber:  2, pickNumber:  4, cards = [], playerPick: 149 reviewerPick: null],</v>
      </c>
    </row>
    <row r="408" spans="1:14" hidden="1">
      <c r="A408" t="s">
        <v>126</v>
      </c>
      <c r="B408" t="s">
        <v>172</v>
      </c>
      <c r="C408" s="2" t="s">
        <v>1001</v>
      </c>
      <c r="D408" s="2" t="s">
        <v>1003</v>
      </c>
      <c r="E408" t="s">
        <v>173</v>
      </c>
      <c r="F408" t="s">
        <v>499</v>
      </c>
      <c r="G408">
        <v>0</v>
      </c>
      <c r="H408">
        <v>157</v>
      </c>
      <c r="I408">
        <v>0</v>
      </c>
      <c r="J408" t="s">
        <v>939</v>
      </c>
      <c r="K408">
        <v>149</v>
      </c>
      <c r="L408">
        <v>0</v>
      </c>
      <c r="M408">
        <f t="shared" si="12"/>
        <v>19</v>
      </c>
      <c r="N408" t="str">
        <f t="shared" si="13"/>
        <v>{id: 19, category: 'UZ', packNumber:  2, pickNumber:  4, cards = [157], playerPick: 149 reviewerPick: null],</v>
      </c>
    </row>
    <row r="409" spans="1:14" hidden="1">
      <c r="A409" t="s">
        <v>126</v>
      </c>
      <c r="B409" t="s">
        <v>172</v>
      </c>
      <c r="C409" s="2" t="s">
        <v>1001</v>
      </c>
      <c r="D409" s="2" t="s">
        <v>1003</v>
      </c>
      <c r="E409">
        <v>0</v>
      </c>
      <c r="F409" t="s">
        <v>364</v>
      </c>
      <c r="G409">
        <v>0</v>
      </c>
      <c r="H409" t="e">
        <v>#N/A</v>
      </c>
      <c r="I409">
        <v>0</v>
      </c>
      <c r="J409" t="s">
        <v>939</v>
      </c>
      <c r="K409">
        <v>149</v>
      </c>
      <c r="L409">
        <v>0</v>
      </c>
      <c r="M409">
        <f t="shared" si="12"/>
        <v>19</v>
      </c>
      <c r="N409" t="str">
        <f t="shared" si="13"/>
        <v>{id: 19, category: 'UZ', packNumber:  2, pickNumber:  4, cards = [157], playerPick: 149 reviewerPick: null],</v>
      </c>
    </row>
    <row r="410" spans="1:14" hidden="1">
      <c r="A410" t="s">
        <v>126</v>
      </c>
      <c r="B410" t="s">
        <v>172</v>
      </c>
      <c r="C410" s="2" t="s">
        <v>1001</v>
      </c>
      <c r="D410" s="2" t="s">
        <v>1003</v>
      </c>
      <c r="E410" t="s">
        <v>174</v>
      </c>
      <c r="F410" t="s">
        <v>500</v>
      </c>
      <c r="G410">
        <v>0</v>
      </c>
      <c r="H410">
        <v>172</v>
      </c>
      <c r="I410">
        <v>0</v>
      </c>
      <c r="J410" t="s">
        <v>940</v>
      </c>
      <c r="K410">
        <v>149</v>
      </c>
      <c r="L410">
        <v>0</v>
      </c>
      <c r="M410">
        <f t="shared" si="12"/>
        <v>19</v>
      </c>
      <c r="N410" t="str">
        <f t="shared" si="13"/>
        <v>{id: 19, category: 'UZ', packNumber:  2, pickNumber:  4, cards = [157,172], playerPick: 149 reviewerPick: null],</v>
      </c>
    </row>
    <row r="411" spans="1:14" hidden="1">
      <c r="A411" t="s">
        <v>126</v>
      </c>
      <c r="B411" t="s">
        <v>172</v>
      </c>
      <c r="C411" s="2" t="s">
        <v>1001</v>
      </c>
      <c r="D411" s="2" t="s">
        <v>1003</v>
      </c>
      <c r="E411">
        <v>0</v>
      </c>
      <c r="F411" t="s">
        <v>364</v>
      </c>
      <c r="G411">
        <v>0</v>
      </c>
      <c r="H411" t="e">
        <v>#N/A</v>
      </c>
      <c r="I411">
        <v>0</v>
      </c>
      <c r="J411" t="s">
        <v>940</v>
      </c>
      <c r="K411">
        <v>149</v>
      </c>
      <c r="L411">
        <v>0</v>
      </c>
      <c r="M411">
        <f t="shared" si="12"/>
        <v>19</v>
      </c>
      <c r="N411" t="str">
        <f t="shared" si="13"/>
        <v>{id: 19, category: 'UZ', packNumber:  2, pickNumber:  4, cards = [157,172], playerPick: 149 reviewerPick: null],</v>
      </c>
    </row>
    <row r="412" spans="1:14" hidden="1">
      <c r="A412" t="s">
        <v>126</v>
      </c>
      <c r="B412" t="s">
        <v>172</v>
      </c>
      <c r="C412" s="2" t="s">
        <v>1001</v>
      </c>
      <c r="D412" s="2" t="s">
        <v>1003</v>
      </c>
      <c r="E412" t="s">
        <v>175</v>
      </c>
      <c r="F412" t="s">
        <v>501</v>
      </c>
      <c r="G412">
        <v>0</v>
      </c>
      <c r="H412">
        <v>3</v>
      </c>
      <c r="I412">
        <v>0</v>
      </c>
      <c r="J412" t="s">
        <v>772</v>
      </c>
      <c r="K412">
        <v>149</v>
      </c>
      <c r="L412">
        <v>0</v>
      </c>
      <c r="M412">
        <f t="shared" si="12"/>
        <v>19</v>
      </c>
      <c r="N412" t="str">
        <f t="shared" si="13"/>
        <v>{id: 19, category: 'UZ', packNumber:  2, pickNumber:  4, cards = [157,172,3], playerPick: 149 reviewerPick: null],</v>
      </c>
    </row>
    <row r="413" spans="1:14" hidden="1">
      <c r="A413" t="s">
        <v>126</v>
      </c>
      <c r="B413" t="s">
        <v>172</v>
      </c>
      <c r="C413" s="2" t="s">
        <v>1001</v>
      </c>
      <c r="D413" s="2" t="s">
        <v>1003</v>
      </c>
      <c r="E413">
        <v>0</v>
      </c>
      <c r="F413" t="s">
        <v>364</v>
      </c>
      <c r="G413">
        <v>0</v>
      </c>
      <c r="H413" t="e">
        <v>#N/A</v>
      </c>
      <c r="I413">
        <v>0</v>
      </c>
      <c r="J413" t="s">
        <v>772</v>
      </c>
      <c r="K413">
        <v>149</v>
      </c>
      <c r="L413">
        <v>0</v>
      </c>
      <c r="M413">
        <f t="shared" si="12"/>
        <v>19</v>
      </c>
      <c r="N413" t="str">
        <f t="shared" si="13"/>
        <v>{id: 19, category: 'UZ', packNumber:  2, pickNumber:  4, cards = [157,172,3], playerPick: 149 reviewerPick: null],</v>
      </c>
    </row>
    <row r="414" spans="1:14" hidden="1">
      <c r="A414" t="s">
        <v>126</v>
      </c>
      <c r="B414" t="s">
        <v>172</v>
      </c>
      <c r="C414" s="2" t="s">
        <v>1001</v>
      </c>
      <c r="D414" s="2" t="s">
        <v>1003</v>
      </c>
      <c r="E414" t="s">
        <v>176</v>
      </c>
      <c r="F414" t="s">
        <v>502</v>
      </c>
      <c r="G414">
        <v>1</v>
      </c>
      <c r="H414">
        <v>134</v>
      </c>
      <c r="I414">
        <v>0</v>
      </c>
      <c r="J414" t="s">
        <v>773</v>
      </c>
      <c r="K414">
        <v>134</v>
      </c>
      <c r="L414">
        <v>0</v>
      </c>
      <c r="M414">
        <f t="shared" si="12"/>
        <v>19</v>
      </c>
      <c r="N414" t="str">
        <f t="shared" si="13"/>
        <v>{id: 19, category: 'UZ', packNumber:  2, pickNumber:  4, cards = [157,172,3,134], playerPick: 134 reviewerPick: null],</v>
      </c>
    </row>
    <row r="415" spans="1:14" hidden="1">
      <c r="A415" t="s">
        <v>126</v>
      </c>
      <c r="B415" t="s">
        <v>172</v>
      </c>
      <c r="C415" s="2" t="s">
        <v>1001</v>
      </c>
      <c r="D415" s="2" t="s">
        <v>1003</v>
      </c>
      <c r="E415">
        <v>0</v>
      </c>
      <c r="F415" t="s">
        <v>364</v>
      </c>
      <c r="G415">
        <v>0</v>
      </c>
      <c r="H415" t="e">
        <v>#N/A</v>
      </c>
      <c r="I415">
        <v>0</v>
      </c>
      <c r="J415" t="s">
        <v>773</v>
      </c>
      <c r="K415">
        <v>134</v>
      </c>
      <c r="L415">
        <v>0</v>
      </c>
      <c r="M415">
        <f t="shared" si="12"/>
        <v>19</v>
      </c>
      <c r="N415" t="str">
        <f t="shared" si="13"/>
        <v>{id: 19, category: 'UZ', packNumber:  2, pickNumber:  4, cards = [157,172,3,134], playerPick: 134 reviewerPick: null],</v>
      </c>
    </row>
    <row r="416" spans="1:14" hidden="1">
      <c r="A416" t="s">
        <v>126</v>
      </c>
      <c r="B416" t="s">
        <v>172</v>
      </c>
      <c r="C416" s="2" t="s">
        <v>1001</v>
      </c>
      <c r="D416" s="2" t="s">
        <v>1003</v>
      </c>
      <c r="E416" t="s">
        <v>177</v>
      </c>
      <c r="F416" t="s">
        <v>503</v>
      </c>
      <c r="G416">
        <v>0</v>
      </c>
      <c r="H416">
        <v>209</v>
      </c>
      <c r="I416">
        <v>0</v>
      </c>
      <c r="J416" t="s">
        <v>774</v>
      </c>
      <c r="K416">
        <v>134</v>
      </c>
      <c r="L416">
        <v>0</v>
      </c>
      <c r="M416">
        <f t="shared" si="12"/>
        <v>19</v>
      </c>
      <c r="N416" t="str">
        <f t="shared" si="13"/>
        <v>{id: 19, category: 'UZ', packNumber:  2, pickNumber:  4, cards = [157,172,3,134,209], playerPick: 134 reviewerPick: null],</v>
      </c>
    </row>
    <row r="417" spans="1:14" hidden="1">
      <c r="A417" t="s">
        <v>126</v>
      </c>
      <c r="B417" t="s">
        <v>172</v>
      </c>
      <c r="C417" s="2" t="s">
        <v>1001</v>
      </c>
      <c r="D417" s="2" t="s">
        <v>1003</v>
      </c>
      <c r="E417">
        <v>0</v>
      </c>
      <c r="F417" t="s">
        <v>364</v>
      </c>
      <c r="G417">
        <v>0</v>
      </c>
      <c r="H417" t="e">
        <v>#N/A</v>
      </c>
      <c r="I417">
        <v>0</v>
      </c>
      <c r="J417" t="s">
        <v>774</v>
      </c>
      <c r="K417">
        <v>134</v>
      </c>
      <c r="L417">
        <v>0</v>
      </c>
      <c r="M417">
        <f t="shared" si="12"/>
        <v>19</v>
      </c>
      <c r="N417" t="str">
        <f t="shared" si="13"/>
        <v>{id: 19, category: 'UZ', packNumber:  2, pickNumber:  4, cards = [157,172,3,134,209], playerPick: 134 reviewerPick: null],</v>
      </c>
    </row>
    <row r="418" spans="1:14" hidden="1">
      <c r="A418" t="s">
        <v>126</v>
      </c>
      <c r="B418" t="s">
        <v>172</v>
      </c>
      <c r="C418" s="2" t="s">
        <v>1001</v>
      </c>
      <c r="D418" s="2" t="s">
        <v>1003</v>
      </c>
      <c r="E418" t="s">
        <v>178</v>
      </c>
      <c r="F418" t="s">
        <v>504</v>
      </c>
      <c r="G418">
        <v>0</v>
      </c>
      <c r="H418">
        <v>14</v>
      </c>
      <c r="I418">
        <v>0</v>
      </c>
      <c r="J418" t="s">
        <v>775</v>
      </c>
      <c r="K418">
        <v>134</v>
      </c>
      <c r="L418">
        <v>0</v>
      </c>
      <c r="M418">
        <f t="shared" si="12"/>
        <v>19</v>
      </c>
      <c r="N418" t="str">
        <f t="shared" si="13"/>
        <v>{id: 19, category: 'UZ', packNumber:  2, pickNumber:  4, cards = [157,172,3,134,209,14], playerPick: 134 reviewerPick: null],</v>
      </c>
    </row>
    <row r="419" spans="1:14" hidden="1">
      <c r="A419" t="s">
        <v>126</v>
      </c>
      <c r="B419" t="s">
        <v>172</v>
      </c>
      <c r="C419" s="2" t="s">
        <v>1001</v>
      </c>
      <c r="D419" s="2" t="s">
        <v>1003</v>
      </c>
      <c r="E419">
        <v>0</v>
      </c>
      <c r="F419" t="s">
        <v>364</v>
      </c>
      <c r="G419">
        <v>0</v>
      </c>
      <c r="H419" t="e">
        <v>#N/A</v>
      </c>
      <c r="I419">
        <v>0</v>
      </c>
      <c r="J419" t="s">
        <v>775</v>
      </c>
      <c r="K419">
        <v>134</v>
      </c>
      <c r="L419">
        <v>0</v>
      </c>
      <c r="M419">
        <f t="shared" si="12"/>
        <v>19</v>
      </c>
      <c r="N419" t="str">
        <f t="shared" si="13"/>
        <v>{id: 19, category: 'UZ', packNumber:  2, pickNumber:  4, cards = [157,172,3,134,209,14], playerPick: 134 reviewerPick: null],</v>
      </c>
    </row>
    <row r="420" spans="1:14" hidden="1">
      <c r="A420" t="s">
        <v>126</v>
      </c>
      <c r="B420" t="s">
        <v>172</v>
      </c>
      <c r="C420" s="2" t="s">
        <v>1001</v>
      </c>
      <c r="D420" s="2" t="s">
        <v>1003</v>
      </c>
      <c r="E420" t="s">
        <v>179</v>
      </c>
      <c r="F420" t="s">
        <v>505</v>
      </c>
      <c r="G420">
        <v>0</v>
      </c>
      <c r="H420">
        <v>179</v>
      </c>
      <c r="I420">
        <v>0</v>
      </c>
      <c r="J420" t="s">
        <v>776</v>
      </c>
      <c r="K420">
        <v>134</v>
      </c>
      <c r="L420">
        <v>0</v>
      </c>
      <c r="M420">
        <f t="shared" si="12"/>
        <v>19</v>
      </c>
      <c r="N420" t="str">
        <f t="shared" si="13"/>
        <v>{id: 19, category: 'UZ', packNumber:  2, pickNumber:  4, cards = [157,172,3,134,209,14,179], playerPick: 134 reviewerPick: null],</v>
      </c>
    </row>
    <row r="421" spans="1:14" hidden="1">
      <c r="A421" t="s">
        <v>126</v>
      </c>
      <c r="B421" t="s">
        <v>172</v>
      </c>
      <c r="C421" s="2" t="s">
        <v>1001</v>
      </c>
      <c r="D421" s="2" t="s">
        <v>1003</v>
      </c>
      <c r="E421">
        <v>0</v>
      </c>
      <c r="F421" t="s">
        <v>364</v>
      </c>
      <c r="G421">
        <v>0</v>
      </c>
      <c r="H421" t="e">
        <v>#N/A</v>
      </c>
      <c r="I421">
        <v>0</v>
      </c>
      <c r="J421" t="s">
        <v>776</v>
      </c>
      <c r="K421">
        <v>134</v>
      </c>
      <c r="L421">
        <v>0</v>
      </c>
      <c r="M421">
        <f t="shared" si="12"/>
        <v>19</v>
      </c>
      <c r="N421" t="str">
        <f t="shared" si="13"/>
        <v>{id: 19, category: 'UZ', packNumber:  2, pickNumber:  4, cards = [157,172,3,134,209,14,179], playerPick: 134 reviewerPick: null],</v>
      </c>
    </row>
    <row r="422" spans="1:14" hidden="1">
      <c r="A422" t="s">
        <v>126</v>
      </c>
      <c r="B422" t="s">
        <v>172</v>
      </c>
      <c r="C422" s="2" t="s">
        <v>1001</v>
      </c>
      <c r="D422" s="2" t="s">
        <v>1003</v>
      </c>
      <c r="E422" t="s">
        <v>180</v>
      </c>
      <c r="F422" t="s">
        <v>506</v>
      </c>
      <c r="G422">
        <v>0</v>
      </c>
      <c r="H422">
        <v>165</v>
      </c>
      <c r="I422">
        <v>0</v>
      </c>
      <c r="J422" t="s">
        <v>777</v>
      </c>
      <c r="K422">
        <v>134</v>
      </c>
      <c r="L422">
        <v>0</v>
      </c>
      <c r="M422">
        <f t="shared" si="12"/>
        <v>19</v>
      </c>
      <c r="N422" t="str">
        <f t="shared" si="13"/>
        <v>{id: 19, category: 'UZ', packNumber:  2, pickNumber:  4, cards = [157,172,3,134,209,14,179,165], playerPick: 134 reviewerPick: null],</v>
      </c>
    </row>
    <row r="423" spans="1:14" hidden="1">
      <c r="A423" t="s">
        <v>126</v>
      </c>
      <c r="B423" t="s">
        <v>172</v>
      </c>
      <c r="C423" s="2" t="s">
        <v>1001</v>
      </c>
      <c r="D423" s="2" t="s">
        <v>1003</v>
      </c>
      <c r="E423">
        <v>0</v>
      </c>
      <c r="F423" t="s">
        <v>364</v>
      </c>
      <c r="G423">
        <v>0</v>
      </c>
      <c r="H423" t="e">
        <v>#N/A</v>
      </c>
      <c r="I423">
        <v>0</v>
      </c>
      <c r="J423" t="s">
        <v>777</v>
      </c>
      <c r="K423">
        <v>134</v>
      </c>
      <c r="L423">
        <v>0</v>
      </c>
      <c r="M423">
        <f t="shared" si="12"/>
        <v>19</v>
      </c>
      <c r="N423" t="str">
        <f t="shared" si="13"/>
        <v>{id: 19, category: 'UZ', packNumber:  2, pickNumber:  4, cards = [157,172,3,134,209,14,179,165], playerPick: 134 reviewerPick: null],</v>
      </c>
    </row>
    <row r="424" spans="1:14" hidden="1">
      <c r="A424" t="s">
        <v>126</v>
      </c>
      <c r="B424" t="s">
        <v>172</v>
      </c>
      <c r="C424" s="2" t="s">
        <v>1001</v>
      </c>
      <c r="D424" s="2" t="s">
        <v>1003</v>
      </c>
      <c r="E424" t="s">
        <v>181</v>
      </c>
      <c r="F424" t="s">
        <v>507</v>
      </c>
      <c r="G424">
        <v>0</v>
      </c>
      <c r="H424">
        <v>208</v>
      </c>
      <c r="I424">
        <v>0</v>
      </c>
      <c r="J424" t="s">
        <v>778</v>
      </c>
      <c r="K424">
        <v>134</v>
      </c>
      <c r="L424">
        <v>0</v>
      </c>
      <c r="M424">
        <f t="shared" si="12"/>
        <v>19</v>
      </c>
      <c r="N424" t="str">
        <f t="shared" si="13"/>
        <v>{id: 19, category: 'UZ', packNumber:  2, pickNumber:  4, cards = [157,172,3,134,209,14,179,165,208], playerPick: 134 reviewerPick: null],</v>
      </c>
    </row>
    <row r="425" spans="1:14" hidden="1">
      <c r="A425" t="s">
        <v>126</v>
      </c>
      <c r="B425" t="s">
        <v>172</v>
      </c>
      <c r="C425" s="2" t="s">
        <v>1001</v>
      </c>
      <c r="D425" s="2" t="s">
        <v>1003</v>
      </c>
      <c r="E425">
        <v>0</v>
      </c>
      <c r="F425" t="s">
        <v>364</v>
      </c>
      <c r="G425">
        <v>0</v>
      </c>
      <c r="H425" t="e">
        <v>#N/A</v>
      </c>
      <c r="I425">
        <v>0</v>
      </c>
      <c r="J425" t="s">
        <v>778</v>
      </c>
      <c r="K425">
        <v>134</v>
      </c>
      <c r="L425">
        <v>0</v>
      </c>
      <c r="M425">
        <f t="shared" si="12"/>
        <v>19</v>
      </c>
      <c r="N425" t="str">
        <f t="shared" si="13"/>
        <v>{id: 19, category: 'UZ', packNumber:  2, pickNumber:  4, cards = [157,172,3,134,209,14,179,165,208], playerPick: 134 reviewerPick: null],</v>
      </c>
    </row>
    <row r="426" spans="1:14" hidden="1">
      <c r="A426" t="s">
        <v>126</v>
      </c>
      <c r="B426" t="s">
        <v>172</v>
      </c>
      <c r="C426" s="2" t="s">
        <v>1001</v>
      </c>
      <c r="D426" s="2" t="s">
        <v>1003</v>
      </c>
      <c r="E426" t="s">
        <v>182</v>
      </c>
      <c r="F426" t="s">
        <v>508</v>
      </c>
      <c r="G426">
        <v>0</v>
      </c>
      <c r="H426">
        <v>114</v>
      </c>
      <c r="I426">
        <v>0</v>
      </c>
      <c r="J426" t="s">
        <v>779</v>
      </c>
      <c r="K426">
        <v>134</v>
      </c>
      <c r="L426">
        <v>0</v>
      </c>
      <c r="M426">
        <f t="shared" si="12"/>
        <v>19</v>
      </c>
      <c r="N426" t="str">
        <f t="shared" si="13"/>
        <v>{id: 19, category: 'UZ', packNumber:  2, pickNumber:  4, cards = [157,172,3,134,209,14,179,165,208,114], playerPick: 134 reviewerPick: null],</v>
      </c>
    </row>
    <row r="427" spans="1:14" hidden="1">
      <c r="A427" t="s">
        <v>126</v>
      </c>
      <c r="B427" t="s">
        <v>172</v>
      </c>
      <c r="C427" s="2" t="s">
        <v>1001</v>
      </c>
      <c r="D427" s="2" t="s">
        <v>1003</v>
      </c>
      <c r="E427">
        <v>0</v>
      </c>
      <c r="F427" t="s">
        <v>364</v>
      </c>
      <c r="G427">
        <v>0</v>
      </c>
      <c r="H427" t="e">
        <v>#N/A</v>
      </c>
      <c r="I427">
        <v>0</v>
      </c>
      <c r="J427" t="s">
        <v>779</v>
      </c>
      <c r="K427">
        <v>134</v>
      </c>
      <c r="L427">
        <v>0</v>
      </c>
      <c r="M427">
        <f t="shared" si="12"/>
        <v>19</v>
      </c>
      <c r="N427" t="str">
        <f t="shared" si="13"/>
        <v>{id: 19, category: 'UZ', packNumber:  2, pickNumber:  4, cards = [157,172,3,134,209,14,179,165,208,114], playerPick: 134 reviewerPick: null],</v>
      </c>
    </row>
    <row r="428" spans="1:14" hidden="1">
      <c r="A428" t="s">
        <v>126</v>
      </c>
      <c r="B428" t="s">
        <v>172</v>
      </c>
      <c r="C428" s="2" t="s">
        <v>1001</v>
      </c>
      <c r="D428" s="2" t="s">
        <v>1003</v>
      </c>
      <c r="E428" t="s">
        <v>183</v>
      </c>
      <c r="F428" t="s">
        <v>509</v>
      </c>
      <c r="G428">
        <v>0</v>
      </c>
      <c r="H428">
        <v>32</v>
      </c>
      <c r="I428">
        <v>0</v>
      </c>
      <c r="J428" t="s">
        <v>780</v>
      </c>
      <c r="K428">
        <v>134</v>
      </c>
      <c r="L428">
        <v>0</v>
      </c>
      <c r="M428">
        <f t="shared" si="12"/>
        <v>19</v>
      </c>
      <c r="N428" t="str">
        <f t="shared" si="13"/>
        <v>{id: 19, category: 'UZ', packNumber:  2, pickNumber:  4, cards = [157,172,3,134,209,14,179,165,208,114,32], playerPick: 134 reviewerPick: null],</v>
      </c>
    </row>
    <row r="429" spans="1:14" hidden="1">
      <c r="A429" t="s">
        <v>126</v>
      </c>
      <c r="B429" t="s">
        <v>172</v>
      </c>
      <c r="C429" s="2" t="s">
        <v>1001</v>
      </c>
      <c r="D429" s="2" t="s">
        <v>1003</v>
      </c>
      <c r="E429">
        <v>0</v>
      </c>
      <c r="F429" t="s">
        <v>364</v>
      </c>
      <c r="G429">
        <v>0</v>
      </c>
      <c r="H429" t="e">
        <v>#N/A</v>
      </c>
      <c r="I429">
        <v>0</v>
      </c>
      <c r="J429" t="s">
        <v>780</v>
      </c>
      <c r="K429">
        <v>134</v>
      </c>
      <c r="L429">
        <v>0</v>
      </c>
      <c r="M429">
        <f t="shared" si="12"/>
        <v>19</v>
      </c>
      <c r="N429" t="str">
        <f t="shared" si="13"/>
        <v>{id: 19, category: 'UZ', packNumber:  2, pickNumber:  4, cards = [157,172,3,134,209,14,179,165,208,114,32], playerPick: 134 reviewerPick: null],</v>
      </c>
    </row>
    <row r="430" spans="1:14" hidden="1">
      <c r="A430" t="s">
        <v>126</v>
      </c>
      <c r="B430" t="s">
        <v>172</v>
      </c>
      <c r="C430" s="2" t="s">
        <v>1001</v>
      </c>
      <c r="D430" s="2" t="s">
        <v>1003</v>
      </c>
      <c r="E430" t="s">
        <v>184</v>
      </c>
      <c r="F430" t="s">
        <v>510</v>
      </c>
      <c r="G430">
        <v>0</v>
      </c>
      <c r="H430">
        <v>115</v>
      </c>
      <c r="I430">
        <v>0</v>
      </c>
      <c r="J430" t="s">
        <v>781</v>
      </c>
      <c r="K430">
        <v>134</v>
      </c>
      <c r="L430">
        <v>0</v>
      </c>
      <c r="M430">
        <f t="shared" si="12"/>
        <v>19</v>
      </c>
      <c r="N430" t="str">
        <f t="shared" si="13"/>
        <v>{id: 19, category: 'UZ', packNumber:  2, pickNumber:  4, cards = [157,172,3,134,209,14,179,165,208,114,32,115], playerPick: 134 reviewerPick: null],</v>
      </c>
    </row>
    <row r="431" spans="1:14" hidden="1">
      <c r="A431" t="s">
        <v>126</v>
      </c>
      <c r="B431" t="s">
        <v>172</v>
      </c>
      <c r="C431" s="2" t="s">
        <v>1001</v>
      </c>
      <c r="D431" s="2" t="s">
        <v>1003</v>
      </c>
      <c r="E431">
        <v>0</v>
      </c>
      <c r="F431" t="s">
        <v>364</v>
      </c>
      <c r="G431">
        <v>0</v>
      </c>
      <c r="H431" t="e">
        <v>#N/A</v>
      </c>
      <c r="I431">
        <v>0</v>
      </c>
      <c r="J431" t="s">
        <v>781</v>
      </c>
      <c r="K431">
        <v>134</v>
      </c>
      <c r="L431">
        <v>0</v>
      </c>
      <c r="M431">
        <f t="shared" si="12"/>
        <v>19</v>
      </c>
      <c r="N431" t="str">
        <f t="shared" si="13"/>
        <v>{id: 19, category: 'UZ', packNumber:  2, pickNumber:  4, cards = [157,172,3,134,209,14,179,165,208,114,32,115], playerPick: 134 reviewerPick: null],</v>
      </c>
    </row>
    <row r="432" spans="1:14" hidden="1">
      <c r="A432" t="s">
        <v>126</v>
      </c>
      <c r="B432" t="s">
        <v>172</v>
      </c>
      <c r="C432" s="2" t="s">
        <v>1001</v>
      </c>
      <c r="D432" s="2" t="s">
        <v>1003</v>
      </c>
      <c r="E432">
        <v>0</v>
      </c>
      <c r="F432" t="s">
        <v>364</v>
      </c>
      <c r="G432">
        <v>0</v>
      </c>
      <c r="H432" t="e">
        <v>#N/A</v>
      </c>
      <c r="I432">
        <v>0</v>
      </c>
      <c r="J432" t="s">
        <v>781</v>
      </c>
      <c r="K432">
        <v>134</v>
      </c>
      <c r="L432">
        <v>0</v>
      </c>
      <c r="M432">
        <f t="shared" si="12"/>
        <v>19</v>
      </c>
      <c r="N432" t="str">
        <f t="shared" si="13"/>
        <v>{id: 19, category: 'UZ', packNumber:  2, pickNumber:  4, cards = [157,172,3,134,209,14,179,165,208,114,32,115], playerPick: 134 reviewerPick: null],</v>
      </c>
    </row>
    <row r="433" spans="1:14">
      <c r="A433" t="s">
        <v>126</v>
      </c>
      <c r="B433" t="s">
        <v>172</v>
      </c>
      <c r="C433" s="2" t="s">
        <v>1001</v>
      </c>
      <c r="D433" s="2" t="s">
        <v>1003</v>
      </c>
      <c r="E433">
        <v>0</v>
      </c>
      <c r="F433" t="s">
        <v>364</v>
      </c>
      <c r="G433">
        <v>0</v>
      </c>
      <c r="H433" t="e">
        <v>#N/A</v>
      </c>
      <c r="I433">
        <v>0</v>
      </c>
      <c r="J433" t="s">
        <v>781</v>
      </c>
      <c r="K433">
        <v>134</v>
      </c>
      <c r="L433">
        <v>1</v>
      </c>
      <c r="M433">
        <f t="shared" si="12"/>
        <v>19</v>
      </c>
      <c r="N433" t="str">
        <f>"{id: "&amp;M433&amp;", packEdition: '"&amp;TRIM(SUBSTITUTE(A433,"------",""))&amp;"', packNumber: "&amp;C433&amp;", pickNumber: "&amp;D433&amp;", cards: ["&amp;J433&amp;"], playerPick: "&amp;K433&amp;", reviewerPick: null},"</f>
        <v>{id: 19, packEdition: 'UZ', packNumber:  2, pickNumber:  4, cards: [157,172,3,134,209,14,179,165,208,114,32,115], playerPick: 134, reviewerPick: null},</v>
      </c>
    </row>
    <row r="434" spans="1:14" hidden="1">
      <c r="A434" t="s">
        <v>126</v>
      </c>
      <c r="B434" t="s">
        <v>185</v>
      </c>
      <c r="C434" s="2" t="s">
        <v>1001</v>
      </c>
      <c r="D434" s="2" t="s">
        <v>1004</v>
      </c>
      <c r="E434" t="s">
        <v>363</v>
      </c>
      <c r="F434" t="s">
        <v>363</v>
      </c>
      <c r="G434">
        <v>0</v>
      </c>
      <c r="H434" t="e">
        <v>#N/A</v>
      </c>
      <c r="I434">
        <v>1</v>
      </c>
      <c r="J434" t="s">
        <v>363</v>
      </c>
      <c r="K434">
        <v>134</v>
      </c>
      <c r="L434">
        <v>0</v>
      </c>
      <c r="M434">
        <f t="shared" si="12"/>
        <v>20</v>
      </c>
      <c r="N434" t="str">
        <f t="shared" si="13"/>
        <v>{id: 20, category: 'UZ', packNumber:  2, pickNumber:  5, cards = [], playerPick: 134 reviewerPick: null],</v>
      </c>
    </row>
    <row r="435" spans="1:14" hidden="1">
      <c r="A435" t="s">
        <v>126</v>
      </c>
      <c r="B435" t="s">
        <v>185</v>
      </c>
      <c r="C435" s="2" t="s">
        <v>1001</v>
      </c>
      <c r="D435" s="2" t="s">
        <v>1004</v>
      </c>
      <c r="E435">
        <v>0</v>
      </c>
      <c r="F435" t="s">
        <v>364</v>
      </c>
      <c r="G435">
        <v>0</v>
      </c>
      <c r="H435" t="e">
        <v>#N/A</v>
      </c>
      <c r="I435">
        <v>0</v>
      </c>
      <c r="J435" t="s">
        <v>363</v>
      </c>
      <c r="K435">
        <v>134</v>
      </c>
      <c r="L435">
        <v>0</v>
      </c>
      <c r="M435">
        <f t="shared" si="12"/>
        <v>20</v>
      </c>
      <c r="N435" t="str">
        <f t="shared" si="13"/>
        <v>{id: 20, category: 'UZ', packNumber:  2, pickNumber:  5, cards = [], playerPick: 134 reviewerPick: null],</v>
      </c>
    </row>
    <row r="436" spans="1:14" hidden="1">
      <c r="A436" t="s">
        <v>126</v>
      </c>
      <c r="B436" t="s">
        <v>185</v>
      </c>
      <c r="C436" s="2" t="s">
        <v>1001</v>
      </c>
      <c r="D436" s="2" t="s">
        <v>1004</v>
      </c>
      <c r="E436" t="s">
        <v>186</v>
      </c>
      <c r="F436" t="s">
        <v>511</v>
      </c>
      <c r="G436">
        <v>0</v>
      </c>
      <c r="H436">
        <v>118</v>
      </c>
      <c r="I436">
        <v>0</v>
      </c>
      <c r="J436" t="s">
        <v>941</v>
      </c>
      <c r="K436">
        <v>134</v>
      </c>
      <c r="L436">
        <v>0</v>
      </c>
      <c r="M436">
        <f t="shared" si="12"/>
        <v>20</v>
      </c>
      <c r="N436" t="str">
        <f t="shared" si="13"/>
        <v>{id: 20, category: 'UZ', packNumber:  2, pickNumber:  5, cards = [118], playerPick: 134 reviewerPick: null],</v>
      </c>
    </row>
    <row r="437" spans="1:14" hidden="1">
      <c r="A437" t="s">
        <v>126</v>
      </c>
      <c r="B437" t="s">
        <v>185</v>
      </c>
      <c r="C437" s="2" t="s">
        <v>1001</v>
      </c>
      <c r="D437" s="2" t="s">
        <v>1004</v>
      </c>
      <c r="E437">
        <v>0</v>
      </c>
      <c r="F437" t="s">
        <v>364</v>
      </c>
      <c r="G437">
        <v>0</v>
      </c>
      <c r="H437" t="e">
        <v>#N/A</v>
      </c>
      <c r="I437">
        <v>0</v>
      </c>
      <c r="J437" t="s">
        <v>941</v>
      </c>
      <c r="K437">
        <v>134</v>
      </c>
      <c r="L437">
        <v>0</v>
      </c>
      <c r="M437">
        <f t="shared" si="12"/>
        <v>20</v>
      </c>
      <c r="N437" t="str">
        <f t="shared" si="13"/>
        <v>{id: 20, category: 'UZ', packNumber:  2, pickNumber:  5, cards = [118], playerPick: 134 reviewerPick: null],</v>
      </c>
    </row>
    <row r="438" spans="1:14" hidden="1">
      <c r="A438" t="s">
        <v>126</v>
      </c>
      <c r="B438" t="s">
        <v>185</v>
      </c>
      <c r="C438" s="2" t="s">
        <v>1001</v>
      </c>
      <c r="D438" s="2" t="s">
        <v>1004</v>
      </c>
      <c r="E438" t="s">
        <v>187</v>
      </c>
      <c r="F438" t="s">
        <v>512</v>
      </c>
      <c r="G438">
        <v>0</v>
      </c>
      <c r="H438">
        <v>237</v>
      </c>
      <c r="I438">
        <v>0</v>
      </c>
      <c r="J438" t="s">
        <v>942</v>
      </c>
      <c r="K438">
        <v>134</v>
      </c>
      <c r="L438">
        <v>0</v>
      </c>
      <c r="M438">
        <f t="shared" si="12"/>
        <v>20</v>
      </c>
      <c r="N438" t="str">
        <f t="shared" si="13"/>
        <v>{id: 20, category: 'UZ', packNumber:  2, pickNumber:  5, cards = [118,237], playerPick: 134 reviewerPick: null],</v>
      </c>
    </row>
    <row r="439" spans="1:14" hidden="1">
      <c r="A439" t="s">
        <v>126</v>
      </c>
      <c r="B439" t="s">
        <v>185</v>
      </c>
      <c r="C439" s="2" t="s">
        <v>1001</v>
      </c>
      <c r="D439" s="2" t="s">
        <v>1004</v>
      </c>
      <c r="E439">
        <v>0</v>
      </c>
      <c r="F439" t="s">
        <v>364</v>
      </c>
      <c r="G439">
        <v>0</v>
      </c>
      <c r="H439" t="e">
        <v>#N/A</v>
      </c>
      <c r="I439">
        <v>0</v>
      </c>
      <c r="J439" t="s">
        <v>942</v>
      </c>
      <c r="K439">
        <v>134</v>
      </c>
      <c r="L439">
        <v>0</v>
      </c>
      <c r="M439">
        <f t="shared" si="12"/>
        <v>20</v>
      </c>
      <c r="N439" t="str">
        <f t="shared" si="13"/>
        <v>{id: 20, category: 'UZ', packNumber:  2, pickNumber:  5, cards = [118,237], playerPick: 134 reviewerPick: null],</v>
      </c>
    </row>
    <row r="440" spans="1:14" hidden="1">
      <c r="A440" t="s">
        <v>126</v>
      </c>
      <c r="B440" t="s">
        <v>185</v>
      </c>
      <c r="C440" s="2" t="s">
        <v>1001</v>
      </c>
      <c r="D440" s="2" t="s">
        <v>1004</v>
      </c>
      <c r="E440" t="s">
        <v>188</v>
      </c>
      <c r="F440" t="s">
        <v>513</v>
      </c>
      <c r="G440">
        <v>1</v>
      </c>
      <c r="H440">
        <v>54</v>
      </c>
      <c r="I440">
        <v>0</v>
      </c>
      <c r="J440" t="s">
        <v>782</v>
      </c>
      <c r="K440">
        <v>54</v>
      </c>
      <c r="L440">
        <v>0</v>
      </c>
      <c r="M440">
        <f t="shared" si="12"/>
        <v>20</v>
      </c>
      <c r="N440" t="str">
        <f t="shared" si="13"/>
        <v>{id: 20, category: 'UZ', packNumber:  2, pickNumber:  5, cards = [118,237,54], playerPick: 54 reviewerPick: null],</v>
      </c>
    </row>
    <row r="441" spans="1:14" hidden="1">
      <c r="A441" t="s">
        <v>126</v>
      </c>
      <c r="B441" t="s">
        <v>185</v>
      </c>
      <c r="C441" s="2" t="s">
        <v>1001</v>
      </c>
      <c r="D441" s="2" t="s">
        <v>1004</v>
      </c>
      <c r="E441">
        <v>0</v>
      </c>
      <c r="F441" t="s">
        <v>364</v>
      </c>
      <c r="G441">
        <v>0</v>
      </c>
      <c r="H441" t="e">
        <v>#N/A</v>
      </c>
      <c r="I441">
        <v>0</v>
      </c>
      <c r="J441" t="s">
        <v>782</v>
      </c>
      <c r="K441">
        <v>54</v>
      </c>
      <c r="L441">
        <v>0</v>
      </c>
      <c r="M441">
        <f t="shared" si="12"/>
        <v>20</v>
      </c>
      <c r="N441" t="str">
        <f t="shared" si="13"/>
        <v>{id: 20, category: 'UZ', packNumber:  2, pickNumber:  5, cards = [118,237,54], playerPick: 54 reviewerPick: null],</v>
      </c>
    </row>
    <row r="442" spans="1:14" hidden="1">
      <c r="A442" t="s">
        <v>126</v>
      </c>
      <c r="B442" t="s">
        <v>185</v>
      </c>
      <c r="C442" s="2" t="s">
        <v>1001</v>
      </c>
      <c r="D442" s="2" t="s">
        <v>1004</v>
      </c>
      <c r="E442" t="s">
        <v>189</v>
      </c>
      <c r="F442" t="s">
        <v>514</v>
      </c>
      <c r="G442">
        <v>0</v>
      </c>
      <c r="H442">
        <v>16</v>
      </c>
      <c r="I442">
        <v>0</v>
      </c>
      <c r="J442" t="s">
        <v>783</v>
      </c>
      <c r="K442">
        <v>54</v>
      </c>
      <c r="L442">
        <v>0</v>
      </c>
      <c r="M442">
        <f t="shared" si="12"/>
        <v>20</v>
      </c>
      <c r="N442" t="str">
        <f t="shared" si="13"/>
        <v>{id: 20, category: 'UZ', packNumber:  2, pickNumber:  5, cards = [118,237,54,16], playerPick: 54 reviewerPick: null],</v>
      </c>
    </row>
    <row r="443" spans="1:14" hidden="1">
      <c r="A443" t="s">
        <v>126</v>
      </c>
      <c r="B443" t="s">
        <v>185</v>
      </c>
      <c r="C443" s="2" t="s">
        <v>1001</v>
      </c>
      <c r="D443" s="2" t="s">
        <v>1004</v>
      </c>
      <c r="E443">
        <v>0</v>
      </c>
      <c r="F443" t="s">
        <v>364</v>
      </c>
      <c r="G443">
        <v>0</v>
      </c>
      <c r="H443" t="e">
        <v>#N/A</v>
      </c>
      <c r="I443">
        <v>0</v>
      </c>
      <c r="J443" t="s">
        <v>783</v>
      </c>
      <c r="K443">
        <v>54</v>
      </c>
      <c r="L443">
        <v>0</v>
      </c>
      <c r="M443">
        <f t="shared" si="12"/>
        <v>20</v>
      </c>
      <c r="N443" t="str">
        <f t="shared" si="13"/>
        <v>{id: 20, category: 'UZ', packNumber:  2, pickNumber:  5, cards = [118,237,54,16], playerPick: 54 reviewerPick: null],</v>
      </c>
    </row>
    <row r="444" spans="1:14" hidden="1">
      <c r="A444" t="s">
        <v>126</v>
      </c>
      <c r="B444" t="s">
        <v>185</v>
      </c>
      <c r="C444" s="2" t="s">
        <v>1001</v>
      </c>
      <c r="D444" s="2" t="s">
        <v>1004</v>
      </c>
      <c r="E444" t="s">
        <v>190</v>
      </c>
      <c r="F444" t="s">
        <v>515</v>
      </c>
      <c r="G444">
        <v>0</v>
      </c>
      <c r="H444">
        <v>178</v>
      </c>
      <c r="I444">
        <v>0</v>
      </c>
      <c r="J444" t="s">
        <v>784</v>
      </c>
      <c r="K444">
        <v>54</v>
      </c>
      <c r="L444">
        <v>0</v>
      </c>
      <c r="M444">
        <f t="shared" si="12"/>
        <v>20</v>
      </c>
      <c r="N444" t="str">
        <f t="shared" si="13"/>
        <v>{id: 20, category: 'UZ', packNumber:  2, pickNumber:  5, cards = [118,237,54,16,178], playerPick: 54 reviewerPick: null],</v>
      </c>
    </row>
    <row r="445" spans="1:14" hidden="1">
      <c r="A445" t="s">
        <v>126</v>
      </c>
      <c r="B445" t="s">
        <v>185</v>
      </c>
      <c r="C445" s="2" t="s">
        <v>1001</v>
      </c>
      <c r="D445" s="2" t="s">
        <v>1004</v>
      </c>
      <c r="E445">
        <v>0</v>
      </c>
      <c r="F445" t="s">
        <v>364</v>
      </c>
      <c r="G445">
        <v>0</v>
      </c>
      <c r="H445" t="e">
        <v>#N/A</v>
      </c>
      <c r="I445">
        <v>0</v>
      </c>
      <c r="J445" t="s">
        <v>784</v>
      </c>
      <c r="K445">
        <v>54</v>
      </c>
      <c r="L445">
        <v>0</v>
      </c>
      <c r="M445">
        <f t="shared" si="12"/>
        <v>20</v>
      </c>
      <c r="N445" t="str">
        <f t="shared" si="13"/>
        <v>{id: 20, category: 'UZ', packNumber:  2, pickNumber:  5, cards = [118,237,54,16,178], playerPick: 54 reviewerPick: null],</v>
      </c>
    </row>
    <row r="446" spans="1:14" hidden="1">
      <c r="A446" t="s">
        <v>126</v>
      </c>
      <c r="B446" t="s">
        <v>185</v>
      </c>
      <c r="C446" s="2" t="s">
        <v>1001</v>
      </c>
      <c r="D446" s="2" t="s">
        <v>1004</v>
      </c>
      <c r="E446" t="s">
        <v>191</v>
      </c>
      <c r="F446" t="s">
        <v>516</v>
      </c>
      <c r="G446">
        <v>0</v>
      </c>
      <c r="H446">
        <v>82</v>
      </c>
      <c r="I446">
        <v>0</v>
      </c>
      <c r="J446" t="s">
        <v>785</v>
      </c>
      <c r="K446">
        <v>54</v>
      </c>
      <c r="L446">
        <v>0</v>
      </c>
      <c r="M446">
        <f t="shared" si="12"/>
        <v>20</v>
      </c>
      <c r="N446" t="str">
        <f t="shared" si="13"/>
        <v>{id: 20, category: 'UZ', packNumber:  2, pickNumber:  5, cards = [118,237,54,16,178,82], playerPick: 54 reviewerPick: null],</v>
      </c>
    </row>
    <row r="447" spans="1:14" hidden="1">
      <c r="A447" t="s">
        <v>126</v>
      </c>
      <c r="B447" t="s">
        <v>185</v>
      </c>
      <c r="C447" s="2" t="s">
        <v>1001</v>
      </c>
      <c r="D447" s="2" t="s">
        <v>1004</v>
      </c>
      <c r="E447">
        <v>0</v>
      </c>
      <c r="F447" t="s">
        <v>364</v>
      </c>
      <c r="G447">
        <v>0</v>
      </c>
      <c r="H447" t="e">
        <v>#N/A</v>
      </c>
      <c r="I447">
        <v>0</v>
      </c>
      <c r="J447" t="s">
        <v>785</v>
      </c>
      <c r="K447">
        <v>54</v>
      </c>
      <c r="L447">
        <v>0</v>
      </c>
      <c r="M447">
        <f t="shared" si="12"/>
        <v>20</v>
      </c>
      <c r="N447" t="str">
        <f t="shared" si="13"/>
        <v>{id: 20, category: 'UZ', packNumber:  2, pickNumber:  5, cards = [118,237,54,16,178,82], playerPick: 54 reviewerPick: null],</v>
      </c>
    </row>
    <row r="448" spans="1:14" hidden="1">
      <c r="A448" t="s">
        <v>126</v>
      </c>
      <c r="B448" t="s">
        <v>185</v>
      </c>
      <c r="C448" s="2" t="s">
        <v>1001</v>
      </c>
      <c r="D448" s="2" t="s">
        <v>1004</v>
      </c>
      <c r="E448" t="s">
        <v>192</v>
      </c>
      <c r="F448" t="s">
        <v>517</v>
      </c>
      <c r="G448">
        <v>0</v>
      </c>
      <c r="H448">
        <v>57</v>
      </c>
      <c r="I448">
        <v>0</v>
      </c>
      <c r="J448" t="s">
        <v>786</v>
      </c>
      <c r="K448">
        <v>54</v>
      </c>
      <c r="L448">
        <v>0</v>
      </c>
      <c r="M448">
        <f t="shared" si="12"/>
        <v>20</v>
      </c>
      <c r="N448" t="str">
        <f t="shared" si="13"/>
        <v>{id: 20, category: 'UZ', packNumber:  2, pickNumber:  5, cards = [118,237,54,16,178,82,57], playerPick: 54 reviewerPick: null],</v>
      </c>
    </row>
    <row r="449" spans="1:14" hidden="1">
      <c r="A449" t="s">
        <v>126</v>
      </c>
      <c r="B449" t="s">
        <v>185</v>
      </c>
      <c r="C449" s="2" t="s">
        <v>1001</v>
      </c>
      <c r="D449" s="2" t="s">
        <v>1004</v>
      </c>
      <c r="E449">
        <v>0</v>
      </c>
      <c r="F449" t="s">
        <v>364</v>
      </c>
      <c r="G449">
        <v>0</v>
      </c>
      <c r="H449" t="e">
        <v>#N/A</v>
      </c>
      <c r="I449">
        <v>0</v>
      </c>
      <c r="J449" t="s">
        <v>786</v>
      </c>
      <c r="K449">
        <v>54</v>
      </c>
      <c r="L449">
        <v>0</v>
      </c>
      <c r="M449">
        <f t="shared" si="12"/>
        <v>20</v>
      </c>
      <c r="N449" t="str">
        <f t="shared" si="13"/>
        <v>{id: 20, category: 'UZ', packNumber:  2, pickNumber:  5, cards = [118,237,54,16,178,82,57], playerPick: 54 reviewerPick: null],</v>
      </c>
    </row>
    <row r="450" spans="1:14" hidden="1">
      <c r="A450" t="s">
        <v>126</v>
      </c>
      <c r="B450" t="s">
        <v>185</v>
      </c>
      <c r="C450" s="2" t="s">
        <v>1001</v>
      </c>
      <c r="D450" s="2" t="s">
        <v>1004</v>
      </c>
      <c r="E450" t="s">
        <v>193</v>
      </c>
      <c r="F450" t="s">
        <v>518</v>
      </c>
      <c r="G450">
        <v>0</v>
      </c>
      <c r="H450">
        <v>76</v>
      </c>
      <c r="I450">
        <v>0</v>
      </c>
      <c r="J450" t="s">
        <v>787</v>
      </c>
      <c r="K450">
        <v>54</v>
      </c>
      <c r="L450">
        <v>0</v>
      </c>
      <c r="M450">
        <f t="shared" si="12"/>
        <v>20</v>
      </c>
      <c r="N450" t="str">
        <f t="shared" si="13"/>
        <v>{id: 20, category: 'UZ', packNumber:  2, pickNumber:  5, cards = [118,237,54,16,178,82,57,76], playerPick: 54 reviewerPick: null],</v>
      </c>
    </row>
    <row r="451" spans="1:14" hidden="1">
      <c r="A451" t="s">
        <v>126</v>
      </c>
      <c r="B451" t="s">
        <v>185</v>
      </c>
      <c r="C451" s="2" t="s">
        <v>1001</v>
      </c>
      <c r="D451" s="2" t="s">
        <v>1004</v>
      </c>
      <c r="E451">
        <v>0</v>
      </c>
      <c r="F451" t="s">
        <v>364</v>
      </c>
      <c r="G451">
        <v>0</v>
      </c>
      <c r="H451" t="e">
        <v>#N/A</v>
      </c>
      <c r="I451">
        <v>0</v>
      </c>
      <c r="J451" t="s">
        <v>787</v>
      </c>
      <c r="K451">
        <v>54</v>
      </c>
      <c r="L451">
        <v>0</v>
      </c>
      <c r="M451">
        <f t="shared" ref="M451:M514" si="14">IF(I451=1,IF(ISNUMBER(M450),M450+1,1),IF(ISNUMBER(M450),M450,0))</f>
        <v>20</v>
      </c>
      <c r="N451" t="str">
        <f t="shared" ref="N451:N514" si="15">"{id: "&amp;M451&amp;", category: '"&amp;TRIM(SUBSTITUTE(A451,"------",""))&amp;"', packNumber: "&amp;C451&amp;", pickNumber: "&amp;D451&amp;", cards = ["&amp;J451&amp;"], playerPick: "&amp;K451&amp;" reviewerPick: null],"</f>
        <v>{id: 20, category: 'UZ', packNumber:  2, pickNumber:  5, cards = [118,237,54,16,178,82,57,76], playerPick: 54 reviewerPick: null],</v>
      </c>
    </row>
    <row r="452" spans="1:14" hidden="1">
      <c r="A452" t="s">
        <v>126</v>
      </c>
      <c r="B452" t="s">
        <v>185</v>
      </c>
      <c r="C452" s="2" t="s">
        <v>1001</v>
      </c>
      <c r="D452" s="2" t="s">
        <v>1004</v>
      </c>
      <c r="E452" t="s">
        <v>194</v>
      </c>
      <c r="F452" t="s">
        <v>519</v>
      </c>
      <c r="G452">
        <v>0</v>
      </c>
      <c r="H452">
        <v>274</v>
      </c>
      <c r="I452">
        <v>0</v>
      </c>
      <c r="J452" t="s">
        <v>788</v>
      </c>
      <c r="K452">
        <v>54</v>
      </c>
      <c r="L452">
        <v>0</v>
      </c>
      <c r="M452">
        <f t="shared" si="14"/>
        <v>20</v>
      </c>
      <c r="N452" t="str">
        <f t="shared" si="15"/>
        <v>{id: 20, category: 'UZ', packNumber:  2, pickNumber:  5, cards = [118,237,54,16,178,82,57,76,274], playerPick: 54 reviewerPick: null],</v>
      </c>
    </row>
    <row r="453" spans="1:14" hidden="1">
      <c r="A453" t="s">
        <v>126</v>
      </c>
      <c r="B453" t="s">
        <v>185</v>
      </c>
      <c r="C453" s="2" t="s">
        <v>1001</v>
      </c>
      <c r="D453" s="2" t="s">
        <v>1004</v>
      </c>
      <c r="E453">
        <v>0</v>
      </c>
      <c r="F453" t="s">
        <v>364</v>
      </c>
      <c r="G453">
        <v>0</v>
      </c>
      <c r="H453" t="e">
        <v>#N/A</v>
      </c>
      <c r="I453">
        <v>0</v>
      </c>
      <c r="J453" t="s">
        <v>788</v>
      </c>
      <c r="K453">
        <v>54</v>
      </c>
      <c r="L453">
        <v>0</v>
      </c>
      <c r="M453">
        <f t="shared" si="14"/>
        <v>20</v>
      </c>
      <c r="N453" t="str">
        <f t="shared" si="15"/>
        <v>{id: 20, category: 'UZ', packNumber:  2, pickNumber:  5, cards = [118,237,54,16,178,82,57,76,274], playerPick: 54 reviewerPick: null],</v>
      </c>
    </row>
    <row r="454" spans="1:14" hidden="1">
      <c r="A454" t="s">
        <v>126</v>
      </c>
      <c r="B454" t="s">
        <v>185</v>
      </c>
      <c r="C454" s="2" t="s">
        <v>1001</v>
      </c>
      <c r="D454" s="2" t="s">
        <v>1004</v>
      </c>
      <c r="E454" t="s">
        <v>195</v>
      </c>
      <c r="F454" t="s">
        <v>520</v>
      </c>
      <c r="G454">
        <v>0</v>
      </c>
      <c r="H454">
        <v>239</v>
      </c>
      <c r="I454">
        <v>0</v>
      </c>
      <c r="J454" t="s">
        <v>789</v>
      </c>
      <c r="K454">
        <v>54</v>
      </c>
      <c r="L454">
        <v>0</v>
      </c>
      <c r="M454">
        <f t="shared" si="14"/>
        <v>20</v>
      </c>
      <c r="N454" t="str">
        <f t="shared" si="15"/>
        <v>{id: 20, category: 'UZ', packNumber:  2, pickNumber:  5, cards = [118,237,54,16,178,82,57,76,274,239], playerPick: 54 reviewerPick: null],</v>
      </c>
    </row>
    <row r="455" spans="1:14" hidden="1">
      <c r="A455" t="s">
        <v>126</v>
      </c>
      <c r="B455" t="s">
        <v>185</v>
      </c>
      <c r="C455" s="2" t="s">
        <v>1001</v>
      </c>
      <c r="D455" s="2" t="s">
        <v>1004</v>
      </c>
      <c r="E455">
        <v>0</v>
      </c>
      <c r="F455" t="s">
        <v>364</v>
      </c>
      <c r="G455">
        <v>0</v>
      </c>
      <c r="H455" t="e">
        <v>#N/A</v>
      </c>
      <c r="I455">
        <v>0</v>
      </c>
      <c r="J455" t="s">
        <v>789</v>
      </c>
      <c r="K455">
        <v>54</v>
      </c>
      <c r="L455">
        <v>0</v>
      </c>
      <c r="M455">
        <f t="shared" si="14"/>
        <v>20</v>
      </c>
      <c r="N455" t="str">
        <f t="shared" si="15"/>
        <v>{id: 20, category: 'UZ', packNumber:  2, pickNumber:  5, cards = [118,237,54,16,178,82,57,76,274,239], playerPick: 54 reviewerPick: null],</v>
      </c>
    </row>
    <row r="456" spans="1:14" hidden="1">
      <c r="A456" t="s">
        <v>126</v>
      </c>
      <c r="B456" t="s">
        <v>185</v>
      </c>
      <c r="C456" s="2" t="s">
        <v>1001</v>
      </c>
      <c r="D456" s="2" t="s">
        <v>1004</v>
      </c>
      <c r="E456" t="s">
        <v>196</v>
      </c>
      <c r="F456" t="s">
        <v>521</v>
      </c>
      <c r="G456">
        <v>0</v>
      </c>
      <c r="H456">
        <v>33</v>
      </c>
      <c r="I456">
        <v>0</v>
      </c>
      <c r="J456" t="s">
        <v>790</v>
      </c>
      <c r="K456">
        <v>54</v>
      </c>
      <c r="L456">
        <v>0</v>
      </c>
      <c r="M456">
        <f t="shared" si="14"/>
        <v>20</v>
      </c>
      <c r="N456" t="str">
        <f t="shared" si="15"/>
        <v>{id: 20, category: 'UZ', packNumber:  2, pickNumber:  5, cards = [118,237,54,16,178,82,57,76,274,239,33], playerPick: 54 reviewerPick: null],</v>
      </c>
    </row>
    <row r="457" spans="1:14" hidden="1">
      <c r="A457" t="s">
        <v>126</v>
      </c>
      <c r="B457" t="s">
        <v>185</v>
      </c>
      <c r="C457" s="2" t="s">
        <v>1001</v>
      </c>
      <c r="D457" s="2" t="s">
        <v>1004</v>
      </c>
      <c r="E457">
        <v>0</v>
      </c>
      <c r="F457" t="s">
        <v>364</v>
      </c>
      <c r="G457">
        <v>0</v>
      </c>
      <c r="H457" t="e">
        <v>#N/A</v>
      </c>
      <c r="I457">
        <v>0</v>
      </c>
      <c r="J457" t="s">
        <v>790</v>
      </c>
      <c r="K457">
        <v>54</v>
      </c>
      <c r="L457">
        <v>0</v>
      </c>
      <c r="M457">
        <f t="shared" si="14"/>
        <v>20</v>
      </c>
      <c r="N457" t="str">
        <f t="shared" si="15"/>
        <v>{id: 20, category: 'UZ', packNumber:  2, pickNumber:  5, cards = [118,237,54,16,178,82,57,76,274,239,33], playerPick: 54 reviewerPick: null],</v>
      </c>
    </row>
    <row r="458" spans="1:14" hidden="1">
      <c r="A458" t="s">
        <v>126</v>
      </c>
      <c r="B458" t="s">
        <v>185</v>
      </c>
      <c r="C458" s="2" t="s">
        <v>1001</v>
      </c>
      <c r="D458" s="2" t="s">
        <v>1004</v>
      </c>
      <c r="E458">
        <v>0</v>
      </c>
      <c r="F458" t="s">
        <v>364</v>
      </c>
      <c r="G458">
        <v>0</v>
      </c>
      <c r="H458" t="e">
        <v>#N/A</v>
      </c>
      <c r="I458">
        <v>0</v>
      </c>
      <c r="J458" t="s">
        <v>790</v>
      </c>
      <c r="K458">
        <v>54</v>
      </c>
      <c r="L458">
        <v>0</v>
      </c>
      <c r="M458">
        <f t="shared" si="14"/>
        <v>20</v>
      </c>
      <c r="N458" t="str">
        <f t="shared" si="15"/>
        <v>{id: 20, category: 'UZ', packNumber:  2, pickNumber:  5, cards = [118,237,54,16,178,82,57,76,274,239,33], playerPick: 54 reviewerPick: null],</v>
      </c>
    </row>
    <row r="459" spans="1:14">
      <c r="A459" t="s">
        <v>126</v>
      </c>
      <c r="B459" t="s">
        <v>185</v>
      </c>
      <c r="C459" s="2" t="s">
        <v>1001</v>
      </c>
      <c r="D459" s="2" t="s">
        <v>1004</v>
      </c>
      <c r="E459">
        <v>0</v>
      </c>
      <c r="F459" t="s">
        <v>364</v>
      </c>
      <c r="G459">
        <v>0</v>
      </c>
      <c r="H459" t="e">
        <v>#N/A</v>
      </c>
      <c r="I459">
        <v>0</v>
      </c>
      <c r="J459" t="s">
        <v>790</v>
      </c>
      <c r="K459">
        <v>54</v>
      </c>
      <c r="L459">
        <v>1</v>
      </c>
      <c r="M459">
        <f t="shared" si="14"/>
        <v>20</v>
      </c>
      <c r="N459" t="str">
        <f>"{id: "&amp;M459&amp;", packEdition: '"&amp;TRIM(SUBSTITUTE(A459,"------",""))&amp;"', packNumber: "&amp;C459&amp;", pickNumber: "&amp;D459&amp;", cards: ["&amp;J459&amp;"], playerPick: "&amp;K459&amp;", reviewerPick: null},"</f>
        <v>{id: 20, packEdition: 'UZ', packNumber:  2, pickNumber:  5, cards: [118,237,54,16,178,82,57,76,274,239,33], playerPick: 54, reviewerPick: null},</v>
      </c>
    </row>
    <row r="460" spans="1:14" hidden="1">
      <c r="A460" t="s">
        <v>126</v>
      </c>
      <c r="B460" t="s">
        <v>197</v>
      </c>
      <c r="C460" s="2" t="s">
        <v>1001</v>
      </c>
      <c r="D460" s="2" t="s">
        <v>1005</v>
      </c>
      <c r="E460" t="s">
        <v>363</v>
      </c>
      <c r="F460" t="s">
        <v>363</v>
      </c>
      <c r="G460">
        <v>0</v>
      </c>
      <c r="H460" t="e">
        <v>#N/A</v>
      </c>
      <c r="I460">
        <v>1</v>
      </c>
      <c r="J460" t="s">
        <v>363</v>
      </c>
      <c r="K460">
        <v>54</v>
      </c>
      <c r="L460">
        <v>0</v>
      </c>
      <c r="M460">
        <f t="shared" si="14"/>
        <v>21</v>
      </c>
      <c r="N460" t="str">
        <f t="shared" si="15"/>
        <v>{id: 21, category: 'UZ', packNumber:  2, pickNumber:  6, cards = [], playerPick: 54 reviewerPick: null],</v>
      </c>
    </row>
    <row r="461" spans="1:14" hidden="1">
      <c r="A461" t="s">
        <v>126</v>
      </c>
      <c r="B461" t="s">
        <v>197</v>
      </c>
      <c r="C461" s="2" t="s">
        <v>1001</v>
      </c>
      <c r="D461" s="2" t="s">
        <v>1005</v>
      </c>
      <c r="E461">
        <v>0</v>
      </c>
      <c r="F461" t="s">
        <v>364</v>
      </c>
      <c r="G461">
        <v>0</v>
      </c>
      <c r="H461" t="e">
        <v>#N/A</v>
      </c>
      <c r="I461">
        <v>0</v>
      </c>
      <c r="J461" t="s">
        <v>363</v>
      </c>
      <c r="K461">
        <v>54</v>
      </c>
      <c r="L461">
        <v>0</v>
      </c>
      <c r="M461">
        <f t="shared" si="14"/>
        <v>21</v>
      </c>
      <c r="N461" t="str">
        <f t="shared" si="15"/>
        <v>{id: 21, category: 'UZ', packNumber:  2, pickNumber:  6, cards = [], playerPick: 54 reviewerPick: null],</v>
      </c>
    </row>
    <row r="462" spans="1:14" hidden="1">
      <c r="A462" t="s">
        <v>126</v>
      </c>
      <c r="B462" t="s">
        <v>197</v>
      </c>
      <c r="C462" s="2" t="s">
        <v>1001</v>
      </c>
      <c r="D462" s="2" t="s">
        <v>1005</v>
      </c>
      <c r="E462" t="s">
        <v>198</v>
      </c>
      <c r="F462" t="s">
        <v>522</v>
      </c>
      <c r="G462">
        <v>0</v>
      </c>
      <c r="H462">
        <v>224</v>
      </c>
      <c r="I462">
        <v>0</v>
      </c>
      <c r="J462" t="s">
        <v>943</v>
      </c>
      <c r="K462">
        <v>54</v>
      </c>
      <c r="L462">
        <v>0</v>
      </c>
      <c r="M462">
        <f t="shared" si="14"/>
        <v>21</v>
      </c>
      <c r="N462" t="str">
        <f t="shared" si="15"/>
        <v>{id: 21, category: 'UZ', packNumber:  2, pickNumber:  6, cards = [224], playerPick: 54 reviewerPick: null],</v>
      </c>
    </row>
    <row r="463" spans="1:14" hidden="1">
      <c r="A463" t="s">
        <v>126</v>
      </c>
      <c r="B463" t="s">
        <v>197</v>
      </c>
      <c r="C463" s="2" t="s">
        <v>1001</v>
      </c>
      <c r="D463" s="2" t="s">
        <v>1005</v>
      </c>
      <c r="E463">
        <v>0</v>
      </c>
      <c r="F463" t="s">
        <v>364</v>
      </c>
      <c r="G463">
        <v>0</v>
      </c>
      <c r="H463" t="e">
        <v>#N/A</v>
      </c>
      <c r="I463">
        <v>0</v>
      </c>
      <c r="J463" t="s">
        <v>943</v>
      </c>
      <c r="K463">
        <v>54</v>
      </c>
      <c r="L463">
        <v>0</v>
      </c>
      <c r="M463">
        <f t="shared" si="14"/>
        <v>21</v>
      </c>
      <c r="N463" t="str">
        <f t="shared" si="15"/>
        <v>{id: 21, category: 'UZ', packNumber:  2, pickNumber:  6, cards = [224], playerPick: 54 reviewerPick: null],</v>
      </c>
    </row>
    <row r="464" spans="1:14" hidden="1">
      <c r="A464" t="s">
        <v>126</v>
      </c>
      <c r="B464" t="s">
        <v>197</v>
      </c>
      <c r="C464" s="2" t="s">
        <v>1001</v>
      </c>
      <c r="D464" s="2" t="s">
        <v>1005</v>
      </c>
      <c r="E464" t="s">
        <v>199</v>
      </c>
      <c r="F464" t="s">
        <v>523</v>
      </c>
      <c r="G464">
        <v>0</v>
      </c>
      <c r="H464">
        <v>18</v>
      </c>
      <c r="I464">
        <v>0</v>
      </c>
      <c r="J464" t="s">
        <v>791</v>
      </c>
      <c r="K464">
        <v>54</v>
      </c>
      <c r="L464">
        <v>0</v>
      </c>
      <c r="M464">
        <f t="shared" si="14"/>
        <v>21</v>
      </c>
      <c r="N464" t="str">
        <f t="shared" si="15"/>
        <v>{id: 21, category: 'UZ', packNumber:  2, pickNumber:  6, cards = [224,18], playerPick: 54 reviewerPick: null],</v>
      </c>
    </row>
    <row r="465" spans="1:14" hidden="1">
      <c r="A465" t="s">
        <v>126</v>
      </c>
      <c r="B465" t="s">
        <v>197</v>
      </c>
      <c r="C465" s="2" t="s">
        <v>1001</v>
      </c>
      <c r="D465" s="2" t="s">
        <v>1005</v>
      </c>
      <c r="E465">
        <v>0</v>
      </c>
      <c r="F465" t="s">
        <v>364</v>
      </c>
      <c r="G465">
        <v>0</v>
      </c>
      <c r="H465" t="e">
        <v>#N/A</v>
      </c>
      <c r="I465">
        <v>0</v>
      </c>
      <c r="J465" t="s">
        <v>791</v>
      </c>
      <c r="K465">
        <v>54</v>
      </c>
      <c r="L465">
        <v>0</v>
      </c>
      <c r="M465">
        <f t="shared" si="14"/>
        <v>21</v>
      </c>
      <c r="N465" t="str">
        <f t="shared" si="15"/>
        <v>{id: 21, category: 'UZ', packNumber:  2, pickNumber:  6, cards = [224,18], playerPick: 54 reviewerPick: null],</v>
      </c>
    </row>
    <row r="466" spans="1:14" hidden="1">
      <c r="A466" t="s">
        <v>126</v>
      </c>
      <c r="B466" t="s">
        <v>197</v>
      </c>
      <c r="C466" s="2" t="s">
        <v>1001</v>
      </c>
      <c r="D466" s="2" t="s">
        <v>1005</v>
      </c>
      <c r="E466" t="s">
        <v>200</v>
      </c>
      <c r="F466" t="s">
        <v>524</v>
      </c>
      <c r="G466">
        <v>0</v>
      </c>
      <c r="H466">
        <v>72</v>
      </c>
      <c r="I466">
        <v>0</v>
      </c>
      <c r="J466" t="s">
        <v>792</v>
      </c>
      <c r="K466">
        <v>54</v>
      </c>
      <c r="L466">
        <v>0</v>
      </c>
      <c r="M466">
        <f t="shared" si="14"/>
        <v>21</v>
      </c>
      <c r="N466" t="str">
        <f t="shared" si="15"/>
        <v>{id: 21, category: 'UZ', packNumber:  2, pickNumber:  6, cards = [224,18,72], playerPick: 54 reviewerPick: null],</v>
      </c>
    </row>
    <row r="467" spans="1:14" hidden="1">
      <c r="A467" t="s">
        <v>126</v>
      </c>
      <c r="B467" t="s">
        <v>197</v>
      </c>
      <c r="C467" s="2" t="s">
        <v>1001</v>
      </c>
      <c r="D467" s="2" t="s">
        <v>1005</v>
      </c>
      <c r="E467">
        <v>0</v>
      </c>
      <c r="F467" t="s">
        <v>364</v>
      </c>
      <c r="G467">
        <v>0</v>
      </c>
      <c r="H467" t="e">
        <v>#N/A</v>
      </c>
      <c r="I467">
        <v>0</v>
      </c>
      <c r="J467" t="s">
        <v>792</v>
      </c>
      <c r="K467">
        <v>54</v>
      </c>
      <c r="L467">
        <v>0</v>
      </c>
      <c r="M467">
        <f t="shared" si="14"/>
        <v>21</v>
      </c>
      <c r="N467" t="str">
        <f t="shared" si="15"/>
        <v>{id: 21, category: 'UZ', packNumber:  2, pickNumber:  6, cards = [224,18,72], playerPick: 54 reviewerPick: null],</v>
      </c>
    </row>
    <row r="468" spans="1:14" hidden="1">
      <c r="A468" t="s">
        <v>126</v>
      </c>
      <c r="B468" t="s">
        <v>197</v>
      </c>
      <c r="C468" s="2" t="s">
        <v>1001</v>
      </c>
      <c r="D468" s="2" t="s">
        <v>1005</v>
      </c>
      <c r="E468" t="s">
        <v>201</v>
      </c>
      <c r="F468" t="s">
        <v>525</v>
      </c>
      <c r="G468">
        <v>0</v>
      </c>
      <c r="H468">
        <v>266</v>
      </c>
      <c r="I468">
        <v>0</v>
      </c>
      <c r="J468" t="s">
        <v>793</v>
      </c>
      <c r="K468">
        <v>54</v>
      </c>
      <c r="L468">
        <v>0</v>
      </c>
      <c r="M468">
        <f t="shared" si="14"/>
        <v>21</v>
      </c>
      <c r="N468" t="str">
        <f t="shared" si="15"/>
        <v>{id: 21, category: 'UZ', packNumber:  2, pickNumber:  6, cards = [224,18,72,266], playerPick: 54 reviewerPick: null],</v>
      </c>
    </row>
    <row r="469" spans="1:14" hidden="1">
      <c r="A469" t="s">
        <v>126</v>
      </c>
      <c r="B469" t="s">
        <v>197</v>
      </c>
      <c r="C469" s="2" t="s">
        <v>1001</v>
      </c>
      <c r="D469" s="2" t="s">
        <v>1005</v>
      </c>
      <c r="E469">
        <v>0</v>
      </c>
      <c r="F469" t="s">
        <v>364</v>
      </c>
      <c r="G469">
        <v>0</v>
      </c>
      <c r="H469" t="e">
        <v>#N/A</v>
      </c>
      <c r="I469">
        <v>0</v>
      </c>
      <c r="J469" t="s">
        <v>793</v>
      </c>
      <c r="K469">
        <v>54</v>
      </c>
      <c r="L469">
        <v>0</v>
      </c>
      <c r="M469">
        <f t="shared" si="14"/>
        <v>21</v>
      </c>
      <c r="N469" t="str">
        <f t="shared" si="15"/>
        <v>{id: 21, category: 'UZ', packNumber:  2, pickNumber:  6, cards = [224,18,72,266], playerPick: 54 reviewerPick: null],</v>
      </c>
    </row>
    <row r="470" spans="1:14" hidden="1">
      <c r="A470" t="s">
        <v>126</v>
      </c>
      <c r="B470" t="s">
        <v>197</v>
      </c>
      <c r="C470" s="2" t="s">
        <v>1001</v>
      </c>
      <c r="D470" s="2" t="s">
        <v>1005</v>
      </c>
      <c r="E470" t="s">
        <v>202</v>
      </c>
      <c r="F470" t="s">
        <v>526</v>
      </c>
      <c r="G470">
        <v>0</v>
      </c>
      <c r="H470">
        <v>85</v>
      </c>
      <c r="I470">
        <v>0</v>
      </c>
      <c r="J470" t="s">
        <v>794</v>
      </c>
      <c r="K470">
        <v>54</v>
      </c>
      <c r="L470">
        <v>0</v>
      </c>
      <c r="M470">
        <f t="shared" si="14"/>
        <v>21</v>
      </c>
      <c r="N470" t="str">
        <f t="shared" si="15"/>
        <v>{id: 21, category: 'UZ', packNumber:  2, pickNumber:  6, cards = [224,18,72,266,85], playerPick: 54 reviewerPick: null],</v>
      </c>
    </row>
    <row r="471" spans="1:14" hidden="1">
      <c r="A471" t="s">
        <v>126</v>
      </c>
      <c r="B471" t="s">
        <v>197</v>
      </c>
      <c r="C471" s="2" t="s">
        <v>1001</v>
      </c>
      <c r="D471" s="2" t="s">
        <v>1005</v>
      </c>
      <c r="E471">
        <v>0</v>
      </c>
      <c r="F471" t="s">
        <v>364</v>
      </c>
      <c r="G471">
        <v>0</v>
      </c>
      <c r="H471" t="e">
        <v>#N/A</v>
      </c>
      <c r="I471">
        <v>0</v>
      </c>
      <c r="J471" t="s">
        <v>794</v>
      </c>
      <c r="K471">
        <v>54</v>
      </c>
      <c r="L471">
        <v>0</v>
      </c>
      <c r="M471">
        <f t="shared" si="14"/>
        <v>21</v>
      </c>
      <c r="N471" t="str">
        <f t="shared" si="15"/>
        <v>{id: 21, category: 'UZ', packNumber:  2, pickNumber:  6, cards = [224,18,72,266,85], playerPick: 54 reviewerPick: null],</v>
      </c>
    </row>
    <row r="472" spans="1:14" hidden="1">
      <c r="A472" t="s">
        <v>126</v>
      </c>
      <c r="B472" t="s">
        <v>197</v>
      </c>
      <c r="C472" s="2" t="s">
        <v>1001</v>
      </c>
      <c r="D472" s="2" t="s">
        <v>1005</v>
      </c>
      <c r="E472" t="s">
        <v>203</v>
      </c>
      <c r="F472" t="s">
        <v>527</v>
      </c>
      <c r="G472">
        <v>0</v>
      </c>
      <c r="H472">
        <v>197</v>
      </c>
      <c r="I472">
        <v>0</v>
      </c>
      <c r="J472" t="s">
        <v>795</v>
      </c>
      <c r="K472">
        <v>54</v>
      </c>
      <c r="L472">
        <v>0</v>
      </c>
      <c r="M472">
        <f t="shared" si="14"/>
        <v>21</v>
      </c>
      <c r="N472" t="str">
        <f t="shared" si="15"/>
        <v>{id: 21, category: 'UZ', packNumber:  2, pickNumber:  6, cards = [224,18,72,266,85,197], playerPick: 54 reviewerPick: null],</v>
      </c>
    </row>
    <row r="473" spans="1:14" hidden="1">
      <c r="A473" t="s">
        <v>126</v>
      </c>
      <c r="B473" t="s">
        <v>197</v>
      </c>
      <c r="C473" s="2" t="s">
        <v>1001</v>
      </c>
      <c r="D473" s="2" t="s">
        <v>1005</v>
      </c>
      <c r="E473">
        <v>0</v>
      </c>
      <c r="F473" t="s">
        <v>364</v>
      </c>
      <c r="G473">
        <v>0</v>
      </c>
      <c r="H473" t="e">
        <v>#N/A</v>
      </c>
      <c r="I473">
        <v>0</v>
      </c>
      <c r="J473" t="s">
        <v>795</v>
      </c>
      <c r="K473">
        <v>54</v>
      </c>
      <c r="L473">
        <v>0</v>
      </c>
      <c r="M473">
        <f t="shared" si="14"/>
        <v>21</v>
      </c>
      <c r="N473" t="str">
        <f t="shared" si="15"/>
        <v>{id: 21, category: 'UZ', packNumber:  2, pickNumber:  6, cards = [224,18,72,266,85,197], playerPick: 54 reviewerPick: null],</v>
      </c>
    </row>
    <row r="474" spans="1:14" hidden="1">
      <c r="A474" t="s">
        <v>126</v>
      </c>
      <c r="B474" t="s">
        <v>197</v>
      </c>
      <c r="C474" s="2" t="s">
        <v>1001</v>
      </c>
      <c r="D474" s="2" t="s">
        <v>1005</v>
      </c>
      <c r="E474" t="s">
        <v>204</v>
      </c>
      <c r="F474" t="s">
        <v>528</v>
      </c>
      <c r="G474">
        <v>0</v>
      </c>
      <c r="H474">
        <v>58</v>
      </c>
      <c r="I474">
        <v>0</v>
      </c>
      <c r="J474" t="s">
        <v>796</v>
      </c>
      <c r="K474">
        <v>54</v>
      </c>
      <c r="L474">
        <v>0</v>
      </c>
      <c r="M474">
        <f t="shared" si="14"/>
        <v>21</v>
      </c>
      <c r="N474" t="str">
        <f t="shared" si="15"/>
        <v>{id: 21, category: 'UZ', packNumber:  2, pickNumber:  6, cards = [224,18,72,266,85,197,58], playerPick: 54 reviewerPick: null],</v>
      </c>
    </row>
    <row r="475" spans="1:14" hidden="1">
      <c r="A475" t="s">
        <v>126</v>
      </c>
      <c r="B475" t="s">
        <v>197</v>
      </c>
      <c r="C475" s="2" t="s">
        <v>1001</v>
      </c>
      <c r="D475" s="2" t="s">
        <v>1005</v>
      </c>
      <c r="E475">
        <v>0</v>
      </c>
      <c r="F475" t="s">
        <v>364</v>
      </c>
      <c r="G475">
        <v>0</v>
      </c>
      <c r="H475" t="e">
        <v>#N/A</v>
      </c>
      <c r="I475">
        <v>0</v>
      </c>
      <c r="J475" t="s">
        <v>796</v>
      </c>
      <c r="K475">
        <v>54</v>
      </c>
      <c r="L475">
        <v>0</v>
      </c>
      <c r="M475">
        <f t="shared" si="14"/>
        <v>21</v>
      </c>
      <c r="N475" t="str">
        <f t="shared" si="15"/>
        <v>{id: 21, category: 'UZ', packNumber:  2, pickNumber:  6, cards = [224,18,72,266,85,197,58], playerPick: 54 reviewerPick: null],</v>
      </c>
    </row>
    <row r="476" spans="1:14" hidden="1">
      <c r="A476" t="s">
        <v>126</v>
      </c>
      <c r="B476" t="s">
        <v>197</v>
      </c>
      <c r="C476" s="2" t="s">
        <v>1001</v>
      </c>
      <c r="D476" s="2" t="s">
        <v>1005</v>
      </c>
      <c r="E476" t="s">
        <v>205</v>
      </c>
      <c r="F476" t="s">
        <v>529</v>
      </c>
      <c r="G476">
        <v>1</v>
      </c>
      <c r="H476">
        <v>233</v>
      </c>
      <c r="I476">
        <v>0</v>
      </c>
      <c r="J476" t="s">
        <v>797</v>
      </c>
      <c r="K476">
        <v>233</v>
      </c>
      <c r="L476">
        <v>0</v>
      </c>
      <c r="M476">
        <f t="shared" si="14"/>
        <v>21</v>
      </c>
      <c r="N476" t="str">
        <f t="shared" si="15"/>
        <v>{id: 21, category: 'UZ', packNumber:  2, pickNumber:  6, cards = [224,18,72,266,85,197,58,233], playerPick: 233 reviewerPick: null],</v>
      </c>
    </row>
    <row r="477" spans="1:14" hidden="1">
      <c r="A477" t="s">
        <v>126</v>
      </c>
      <c r="B477" t="s">
        <v>197</v>
      </c>
      <c r="C477" s="2" t="s">
        <v>1001</v>
      </c>
      <c r="D477" s="2" t="s">
        <v>1005</v>
      </c>
      <c r="E477">
        <v>0</v>
      </c>
      <c r="F477" t="s">
        <v>364</v>
      </c>
      <c r="G477">
        <v>0</v>
      </c>
      <c r="H477" t="e">
        <v>#N/A</v>
      </c>
      <c r="I477">
        <v>0</v>
      </c>
      <c r="J477" t="s">
        <v>797</v>
      </c>
      <c r="K477">
        <v>233</v>
      </c>
      <c r="L477">
        <v>0</v>
      </c>
      <c r="M477">
        <f t="shared" si="14"/>
        <v>21</v>
      </c>
      <c r="N477" t="str">
        <f t="shared" si="15"/>
        <v>{id: 21, category: 'UZ', packNumber:  2, pickNumber:  6, cards = [224,18,72,266,85,197,58,233], playerPick: 233 reviewerPick: null],</v>
      </c>
    </row>
    <row r="478" spans="1:14" hidden="1">
      <c r="A478" t="s">
        <v>126</v>
      </c>
      <c r="B478" t="s">
        <v>197</v>
      </c>
      <c r="C478" s="2" t="s">
        <v>1001</v>
      </c>
      <c r="D478" s="2" t="s">
        <v>1005</v>
      </c>
      <c r="E478" t="s">
        <v>206</v>
      </c>
      <c r="F478" t="s">
        <v>530</v>
      </c>
      <c r="G478">
        <v>0</v>
      </c>
      <c r="H478">
        <v>44</v>
      </c>
      <c r="I478">
        <v>0</v>
      </c>
      <c r="J478" t="s">
        <v>798</v>
      </c>
      <c r="K478">
        <v>233</v>
      </c>
      <c r="L478">
        <v>0</v>
      </c>
      <c r="M478">
        <f t="shared" si="14"/>
        <v>21</v>
      </c>
      <c r="N478" t="str">
        <f t="shared" si="15"/>
        <v>{id: 21, category: 'UZ', packNumber:  2, pickNumber:  6, cards = [224,18,72,266,85,197,58,233,44], playerPick: 233 reviewerPick: null],</v>
      </c>
    </row>
    <row r="479" spans="1:14" hidden="1">
      <c r="A479" t="s">
        <v>126</v>
      </c>
      <c r="B479" t="s">
        <v>197</v>
      </c>
      <c r="C479" s="2" t="s">
        <v>1001</v>
      </c>
      <c r="D479" s="2" t="s">
        <v>1005</v>
      </c>
      <c r="E479">
        <v>0</v>
      </c>
      <c r="F479" t="s">
        <v>364</v>
      </c>
      <c r="G479">
        <v>0</v>
      </c>
      <c r="H479" t="e">
        <v>#N/A</v>
      </c>
      <c r="I479">
        <v>0</v>
      </c>
      <c r="J479" t="s">
        <v>798</v>
      </c>
      <c r="K479">
        <v>233</v>
      </c>
      <c r="L479">
        <v>0</v>
      </c>
      <c r="M479">
        <f t="shared" si="14"/>
        <v>21</v>
      </c>
      <c r="N479" t="str">
        <f t="shared" si="15"/>
        <v>{id: 21, category: 'UZ', packNumber:  2, pickNumber:  6, cards = [224,18,72,266,85,197,58,233,44], playerPick: 233 reviewerPick: null],</v>
      </c>
    </row>
    <row r="480" spans="1:14" hidden="1">
      <c r="A480" t="s">
        <v>126</v>
      </c>
      <c r="B480" t="s">
        <v>197</v>
      </c>
      <c r="C480" s="2" t="s">
        <v>1001</v>
      </c>
      <c r="D480" s="2" t="s">
        <v>1005</v>
      </c>
      <c r="E480" t="s">
        <v>207</v>
      </c>
      <c r="F480" t="s">
        <v>531</v>
      </c>
      <c r="G480">
        <v>0</v>
      </c>
      <c r="H480">
        <v>123</v>
      </c>
      <c r="I480">
        <v>0</v>
      </c>
      <c r="J480" t="s">
        <v>799</v>
      </c>
      <c r="K480">
        <v>233</v>
      </c>
      <c r="L480">
        <v>0</v>
      </c>
      <c r="M480">
        <f t="shared" si="14"/>
        <v>21</v>
      </c>
      <c r="N480" t="str">
        <f t="shared" si="15"/>
        <v>{id: 21, category: 'UZ', packNumber:  2, pickNumber:  6, cards = [224,18,72,266,85,197,58,233,44,123], playerPick: 233 reviewerPick: null],</v>
      </c>
    </row>
    <row r="481" spans="1:14" hidden="1">
      <c r="A481" t="s">
        <v>126</v>
      </c>
      <c r="B481" t="s">
        <v>197</v>
      </c>
      <c r="C481" s="2" t="s">
        <v>1001</v>
      </c>
      <c r="D481" s="2" t="s">
        <v>1005</v>
      </c>
      <c r="E481">
        <v>0</v>
      </c>
      <c r="F481" t="s">
        <v>364</v>
      </c>
      <c r="G481">
        <v>0</v>
      </c>
      <c r="H481" t="e">
        <v>#N/A</v>
      </c>
      <c r="I481">
        <v>0</v>
      </c>
      <c r="J481" t="s">
        <v>799</v>
      </c>
      <c r="K481">
        <v>233</v>
      </c>
      <c r="L481">
        <v>0</v>
      </c>
      <c r="M481">
        <f t="shared" si="14"/>
        <v>21</v>
      </c>
      <c r="N481" t="str">
        <f t="shared" si="15"/>
        <v>{id: 21, category: 'UZ', packNumber:  2, pickNumber:  6, cards = [224,18,72,266,85,197,58,233,44,123], playerPick: 233 reviewerPick: null],</v>
      </c>
    </row>
    <row r="482" spans="1:14" hidden="1">
      <c r="A482" t="s">
        <v>126</v>
      </c>
      <c r="B482" t="s">
        <v>197</v>
      </c>
      <c r="C482" s="2" t="s">
        <v>1001</v>
      </c>
      <c r="D482" s="2" t="s">
        <v>1005</v>
      </c>
      <c r="E482">
        <v>0</v>
      </c>
      <c r="F482" t="s">
        <v>364</v>
      </c>
      <c r="G482">
        <v>0</v>
      </c>
      <c r="H482" t="e">
        <v>#N/A</v>
      </c>
      <c r="I482">
        <v>0</v>
      </c>
      <c r="J482" t="s">
        <v>799</v>
      </c>
      <c r="K482">
        <v>233</v>
      </c>
      <c r="L482">
        <v>0</v>
      </c>
      <c r="M482">
        <f t="shared" si="14"/>
        <v>21</v>
      </c>
      <c r="N482" t="str">
        <f t="shared" si="15"/>
        <v>{id: 21, category: 'UZ', packNumber:  2, pickNumber:  6, cards = [224,18,72,266,85,197,58,233,44,123], playerPick: 233 reviewerPick: null],</v>
      </c>
    </row>
    <row r="483" spans="1:14">
      <c r="A483" t="s">
        <v>126</v>
      </c>
      <c r="B483" t="s">
        <v>197</v>
      </c>
      <c r="C483" s="2" t="s">
        <v>1001</v>
      </c>
      <c r="D483" s="2" t="s">
        <v>1005</v>
      </c>
      <c r="E483">
        <v>0</v>
      </c>
      <c r="F483" t="s">
        <v>364</v>
      </c>
      <c r="G483">
        <v>0</v>
      </c>
      <c r="H483" t="e">
        <v>#N/A</v>
      </c>
      <c r="I483">
        <v>0</v>
      </c>
      <c r="J483" t="s">
        <v>799</v>
      </c>
      <c r="K483">
        <v>233</v>
      </c>
      <c r="L483">
        <v>1</v>
      </c>
      <c r="M483">
        <f t="shared" si="14"/>
        <v>21</v>
      </c>
      <c r="N483" t="str">
        <f>"{id: "&amp;M483&amp;", packEdition: '"&amp;TRIM(SUBSTITUTE(A483,"------",""))&amp;"', packNumber: "&amp;C483&amp;", pickNumber: "&amp;D483&amp;", cards: ["&amp;J483&amp;"], playerPick: "&amp;K483&amp;", reviewerPick: null},"</f>
        <v>{id: 21, packEdition: 'UZ', packNumber:  2, pickNumber:  6, cards: [224,18,72,266,85,197,58,233,44,123], playerPick: 233, reviewerPick: null},</v>
      </c>
    </row>
    <row r="484" spans="1:14" hidden="1">
      <c r="A484" t="s">
        <v>126</v>
      </c>
      <c r="B484" t="s">
        <v>208</v>
      </c>
      <c r="C484" s="2" t="s">
        <v>1001</v>
      </c>
      <c r="D484" s="2" t="s">
        <v>1006</v>
      </c>
      <c r="E484" t="s">
        <v>363</v>
      </c>
      <c r="F484" t="s">
        <v>363</v>
      </c>
      <c r="G484">
        <v>0</v>
      </c>
      <c r="H484" t="e">
        <v>#N/A</v>
      </c>
      <c r="I484">
        <v>1</v>
      </c>
      <c r="J484" t="s">
        <v>363</v>
      </c>
      <c r="K484">
        <v>233</v>
      </c>
      <c r="L484">
        <v>0</v>
      </c>
      <c r="M484">
        <f t="shared" si="14"/>
        <v>22</v>
      </c>
      <c r="N484" t="str">
        <f t="shared" si="15"/>
        <v>{id: 22, category: 'UZ', packNumber:  2, pickNumber:  7, cards = [], playerPick: 233 reviewerPick: null],</v>
      </c>
    </row>
    <row r="485" spans="1:14" hidden="1">
      <c r="A485" t="s">
        <v>126</v>
      </c>
      <c r="B485" t="s">
        <v>208</v>
      </c>
      <c r="C485" s="2" t="s">
        <v>1001</v>
      </c>
      <c r="D485" s="2" t="s">
        <v>1006</v>
      </c>
      <c r="E485">
        <v>0</v>
      </c>
      <c r="F485" t="s">
        <v>364</v>
      </c>
      <c r="G485">
        <v>0</v>
      </c>
      <c r="H485" t="e">
        <v>#N/A</v>
      </c>
      <c r="I485">
        <v>0</v>
      </c>
      <c r="J485" t="s">
        <v>363</v>
      </c>
      <c r="K485">
        <v>233</v>
      </c>
      <c r="L485">
        <v>0</v>
      </c>
      <c r="M485">
        <f t="shared" si="14"/>
        <v>22</v>
      </c>
      <c r="N485" t="str">
        <f t="shared" si="15"/>
        <v>{id: 22, category: 'UZ', packNumber:  2, pickNumber:  7, cards = [], playerPick: 233 reviewerPick: null],</v>
      </c>
    </row>
    <row r="486" spans="1:14" hidden="1">
      <c r="A486" t="s">
        <v>126</v>
      </c>
      <c r="B486" t="s">
        <v>208</v>
      </c>
      <c r="C486" s="2" t="s">
        <v>1001</v>
      </c>
      <c r="D486" s="2" t="s">
        <v>1006</v>
      </c>
      <c r="E486" t="s">
        <v>209</v>
      </c>
      <c r="F486" t="s">
        <v>532</v>
      </c>
      <c r="G486">
        <v>0</v>
      </c>
      <c r="H486">
        <v>212</v>
      </c>
      <c r="I486">
        <v>0</v>
      </c>
      <c r="J486" t="s">
        <v>944</v>
      </c>
      <c r="K486">
        <v>233</v>
      </c>
      <c r="L486">
        <v>0</v>
      </c>
      <c r="M486">
        <f t="shared" si="14"/>
        <v>22</v>
      </c>
      <c r="N486" t="str">
        <f t="shared" si="15"/>
        <v>{id: 22, category: 'UZ', packNumber:  2, pickNumber:  7, cards = [212], playerPick: 233 reviewerPick: null],</v>
      </c>
    </row>
    <row r="487" spans="1:14" hidden="1">
      <c r="A487" t="s">
        <v>126</v>
      </c>
      <c r="B487" t="s">
        <v>208</v>
      </c>
      <c r="C487" s="2" t="s">
        <v>1001</v>
      </c>
      <c r="D487" s="2" t="s">
        <v>1006</v>
      </c>
      <c r="E487">
        <v>0</v>
      </c>
      <c r="F487" t="s">
        <v>364</v>
      </c>
      <c r="G487">
        <v>0</v>
      </c>
      <c r="H487" t="e">
        <v>#N/A</v>
      </c>
      <c r="I487">
        <v>0</v>
      </c>
      <c r="J487" t="s">
        <v>944</v>
      </c>
      <c r="K487">
        <v>233</v>
      </c>
      <c r="L487">
        <v>0</v>
      </c>
      <c r="M487">
        <f t="shared" si="14"/>
        <v>22</v>
      </c>
      <c r="N487" t="str">
        <f t="shared" si="15"/>
        <v>{id: 22, category: 'UZ', packNumber:  2, pickNumber:  7, cards = [212], playerPick: 233 reviewerPick: null],</v>
      </c>
    </row>
    <row r="488" spans="1:14" hidden="1">
      <c r="A488" t="s">
        <v>126</v>
      </c>
      <c r="B488" t="s">
        <v>208</v>
      </c>
      <c r="C488" s="2" t="s">
        <v>1001</v>
      </c>
      <c r="D488" s="2" t="s">
        <v>1006</v>
      </c>
      <c r="E488" t="s">
        <v>210</v>
      </c>
      <c r="F488" t="s">
        <v>533</v>
      </c>
      <c r="G488">
        <v>1</v>
      </c>
      <c r="H488">
        <v>133</v>
      </c>
      <c r="I488">
        <v>0</v>
      </c>
      <c r="J488" t="s">
        <v>945</v>
      </c>
      <c r="K488">
        <v>133</v>
      </c>
      <c r="L488">
        <v>0</v>
      </c>
      <c r="M488">
        <f t="shared" si="14"/>
        <v>22</v>
      </c>
      <c r="N488" t="str">
        <f t="shared" si="15"/>
        <v>{id: 22, category: 'UZ', packNumber:  2, pickNumber:  7, cards = [212,133], playerPick: 133 reviewerPick: null],</v>
      </c>
    </row>
    <row r="489" spans="1:14" hidden="1">
      <c r="A489" t="s">
        <v>126</v>
      </c>
      <c r="B489" t="s">
        <v>208</v>
      </c>
      <c r="C489" s="2" t="s">
        <v>1001</v>
      </c>
      <c r="D489" s="2" t="s">
        <v>1006</v>
      </c>
      <c r="E489">
        <v>0</v>
      </c>
      <c r="F489" t="s">
        <v>364</v>
      </c>
      <c r="G489">
        <v>0</v>
      </c>
      <c r="H489" t="e">
        <v>#N/A</v>
      </c>
      <c r="I489">
        <v>0</v>
      </c>
      <c r="J489" t="s">
        <v>945</v>
      </c>
      <c r="K489">
        <v>133</v>
      </c>
      <c r="L489">
        <v>0</v>
      </c>
      <c r="M489">
        <f t="shared" si="14"/>
        <v>22</v>
      </c>
      <c r="N489" t="str">
        <f t="shared" si="15"/>
        <v>{id: 22, category: 'UZ', packNumber:  2, pickNumber:  7, cards = [212,133], playerPick: 133 reviewerPick: null],</v>
      </c>
    </row>
    <row r="490" spans="1:14" hidden="1">
      <c r="A490" t="s">
        <v>126</v>
      </c>
      <c r="B490" t="s">
        <v>208</v>
      </c>
      <c r="C490" s="2" t="s">
        <v>1001</v>
      </c>
      <c r="D490" s="2" t="s">
        <v>1006</v>
      </c>
      <c r="E490" t="s">
        <v>211</v>
      </c>
      <c r="F490" t="s">
        <v>534</v>
      </c>
      <c r="G490">
        <v>0</v>
      </c>
      <c r="H490">
        <v>81</v>
      </c>
      <c r="I490">
        <v>0</v>
      </c>
      <c r="J490" t="s">
        <v>800</v>
      </c>
      <c r="K490">
        <v>133</v>
      </c>
      <c r="L490">
        <v>0</v>
      </c>
      <c r="M490">
        <f t="shared" si="14"/>
        <v>22</v>
      </c>
      <c r="N490" t="str">
        <f t="shared" si="15"/>
        <v>{id: 22, category: 'UZ', packNumber:  2, pickNumber:  7, cards = [212,133,81], playerPick: 133 reviewerPick: null],</v>
      </c>
    </row>
    <row r="491" spans="1:14" hidden="1">
      <c r="A491" t="s">
        <v>126</v>
      </c>
      <c r="B491" t="s">
        <v>208</v>
      </c>
      <c r="C491" s="2" t="s">
        <v>1001</v>
      </c>
      <c r="D491" s="2" t="s">
        <v>1006</v>
      </c>
      <c r="E491">
        <v>0</v>
      </c>
      <c r="F491" t="s">
        <v>364</v>
      </c>
      <c r="G491">
        <v>0</v>
      </c>
      <c r="H491" t="e">
        <v>#N/A</v>
      </c>
      <c r="I491">
        <v>0</v>
      </c>
      <c r="J491" t="s">
        <v>800</v>
      </c>
      <c r="K491">
        <v>133</v>
      </c>
      <c r="L491">
        <v>0</v>
      </c>
      <c r="M491">
        <f t="shared" si="14"/>
        <v>22</v>
      </c>
      <c r="N491" t="str">
        <f t="shared" si="15"/>
        <v>{id: 22, category: 'UZ', packNumber:  2, pickNumber:  7, cards = [212,133,81], playerPick: 133 reviewerPick: null],</v>
      </c>
    </row>
    <row r="492" spans="1:14" hidden="1">
      <c r="A492" t="s">
        <v>126</v>
      </c>
      <c r="B492" t="s">
        <v>208</v>
      </c>
      <c r="C492" s="2" t="s">
        <v>1001</v>
      </c>
      <c r="D492" s="2" t="s">
        <v>1006</v>
      </c>
      <c r="E492" t="s">
        <v>212</v>
      </c>
      <c r="F492" t="s">
        <v>535</v>
      </c>
      <c r="G492">
        <v>0</v>
      </c>
      <c r="H492">
        <v>80</v>
      </c>
      <c r="I492">
        <v>0</v>
      </c>
      <c r="J492" t="s">
        <v>801</v>
      </c>
      <c r="K492">
        <v>133</v>
      </c>
      <c r="L492">
        <v>0</v>
      </c>
      <c r="M492">
        <f t="shared" si="14"/>
        <v>22</v>
      </c>
      <c r="N492" t="str">
        <f t="shared" si="15"/>
        <v>{id: 22, category: 'UZ', packNumber:  2, pickNumber:  7, cards = [212,133,81,80], playerPick: 133 reviewerPick: null],</v>
      </c>
    </row>
    <row r="493" spans="1:14" hidden="1">
      <c r="A493" t="s">
        <v>126</v>
      </c>
      <c r="B493" t="s">
        <v>208</v>
      </c>
      <c r="C493" s="2" t="s">
        <v>1001</v>
      </c>
      <c r="D493" s="2" t="s">
        <v>1006</v>
      </c>
      <c r="E493">
        <v>0</v>
      </c>
      <c r="F493" t="s">
        <v>364</v>
      </c>
      <c r="G493">
        <v>0</v>
      </c>
      <c r="H493" t="e">
        <v>#N/A</v>
      </c>
      <c r="I493">
        <v>0</v>
      </c>
      <c r="J493" t="s">
        <v>801</v>
      </c>
      <c r="K493">
        <v>133</v>
      </c>
      <c r="L493">
        <v>0</v>
      </c>
      <c r="M493">
        <f t="shared" si="14"/>
        <v>22</v>
      </c>
      <c r="N493" t="str">
        <f t="shared" si="15"/>
        <v>{id: 22, category: 'UZ', packNumber:  2, pickNumber:  7, cards = [212,133,81,80], playerPick: 133 reviewerPick: null],</v>
      </c>
    </row>
    <row r="494" spans="1:14" hidden="1">
      <c r="A494" t="s">
        <v>126</v>
      </c>
      <c r="B494" t="s">
        <v>208</v>
      </c>
      <c r="C494" s="2" t="s">
        <v>1001</v>
      </c>
      <c r="D494" s="2" t="s">
        <v>1006</v>
      </c>
      <c r="E494" t="s">
        <v>213</v>
      </c>
      <c r="F494" t="s">
        <v>536</v>
      </c>
      <c r="G494">
        <v>0</v>
      </c>
      <c r="H494">
        <v>1</v>
      </c>
      <c r="I494">
        <v>0</v>
      </c>
      <c r="J494" t="s">
        <v>802</v>
      </c>
      <c r="K494">
        <v>133</v>
      </c>
      <c r="L494">
        <v>0</v>
      </c>
      <c r="M494">
        <f t="shared" si="14"/>
        <v>22</v>
      </c>
      <c r="N494" t="str">
        <f t="shared" si="15"/>
        <v>{id: 22, category: 'UZ', packNumber:  2, pickNumber:  7, cards = [212,133,81,80,1], playerPick: 133 reviewerPick: null],</v>
      </c>
    </row>
    <row r="495" spans="1:14" hidden="1">
      <c r="A495" t="s">
        <v>126</v>
      </c>
      <c r="B495" t="s">
        <v>208</v>
      </c>
      <c r="C495" s="2" t="s">
        <v>1001</v>
      </c>
      <c r="D495" s="2" t="s">
        <v>1006</v>
      </c>
      <c r="E495">
        <v>0</v>
      </c>
      <c r="F495" t="s">
        <v>364</v>
      </c>
      <c r="G495">
        <v>0</v>
      </c>
      <c r="H495" t="e">
        <v>#N/A</v>
      </c>
      <c r="I495">
        <v>0</v>
      </c>
      <c r="J495" t="s">
        <v>802</v>
      </c>
      <c r="K495">
        <v>133</v>
      </c>
      <c r="L495">
        <v>0</v>
      </c>
      <c r="M495">
        <f t="shared" si="14"/>
        <v>22</v>
      </c>
      <c r="N495" t="str">
        <f t="shared" si="15"/>
        <v>{id: 22, category: 'UZ', packNumber:  2, pickNumber:  7, cards = [212,133,81,80,1], playerPick: 133 reviewerPick: null],</v>
      </c>
    </row>
    <row r="496" spans="1:14" hidden="1">
      <c r="A496" t="s">
        <v>126</v>
      </c>
      <c r="B496" t="s">
        <v>208</v>
      </c>
      <c r="C496" s="2" t="s">
        <v>1001</v>
      </c>
      <c r="D496" s="2" t="s">
        <v>1006</v>
      </c>
      <c r="E496" t="s">
        <v>214</v>
      </c>
      <c r="F496" t="s">
        <v>537</v>
      </c>
      <c r="G496">
        <v>0</v>
      </c>
      <c r="H496">
        <v>192</v>
      </c>
      <c r="I496">
        <v>0</v>
      </c>
      <c r="J496" t="s">
        <v>803</v>
      </c>
      <c r="K496">
        <v>133</v>
      </c>
      <c r="L496">
        <v>0</v>
      </c>
      <c r="M496">
        <f t="shared" si="14"/>
        <v>22</v>
      </c>
      <c r="N496" t="str">
        <f t="shared" si="15"/>
        <v>{id: 22, category: 'UZ', packNumber:  2, pickNumber:  7, cards = [212,133,81,80,1,192], playerPick: 133 reviewerPick: null],</v>
      </c>
    </row>
    <row r="497" spans="1:14" hidden="1">
      <c r="A497" t="s">
        <v>126</v>
      </c>
      <c r="B497" t="s">
        <v>208</v>
      </c>
      <c r="C497" s="2" t="s">
        <v>1001</v>
      </c>
      <c r="D497" s="2" t="s">
        <v>1006</v>
      </c>
      <c r="E497">
        <v>0</v>
      </c>
      <c r="F497" t="s">
        <v>364</v>
      </c>
      <c r="G497">
        <v>0</v>
      </c>
      <c r="H497" t="e">
        <v>#N/A</v>
      </c>
      <c r="I497">
        <v>0</v>
      </c>
      <c r="J497" t="s">
        <v>803</v>
      </c>
      <c r="K497">
        <v>133</v>
      </c>
      <c r="L497">
        <v>0</v>
      </c>
      <c r="M497">
        <f t="shared" si="14"/>
        <v>22</v>
      </c>
      <c r="N497" t="str">
        <f t="shared" si="15"/>
        <v>{id: 22, category: 'UZ', packNumber:  2, pickNumber:  7, cards = [212,133,81,80,1,192], playerPick: 133 reviewerPick: null],</v>
      </c>
    </row>
    <row r="498" spans="1:14" hidden="1">
      <c r="A498" t="s">
        <v>126</v>
      </c>
      <c r="B498" t="s">
        <v>208</v>
      </c>
      <c r="C498" s="2" t="s">
        <v>1001</v>
      </c>
      <c r="D498" s="2" t="s">
        <v>1006</v>
      </c>
      <c r="E498" t="s">
        <v>215</v>
      </c>
      <c r="F498" t="s">
        <v>538</v>
      </c>
      <c r="G498">
        <v>0</v>
      </c>
      <c r="H498">
        <v>153</v>
      </c>
      <c r="I498">
        <v>0</v>
      </c>
      <c r="J498" t="s">
        <v>804</v>
      </c>
      <c r="K498">
        <v>133</v>
      </c>
      <c r="L498">
        <v>0</v>
      </c>
      <c r="M498">
        <f t="shared" si="14"/>
        <v>22</v>
      </c>
      <c r="N498" t="str">
        <f t="shared" si="15"/>
        <v>{id: 22, category: 'UZ', packNumber:  2, pickNumber:  7, cards = [212,133,81,80,1,192,153], playerPick: 133 reviewerPick: null],</v>
      </c>
    </row>
    <row r="499" spans="1:14" hidden="1">
      <c r="A499" t="s">
        <v>126</v>
      </c>
      <c r="B499" t="s">
        <v>208</v>
      </c>
      <c r="C499" s="2" t="s">
        <v>1001</v>
      </c>
      <c r="D499" s="2" t="s">
        <v>1006</v>
      </c>
      <c r="E499">
        <v>0</v>
      </c>
      <c r="F499" t="s">
        <v>364</v>
      </c>
      <c r="G499">
        <v>0</v>
      </c>
      <c r="H499" t="e">
        <v>#N/A</v>
      </c>
      <c r="I499">
        <v>0</v>
      </c>
      <c r="J499" t="s">
        <v>804</v>
      </c>
      <c r="K499">
        <v>133</v>
      </c>
      <c r="L499">
        <v>0</v>
      </c>
      <c r="M499">
        <f t="shared" si="14"/>
        <v>22</v>
      </c>
      <c r="N499" t="str">
        <f t="shared" si="15"/>
        <v>{id: 22, category: 'UZ', packNumber:  2, pickNumber:  7, cards = [212,133,81,80,1,192,153], playerPick: 133 reviewerPick: null],</v>
      </c>
    </row>
    <row r="500" spans="1:14" hidden="1">
      <c r="A500" t="s">
        <v>126</v>
      </c>
      <c r="B500" t="s">
        <v>208</v>
      </c>
      <c r="C500" s="2" t="s">
        <v>1001</v>
      </c>
      <c r="D500" s="2" t="s">
        <v>1006</v>
      </c>
      <c r="E500" t="s">
        <v>216</v>
      </c>
      <c r="F500" t="s">
        <v>539</v>
      </c>
      <c r="G500">
        <v>0</v>
      </c>
      <c r="H500">
        <v>184</v>
      </c>
      <c r="I500">
        <v>0</v>
      </c>
      <c r="J500" t="s">
        <v>805</v>
      </c>
      <c r="K500">
        <v>133</v>
      </c>
      <c r="L500">
        <v>0</v>
      </c>
      <c r="M500">
        <f t="shared" si="14"/>
        <v>22</v>
      </c>
      <c r="N500" t="str">
        <f t="shared" si="15"/>
        <v>{id: 22, category: 'UZ', packNumber:  2, pickNumber:  7, cards = [212,133,81,80,1,192,153,184], playerPick: 133 reviewerPick: null],</v>
      </c>
    </row>
    <row r="501" spans="1:14" hidden="1">
      <c r="A501" t="s">
        <v>126</v>
      </c>
      <c r="B501" t="s">
        <v>208</v>
      </c>
      <c r="C501" s="2" t="s">
        <v>1001</v>
      </c>
      <c r="D501" s="2" t="s">
        <v>1006</v>
      </c>
      <c r="E501">
        <v>0</v>
      </c>
      <c r="F501" t="s">
        <v>364</v>
      </c>
      <c r="G501">
        <v>0</v>
      </c>
      <c r="H501" t="e">
        <v>#N/A</v>
      </c>
      <c r="I501">
        <v>0</v>
      </c>
      <c r="J501" t="s">
        <v>805</v>
      </c>
      <c r="K501">
        <v>133</v>
      </c>
      <c r="L501">
        <v>0</v>
      </c>
      <c r="M501">
        <f t="shared" si="14"/>
        <v>22</v>
      </c>
      <c r="N501" t="str">
        <f t="shared" si="15"/>
        <v>{id: 22, category: 'UZ', packNumber:  2, pickNumber:  7, cards = [212,133,81,80,1,192,153,184], playerPick: 133 reviewerPick: null],</v>
      </c>
    </row>
    <row r="502" spans="1:14" hidden="1">
      <c r="A502" t="s">
        <v>126</v>
      </c>
      <c r="B502" t="s">
        <v>208</v>
      </c>
      <c r="C502" s="2" t="s">
        <v>1001</v>
      </c>
      <c r="D502" s="2" t="s">
        <v>1006</v>
      </c>
      <c r="E502" t="s">
        <v>217</v>
      </c>
      <c r="F502" t="s">
        <v>540</v>
      </c>
      <c r="G502">
        <v>0</v>
      </c>
      <c r="H502">
        <v>201</v>
      </c>
      <c r="I502">
        <v>0</v>
      </c>
      <c r="J502" t="s">
        <v>806</v>
      </c>
      <c r="K502">
        <v>133</v>
      </c>
      <c r="L502">
        <v>0</v>
      </c>
      <c r="M502">
        <f t="shared" si="14"/>
        <v>22</v>
      </c>
      <c r="N502" t="str">
        <f t="shared" si="15"/>
        <v>{id: 22, category: 'UZ', packNumber:  2, pickNumber:  7, cards = [212,133,81,80,1,192,153,184,201], playerPick: 133 reviewerPick: null],</v>
      </c>
    </row>
    <row r="503" spans="1:14" hidden="1">
      <c r="A503" t="s">
        <v>126</v>
      </c>
      <c r="B503" t="s">
        <v>208</v>
      </c>
      <c r="C503" s="2" t="s">
        <v>1001</v>
      </c>
      <c r="D503" s="2" t="s">
        <v>1006</v>
      </c>
      <c r="E503">
        <v>0</v>
      </c>
      <c r="F503" t="s">
        <v>364</v>
      </c>
      <c r="G503">
        <v>0</v>
      </c>
      <c r="H503" t="e">
        <v>#N/A</v>
      </c>
      <c r="I503">
        <v>0</v>
      </c>
      <c r="J503" t="s">
        <v>806</v>
      </c>
      <c r="K503">
        <v>133</v>
      </c>
      <c r="L503">
        <v>0</v>
      </c>
      <c r="M503">
        <f t="shared" si="14"/>
        <v>22</v>
      </c>
      <c r="N503" t="str">
        <f t="shared" si="15"/>
        <v>{id: 22, category: 'UZ', packNumber:  2, pickNumber:  7, cards = [212,133,81,80,1,192,153,184,201], playerPick: 133 reviewerPick: null],</v>
      </c>
    </row>
    <row r="504" spans="1:14" hidden="1">
      <c r="A504" t="s">
        <v>126</v>
      </c>
      <c r="B504" t="s">
        <v>208</v>
      </c>
      <c r="C504" s="2" t="s">
        <v>1001</v>
      </c>
      <c r="D504" s="2" t="s">
        <v>1006</v>
      </c>
      <c r="E504">
        <v>0</v>
      </c>
      <c r="F504" t="s">
        <v>364</v>
      </c>
      <c r="G504">
        <v>0</v>
      </c>
      <c r="H504" t="e">
        <v>#N/A</v>
      </c>
      <c r="I504">
        <v>0</v>
      </c>
      <c r="J504" t="s">
        <v>806</v>
      </c>
      <c r="K504">
        <v>133</v>
      </c>
      <c r="L504">
        <v>0</v>
      </c>
      <c r="M504">
        <f t="shared" si="14"/>
        <v>22</v>
      </c>
      <c r="N504" t="str">
        <f t="shared" si="15"/>
        <v>{id: 22, category: 'UZ', packNumber:  2, pickNumber:  7, cards = [212,133,81,80,1,192,153,184,201], playerPick: 133 reviewerPick: null],</v>
      </c>
    </row>
    <row r="505" spans="1:14">
      <c r="A505" t="s">
        <v>126</v>
      </c>
      <c r="B505" t="s">
        <v>208</v>
      </c>
      <c r="C505" s="2" t="s">
        <v>1001</v>
      </c>
      <c r="D505" s="2" t="s">
        <v>1006</v>
      </c>
      <c r="E505">
        <v>0</v>
      </c>
      <c r="F505" t="s">
        <v>364</v>
      </c>
      <c r="G505">
        <v>0</v>
      </c>
      <c r="H505" t="e">
        <v>#N/A</v>
      </c>
      <c r="I505">
        <v>0</v>
      </c>
      <c r="J505" t="s">
        <v>806</v>
      </c>
      <c r="K505">
        <v>133</v>
      </c>
      <c r="L505">
        <v>1</v>
      </c>
      <c r="M505">
        <f t="shared" si="14"/>
        <v>22</v>
      </c>
      <c r="N505" t="str">
        <f>"{id: "&amp;M505&amp;", packEdition: '"&amp;TRIM(SUBSTITUTE(A505,"------",""))&amp;"', packNumber: "&amp;C505&amp;", pickNumber: "&amp;D505&amp;", cards: ["&amp;J505&amp;"], playerPick: "&amp;K505&amp;", reviewerPick: null},"</f>
        <v>{id: 22, packEdition: 'UZ', packNumber:  2, pickNumber:  7, cards: [212,133,81,80,1,192,153,184,201], playerPick: 133, reviewerPick: null},</v>
      </c>
    </row>
    <row r="506" spans="1:14" hidden="1">
      <c r="A506" t="s">
        <v>126</v>
      </c>
      <c r="B506" t="s">
        <v>218</v>
      </c>
      <c r="C506" s="2" t="s">
        <v>1001</v>
      </c>
      <c r="D506" s="2" t="s">
        <v>1007</v>
      </c>
      <c r="E506" t="s">
        <v>363</v>
      </c>
      <c r="F506" t="s">
        <v>363</v>
      </c>
      <c r="G506">
        <v>0</v>
      </c>
      <c r="H506" t="e">
        <v>#N/A</v>
      </c>
      <c r="I506">
        <v>1</v>
      </c>
      <c r="J506" t="s">
        <v>363</v>
      </c>
      <c r="K506">
        <v>133</v>
      </c>
      <c r="L506">
        <v>0</v>
      </c>
      <c r="M506">
        <f t="shared" si="14"/>
        <v>23</v>
      </c>
      <c r="N506" t="str">
        <f t="shared" si="15"/>
        <v>{id: 23, category: 'UZ', packNumber:  2, pickNumber:  8, cards = [], playerPick: 133 reviewerPick: null],</v>
      </c>
    </row>
    <row r="507" spans="1:14" hidden="1">
      <c r="A507" t="s">
        <v>126</v>
      </c>
      <c r="B507" t="s">
        <v>218</v>
      </c>
      <c r="C507" s="2" t="s">
        <v>1001</v>
      </c>
      <c r="D507" s="2" t="s">
        <v>1007</v>
      </c>
      <c r="E507">
        <v>0</v>
      </c>
      <c r="F507" t="s">
        <v>364</v>
      </c>
      <c r="G507">
        <v>0</v>
      </c>
      <c r="H507" t="e">
        <v>#N/A</v>
      </c>
      <c r="I507">
        <v>0</v>
      </c>
      <c r="J507" t="s">
        <v>363</v>
      </c>
      <c r="K507">
        <v>133</v>
      </c>
      <c r="L507">
        <v>0</v>
      </c>
      <c r="M507">
        <f t="shared" si="14"/>
        <v>23</v>
      </c>
      <c r="N507" t="str">
        <f t="shared" si="15"/>
        <v>{id: 23, category: 'UZ', packNumber:  2, pickNumber:  8, cards = [], playerPick: 133 reviewerPick: null],</v>
      </c>
    </row>
    <row r="508" spans="1:14" hidden="1">
      <c r="A508" t="s">
        <v>126</v>
      </c>
      <c r="B508" t="s">
        <v>218</v>
      </c>
      <c r="C508" s="2" t="s">
        <v>1001</v>
      </c>
      <c r="D508" s="2" t="s">
        <v>1007</v>
      </c>
      <c r="E508" t="s">
        <v>219</v>
      </c>
      <c r="F508" t="s">
        <v>541</v>
      </c>
      <c r="G508">
        <v>0</v>
      </c>
      <c r="H508">
        <v>53</v>
      </c>
      <c r="I508">
        <v>0</v>
      </c>
      <c r="J508" t="s">
        <v>946</v>
      </c>
      <c r="K508">
        <v>133</v>
      </c>
      <c r="L508">
        <v>0</v>
      </c>
      <c r="M508">
        <f t="shared" si="14"/>
        <v>23</v>
      </c>
      <c r="N508" t="str">
        <f t="shared" si="15"/>
        <v>{id: 23, category: 'UZ', packNumber:  2, pickNumber:  8, cards = [53], playerPick: 133 reviewerPick: null],</v>
      </c>
    </row>
    <row r="509" spans="1:14" hidden="1">
      <c r="A509" t="s">
        <v>126</v>
      </c>
      <c r="B509" t="s">
        <v>218</v>
      </c>
      <c r="C509" s="2" t="s">
        <v>1001</v>
      </c>
      <c r="D509" s="2" t="s">
        <v>1007</v>
      </c>
      <c r="E509">
        <v>0</v>
      </c>
      <c r="F509" t="s">
        <v>364</v>
      </c>
      <c r="G509">
        <v>0</v>
      </c>
      <c r="H509" t="e">
        <v>#N/A</v>
      </c>
      <c r="I509">
        <v>0</v>
      </c>
      <c r="J509" t="s">
        <v>946</v>
      </c>
      <c r="K509">
        <v>133</v>
      </c>
      <c r="L509">
        <v>0</v>
      </c>
      <c r="M509">
        <f t="shared" si="14"/>
        <v>23</v>
      </c>
      <c r="N509" t="str">
        <f t="shared" si="15"/>
        <v>{id: 23, category: 'UZ', packNumber:  2, pickNumber:  8, cards = [53], playerPick: 133 reviewerPick: null],</v>
      </c>
    </row>
    <row r="510" spans="1:14" hidden="1">
      <c r="A510" t="s">
        <v>126</v>
      </c>
      <c r="B510" t="s">
        <v>218</v>
      </c>
      <c r="C510" s="2" t="s">
        <v>1001</v>
      </c>
      <c r="D510" s="2" t="s">
        <v>1007</v>
      </c>
      <c r="E510" t="s">
        <v>220</v>
      </c>
      <c r="F510" t="s">
        <v>542</v>
      </c>
      <c r="G510">
        <v>0</v>
      </c>
      <c r="H510">
        <v>20</v>
      </c>
      <c r="I510">
        <v>0</v>
      </c>
      <c r="J510" t="s">
        <v>807</v>
      </c>
      <c r="K510">
        <v>133</v>
      </c>
      <c r="L510">
        <v>0</v>
      </c>
      <c r="M510">
        <f t="shared" si="14"/>
        <v>23</v>
      </c>
      <c r="N510" t="str">
        <f t="shared" si="15"/>
        <v>{id: 23, category: 'UZ', packNumber:  2, pickNumber:  8, cards = [53,20], playerPick: 133 reviewerPick: null],</v>
      </c>
    </row>
    <row r="511" spans="1:14" hidden="1">
      <c r="A511" t="s">
        <v>126</v>
      </c>
      <c r="B511" t="s">
        <v>218</v>
      </c>
      <c r="C511" s="2" t="s">
        <v>1001</v>
      </c>
      <c r="D511" s="2" t="s">
        <v>1007</v>
      </c>
      <c r="E511">
        <v>0</v>
      </c>
      <c r="F511" t="s">
        <v>364</v>
      </c>
      <c r="G511">
        <v>0</v>
      </c>
      <c r="H511" t="e">
        <v>#N/A</v>
      </c>
      <c r="I511">
        <v>0</v>
      </c>
      <c r="J511" t="s">
        <v>807</v>
      </c>
      <c r="K511">
        <v>133</v>
      </c>
      <c r="L511">
        <v>0</v>
      </c>
      <c r="M511">
        <f t="shared" si="14"/>
        <v>23</v>
      </c>
      <c r="N511" t="str">
        <f t="shared" si="15"/>
        <v>{id: 23, category: 'UZ', packNumber:  2, pickNumber:  8, cards = [53,20], playerPick: 133 reviewerPick: null],</v>
      </c>
    </row>
    <row r="512" spans="1:14" hidden="1">
      <c r="A512" t="s">
        <v>126</v>
      </c>
      <c r="B512" t="s">
        <v>218</v>
      </c>
      <c r="C512" s="2" t="s">
        <v>1001</v>
      </c>
      <c r="D512" s="2" t="s">
        <v>1007</v>
      </c>
      <c r="E512" t="s">
        <v>221</v>
      </c>
      <c r="F512" t="s">
        <v>543</v>
      </c>
      <c r="G512">
        <v>0</v>
      </c>
      <c r="H512">
        <v>141</v>
      </c>
      <c r="I512">
        <v>0</v>
      </c>
      <c r="J512" t="s">
        <v>808</v>
      </c>
      <c r="K512">
        <v>133</v>
      </c>
      <c r="L512">
        <v>0</v>
      </c>
      <c r="M512">
        <f t="shared" si="14"/>
        <v>23</v>
      </c>
      <c r="N512" t="str">
        <f t="shared" si="15"/>
        <v>{id: 23, category: 'UZ', packNumber:  2, pickNumber:  8, cards = [53,20,141], playerPick: 133 reviewerPick: null],</v>
      </c>
    </row>
    <row r="513" spans="1:14" hidden="1">
      <c r="A513" t="s">
        <v>126</v>
      </c>
      <c r="B513" t="s">
        <v>218</v>
      </c>
      <c r="C513" s="2" t="s">
        <v>1001</v>
      </c>
      <c r="D513" s="2" t="s">
        <v>1007</v>
      </c>
      <c r="E513">
        <v>0</v>
      </c>
      <c r="F513" t="s">
        <v>364</v>
      </c>
      <c r="G513">
        <v>0</v>
      </c>
      <c r="H513" t="e">
        <v>#N/A</v>
      </c>
      <c r="I513">
        <v>0</v>
      </c>
      <c r="J513" t="s">
        <v>808</v>
      </c>
      <c r="K513">
        <v>133</v>
      </c>
      <c r="L513">
        <v>0</v>
      </c>
      <c r="M513">
        <f t="shared" si="14"/>
        <v>23</v>
      </c>
      <c r="N513" t="str">
        <f t="shared" si="15"/>
        <v>{id: 23, category: 'UZ', packNumber:  2, pickNumber:  8, cards = [53,20,141], playerPick: 133 reviewerPick: null],</v>
      </c>
    </row>
    <row r="514" spans="1:14" hidden="1">
      <c r="A514" t="s">
        <v>126</v>
      </c>
      <c r="B514" t="s">
        <v>218</v>
      </c>
      <c r="C514" s="2" t="s">
        <v>1001</v>
      </c>
      <c r="D514" s="2" t="s">
        <v>1007</v>
      </c>
      <c r="E514" t="s">
        <v>222</v>
      </c>
      <c r="F514" t="s">
        <v>544</v>
      </c>
      <c r="G514">
        <v>0</v>
      </c>
      <c r="H514">
        <v>156</v>
      </c>
      <c r="I514">
        <v>0</v>
      </c>
      <c r="J514" t="s">
        <v>809</v>
      </c>
      <c r="K514">
        <v>133</v>
      </c>
      <c r="L514">
        <v>0</v>
      </c>
      <c r="M514">
        <f t="shared" si="14"/>
        <v>23</v>
      </c>
      <c r="N514" t="str">
        <f t="shared" si="15"/>
        <v>{id: 23, category: 'UZ', packNumber:  2, pickNumber:  8, cards = [53,20,141,156], playerPick: 133 reviewerPick: null],</v>
      </c>
    </row>
    <row r="515" spans="1:14" hidden="1">
      <c r="A515" t="s">
        <v>126</v>
      </c>
      <c r="B515" t="s">
        <v>218</v>
      </c>
      <c r="C515" s="2" t="s">
        <v>1001</v>
      </c>
      <c r="D515" s="2" t="s">
        <v>1007</v>
      </c>
      <c r="E515">
        <v>0</v>
      </c>
      <c r="F515" t="s">
        <v>364</v>
      </c>
      <c r="G515">
        <v>0</v>
      </c>
      <c r="H515" t="e">
        <v>#N/A</v>
      </c>
      <c r="I515">
        <v>0</v>
      </c>
      <c r="J515" t="s">
        <v>809</v>
      </c>
      <c r="K515">
        <v>133</v>
      </c>
      <c r="L515">
        <v>0</v>
      </c>
      <c r="M515">
        <f t="shared" ref="M515:M578" si="16">IF(I515=1,IF(ISNUMBER(M514),M514+1,1),IF(ISNUMBER(M514),M514,0))</f>
        <v>23</v>
      </c>
      <c r="N515" t="str">
        <f t="shared" ref="N515:N578" si="17">"{id: "&amp;M515&amp;", category: '"&amp;TRIM(SUBSTITUTE(A515,"------",""))&amp;"', packNumber: "&amp;C515&amp;", pickNumber: "&amp;D515&amp;", cards = ["&amp;J515&amp;"], playerPick: "&amp;K515&amp;" reviewerPick: null],"</f>
        <v>{id: 23, category: 'UZ', packNumber:  2, pickNumber:  8, cards = [53,20,141,156], playerPick: 133 reviewerPick: null],</v>
      </c>
    </row>
    <row r="516" spans="1:14" hidden="1">
      <c r="A516" t="s">
        <v>126</v>
      </c>
      <c r="B516" t="s">
        <v>218</v>
      </c>
      <c r="C516" s="2" t="s">
        <v>1001</v>
      </c>
      <c r="D516" s="2" t="s">
        <v>1007</v>
      </c>
      <c r="E516" t="s">
        <v>223</v>
      </c>
      <c r="F516" t="s">
        <v>545</v>
      </c>
      <c r="G516">
        <v>1</v>
      </c>
      <c r="H516">
        <v>122</v>
      </c>
      <c r="I516">
        <v>0</v>
      </c>
      <c r="J516" t="s">
        <v>810</v>
      </c>
      <c r="K516">
        <v>122</v>
      </c>
      <c r="L516">
        <v>0</v>
      </c>
      <c r="M516">
        <f t="shared" si="16"/>
        <v>23</v>
      </c>
      <c r="N516" t="str">
        <f t="shared" si="17"/>
        <v>{id: 23, category: 'UZ', packNumber:  2, pickNumber:  8, cards = [53,20,141,156,122], playerPick: 122 reviewerPick: null],</v>
      </c>
    </row>
    <row r="517" spans="1:14" hidden="1">
      <c r="A517" t="s">
        <v>126</v>
      </c>
      <c r="B517" t="s">
        <v>218</v>
      </c>
      <c r="C517" s="2" t="s">
        <v>1001</v>
      </c>
      <c r="D517" s="2" t="s">
        <v>1007</v>
      </c>
      <c r="E517">
        <v>0</v>
      </c>
      <c r="F517" t="s">
        <v>364</v>
      </c>
      <c r="G517">
        <v>0</v>
      </c>
      <c r="H517" t="e">
        <v>#N/A</v>
      </c>
      <c r="I517">
        <v>0</v>
      </c>
      <c r="J517" t="s">
        <v>810</v>
      </c>
      <c r="K517">
        <v>122</v>
      </c>
      <c r="L517">
        <v>0</v>
      </c>
      <c r="M517">
        <f t="shared" si="16"/>
        <v>23</v>
      </c>
      <c r="N517" t="str">
        <f t="shared" si="17"/>
        <v>{id: 23, category: 'UZ', packNumber:  2, pickNumber:  8, cards = [53,20,141,156,122], playerPick: 122 reviewerPick: null],</v>
      </c>
    </row>
    <row r="518" spans="1:14" hidden="1">
      <c r="A518" t="s">
        <v>126</v>
      </c>
      <c r="B518" t="s">
        <v>218</v>
      </c>
      <c r="C518" s="2" t="s">
        <v>1001</v>
      </c>
      <c r="D518" s="2" t="s">
        <v>1007</v>
      </c>
      <c r="E518" t="s">
        <v>224</v>
      </c>
      <c r="F518" t="s">
        <v>546</v>
      </c>
      <c r="G518">
        <v>0</v>
      </c>
      <c r="H518">
        <v>90</v>
      </c>
      <c r="I518">
        <v>0</v>
      </c>
      <c r="J518" t="s">
        <v>811</v>
      </c>
      <c r="K518">
        <v>122</v>
      </c>
      <c r="L518">
        <v>0</v>
      </c>
      <c r="M518">
        <f t="shared" si="16"/>
        <v>23</v>
      </c>
      <c r="N518" t="str">
        <f t="shared" si="17"/>
        <v>{id: 23, category: 'UZ', packNumber:  2, pickNumber:  8, cards = [53,20,141,156,122,90], playerPick: 122 reviewerPick: null],</v>
      </c>
    </row>
    <row r="519" spans="1:14" hidden="1">
      <c r="A519" t="s">
        <v>126</v>
      </c>
      <c r="B519" t="s">
        <v>218</v>
      </c>
      <c r="C519" s="2" t="s">
        <v>1001</v>
      </c>
      <c r="D519" s="2" t="s">
        <v>1007</v>
      </c>
      <c r="E519">
        <v>0</v>
      </c>
      <c r="F519" t="s">
        <v>364</v>
      </c>
      <c r="G519">
        <v>0</v>
      </c>
      <c r="H519" t="e">
        <v>#N/A</v>
      </c>
      <c r="I519">
        <v>0</v>
      </c>
      <c r="J519" t="s">
        <v>811</v>
      </c>
      <c r="K519">
        <v>122</v>
      </c>
      <c r="L519">
        <v>0</v>
      </c>
      <c r="M519">
        <f t="shared" si="16"/>
        <v>23</v>
      </c>
      <c r="N519" t="str">
        <f t="shared" si="17"/>
        <v>{id: 23, category: 'UZ', packNumber:  2, pickNumber:  8, cards = [53,20,141,156,122,90], playerPick: 122 reviewerPick: null],</v>
      </c>
    </row>
    <row r="520" spans="1:14" hidden="1">
      <c r="A520" t="s">
        <v>126</v>
      </c>
      <c r="B520" t="s">
        <v>218</v>
      </c>
      <c r="C520" s="2" t="s">
        <v>1001</v>
      </c>
      <c r="D520" s="2" t="s">
        <v>1007</v>
      </c>
      <c r="E520" t="s">
        <v>225</v>
      </c>
      <c r="F520" t="s">
        <v>547</v>
      </c>
      <c r="G520">
        <v>0</v>
      </c>
      <c r="H520">
        <v>108</v>
      </c>
      <c r="I520">
        <v>0</v>
      </c>
      <c r="J520" t="s">
        <v>812</v>
      </c>
      <c r="K520">
        <v>122</v>
      </c>
      <c r="L520">
        <v>0</v>
      </c>
      <c r="M520">
        <f t="shared" si="16"/>
        <v>23</v>
      </c>
      <c r="N520" t="str">
        <f t="shared" si="17"/>
        <v>{id: 23, category: 'UZ', packNumber:  2, pickNumber:  8, cards = [53,20,141,156,122,90,108], playerPick: 122 reviewerPick: null],</v>
      </c>
    </row>
    <row r="521" spans="1:14" hidden="1">
      <c r="A521" t="s">
        <v>126</v>
      </c>
      <c r="B521" t="s">
        <v>218</v>
      </c>
      <c r="C521" s="2" t="s">
        <v>1001</v>
      </c>
      <c r="D521" s="2" t="s">
        <v>1007</v>
      </c>
      <c r="E521">
        <v>0</v>
      </c>
      <c r="F521" t="s">
        <v>364</v>
      </c>
      <c r="G521">
        <v>0</v>
      </c>
      <c r="H521" t="e">
        <v>#N/A</v>
      </c>
      <c r="I521">
        <v>0</v>
      </c>
      <c r="J521" t="s">
        <v>812</v>
      </c>
      <c r="K521">
        <v>122</v>
      </c>
      <c r="L521">
        <v>0</v>
      </c>
      <c r="M521">
        <f t="shared" si="16"/>
        <v>23</v>
      </c>
      <c r="N521" t="str">
        <f t="shared" si="17"/>
        <v>{id: 23, category: 'UZ', packNumber:  2, pickNumber:  8, cards = [53,20,141,156,122,90,108], playerPick: 122 reviewerPick: null],</v>
      </c>
    </row>
    <row r="522" spans="1:14" hidden="1">
      <c r="A522" t="s">
        <v>126</v>
      </c>
      <c r="B522" t="s">
        <v>218</v>
      </c>
      <c r="C522" s="2" t="s">
        <v>1001</v>
      </c>
      <c r="D522" s="2" t="s">
        <v>1007</v>
      </c>
      <c r="E522" t="s">
        <v>226</v>
      </c>
      <c r="F522" t="s">
        <v>548</v>
      </c>
      <c r="G522">
        <v>0</v>
      </c>
      <c r="H522">
        <v>170</v>
      </c>
      <c r="I522">
        <v>0</v>
      </c>
      <c r="J522" t="s">
        <v>813</v>
      </c>
      <c r="K522">
        <v>122</v>
      </c>
      <c r="L522">
        <v>0</v>
      </c>
      <c r="M522">
        <f t="shared" si="16"/>
        <v>23</v>
      </c>
      <c r="N522" t="str">
        <f t="shared" si="17"/>
        <v>{id: 23, category: 'UZ', packNumber:  2, pickNumber:  8, cards = [53,20,141,156,122,90,108,170], playerPick: 122 reviewerPick: null],</v>
      </c>
    </row>
    <row r="523" spans="1:14" hidden="1">
      <c r="A523" t="s">
        <v>126</v>
      </c>
      <c r="B523" t="s">
        <v>218</v>
      </c>
      <c r="C523" s="2" t="s">
        <v>1001</v>
      </c>
      <c r="D523" s="2" t="s">
        <v>1007</v>
      </c>
      <c r="E523">
        <v>0</v>
      </c>
      <c r="F523" t="s">
        <v>364</v>
      </c>
      <c r="G523">
        <v>0</v>
      </c>
      <c r="H523" t="e">
        <v>#N/A</v>
      </c>
      <c r="I523">
        <v>0</v>
      </c>
      <c r="J523" t="s">
        <v>813</v>
      </c>
      <c r="K523">
        <v>122</v>
      </c>
      <c r="L523">
        <v>0</v>
      </c>
      <c r="M523">
        <f t="shared" si="16"/>
        <v>23</v>
      </c>
      <c r="N523" t="str">
        <f t="shared" si="17"/>
        <v>{id: 23, category: 'UZ', packNumber:  2, pickNumber:  8, cards = [53,20,141,156,122,90,108,170], playerPick: 122 reviewerPick: null],</v>
      </c>
    </row>
    <row r="524" spans="1:14" hidden="1">
      <c r="A524" t="s">
        <v>126</v>
      </c>
      <c r="B524" t="s">
        <v>218</v>
      </c>
      <c r="C524" s="2" t="s">
        <v>1001</v>
      </c>
      <c r="D524" s="2" t="s">
        <v>1007</v>
      </c>
      <c r="E524">
        <v>0</v>
      </c>
      <c r="F524" t="s">
        <v>364</v>
      </c>
      <c r="G524">
        <v>0</v>
      </c>
      <c r="H524" t="e">
        <v>#N/A</v>
      </c>
      <c r="I524">
        <v>0</v>
      </c>
      <c r="J524" t="s">
        <v>813</v>
      </c>
      <c r="K524">
        <v>122</v>
      </c>
      <c r="L524">
        <v>0</v>
      </c>
      <c r="M524">
        <f t="shared" si="16"/>
        <v>23</v>
      </c>
      <c r="N524" t="str">
        <f t="shared" si="17"/>
        <v>{id: 23, category: 'UZ', packNumber:  2, pickNumber:  8, cards = [53,20,141,156,122,90,108,170], playerPick: 122 reviewerPick: null],</v>
      </c>
    </row>
    <row r="525" spans="1:14">
      <c r="A525" t="s">
        <v>126</v>
      </c>
      <c r="B525" t="s">
        <v>218</v>
      </c>
      <c r="C525" s="2" t="s">
        <v>1001</v>
      </c>
      <c r="D525" s="2" t="s">
        <v>1007</v>
      </c>
      <c r="E525">
        <v>0</v>
      </c>
      <c r="F525" t="s">
        <v>364</v>
      </c>
      <c r="G525">
        <v>0</v>
      </c>
      <c r="H525" t="e">
        <v>#N/A</v>
      </c>
      <c r="I525">
        <v>0</v>
      </c>
      <c r="J525" t="s">
        <v>813</v>
      </c>
      <c r="K525">
        <v>122</v>
      </c>
      <c r="L525">
        <v>1</v>
      </c>
      <c r="M525">
        <f t="shared" si="16"/>
        <v>23</v>
      </c>
      <c r="N525" t="str">
        <f>"{id: "&amp;M525&amp;", packEdition: '"&amp;TRIM(SUBSTITUTE(A525,"------",""))&amp;"', packNumber: "&amp;C525&amp;", pickNumber: "&amp;D525&amp;", cards: ["&amp;J525&amp;"], playerPick: "&amp;K525&amp;", reviewerPick: null},"</f>
        <v>{id: 23, packEdition: 'UZ', packNumber:  2, pickNumber:  8, cards: [53,20,141,156,122,90,108,170], playerPick: 122, reviewerPick: null},</v>
      </c>
    </row>
    <row r="526" spans="1:14" hidden="1">
      <c r="A526" t="s">
        <v>126</v>
      </c>
      <c r="B526" t="s">
        <v>227</v>
      </c>
      <c r="C526" s="2" t="s">
        <v>1001</v>
      </c>
      <c r="D526" s="2" t="s">
        <v>1008</v>
      </c>
      <c r="E526" t="s">
        <v>363</v>
      </c>
      <c r="F526" t="s">
        <v>363</v>
      </c>
      <c r="G526">
        <v>0</v>
      </c>
      <c r="H526" t="e">
        <v>#N/A</v>
      </c>
      <c r="I526">
        <v>1</v>
      </c>
      <c r="J526" t="s">
        <v>363</v>
      </c>
      <c r="K526">
        <v>122</v>
      </c>
      <c r="L526">
        <v>0</v>
      </c>
      <c r="M526">
        <f t="shared" si="16"/>
        <v>24</v>
      </c>
      <c r="N526" t="str">
        <f t="shared" si="17"/>
        <v>{id: 24, category: 'UZ', packNumber:  2, pickNumber:  9, cards = [], playerPick: 122 reviewerPick: null],</v>
      </c>
    </row>
    <row r="527" spans="1:14" hidden="1">
      <c r="A527" t="s">
        <v>126</v>
      </c>
      <c r="B527" t="s">
        <v>227</v>
      </c>
      <c r="C527" s="2" t="s">
        <v>1001</v>
      </c>
      <c r="D527" s="2" t="s">
        <v>1008</v>
      </c>
      <c r="E527">
        <v>0</v>
      </c>
      <c r="F527" t="s">
        <v>364</v>
      </c>
      <c r="G527">
        <v>0</v>
      </c>
      <c r="H527" t="e">
        <v>#N/A</v>
      </c>
      <c r="I527">
        <v>0</v>
      </c>
      <c r="J527" t="s">
        <v>363</v>
      </c>
      <c r="K527">
        <v>122</v>
      </c>
      <c r="L527">
        <v>0</v>
      </c>
      <c r="M527">
        <f t="shared" si="16"/>
        <v>24</v>
      </c>
      <c r="N527" t="str">
        <f t="shared" si="17"/>
        <v>{id: 24, category: 'UZ', packNumber:  2, pickNumber:  9, cards = [], playerPick: 122 reviewerPick: null],</v>
      </c>
    </row>
    <row r="528" spans="1:14" hidden="1">
      <c r="A528" t="s">
        <v>126</v>
      </c>
      <c r="B528" t="s">
        <v>227</v>
      </c>
      <c r="C528" s="2" t="s">
        <v>1001</v>
      </c>
      <c r="D528" s="2" t="s">
        <v>1008</v>
      </c>
      <c r="E528" t="s">
        <v>129</v>
      </c>
      <c r="F528" t="s">
        <v>458</v>
      </c>
      <c r="G528">
        <v>0</v>
      </c>
      <c r="H528">
        <v>135</v>
      </c>
      <c r="I528">
        <v>0</v>
      </c>
      <c r="J528" t="s">
        <v>947</v>
      </c>
      <c r="K528">
        <v>122</v>
      </c>
      <c r="L528">
        <v>0</v>
      </c>
      <c r="M528">
        <f t="shared" si="16"/>
        <v>24</v>
      </c>
      <c r="N528" t="str">
        <f t="shared" si="17"/>
        <v>{id: 24, category: 'UZ', packNumber:  2, pickNumber:  9, cards = [135], playerPick: 122 reviewerPick: null],</v>
      </c>
    </row>
    <row r="529" spans="1:14" hidden="1">
      <c r="A529" t="s">
        <v>126</v>
      </c>
      <c r="B529" t="s">
        <v>227</v>
      </c>
      <c r="C529" s="2" t="s">
        <v>1001</v>
      </c>
      <c r="D529" s="2" t="s">
        <v>1008</v>
      </c>
      <c r="E529">
        <v>0</v>
      </c>
      <c r="F529" t="s">
        <v>364</v>
      </c>
      <c r="G529">
        <v>0</v>
      </c>
      <c r="H529" t="e">
        <v>#N/A</v>
      </c>
      <c r="I529">
        <v>0</v>
      </c>
      <c r="J529" t="s">
        <v>947</v>
      </c>
      <c r="K529">
        <v>122</v>
      </c>
      <c r="L529">
        <v>0</v>
      </c>
      <c r="M529">
        <f t="shared" si="16"/>
        <v>24</v>
      </c>
      <c r="N529" t="str">
        <f t="shared" si="17"/>
        <v>{id: 24, category: 'UZ', packNumber:  2, pickNumber:  9, cards = [135], playerPick: 122 reviewerPick: null],</v>
      </c>
    </row>
    <row r="530" spans="1:14" hidden="1">
      <c r="A530" t="s">
        <v>126</v>
      </c>
      <c r="B530" t="s">
        <v>227</v>
      </c>
      <c r="C530" s="2" t="s">
        <v>1001</v>
      </c>
      <c r="D530" s="2" t="s">
        <v>1008</v>
      </c>
      <c r="E530" t="s">
        <v>131</v>
      </c>
      <c r="F530" t="s">
        <v>460</v>
      </c>
      <c r="G530">
        <v>0</v>
      </c>
      <c r="H530">
        <v>268</v>
      </c>
      <c r="I530">
        <v>0</v>
      </c>
      <c r="J530" t="s">
        <v>948</v>
      </c>
      <c r="K530">
        <v>122</v>
      </c>
      <c r="L530">
        <v>0</v>
      </c>
      <c r="M530">
        <f t="shared" si="16"/>
        <v>24</v>
      </c>
      <c r="N530" t="str">
        <f t="shared" si="17"/>
        <v>{id: 24, category: 'UZ', packNumber:  2, pickNumber:  9, cards = [135,268], playerPick: 122 reviewerPick: null],</v>
      </c>
    </row>
    <row r="531" spans="1:14" hidden="1">
      <c r="A531" t="s">
        <v>126</v>
      </c>
      <c r="B531" t="s">
        <v>227</v>
      </c>
      <c r="C531" s="2" t="s">
        <v>1001</v>
      </c>
      <c r="D531" s="2" t="s">
        <v>1008</v>
      </c>
      <c r="E531">
        <v>0</v>
      </c>
      <c r="F531" t="s">
        <v>364</v>
      </c>
      <c r="G531">
        <v>0</v>
      </c>
      <c r="H531" t="e">
        <v>#N/A</v>
      </c>
      <c r="I531">
        <v>0</v>
      </c>
      <c r="J531" t="s">
        <v>948</v>
      </c>
      <c r="K531">
        <v>122</v>
      </c>
      <c r="L531">
        <v>0</v>
      </c>
      <c r="M531">
        <f t="shared" si="16"/>
        <v>24</v>
      </c>
      <c r="N531" t="str">
        <f t="shared" si="17"/>
        <v>{id: 24, category: 'UZ', packNumber:  2, pickNumber:  9, cards = [135,268], playerPick: 122 reviewerPick: null],</v>
      </c>
    </row>
    <row r="532" spans="1:14" hidden="1">
      <c r="A532" t="s">
        <v>126</v>
      </c>
      <c r="B532" t="s">
        <v>227</v>
      </c>
      <c r="C532" s="2" t="s">
        <v>1001</v>
      </c>
      <c r="D532" s="2" t="s">
        <v>1008</v>
      </c>
      <c r="E532" t="s">
        <v>228</v>
      </c>
      <c r="F532" t="s">
        <v>465</v>
      </c>
      <c r="G532">
        <v>1</v>
      </c>
      <c r="H532">
        <v>110</v>
      </c>
      <c r="I532">
        <v>0</v>
      </c>
      <c r="J532" t="s">
        <v>949</v>
      </c>
      <c r="K532">
        <v>110</v>
      </c>
      <c r="L532">
        <v>0</v>
      </c>
      <c r="M532">
        <f t="shared" si="16"/>
        <v>24</v>
      </c>
      <c r="N532" t="str">
        <f t="shared" si="17"/>
        <v>{id: 24, category: 'UZ', packNumber:  2, pickNumber:  9, cards = [135,268,110], playerPick: 110 reviewerPick: null],</v>
      </c>
    </row>
    <row r="533" spans="1:14" hidden="1">
      <c r="A533" t="s">
        <v>126</v>
      </c>
      <c r="B533" t="s">
        <v>227</v>
      </c>
      <c r="C533" s="2" t="s">
        <v>1001</v>
      </c>
      <c r="D533" s="2" t="s">
        <v>1008</v>
      </c>
      <c r="E533">
        <v>0</v>
      </c>
      <c r="F533" t="s">
        <v>364</v>
      </c>
      <c r="G533">
        <v>0</v>
      </c>
      <c r="H533" t="e">
        <v>#N/A</v>
      </c>
      <c r="I533">
        <v>0</v>
      </c>
      <c r="J533" t="s">
        <v>949</v>
      </c>
      <c r="K533">
        <v>110</v>
      </c>
      <c r="L533">
        <v>0</v>
      </c>
      <c r="M533">
        <f t="shared" si="16"/>
        <v>24</v>
      </c>
      <c r="N533" t="str">
        <f t="shared" si="17"/>
        <v>{id: 24, category: 'UZ', packNumber:  2, pickNumber:  9, cards = [135,268,110], playerPick: 110 reviewerPick: null],</v>
      </c>
    </row>
    <row r="534" spans="1:14" hidden="1">
      <c r="A534" t="s">
        <v>126</v>
      </c>
      <c r="B534" t="s">
        <v>227</v>
      </c>
      <c r="C534" s="2" t="s">
        <v>1001</v>
      </c>
      <c r="D534" s="2" t="s">
        <v>1008</v>
      </c>
      <c r="E534" t="s">
        <v>137</v>
      </c>
      <c r="F534" t="s">
        <v>466</v>
      </c>
      <c r="G534">
        <v>0</v>
      </c>
      <c r="H534">
        <v>277</v>
      </c>
      <c r="I534">
        <v>0</v>
      </c>
      <c r="J534" t="s">
        <v>950</v>
      </c>
      <c r="K534">
        <v>110</v>
      </c>
      <c r="L534">
        <v>0</v>
      </c>
      <c r="M534">
        <f t="shared" si="16"/>
        <v>24</v>
      </c>
      <c r="N534" t="str">
        <f t="shared" si="17"/>
        <v>{id: 24, category: 'UZ', packNumber:  2, pickNumber:  9, cards = [135,268,110,277], playerPick: 110 reviewerPick: null],</v>
      </c>
    </row>
    <row r="535" spans="1:14" hidden="1">
      <c r="A535" t="s">
        <v>126</v>
      </c>
      <c r="B535" t="s">
        <v>227</v>
      </c>
      <c r="C535" s="2" t="s">
        <v>1001</v>
      </c>
      <c r="D535" s="2" t="s">
        <v>1008</v>
      </c>
      <c r="E535">
        <v>0</v>
      </c>
      <c r="F535" t="s">
        <v>364</v>
      </c>
      <c r="G535">
        <v>0</v>
      </c>
      <c r="H535" t="e">
        <v>#N/A</v>
      </c>
      <c r="I535">
        <v>0</v>
      </c>
      <c r="J535" t="s">
        <v>950</v>
      </c>
      <c r="K535">
        <v>110</v>
      </c>
      <c r="L535">
        <v>0</v>
      </c>
      <c r="M535">
        <f t="shared" si="16"/>
        <v>24</v>
      </c>
      <c r="N535" t="str">
        <f t="shared" si="17"/>
        <v>{id: 24, category: 'UZ', packNumber:  2, pickNumber:  9, cards = [135,268,110,277], playerPick: 110 reviewerPick: null],</v>
      </c>
    </row>
    <row r="536" spans="1:14" hidden="1">
      <c r="A536" t="s">
        <v>126</v>
      </c>
      <c r="B536" t="s">
        <v>227</v>
      </c>
      <c r="C536" s="2" t="s">
        <v>1001</v>
      </c>
      <c r="D536" s="2" t="s">
        <v>1008</v>
      </c>
      <c r="E536" t="s">
        <v>138</v>
      </c>
      <c r="F536" t="s">
        <v>467</v>
      </c>
      <c r="G536">
        <v>0</v>
      </c>
      <c r="H536">
        <v>171</v>
      </c>
      <c r="I536">
        <v>0</v>
      </c>
      <c r="J536" t="s">
        <v>951</v>
      </c>
      <c r="K536">
        <v>110</v>
      </c>
      <c r="L536">
        <v>0</v>
      </c>
      <c r="M536">
        <f t="shared" si="16"/>
        <v>24</v>
      </c>
      <c r="N536" t="str">
        <f t="shared" si="17"/>
        <v>{id: 24, category: 'UZ', packNumber:  2, pickNumber:  9, cards = [135,268,110,277,171], playerPick: 110 reviewerPick: null],</v>
      </c>
    </row>
    <row r="537" spans="1:14" hidden="1">
      <c r="A537" t="s">
        <v>126</v>
      </c>
      <c r="B537" t="s">
        <v>227</v>
      </c>
      <c r="C537" s="2" t="s">
        <v>1001</v>
      </c>
      <c r="D537" s="2" t="s">
        <v>1008</v>
      </c>
      <c r="E537">
        <v>0</v>
      </c>
      <c r="F537" t="s">
        <v>364</v>
      </c>
      <c r="G537">
        <v>0</v>
      </c>
      <c r="H537" t="e">
        <v>#N/A</v>
      </c>
      <c r="I537">
        <v>0</v>
      </c>
      <c r="J537" t="s">
        <v>951</v>
      </c>
      <c r="K537">
        <v>110</v>
      </c>
      <c r="L537">
        <v>0</v>
      </c>
      <c r="M537">
        <f t="shared" si="16"/>
        <v>24</v>
      </c>
      <c r="N537" t="str">
        <f t="shared" si="17"/>
        <v>{id: 24, category: 'UZ', packNumber:  2, pickNumber:  9, cards = [135,268,110,277,171], playerPick: 110 reviewerPick: null],</v>
      </c>
    </row>
    <row r="538" spans="1:14" hidden="1">
      <c r="A538" t="s">
        <v>126</v>
      </c>
      <c r="B538" t="s">
        <v>227</v>
      </c>
      <c r="C538" s="2" t="s">
        <v>1001</v>
      </c>
      <c r="D538" s="2" t="s">
        <v>1008</v>
      </c>
      <c r="E538" t="s">
        <v>140</v>
      </c>
      <c r="F538" t="s">
        <v>469</v>
      </c>
      <c r="G538">
        <v>0</v>
      </c>
      <c r="H538">
        <v>182</v>
      </c>
      <c r="I538">
        <v>0</v>
      </c>
      <c r="J538" t="s">
        <v>952</v>
      </c>
      <c r="K538">
        <v>110</v>
      </c>
      <c r="L538">
        <v>0</v>
      </c>
      <c r="M538">
        <f t="shared" si="16"/>
        <v>24</v>
      </c>
      <c r="N538" t="str">
        <f t="shared" si="17"/>
        <v>{id: 24, category: 'UZ', packNumber:  2, pickNumber:  9, cards = [135,268,110,277,171,182], playerPick: 110 reviewerPick: null],</v>
      </c>
    </row>
    <row r="539" spans="1:14" hidden="1">
      <c r="A539" t="s">
        <v>126</v>
      </c>
      <c r="B539" t="s">
        <v>227</v>
      </c>
      <c r="C539" s="2" t="s">
        <v>1001</v>
      </c>
      <c r="D539" s="2" t="s">
        <v>1008</v>
      </c>
      <c r="E539">
        <v>0</v>
      </c>
      <c r="F539" t="s">
        <v>364</v>
      </c>
      <c r="G539">
        <v>0</v>
      </c>
      <c r="H539" t="e">
        <v>#N/A</v>
      </c>
      <c r="I539">
        <v>0</v>
      </c>
      <c r="J539" t="s">
        <v>952</v>
      </c>
      <c r="K539">
        <v>110</v>
      </c>
      <c r="L539">
        <v>0</v>
      </c>
      <c r="M539">
        <f t="shared" si="16"/>
        <v>24</v>
      </c>
      <c r="N539" t="str">
        <f t="shared" si="17"/>
        <v>{id: 24, category: 'UZ', packNumber:  2, pickNumber:  9, cards = [135,268,110,277,171,182], playerPick: 110 reviewerPick: null],</v>
      </c>
    </row>
    <row r="540" spans="1:14" hidden="1">
      <c r="A540" t="s">
        <v>126</v>
      </c>
      <c r="B540" t="s">
        <v>227</v>
      </c>
      <c r="C540" s="2" t="s">
        <v>1001</v>
      </c>
      <c r="D540" s="2" t="s">
        <v>1008</v>
      </c>
      <c r="E540" t="s">
        <v>141</v>
      </c>
      <c r="F540" t="s">
        <v>470</v>
      </c>
      <c r="G540">
        <v>0</v>
      </c>
      <c r="H540">
        <v>204</v>
      </c>
      <c r="I540">
        <v>0</v>
      </c>
      <c r="J540" t="s">
        <v>953</v>
      </c>
      <c r="K540">
        <v>110</v>
      </c>
      <c r="L540">
        <v>0</v>
      </c>
      <c r="M540">
        <f t="shared" si="16"/>
        <v>24</v>
      </c>
      <c r="N540" t="str">
        <f t="shared" si="17"/>
        <v>{id: 24, category: 'UZ', packNumber:  2, pickNumber:  9, cards = [135,268,110,277,171,182,204], playerPick: 110 reviewerPick: null],</v>
      </c>
    </row>
    <row r="541" spans="1:14" hidden="1">
      <c r="A541" t="s">
        <v>126</v>
      </c>
      <c r="B541" t="s">
        <v>227</v>
      </c>
      <c r="C541" s="2" t="s">
        <v>1001</v>
      </c>
      <c r="D541" s="2" t="s">
        <v>1008</v>
      </c>
      <c r="E541">
        <v>0</v>
      </c>
      <c r="F541" t="s">
        <v>364</v>
      </c>
      <c r="G541">
        <v>0</v>
      </c>
      <c r="H541" t="e">
        <v>#N/A</v>
      </c>
      <c r="I541">
        <v>0</v>
      </c>
      <c r="J541" t="s">
        <v>953</v>
      </c>
      <c r="K541">
        <v>110</v>
      </c>
      <c r="L541">
        <v>0</v>
      </c>
      <c r="M541">
        <f t="shared" si="16"/>
        <v>24</v>
      </c>
      <c r="N541" t="str">
        <f t="shared" si="17"/>
        <v>{id: 24, category: 'UZ', packNumber:  2, pickNumber:  9, cards = [135,268,110,277,171,182,204], playerPick: 110 reviewerPick: null],</v>
      </c>
    </row>
    <row r="542" spans="1:14" hidden="1">
      <c r="A542" t="s">
        <v>126</v>
      </c>
      <c r="B542" t="s">
        <v>227</v>
      </c>
      <c r="C542" s="2" t="s">
        <v>1001</v>
      </c>
      <c r="D542" s="2" t="s">
        <v>1008</v>
      </c>
      <c r="E542">
        <v>0</v>
      </c>
      <c r="F542" t="s">
        <v>364</v>
      </c>
      <c r="G542">
        <v>0</v>
      </c>
      <c r="H542" t="e">
        <v>#N/A</v>
      </c>
      <c r="I542">
        <v>0</v>
      </c>
      <c r="J542" t="s">
        <v>953</v>
      </c>
      <c r="K542">
        <v>110</v>
      </c>
      <c r="L542">
        <v>0</v>
      </c>
      <c r="M542">
        <f t="shared" si="16"/>
        <v>24</v>
      </c>
      <c r="N542" t="str">
        <f t="shared" si="17"/>
        <v>{id: 24, category: 'UZ', packNumber:  2, pickNumber:  9, cards = [135,268,110,277,171,182,204], playerPick: 110 reviewerPick: null],</v>
      </c>
    </row>
    <row r="543" spans="1:14">
      <c r="A543" t="s">
        <v>126</v>
      </c>
      <c r="B543" t="s">
        <v>227</v>
      </c>
      <c r="C543" s="2" t="s">
        <v>1001</v>
      </c>
      <c r="D543" s="2" t="s">
        <v>1008</v>
      </c>
      <c r="E543">
        <v>0</v>
      </c>
      <c r="F543" t="s">
        <v>364</v>
      </c>
      <c r="G543">
        <v>0</v>
      </c>
      <c r="H543" t="e">
        <v>#N/A</v>
      </c>
      <c r="I543">
        <v>0</v>
      </c>
      <c r="J543" t="s">
        <v>953</v>
      </c>
      <c r="K543">
        <v>110</v>
      </c>
      <c r="L543">
        <v>1</v>
      </c>
      <c r="M543">
        <f t="shared" si="16"/>
        <v>24</v>
      </c>
      <c r="N543" t="str">
        <f>"{id: "&amp;M543&amp;", packEdition: '"&amp;TRIM(SUBSTITUTE(A543,"------",""))&amp;"', packNumber: "&amp;C543&amp;", pickNumber: "&amp;D543&amp;", cards: ["&amp;J543&amp;"], playerPick: "&amp;K543&amp;", reviewerPick: null},"</f>
        <v>{id: 24, packEdition: 'UZ', packNumber:  2, pickNumber:  9, cards: [135,268,110,277,171,182,204], playerPick: 110, reviewerPick: null},</v>
      </c>
    </row>
    <row r="544" spans="1:14" hidden="1">
      <c r="A544" t="s">
        <v>126</v>
      </c>
      <c r="B544" t="s">
        <v>229</v>
      </c>
      <c r="C544" s="2" t="s">
        <v>1001</v>
      </c>
      <c r="D544" s="2" t="s">
        <v>1009</v>
      </c>
      <c r="E544" t="s">
        <v>363</v>
      </c>
      <c r="F544" t="s">
        <v>363</v>
      </c>
      <c r="G544">
        <v>0</v>
      </c>
      <c r="H544" t="e">
        <v>#N/A</v>
      </c>
      <c r="I544">
        <v>1</v>
      </c>
      <c r="J544" t="s">
        <v>363</v>
      </c>
      <c r="K544">
        <v>110</v>
      </c>
      <c r="L544">
        <v>0</v>
      </c>
      <c r="M544">
        <f t="shared" si="16"/>
        <v>25</v>
      </c>
      <c r="N544" t="str">
        <f t="shared" si="17"/>
        <v>{id: 25, category: 'UZ', packNumber:  2, pickNumber: 10, cards = [], playerPick: 110 reviewerPick: null],</v>
      </c>
    </row>
    <row r="545" spans="1:14" hidden="1">
      <c r="A545" t="s">
        <v>126</v>
      </c>
      <c r="B545" t="s">
        <v>229</v>
      </c>
      <c r="C545" s="2" t="s">
        <v>1001</v>
      </c>
      <c r="D545" s="2" t="s">
        <v>1009</v>
      </c>
      <c r="E545">
        <v>0</v>
      </c>
      <c r="F545" t="s">
        <v>364</v>
      </c>
      <c r="G545">
        <v>0</v>
      </c>
      <c r="H545" t="e">
        <v>#N/A</v>
      </c>
      <c r="I545">
        <v>0</v>
      </c>
      <c r="J545" t="s">
        <v>363</v>
      </c>
      <c r="K545">
        <v>110</v>
      </c>
      <c r="L545">
        <v>0</v>
      </c>
      <c r="M545">
        <f t="shared" si="16"/>
        <v>25</v>
      </c>
      <c r="N545" t="str">
        <f t="shared" si="17"/>
        <v>{id: 25, category: 'UZ', packNumber:  2, pickNumber: 10, cards = [], playerPick: 110 reviewerPick: null],</v>
      </c>
    </row>
    <row r="546" spans="1:14" hidden="1">
      <c r="A546" t="s">
        <v>126</v>
      </c>
      <c r="B546" t="s">
        <v>229</v>
      </c>
      <c r="C546" s="2" t="s">
        <v>1001</v>
      </c>
      <c r="D546" s="2" t="s">
        <v>1009</v>
      </c>
      <c r="E546" t="s">
        <v>144</v>
      </c>
      <c r="F546" t="s">
        <v>472</v>
      </c>
      <c r="G546">
        <v>0</v>
      </c>
      <c r="H546">
        <v>37</v>
      </c>
      <c r="I546">
        <v>0</v>
      </c>
      <c r="J546" t="s">
        <v>935</v>
      </c>
      <c r="K546">
        <v>110</v>
      </c>
      <c r="L546">
        <v>0</v>
      </c>
      <c r="M546">
        <f t="shared" si="16"/>
        <v>25</v>
      </c>
      <c r="N546" t="str">
        <f t="shared" si="17"/>
        <v>{id: 25, category: 'UZ', packNumber:  2, pickNumber: 10, cards = [37], playerPick: 110 reviewerPick: null],</v>
      </c>
    </row>
    <row r="547" spans="1:14" hidden="1">
      <c r="A547" t="s">
        <v>126</v>
      </c>
      <c r="B547" t="s">
        <v>229</v>
      </c>
      <c r="C547" s="2" t="s">
        <v>1001</v>
      </c>
      <c r="D547" s="2" t="s">
        <v>1009</v>
      </c>
      <c r="E547">
        <v>0</v>
      </c>
      <c r="F547" t="s">
        <v>364</v>
      </c>
      <c r="G547">
        <v>0</v>
      </c>
      <c r="H547" t="e">
        <v>#N/A</v>
      </c>
      <c r="I547">
        <v>0</v>
      </c>
      <c r="J547" t="s">
        <v>935</v>
      </c>
      <c r="K547">
        <v>110</v>
      </c>
      <c r="L547">
        <v>0</v>
      </c>
      <c r="M547">
        <f t="shared" si="16"/>
        <v>25</v>
      </c>
      <c r="N547" t="str">
        <f t="shared" si="17"/>
        <v>{id: 25, category: 'UZ', packNumber:  2, pickNumber: 10, cards = [37], playerPick: 110 reviewerPick: null],</v>
      </c>
    </row>
    <row r="548" spans="1:14" hidden="1">
      <c r="A548" t="s">
        <v>126</v>
      </c>
      <c r="B548" t="s">
        <v>229</v>
      </c>
      <c r="C548" s="2" t="s">
        <v>1001</v>
      </c>
      <c r="D548" s="2" t="s">
        <v>1009</v>
      </c>
      <c r="E548" t="s">
        <v>146</v>
      </c>
      <c r="F548" t="s">
        <v>474</v>
      </c>
      <c r="G548">
        <v>0</v>
      </c>
      <c r="H548">
        <v>60</v>
      </c>
      <c r="I548">
        <v>0</v>
      </c>
      <c r="J548" t="s">
        <v>814</v>
      </c>
      <c r="K548">
        <v>110</v>
      </c>
      <c r="L548">
        <v>0</v>
      </c>
      <c r="M548">
        <f t="shared" si="16"/>
        <v>25</v>
      </c>
      <c r="N548" t="str">
        <f t="shared" si="17"/>
        <v>{id: 25, category: 'UZ', packNumber:  2, pickNumber: 10, cards = [37,60], playerPick: 110 reviewerPick: null],</v>
      </c>
    </row>
    <row r="549" spans="1:14" hidden="1">
      <c r="A549" t="s">
        <v>126</v>
      </c>
      <c r="B549" t="s">
        <v>229</v>
      </c>
      <c r="C549" s="2" t="s">
        <v>1001</v>
      </c>
      <c r="D549" s="2" t="s">
        <v>1009</v>
      </c>
      <c r="E549">
        <v>0</v>
      </c>
      <c r="F549" t="s">
        <v>364</v>
      </c>
      <c r="G549">
        <v>0</v>
      </c>
      <c r="H549" t="e">
        <v>#N/A</v>
      </c>
      <c r="I549">
        <v>0</v>
      </c>
      <c r="J549" t="s">
        <v>814</v>
      </c>
      <c r="K549">
        <v>110</v>
      </c>
      <c r="L549">
        <v>0</v>
      </c>
      <c r="M549">
        <f t="shared" si="16"/>
        <v>25</v>
      </c>
      <c r="N549" t="str">
        <f t="shared" si="17"/>
        <v>{id: 25, category: 'UZ', packNumber:  2, pickNumber: 10, cards = [37,60], playerPick: 110 reviewerPick: null],</v>
      </c>
    </row>
    <row r="550" spans="1:14" hidden="1">
      <c r="A550" t="s">
        <v>126</v>
      </c>
      <c r="B550" t="s">
        <v>229</v>
      </c>
      <c r="C550" s="2" t="s">
        <v>1001</v>
      </c>
      <c r="D550" s="2" t="s">
        <v>1009</v>
      </c>
      <c r="E550" t="s">
        <v>230</v>
      </c>
      <c r="F550" t="s">
        <v>476</v>
      </c>
      <c r="G550">
        <v>1</v>
      </c>
      <c r="H550">
        <v>75</v>
      </c>
      <c r="I550">
        <v>0</v>
      </c>
      <c r="J550" t="s">
        <v>815</v>
      </c>
      <c r="K550">
        <v>75</v>
      </c>
      <c r="L550">
        <v>0</v>
      </c>
      <c r="M550">
        <f t="shared" si="16"/>
        <v>25</v>
      </c>
      <c r="N550" t="str">
        <f t="shared" si="17"/>
        <v>{id: 25, category: 'UZ', packNumber:  2, pickNumber: 10, cards = [37,60,75], playerPick: 75 reviewerPick: null],</v>
      </c>
    </row>
    <row r="551" spans="1:14" hidden="1">
      <c r="A551" t="s">
        <v>126</v>
      </c>
      <c r="B551" t="s">
        <v>229</v>
      </c>
      <c r="C551" s="2" t="s">
        <v>1001</v>
      </c>
      <c r="D551" s="2" t="s">
        <v>1009</v>
      </c>
      <c r="E551">
        <v>0</v>
      </c>
      <c r="F551" t="s">
        <v>364</v>
      </c>
      <c r="G551">
        <v>0</v>
      </c>
      <c r="H551" t="e">
        <v>#N/A</v>
      </c>
      <c r="I551">
        <v>0</v>
      </c>
      <c r="J551" t="s">
        <v>815</v>
      </c>
      <c r="K551">
        <v>75</v>
      </c>
      <c r="L551">
        <v>0</v>
      </c>
      <c r="M551">
        <f t="shared" si="16"/>
        <v>25</v>
      </c>
      <c r="N551" t="str">
        <f t="shared" si="17"/>
        <v>{id: 25, category: 'UZ', packNumber:  2, pickNumber: 10, cards = [37,60,75], playerPick: 75 reviewerPick: null],</v>
      </c>
    </row>
    <row r="552" spans="1:14" hidden="1">
      <c r="A552" t="s">
        <v>126</v>
      </c>
      <c r="B552" t="s">
        <v>229</v>
      </c>
      <c r="C552" s="2" t="s">
        <v>1001</v>
      </c>
      <c r="D552" s="2" t="s">
        <v>1009</v>
      </c>
      <c r="E552" t="s">
        <v>149</v>
      </c>
      <c r="F552" t="s">
        <v>477</v>
      </c>
      <c r="G552">
        <v>0</v>
      </c>
      <c r="H552">
        <v>259</v>
      </c>
      <c r="I552">
        <v>0</v>
      </c>
      <c r="J552" t="s">
        <v>816</v>
      </c>
      <c r="K552">
        <v>75</v>
      </c>
      <c r="L552">
        <v>0</v>
      </c>
      <c r="M552">
        <f t="shared" si="16"/>
        <v>25</v>
      </c>
      <c r="N552" t="str">
        <f t="shared" si="17"/>
        <v>{id: 25, category: 'UZ', packNumber:  2, pickNumber: 10, cards = [37,60,75,259], playerPick: 75 reviewerPick: null],</v>
      </c>
    </row>
    <row r="553" spans="1:14" hidden="1">
      <c r="A553" t="s">
        <v>126</v>
      </c>
      <c r="B553" t="s">
        <v>229</v>
      </c>
      <c r="C553" s="2" t="s">
        <v>1001</v>
      </c>
      <c r="D553" s="2" t="s">
        <v>1009</v>
      </c>
      <c r="E553">
        <v>0</v>
      </c>
      <c r="F553" t="s">
        <v>364</v>
      </c>
      <c r="G553">
        <v>0</v>
      </c>
      <c r="H553" t="e">
        <v>#N/A</v>
      </c>
      <c r="I553">
        <v>0</v>
      </c>
      <c r="J553" t="s">
        <v>816</v>
      </c>
      <c r="K553">
        <v>75</v>
      </c>
      <c r="L553">
        <v>0</v>
      </c>
      <c r="M553">
        <f t="shared" si="16"/>
        <v>25</v>
      </c>
      <c r="N553" t="str">
        <f t="shared" si="17"/>
        <v>{id: 25, category: 'UZ', packNumber:  2, pickNumber: 10, cards = [37,60,75,259], playerPick: 75 reviewerPick: null],</v>
      </c>
    </row>
    <row r="554" spans="1:14" hidden="1">
      <c r="A554" t="s">
        <v>126</v>
      </c>
      <c r="B554" t="s">
        <v>229</v>
      </c>
      <c r="C554" s="2" t="s">
        <v>1001</v>
      </c>
      <c r="D554" s="2" t="s">
        <v>1009</v>
      </c>
      <c r="E554" t="s">
        <v>151</v>
      </c>
      <c r="F554" t="s">
        <v>479</v>
      </c>
      <c r="G554">
        <v>0</v>
      </c>
      <c r="H554">
        <v>65</v>
      </c>
      <c r="I554">
        <v>0</v>
      </c>
      <c r="J554" t="s">
        <v>817</v>
      </c>
      <c r="K554">
        <v>75</v>
      </c>
      <c r="L554">
        <v>0</v>
      </c>
      <c r="M554">
        <f t="shared" si="16"/>
        <v>25</v>
      </c>
      <c r="N554" t="str">
        <f t="shared" si="17"/>
        <v>{id: 25, category: 'UZ', packNumber:  2, pickNumber: 10, cards = [37,60,75,259,65], playerPick: 75 reviewerPick: null],</v>
      </c>
    </row>
    <row r="555" spans="1:14" hidden="1">
      <c r="A555" t="s">
        <v>126</v>
      </c>
      <c r="B555" t="s">
        <v>229</v>
      </c>
      <c r="C555" s="2" t="s">
        <v>1001</v>
      </c>
      <c r="D555" s="2" t="s">
        <v>1009</v>
      </c>
      <c r="E555">
        <v>0</v>
      </c>
      <c r="F555" t="s">
        <v>364</v>
      </c>
      <c r="G555">
        <v>0</v>
      </c>
      <c r="H555" t="e">
        <v>#N/A</v>
      </c>
      <c r="I555">
        <v>0</v>
      </c>
      <c r="J555" t="s">
        <v>817</v>
      </c>
      <c r="K555">
        <v>75</v>
      </c>
      <c r="L555">
        <v>0</v>
      </c>
      <c r="M555">
        <f t="shared" si="16"/>
        <v>25</v>
      </c>
      <c r="N555" t="str">
        <f t="shared" si="17"/>
        <v>{id: 25, category: 'UZ', packNumber:  2, pickNumber: 10, cards = [37,60,75,259,65], playerPick: 75 reviewerPick: null],</v>
      </c>
    </row>
    <row r="556" spans="1:14" hidden="1">
      <c r="A556" t="s">
        <v>126</v>
      </c>
      <c r="B556" t="s">
        <v>229</v>
      </c>
      <c r="C556" s="2" t="s">
        <v>1001</v>
      </c>
      <c r="D556" s="2" t="s">
        <v>1009</v>
      </c>
      <c r="E556" t="s">
        <v>157</v>
      </c>
      <c r="F556" t="s">
        <v>485</v>
      </c>
      <c r="G556">
        <v>0</v>
      </c>
      <c r="H556">
        <v>66</v>
      </c>
      <c r="I556">
        <v>0</v>
      </c>
      <c r="J556" t="s">
        <v>818</v>
      </c>
      <c r="K556">
        <v>75</v>
      </c>
      <c r="L556">
        <v>0</v>
      </c>
      <c r="M556">
        <f t="shared" si="16"/>
        <v>25</v>
      </c>
      <c r="N556" t="str">
        <f t="shared" si="17"/>
        <v>{id: 25, category: 'UZ', packNumber:  2, pickNumber: 10, cards = [37,60,75,259,65,66], playerPick: 75 reviewerPick: null],</v>
      </c>
    </row>
    <row r="557" spans="1:14" hidden="1">
      <c r="A557" t="s">
        <v>126</v>
      </c>
      <c r="B557" t="s">
        <v>229</v>
      </c>
      <c r="C557" s="2" t="s">
        <v>1001</v>
      </c>
      <c r="D557" s="2" t="s">
        <v>1009</v>
      </c>
      <c r="E557">
        <v>0</v>
      </c>
      <c r="F557" t="s">
        <v>364</v>
      </c>
      <c r="G557">
        <v>0</v>
      </c>
      <c r="H557" t="e">
        <v>#N/A</v>
      </c>
      <c r="I557">
        <v>0</v>
      </c>
      <c r="J557" t="s">
        <v>818</v>
      </c>
      <c r="K557">
        <v>75</v>
      </c>
      <c r="L557">
        <v>0</v>
      </c>
      <c r="M557">
        <f t="shared" si="16"/>
        <v>25</v>
      </c>
      <c r="N557" t="str">
        <f t="shared" si="17"/>
        <v>{id: 25, category: 'UZ', packNumber:  2, pickNumber: 10, cards = [37,60,75,259,65,66], playerPick: 75 reviewerPick: null],</v>
      </c>
    </row>
    <row r="558" spans="1:14" hidden="1">
      <c r="A558" t="s">
        <v>126</v>
      </c>
      <c r="B558" t="s">
        <v>229</v>
      </c>
      <c r="C558" s="2" t="s">
        <v>1001</v>
      </c>
      <c r="D558" s="2" t="s">
        <v>1009</v>
      </c>
      <c r="E558">
        <v>0</v>
      </c>
      <c r="F558" t="s">
        <v>364</v>
      </c>
      <c r="G558">
        <v>0</v>
      </c>
      <c r="H558" t="e">
        <v>#N/A</v>
      </c>
      <c r="I558">
        <v>0</v>
      </c>
      <c r="J558" t="s">
        <v>818</v>
      </c>
      <c r="K558">
        <v>75</v>
      </c>
      <c r="L558">
        <v>0</v>
      </c>
      <c r="M558">
        <f t="shared" si="16"/>
        <v>25</v>
      </c>
      <c r="N558" t="str">
        <f t="shared" si="17"/>
        <v>{id: 25, category: 'UZ', packNumber:  2, pickNumber: 10, cards = [37,60,75,259,65,66], playerPick: 75 reviewerPick: null],</v>
      </c>
    </row>
    <row r="559" spans="1:14">
      <c r="A559" t="s">
        <v>126</v>
      </c>
      <c r="B559" t="s">
        <v>229</v>
      </c>
      <c r="C559" s="2" t="s">
        <v>1001</v>
      </c>
      <c r="D559" s="2" t="s">
        <v>1009</v>
      </c>
      <c r="E559">
        <v>0</v>
      </c>
      <c r="F559" t="s">
        <v>364</v>
      </c>
      <c r="G559">
        <v>0</v>
      </c>
      <c r="H559" t="e">
        <v>#N/A</v>
      </c>
      <c r="I559">
        <v>0</v>
      </c>
      <c r="J559" t="s">
        <v>818</v>
      </c>
      <c r="K559">
        <v>75</v>
      </c>
      <c r="L559">
        <v>1</v>
      </c>
      <c r="M559">
        <f t="shared" si="16"/>
        <v>25</v>
      </c>
      <c r="N559" t="str">
        <f>"{id: "&amp;M559&amp;", packEdition: '"&amp;TRIM(SUBSTITUTE(A559,"------",""))&amp;"', packNumber: "&amp;C559&amp;", pickNumber: "&amp;D559&amp;", cards: ["&amp;J559&amp;"], playerPick: "&amp;K559&amp;", reviewerPick: null},"</f>
        <v>{id: 25, packEdition: 'UZ', packNumber:  2, pickNumber: 10, cards: [37,60,75,259,65,66], playerPick: 75, reviewerPick: null},</v>
      </c>
    </row>
    <row r="560" spans="1:14" hidden="1">
      <c r="A560" t="s">
        <v>126</v>
      </c>
      <c r="B560" t="s">
        <v>231</v>
      </c>
      <c r="C560" s="2" t="s">
        <v>1001</v>
      </c>
      <c r="D560" s="2" t="s">
        <v>1010</v>
      </c>
      <c r="E560" t="s">
        <v>363</v>
      </c>
      <c r="F560" t="s">
        <v>363</v>
      </c>
      <c r="G560">
        <v>0</v>
      </c>
      <c r="H560" t="e">
        <v>#N/A</v>
      </c>
      <c r="I560">
        <v>1</v>
      </c>
      <c r="J560" t="s">
        <v>363</v>
      </c>
      <c r="K560">
        <v>75</v>
      </c>
      <c r="L560">
        <v>0</v>
      </c>
      <c r="M560">
        <f t="shared" si="16"/>
        <v>26</v>
      </c>
      <c r="N560" t="str">
        <f t="shared" si="17"/>
        <v>{id: 26, category: 'UZ', packNumber:  2, pickNumber: 11, cards = [], playerPick: 75 reviewerPick: null],</v>
      </c>
    </row>
    <row r="561" spans="1:14" hidden="1">
      <c r="A561" t="s">
        <v>126</v>
      </c>
      <c r="B561" t="s">
        <v>231</v>
      </c>
      <c r="C561" s="2" t="s">
        <v>1001</v>
      </c>
      <c r="D561" s="2" t="s">
        <v>1010</v>
      </c>
      <c r="E561">
        <v>0</v>
      </c>
      <c r="F561" t="s">
        <v>364</v>
      </c>
      <c r="G561">
        <v>0</v>
      </c>
      <c r="H561" t="e">
        <v>#N/A</v>
      </c>
      <c r="I561">
        <v>0</v>
      </c>
      <c r="J561" t="s">
        <v>363</v>
      </c>
      <c r="K561">
        <v>75</v>
      </c>
      <c r="L561">
        <v>0</v>
      </c>
      <c r="M561">
        <f t="shared" si="16"/>
        <v>26</v>
      </c>
      <c r="N561" t="str">
        <f t="shared" si="17"/>
        <v>{id: 26, category: 'UZ', packNumber:  2, pickNumber: 11, cards = [], playerPick: 75 reviewerPick: null],</v>
      </c>
    </row>
    <row r="562" spans="1:14" hidden="1">
      <c r="A562" t="s">
        <v>126</v>
      </c>
      <c r="B562" t="s">
        <v>231</v>
      </c>
      <c r="C562" s="2" t="s">
        <v>1001</v>
      </c>
      <c r="D562" s="2" t="s">
        <v>1010</v>
      </c>
      <c r="E562" t="s">
        <v>162</v>
      </c>
      <c r="F562" t="s">
        <v>489</v>
      </c>
      <c r="G562">
        <v>0</v>
      </c>
      <c r="H562">
        <v>40</v>
      </c>
      <c r="I562">
        <v>0</v>
      </c>
      <c r="J562" t="s">
        <v>954</v>
      </c>
      <c r="K562">
        <v>75</v>
      </c>
      <c r="L562">
        <v>0</v>
      </c>
      <c r="M562">
        <f t="shared" si="16"/>
        <v>26</v>
      </c>
      <c r="N562" t="str">
        <f t="shared" si="17"/>
        <v>{id: 26, category: 'UZ', packNumber:  2, pickNumber: 11, cards = [40], playerPick: 75 reviewerPick: null],</v>
      </c>
    </row>
    <row r="563" spans="1:14" hidden="1">
      <c r="A563" t="s">
        <v>126</v>
      </c>
      <c r="B563" t="s">
        <v>231</v>
      </c>
      <c r="C563" s="2" t="s">
        <v>1001</v>
      </c>
      <c r="D563" s="2" t="s">
        <v>1010</v>
      </c>
      <c r="E563">
        <v>0</v>
      </c>
      <c r="F563" t="s">
        <v>364</v>
      </c>
      <c r="G563">
        <v>0</v>
      </c>
      <c r="H563" t="e">
        <v>#N/A</v>
      </c>
      <c r="I563">
        <v>0</v>
      </c>
      <c r="J563" t="s">
        <v>954</v>
      </c>
      <c r="K563">
        <v>75</v>
      </c>
      <c r="L563">
        <v>0</v>
      </c>
      <c r="M563">
        <f t="shared" si="16"/>
        <v>26</v>
      </c>
      <c r="N563" t="str">
        <f t="shared" si="17"/>
        <v>{id: 26, category: 'UZ', packNumber:  2, pickNumber: 11, cards = [40], playerPick: 75 reviewerPick: null],</v>
      </c>
    </row>
    <row r="564" spans="1:14" hidden="1">
      <c r="A564" t="s">
        <v>126</v>
      </c>
      <c r="B564" t="s">
        <v>231</v>
      </c>
      <c r="C564" s="2" t="s">
        <v>1001</v>
      </c>
      <c r="D564" s="2" t="s">
        <v>1010</v>
      </c>
      <c r="E564" t="s">
        <v>165</v>
      </c>
      <c r="F564" t="s">
        <v>492</v>
      </c>
      <c r="G564">
        <v>0</v>
      </c>
      <c r="H564">
        <v>39</v>
      </c>
      <c r="I564">
        <v>0</v>
      </c>
      <c r="J564" t="s">
        <v>819</v>
      </c>
      <c r="K564">
        <v>75</v>
      </c>
      <c r="L564">
        <v>0</v>
      </c>
      <c r="M564">
        <f t="shared" si="16"/>
        <v>26</v>
      </c>
      <c r="N564" t="str">
        <f t="shared" si="17"/>
        <v>{id: 26, category: 'UZ', packNumber:  2, pickNumber: 11, cards = [40,39], playerPick: 75 reviewerPick: null],</v>
      </c>
    </row>
    <row r="565" spans="1:14" hidden="1">
      <c r="A565" t="s">
        <v>126</v>
      </c>
      <c r="B565" t="s">
        <v>231</v>
      </c>
      <c r="C565" s="2" t="s">
        <v>1001</v>
      </c>
      <c r="D565" s="2" t="s">
        <v>1010</v>
      </c>
      <c r="E565">
        <v>0</v>
      </c>
      <c r="F565" t="s">
        <v>364</v>
      </c>
      <c r="G565">
        <v>0</v>
      </c>
      <c r="H565" t="e">
        <v>#N/A</v>
      </c>
      <c r="I565">
        <v>0</v>
      </c>
      <c r="J565" t="s">
        <v>819</v>
      </c>
      <c r="K565">
        <v>75</v>
      </c>
      <c r="L565">
        <v>0</v>
      </c>
      <c r="M565">
        <f t="shared" si="16"/>
        <v>26</v>
      </c>
      <c r="N565" t="str">
        <f t="shared" si="17"/>
        <v>{id: 26, category: 'UZ', packNumber:  2, pickNumber: 11, cards = [40,39], playerPick: 75 reviewerPick: null],</v>
      </c>
    </row>
    <row r="566" spans="1:14" hidden="1">
      <c r="A566" t="s">
        <v>126</v>
      </c>
      <c r="B566" t="s">
        <v>231</v>
      </c>
      <c r="C566" s="2" t="s">
        <v>1001</v>
      </c>
      <c r="D566" s="2" t="s">
        <v>1010</v>
      </c>
      <c r="E566" t="s">
        <v>232</v>
      </c>
      <c r="F566" t="s">
        <v>493</v>
      </c>
      <c r="G566">
        <v>1</v>
      </c>
      <c r="H566">
        <v>168</v>
      </c>
      <c r="I566">
        <v>0</v>
      </c>
      <c r="J566" t="s">
        <v>820</v>
      </c>
      <c r="K566">
        <v>168</v>
      </c>
      <c r="L566">
        <v>0</v>
      </c>
      <c r="M566">
        <f t="shared" si="16"/>
        <v>26</v>
      </c>
      <c r="N566" t="str">
        <f t="shared" si="17"/>
        <v>{id: 26, category: 'UZ', packNumber:  2, pickNumber: 11, cards = [40,39,168], playerPick: 168 reviewerPick: null],</v>
      </c>
    </row>
    <row r="567" spans="1:14" hidden="1">
      <c r="A567" t="s">
        <v>126</v>
      </c>
      <c r="B567" t="s">
        <v>231</v>
      </c>
      <c r="C567" s="2" t="s">
        <v>1001</v>
      </c>
      <c r="D567" s="2" t="s">
        <v>1010</v>
      </c>
      <c r="E567">
        <v>0</v>
      </c>
      <c r="F567" t="s">
        <v>364</v>
      </c>
      <c r="G567">
        <v>0</v>
      </c>
      <c r="H567" t="e">
        <v>#N/A</v>
      </c>
      <c r="I567">
        <v>0</v>
      </c>
      <c r="J567" t="s">
        <v>820</v>
      </c>
      <c r="K567">
        <v>168</v>
      </c>
      <c r="L567">
        <v>0</v>
      </c>
      <c r="M567">
        <f t="shared" si="16"/>
        <v>26</v>
      </c>
      <c r="N567" t="str">
        <f t="shared" si="17"/>
        <v>{id: 26, category: 'UZ', packNumber:  2, pickNumber: 11, cards = [40,39,168], playerPick: 168 reviewerPick: null],</v>
      </c>
    </row>
    <row r="568" spans="1:14" hidden="1">
      <c r="A568" t="s">
        <v>126</v>
      </c>
      <c r="B568" t="s">
        <v>231</v>
      </c>
      <c r="C568" s="2" t="s">
        <v>1001</v>
      </c>
      <c r="D568" s="2" t="s">
        <v>1010</v>
      </c>
      <c r="E568" t="s">
        <v>170</v>
      </c>
      <c r="F568" t="s">
        <v>497</v>
      </c>
      <c r="G568">
        <v>0</v>
      </c>
      <c r="H568">
        <v>79</v>
      </c>
      <c r="I568">
        <v>0</v>
      </c>
      <c r="J568" t="s">
        <v>821</v>
      </c>
      <c r="K568">
        <v>168</v>
      </c>
      <c r="L568">
        <v>0</v>
      </c>
      <c r="M568">
        <f t="shared" si="16"/>
        <v>26</v>
      </c>
      <c r="N568" t="str">
        <f t="shared" si="17"/>
        <v>{id: 26, category: 'UZ', packNumber:  2, pickNumber: 11, cards = [40,39,168,79], playerPick: 168 reviewerPick: null],</v>
      </c>
    </row>
    <row r="569" spans="1:14" hidden="1">
      <c r="A569" t="s">
        <v>126</v>
      </c>
      <c r="B569" t="s">
        <v>231</v>
      </c>
      <c r="C569" s="2" t="s">
        <v>1001</v>
      </c>
      <c r="D569" s="2" t="s">
        <v>1010</v>
      </c>
      <c r="E569">
        <v>0</v>
      </c>
      <c r="F569" t="s">
        <v>364</v>
      </c>
      <c r="G569">
        <v>0</v>
      </c>
      <c r="H569" t="e">
        <v>#N/A</v>
      </c>
      <c r="I569">
        <v>0</v>
      </c>
      <c r="J569" t="s">
        <v>821</v>
      </c>
      <c r="K569">
        <v>168</v>
      </c>
      <c r="L569">
        <v>0</v>
      </c>
      <c r="M569">
        <f t="shared" si="16"/>
        <v>26</v>
      </c>
      <c r="N569" t="str">
        <f t="shared" si="17"/>
        <v>{id: 26, category: 'UZ', packNumber:  2, pickNumber: 11, cards = [40,39,168,79], playerPick: 168 reviewerPick: null],</v>
      </c>
    </row>
    <row r="570" spans="1:14" hidden="1">
      <c r="A570" t="s">
        <v>126</v>
      </c>
      <c r="B570" t="s">
        <v>231</v>
      </c>
      <c r="C570" s="2" t="s">
        <v>1001</v>
      </c>
      <c r="D570" s="2" t="s">
        <v>1010</v>
      </c>
      <c r="E570" t="s">
        <v>171</v>
      </c>
      <c r="F570" t="s">
        <v>498</v>
      </c>
      <c r="G570">
        <v>0</v>
      </c>
      <c r="H570">
        <v>6</v>
      </c>
      <c r="I570">
        <v>0</v>
      </c>
      <c r="J570" t="s">
        <v>822</v>
      </c>
      <c r="K570">
        <v>168</v>
      </c>
      <c r="L570">
        <v>0</v>
      </c>
      <c r="M570">
        <f t="shared" si="16"/>
        <v>26</v>
      </c>
      <c r="N570" t="str">
        <f t="shared" si="17"/>
        <v>{id: 26, category: 'UZ', packNumber:  2, pickNumber: 11, cards = [40,39,168,79,6], playerPick: 168 reviewerPick: null],</v>
      </c>
    </row>
    <row r="571" spans="1:14" hidden="1">
      <c r="A571" t="s">
        <v>126</v>
      </c>
      <c r="B571" t="s">
        <v>231</v>
      </c>
      <c r="C571" s="2" t="s">
        <v>1001</v>
      </c>
      <c r="D571" s="2" t="s">
        <v>1010</v>
      </c>
      <c r="E571">
        <v>0</v>
      </c>
      <c r="F571" t="s">
        <v>364</v>
      </c>
      <c r="G571">
        <v>0</v>
      </c>
      <c r="H571" t="e">
        <v>#N/A</v>
      </c>
      <c r="I571">
        <v>0</v>
      </c>
      <c r="J571" t="s">
        <v>822</v>
      </c>
      <c r="K571">
        <v>168</v>
      </c>
      <c r="L571">
        <v>0</v>
      </c>
      <c r="M571">
        <f t="shared" si="16"/>
        <v>26</v>
      </c>
      <c r="N571" t="str">
        <f t="shared" si="17"/>
        <v>{id: 26, category: 'UZ', packNumber:  2, pickNumber: 11, cards = [40,39,168,79,6], playerPick: 168 reviewerPick: null],</v>
      </c>
    </row>
    <row r="572" spans="1:14" hidden="1">
      <c r="A572" t="s">
        <v>126</v>
      </c>
      <c r="B572" t="s">
        <v>231</v>
      </c>
      <c r="C572" s="2" t="s">
        <v>1001</v>
      </c>
      <c r="D572" s="2" t="s">
        <v>1010</v>
      </c>
      <c r="E572">
        <v>0</v>
      </c>
      <c r="F572" t="s">
        <v>364</v>
      </c>
      <c r="G572">
        <v>0</v>
      </c>
      <c r="H572" t="e">
        <v>#N/A</v>
      </c>
      <c r="I572">
        <v>0</v>
      </c>
      <c r="J572" t="s">
        <v>822</v>
      </c>
      <c r="K572">
        <v>168</v>
      </c>
      <c r="L572">
        <v>0</v>
      </c>
      <c r="M572">
        <f t="shared" si="16"/>
        <v>26</v>
      </c>
      <c r="N572" t="str">
        <f t="shared" si="17"/>
        <v>{id: 26, category: 'UZ', packNumber:  2, pickNumber: 11, cards = [40,39,168,79,6], playerPick: 168 reviewerPick: null],</v>
      </c>
    </row>
    <row r="573" spans="1:14">
      <c r="A573" t="s">
        <v>126</v>
      </c>
      <c r="B573" t="s">
        <v>231</v>
      </c>
      <c r="C573" s="2" t="s">
        <v>1001</v>
      </c>
      <c r="D573" s="2" t="s">
        <v>1010</v>
      </c>
      <c r="E573">
        <v>0</v>
      </c>
      <c r="F573" t="s">
        <v>364</v>
      </c>
      <c r="G573">
        <v>0</v>
      </c>
      <c r="H573" t="e">
        <v>#N/A</v>
      </c>
      <c r="I573">
        <v>0</v>
      </c>
      <c r="J573" t="s">
        <v>822</v>
      </c>
      <c r="K573">
        <v>168</v>
      </c>
      <c r="L573">
        <v>1</v>
      </c>
      <c r="M573">
        <f t="shared" si="16"/>
        <v>26</v>
      </c>
      <c r="N573" t="str">
        <f>"{id: "&amp;M573&amp;", packEdition: '"&amp;TRIM(SUBSTITUTE(A573,"------",""))&amp;"', packNumber: "&amp;C573&amp;", pickNumber: "&amp;D573&amp;", cards: ["&amp;J573&amp;"], playerPick: "&amp;K573&amp;", reviewerPick: null},"</f>
        <v>{id: 26, packEdition: 'UZ', packNumber:  2, pickNumber: 11, cards: [40,39,168,79,6], playerPick: 168, reviewerPick: null},</v>
      </c>
    </row>
    <row r="574" spans="1:14" hidden="1">
      <c r="A574" t="s">
        <v>126</v>
      </c>
      <c r="B574" t="s">
        <v>233</v>
      </c>
      <c r="C574" s="2" t="s">
        <v>1001</v>
      </c>
      <c r="D574" s="2" t="s">
        <v>1011</v>
      </c>
      <c r="E574" t="s">
        <v>363</v>
      </c>
      <c r="F574" t="s">
        <v>363</v>
      </c>
      <c r="G574">
        <v>0</v>
      </c>
      <c r="H574" t="e">
        <v>#N/A</v>
      </c>
      <c r="I574">
        <v>1</v>
      </c>
      <c r="J574" t="s">
        <v>363</v>
      </c>
      <c r="K574">
        <v>168</v>
      </c>
      <c r="L574">
        <v>0</v>
      </c>
      <c r="M574">
        <f t="shared" si="16"/>
        <v>27</v>
      </c>
      <c r="N574" t="str">
        <f t="shared" si="17"/>
        <v>{id: 27, category: 'UZ', packNumber:  2, pickNumber: 12, cards = [], playerPick: 168 reviewerPick: null],</v>
      </c>
    </row>
    <row r="575" spans="1:14" hidden="1">
      <c r="A575" t="s">
        <v>126</v>
      </c>
      <c r="B575" t="s">
        <v>233</v>
      </c>
      <c r="C575" s="2" t="s">
        <v>1001</v>
      </c>
      <c r="D575" s="2" t="s">
        <v>1011</v>
      </c>
      <c r="E575">
        <v>0</v>
      </c>
      <c r="F575" t="s">
        <v>364</v>
      </c>
      <c r="G575">
        <v>0</v>
      </c>
      <c r="H575" t="e">
        <v>#N/A</v>
      </c>
      <c r="I575">
        <v>0</v>
      </c>
      <c r="J575" t="s">
        <v>363</v>
      </c>
      <c r="K575">
        <v>168</v>
      </c>
      <c r="L575">
        <v>0</v>
      </c>
      <c r="M575">
        <f t="shared" si="16"/>
        <v>27</v>
      </c>
      <c r="N575" t="str">
        <f t="shared" si="17"/>
        <v>{id: 27, category: 'UZ', packNumber:  2, pickNumber: 12, cards = [], playerPick: 168 reviewerPick: null],</v>
      </c>
    </row>
    <row r="576" spans="1:14" hidden="1">
      <c r="A576" t="s">
        <v>126</v>
      </c>
      <c r="B576" t="s">
        <v>233</v>
      </c>
      <c r="C576" s="2" t="s">
        <v>1001</v>
      </c>
      <c r="D576" s="2" t="s">
        <v>1011</v>
      </c>
      <c r="E576" t="s">
        <v>173</v>
      </c>
      <c r="F576" t="s">
        <v>499</v>
      </c>
      <c r="G576">
        <v>0</v>
      </c>
      <c r="H576">
        <v>157</v>
      </c>
      <c r="I576">
        <v>0</v>
      </c>
      <c r="J576" t="s">
        <v>939</v>
      </c>
      <c r="K576">
        <v>168</v>
      </c>
      <c r="L576">
        <v>0</v>
      </c>
      <c r="M576">
        <f t="shared" si="16"/>
        <v>27</v>
      </c>
      <c r="N576" t="str">
        <f t="shared" si="17"/>
        <v>{id: 27, category: 'UZ', packNumber:  2, pickNumber: 12, cards = [157], playerPick: 168 reviewerPick: null],</v>
      </c>
    </row>
    <row r="577" spans="1:14" hidden="1">
      <c r="A577" t="s">
        <v>126</v>
      </c>
      <c r="B577" t="s">
        <v>233</v>
      </c>
      <c r="C577" s="2" t="s">
        <v>1001</v>
      </c>
      <c r="D577" s="2" t="s">
        <v>1011</v>
      </c>
      <c r="E577">
        <v>0</v>
      </c>
      <c r="F577" t="s">
        <v>364</v>
      </c>
      <c r="G577">
        <v>0</v>
      </c>
      <c r="H577" t="e">
        <v>#N/A</v>
      </c>
      <c r="I577">
        <v>0</v>
      </c>
      <c r="J577" t="s">
        <v>939</v>
      </c>
      <c r="K577">
        <v>168</v>
      </c>
      <c r="L577">
        <v>0</v>
      </c>
      <c r="M577">
        <f t="shared" si="16"/>
        <v>27</v>
      </c>
      <c r="N577" t="str">
        <f t="shared" si="17"/>
        <v>{id: 27, category: 'UZ', packNumber:  2, pickNumber: 12, cards = [157], playerPick: 168 reviewerPick: null],</v>
      </c>
    </row>
    <row r="578" spans="1:14" hidden="1">
      <c r="A578" t="s">
        <v>126</v>
      </c>
      <c r="B578" t="s">
        <v>233</v>
      </c>
      <c r="C578" s="2" t="s">
        <v>1001</v>
      </c>
      <c r="D578" s="2" t="s">
        <v>1011</v>
      </c>
      <c r="E578" t="s">
        <v>179</v>
      </c>
      <c r="F578" t="s">
        <v>505</v>
      </c>
      <c r="G578">
        <v>0</v>
      </c>
      <c r="H578">
        <v>179</v>
      </c>
      <c r="I578">
        <v>0</v>
      </c>
      <c r="J578" t="s">
        <v>955</v>
      </c>
      <c r="K578">
        <v>168</v>
      </c>
      <c r="L578">
        <v>0</v>
      </c>
      <c r="M578">
        <f t="shared" si="16"/>
        <v>27</v>
      </c>
      <c r="N578" t="str">
        <f t="shared" si="17"/>
        <v>{id: 27, category: 'UZ', packNumber:  2, pickNumber: 12, cards = [157,179], playerPick: 168 reviewerPick: null],</v>
      </c>
    </row>
    <row r="579" spans="1:14" hidden="1">
      <c r="A579" t="s">
        <v>126</v>
      </c>
      <c r="B579" t="s">
        <v>233</v>
      </c>
      <c r="C579" s="2" t="s">
        <v>1001</v>
      </c>
      <c r="D579" s="2" t="s">
        <v>1011</v>
      </c>
      <c r="E579">
        <v>0</v>
      </c>
      <c r="F579" t="s">
        <v>364</v>
      </c>
      <c r="G579">
        <v>0</v>
      </c>
      <c r="H579" t="e">
        <v>#N/A</v>
      </c>
      <c r="I579">
        <v>0</v>
      </c>
      <c r="J579" t="s">
        <v>955</v>
      </c>
      <c r="K579">
        <v>168</v>
      </c>
      <c r="L579">
        <v>0</v>
      </c>
      <c r="M579">
        <f t="shared" ref="M579:M642" si="18">IF(I579=1,IF(ISNUMBER(M578),M578+1,1),IF(ISNUMBER(M578),M578,0))</f>
        <v>27</v>
      </c>
      <c r="N579" t="str">
        <f t="shared" ref="N579:N642" si="19">"{id: "&amp;M579&amp;", category: '"&amp;TRIM(SUBSTITUTE(A579,"------",""))&amp;"', packNumber: "&amp;C579&amp;", pickNumber: "&amp;D579&amp;", cards = ["&amp;J579&amp;"], playerPick: "&amp;K579&amp;" reviewerPick: null],"</f>
        <v>{id: 27, category: 'UZ', packNumber:  2, pickNumber: 12, cards = [157,179], playerPick: 168 reviewerPick: null],</v>
      </c>
    </row>
    <row r="580" spans="1:14" hidden="1">
      <c r="A580" t="s">
        <v>126</v>
      </c>
      <c r="B580" t="s">
        <v>233</v>
      </c>
      <c r="C580" s="2" t="s">
        <v>1001</v>
      </c>
      <c r="D580" s="2" t="s">
        <v>1011</v>
      </c>
      <c r="E580" t="s">
        <v>182</v>
      </c>
      <c r="F580" t="s">
        <v>508</v>
      </c>
      <c r="G580">
        <v>0</v>
      </c>
      <c r="H580">
        <v>114</v>
      </c>
      <c r="I580">
        <v>0</v>
      </c>
      <c r="J580" t="s">
        <v>956</v>
      </c>
      <c r="K580">
        <v>168</v>
      </c>
      <c r="L580">
        <v>0</v>
      </c>
      <c r="M580">
        <f t="shared" si="18"/>
        <v>27</v>
      </c>
      <c r="N580" t="str">
        <f t="shared" si="19"/>
        <v>{id: 27, category: 'UZ', packNumber:  2, pickNumber: 12, cards = [157,179,114], playerPick: 168 reviewerPick: null],</v>
      </c>
    </row>
    <row r="581" spans="1:14" hidden="1">
      <c r="A581" t="s">
        <v>126</v>
      </c>
      <c r="B581" t="s">
        <v>233</v>
      </c>
      <c r="C581" s="2" t="s">
        <v>1001</v>
      </c>
      <c r="D581" s="2" t="s">
        <v>1011</v>
      </c>
      <c r="E581">
        <v>0</v>
      </c>
      <c r="F581" t="s">
        <v>364</v>
      </c>
      <c r="G581">
        <v>0</v>
      </c>
      <c r="H581" t="e">
        <v>#N/A</v>
      </c>
      <c r="I581">
        <v>0</v>
      </c>
      <c r="J581" t="s">
        <v>956</v>
      </c>
      <c r="K581">
        <v>168</v>
      </c>
      <c r="L581">
        <v>0</v>
      </c>
      <c r="M581">
        <f t="shared" si="18"/>
        <v>27</v>
      </c>
      <c r="N581" t="str">
        <f t="shared" si="19"/>
        <v>{id: 27, category: 'UZ', packNumber:  2, pickNumber: 12, cards = [157,179,114], playerPick: 168 reviewerPick: null],</v>
      </c>
    </row>
    <row r="582" spans="1:14" hidden="1">
      <c r="A582" t="s">
        <v>126</v>
      </c>
      <c r="B582" t="s">
        <v>233</v>
      </c>
      <c r="C582" s="2" t="s">
        <v>1001</v>
      </c>
      <c r="D582" s="2" t="s">
        <v>1011</v>
      </c>
      <c r="E582" t="s">
        <v>234</v>
      </c>
      <c r="F582" t="s">
        <v>510</v>
      </c>
      <c r="G582">
        <v>1</v>
      </c>
      <c r="H582">
        <v>115</v>
      </c>
      <c r="I582">
        <v>0</v>
      </c>
      <c r="J582" t="s">
        <v>957</v>
      </c>
      <c r="K582">
        <v>115</v>
      </c>
      <c r="L582">
        <v>0</v>
      </c>
      <c r="M582">
        <f t="shared" si="18"/>
        <v>27</v>
      </c>
      <c r="N582" t="str">
        <f t="shared" si="19"/>
        <v>{id: 27, category: 'UZ', packNumber:  2, pickNumber: 12, cards = [157,179,114,115], playerPick: 115 reviewerPick: null],</v>
      </c>
    </row>
    <row r="583" spans="1:14" hidden="1">
      <c r="A583" t="s">
        <v>126</v>
      </c>
      <c r="B583" t="s">
        <v>233</v>
      </c>
      <c r="C583" s="2" t="s">
        <v>1001</v>
      </c>
      <c r="D583" s="2" t="s">
        <v>1011</v>
      </c>
      <c r="E583">
        <v>0</v>
      </c>
      <c r="F583" t="s">
        <v>364</v>
      </c>
      <c r="G583">
        <v>0</v>
      </c>
      <c r="H583" t="e">
        <v>#N/A</v>
      </c>
      <c r="I583">
        <v>0</v>
      </c>
      <c r="J583" t="s">
        <v>957</v>
      </c>
      <c r="K583">
        <v>115</v>
      </c>
      <c r="L583">
        <v>0</v>
      </c>
      <c r="M583">
        <f t="shared" si="18"/>
        <v>27</v>
      </c>
      <c r="N583" t="str">
        <f t="shared" si="19"/>
        <v>{id: 27, category: 'UZ', packNumber:  2, pickNumber: 12, cards = [157,179,114,115], playerPick: 115 reviewerPick: null],</v>
      </c>
    </row>
    <row r="584" spans="1:14" hidden="1">
      <c r="A584" t="s">
        <v>126</v>
      </c>
      <c r="B584" t="s">
        <v>233</v>
      </c>
      <c r="C584" s="2" t="s">
        <v>1001</v>
      </c>
      <c r="D584" s="2" t="s">
        <v>1011</v>
      </c>
      <c r="E584">
        <v>0</v>
      </c>
      <c r="F584" t="s">
        <v>364</v>
      </c>
      <c r="G584">
        <v>0</v>
      </c>
      <c r="H584" t="e">
        <v>#N/A</v>
      </c>
      <c r="I584">
        <v>0</v>
      </c>
      <c r="J584" t="s">
        <v>957</v>
      </c>
      <c r="K584">
        <v>115</v>
      </c>
      <c r="L584">
        <v>0</v>
      </c>
      <c r="M584">
        <f t="shared" si="18"/>
        <v>27</v>
      </c>
      <c r="N584" t="str">
        <f t="shared" si="19"/>
        <v>{id: 27, category: 'UZ', packNumber:  2, pickNumber: 12, cards = [157,179,114,115], playerPick: 115 reviewerPick: null],</v>
      </c>
    </row>
    <row r="585" spans="1:14">
      <c r="A585" t="s">
        <v>126</v>
      </c>
      <c r="B585" t="s">
        <v>233</v>
      </c>
      <c r="C585" s="2" t="s">
        <v>1001</v>
      </c>
      <c r="D585" s="2" t="s">
        <v>1011</v>
      </c>
      <c r="E585">
        <v>0</v>
      </c>
      <c r="F585" t="s">
        <v>364</v>
      </c>
      <c r="G585">
        <v>0</v>
      </c>
      <c r="H585" t="e">
        <v>#N/A</v>
      </c>
      <c r="I585">
        <v>0</v>
      </c>
      <c r="J585" t="s">
        <v>957</v>
      </c>
      <c r="K585">
        <v>115</v>
      </c>
      <c r="L585">
        <v>1</v>
      </c>
      <c r="M585">
        <f t="shared" si="18"/>
        <v>27</v>
      </c>
      <c r="N585" t="str">
        <f>"{id: "&amp;M585&amp;", packEdition: '"&amp;TRIM(SUBSTITUTE(A585,"------",""))&amp;"', packNumber: "&amp;C585&amp;", pickNumber: "&amp;D585&amp;", cards: ["&amp;J585&amp;"], playerPick: "&amp;K585&amp;", reviewerPick: null},"</f>
        <v>{id: 27, packEdition: 'UZ', packNumber:  2, pickNumber: 12, cards: [157,179,114,115], playerPick: 115, reviewerPick: null},</v>
      </c>
    </row>
    <row r="586" spans="1:14" hidden="1">
      <c r="A586" t="s">
        <v>126</v>
      </c>
      <c r="B586" t="s">
        <v>235</v>
      </c>
      <c r="C586" s="2" t="s">
        <v>1001</v>
      </c>
      <c r="D586" s="2" t="s">
        <v>1012</v>
      </c>
      <c r="E586" t="s">
        <v>363</v>
      </c>
      <c r="F586" t="s">
        <v>363</v>
      </c>
      <c r="G586">
        <v>0</v>
      </c>
      <c r="H586" t="e">
        <v>#N/A</v>
      </c>
      <c r="I586">
        <v>1</v>
      </c>
      <c r="J586" t="s">
        <v>363</v>
      </c>
      <c r="K586">
        <v>115</v>
      </c>
      <c r="L586">
        <v>0</v>
      </c>
      <c r="M586">
        <f t="shared" si="18"/>
        <v>28</v>
      </c>
      <c r="N586" t="str">
        <f t="shared" si="19"/>
        <v>{id: 28, category: 'UZ', packNumber:  2, pickNumber: 13, cards = [], playerPick: 115 reviewerPick: null],</v>
      </c>
    </row>
    <row r="587" spans="1:14" hidden="1">
      <c r="A587" t="s">
        <v>126</v>
      </c>
      <c r="B587" t="s">
        <v>235</v>
      </c>
      <c r="C587" s="2" t="s">
        <v>1001</v>
      </c>
      <c r="D587" s="2" t="s">
        <v>1012</v>
      </c>
      <c r="E587">
        <v>0</v>
      </c>
      <c r="F587" t="s">
        <v>364</v>
      </c>
      <c r="G587">
        <v>0</v>
      </c>
      <c r="H587" t="e">
        <v>#N/A</v>
      </c>
      <c r="I587">
        <v>0</v>
      </c>
      <c r="J587" t="s">
        <v>363</v>
      </c>
      <c r="K587">
        <v>115</v>
      </c>
      <c r="L587">
        <v>0</v>
      </c>
      <c r="M587">
        <f t="shared" si="18"/>
        <v>28</v>
      </c>
      <c r="N587" t="str">
        <f t="shared" si="19"/>
        <v>{id: 28, category: 'UZ', packNumber:  2, pickNumber: 13, cards = [], playerPick: 115 reviewerPick: null],</v>
      </c>
    </row>
    <row r="588" spans="1:14" hidden="1">
      <c r="A588" t="s">
        <v>126</v>
      </c>
      <c r="B588" t="s">
        <v>235</v>
      </c>
      <c r="C588" s="2" t="s">
        <v>1001</v>
      </c>
      <c r="D588" s="2" t="s">
        <v>1012</v>
      </c>
      <c r="E588" t="s">
        <v>187</v>
      </c>
      <c r="F588" t="s">
        <v>512</v>
      </c>
      <c r="G588">
        <v>0</v>
      </c>
      <c r="H588">
        <v>237</v>
      </c>
      <c r="I588">
        <v>0</v>
      </c>
      <c r="J588" t="s">
        <v>958</v>
      </c>
      <c r="K588">
        <v>115</v>
      </c>
      <c r="L588">
        <v>0</v>
      </c>
      <c r="M588">
        <f t="shared" si="18"/>
        <v>28</v>
      </c>
      <c r="N588" t="str">
        <f t="shared" si="19"/>
        <v>{id: 28, category: 'UZ', packNumber:  2, pickNumber: 13, cards = [237], playerPick: 115 reviewerPick: null],</v>
      </c>
    </row>
    <row r="589" spans="1:14" hidden="1">
      <c r="A589" t="s">
        <v>126</v>
      </c>
      <c r="B589" t="s">
        <v>235</v>
      </c>
      <c r="C589" s="2" t="s">
        <v>1001</v>
      </c>
      <c r="D589" s="2" t="s">
        <v>1012</v>
      </c>
      <c r="E589">
        <v>0</v>
      </c>
      <c r="F589" t="s">
        <v>364</v>
      </c>
      <c r="G589">
        <v>0</v>
      </c>
      <c r="H589" t="e">
        <v>#N/A</v>
      </c>
      <c r="I589">
        <v>0</v>
      </c>
      <c r="J589" t="s">
        <v>958</v>
      </c>
      <c r="K589">
        <v>115</v>
      </c>
      <c r="L589">
        <v>0</v>
      </c>
      <c r="M589">
        <f t="shared" si="18"/>
        <v>28</v>
      </c>
      <c r="N589" t="str">
        <f t="shared" si="19"/>
        <v>{id: 28, category: 'UZ', packNumber:  2, pickNumber: 13, cards = [237], playerPick: 115 reviewerPick: null],</v>
      </c>
    </row>
    <row r="590" spans="1:14" hidden="1">
      <c r="A590" t="s">
        <v>126</v>
      </c>
      <c r="B590" t="s">
        <v>235</v>
      </c>
      <c r="C590" s="2" t="s">
        <v>1001</v>
      </c>
      <c r="D590" s="2" t="s">
        <v>1012</v>
      </c>
      <c r="E590" t="s">
        <v>193</v>
      </c>
      <c r="F590" t="s">
        <v>518</v>
      </c>
      <c r="G590">
        <v>0</v>
      </c>
      <c r="H590">
        <v>76</v>
      </c>
      <c r="I590">
        <v>0</v>
      </c>
      <c r="J590" t="s">
        <v>823</v>
      </c>
      <c r="K590">
        <v>115</v>
      </c>
      <c r="L590">
        <v>0</v>
      </c>
      <c r="M590">
        <f t="shared" si="18"/>
        <v>28</v>
      </c>
      <c r="N590" t="str">
        <f t="shared" si="19"/>
        <v>{id: 28, category: 'UZ', packNumber:  2, pickNumber: 13, cards = [237,76], playerPick: 115 reviewerPick: null],</v>
      </c>
    </row>
    <row r="591" spans="1:14" hidden="1">
      <c r="A591" t="s">
        <v>126</v>
      </c>
      <c r="B591" t="s">
        <v>235</v>
      </c>
      <c r="C591" s="2" t="s">
        <v>1001</v>
      </c>
      <c r="D591" s="2" t="s">
        <v>1012</v>
      </c>
      <c r="E591">
        <v>0</v>
      </c>
      <c r="F591" t="s">
        <v>364</v>
      </c>
      <c r="G591">
        <v>0</v>
      </c>
      <c r="H591" t="e">
        <v>#N/A</v>
      </c>
      <c r="I591">
        <v>0</v>
      </c>
      <c r="J591" t="s">
        <v>823</v>
      </c>
      <c r="K591">
        <v>115</v>
      </c>
      <c r="L591">
        <v>0</v>
      </c>
      <c r="M591">
        <f t="shared" si="18"/>
        <v>28</v>
      </c>
      <c r="N591" t="str">
        <f t="shared" si="19"/>
        <v>{id: 28, category: 'UZ', packNumber:  2, pickNumber: 13, cards = [237,76], playerPick: 115 reviewerPick: null],</v>
      </c>
    </row>
    <row r="592" spans="1:14" hidden="1">
      <c r="A592" t="s">
        <v>126</v>
      </c>
      <c r="B592" t="s">
        <v>235</v>
      </c>
      <c r="C592" s="2" t="s">
        <v>1001</v>
      </c>
      <c r="D592" s="2" t="s">
        <v>1012</v>
      </c>
      <c r="E592" t="s">
        <v>236</v>
      </c>
      <c r="F592" t="s">
        <v>521</v>
      </c>
      <c r="G592">
        <v>1</v>
      </c>
      <c r="H592">
        <v>33</v>
      </c>
      <c r="I592">
        <v>0</v>
      </c>
      <c r="J592" t="s">
        <v>824</v>
      </c>
      <c r="K592">
        <v>33</v>
      </c>
      <c r="L592">
        <v>0</v>
      </c>
      <c r="M592">
        <f t="shared" si="18"/>
        <v>28</v>
      </c>
      <c r="N592" t="str">
        <f t="shared" si="19"/>
        <v>{id: 28, category: 'UZ', packNumber:  2, pickNumber: 13, cards = [237,76,33], playerPick: 33 reviewerPick: null],</v>
      </c>
    </row>
    <row r="593" spans="1:14" hidden="1">
      <c r="A593" t="s">
        <v>126</v>
      </c>
      <c r="B593" t="s">
        <v>235</v>
      </c>
      <c r="C593" s="2" t="s">
        <v>1001</v>
      </c>
      <c r="D593" s="2" t="s">
        <v>1012</v>
      </c>
      <c r="E593">
        <v>0</v>
      </c>
      <c r="F593" t="s">
        <v>364</v>
      </c>
      <c r="G593">
        <v>0</v>
      </c>
      <c r="H593" t="e">
        <v>#N/A</v>
      </c>
      <c r="I593">
        <v>0</v>
      </c>
      <c r="J593" t="s">
        <v>824</v>
      </c>
      <c r="K593">
        <v>33</v>
      </c>
      <c r="L593">
        <v>0</v>
      </c>
      <c r="M593">
        <f t="shared" si="18"/>
        <v>28</v>
      </c>
      <c r="N593" t="str">
        <f t="shared" si="19"/>
        <v>{id: 28, category: 'UZ', packNumber:  2, pickNumber: 13, cards = [237,76,33], playerPick: 33 reviewerPick: null],</v>
      </c>
    </row>
    <row r="594" spans="1:14" hidden="1">
      <c r="A594" t="s">
        <v>126</v>
      </c>
      <c r="B594" t="s">
        <v>235</v>
      </c>
      <c r="C594" s="2" t="s">
        <v>1001</v>
      </c>
      <c r="D594" s="2" t="s">
        <v>1012</v>
      </c>
      <c r="E594">
        <v>0</v>
      </c>
      <c r="F594" t="s">
        <v>364</v>
      </c>
      <c r="G594">
        <v>0</v>
      </c>
      <c r="H594" t="e">
        <v>#N/A</v>
      </c>
      <c r="I594">
        <v>0</v>
      </c>
      <c r="J594" t="s">
        <v>824</v>
      </c>
      <c r="K594">
        <v>33</v>
      </c>
      <c r="L594">
        <v>0</v>
      </c>
      <c r="M594">
        <f t="shared" si="18"/>
        <v>28</v>
      </c>
      <c r="N594" t="str">
        <f t="shared" si="19"/>
        <v>{id: 28, category: 'UZ', packNumber:  2, pickNumber: 13, cards = [237,76,33], playerPick: 33 reviewerPick: null],</v>
      </c>
    </row>
    <row r="595" spans="1:14">
      <c r="A595" t="s">
        <v>126</v>
      </c>
      <c r="B595" t="s">
        <v>235</v>
      </c>
      <c r="C595" s="2" t="s">
        <v>1001</v>
      </c>
      <c r="D595" s="2" t="s">
        <v>1012</v>
      </c>
      <c r="E595">
        <v>0</v>
      </c>
      <c r="F595" t="s">
        <v>364</v>
      </c>
      <c r="G595">
        <v>0</v>
      </c>
      <c r="H595" t="e">
        <v>#N/A</v>
      </c>
      <c r="I595">
        <v>0</v>
      </c>
      <c r="J595" t="s">
        <v>824</v>
      </c>
      <c r="K595">
        <v>33</v>
      </c>
      <c r="L595">
        <v>1</v>
      </c>
      <c r="M595">
        <f t="shared" si="18"/>
        <v>28</v>
      </c>
      <c r="N595" t="str">
        <f>"{id: "&amp;M595&amp;", packEdition: '"&amp;TRIM(SUBSTITUTE(A595,"------",""))&amp;"', packNumber: "&amp;C595&amp;", pickNumber: "&amp;D595&amp;", cards: ["&amp;J595&amp;"], playerPick: "&amp;K595&amp;", reviewerPick: null},"</f>
        <v>{id: 28, packEdition: 'UZ', packNumber:  2, pickNumber: 13, cards: [237,76,33], playerPick: 33, reviewerPick: null},</v>
      </c>
    </row>
    <row r="596" spans="1:14" hidden="1">
      <c r="A596" t="s">
        <v>126</v>
      </c>
      <c r="B596" t="s">
        <v>237</v>
      </c>
      <c r="C596" s="2" t="s">
        <v>1001</v>
      </c>
      <c r="D596" s="2" t="s">
        <v>1013</v>
      </c>
      <c r="E596" t="s">
        <v>363</v>
      </c>
      <c r="F596" t="s">
        <v>363</v>
      </c>
      <c r="G596">
        <v>0</v>
      </c>
      <c r="H596" t="e">
        <v>#N/A</v>
      </c>
      <c r="I596">
        <v>1</v>
      </c>
      <c r="J596" t="s">
        <v>363</v>
      </c>
      <c r="K596">
        <v>33</v>
      </c>
      <c r="L596">
        <v>0</v>
      </c>
      <c r="M596">
        <f t="shared" si="18"/>
        <v>29</v>
      </c>
      <c r="N596" t="str">
        <f t="shared" si="19"/>
        <v>{id: 29, category: 'UZ', packNumber:  2, pickNumber: 14, cards = [], playerPick: 33 reviewerPick: null],</v>
      </c>
    </row>
    <row r="597" spans="1:14" hidden="1">
      <c r="A597" t="s">
        <v>126</v>
      </c>
      <c r="B597" t="s">
        <v>237</v>
      </c>
      <c r="C597" s="2" t="s">
        <v>1001</v>
      </c>
      <c r="D597" s="2" t="s">
        <v>1013</v>
      </c>
      <c r="E597">
        <v>0</v>
      </c>
      <c r="F597" t="s">
        <v>364</v>
      </c>
      <c r="G597">
        <v>0</v>
      </c>
      <c r="H597" t="e">
        <v>#N/A</v>
      </c>
      <c r="I597">
        <v>0</v>
      </c>
      <c r="J597" t="s">
        <v>363</v>
      </c>
      <c r="K597">
        <v>33</v>
      </c>
      <c r="L597">
        <v>0</v>
      </c>
      <c r="M597">
        <f t="shared" si="18"/>
        <v>29</v>
      </c>
      <c r="N597" t="str">
        <f t="shared" si="19"/>
        <v>{id: 29, category: 'UZ', packNumber:  2, pickNumber: 14, cards = [], playerPick: 33 reviewerPick: null],</v>
      </c>
    </row>
    <row r="598" spans="1:14" hidden="1">
      <c r="A598" t="s">
        <v>126</v>
      </c>
      <c r="B598" t="s">
        <v>237</v>
      </c>
      <c r="C598" s="2" t="s">
        <v>1001</v>
      </c>
      <c r="D598" s="2" t="s">
        <v>1013</v>
      </c>
      <c r="E598" t="s">
        <v>198</v>
      </c>
      <c r="F598" t="s">
        <v>522</v>
      </c>
      <c r="G598">
        <v>0</v>
      </c>
      <c r="H598">
        <v>224</v>
      </c>
      <c r="I598">
        <v>0</v>
      </c>
      <c r="J598" t="s">
        <v>943</v>
      </c>
      <c r="K598">
        <v>33</v>
      </c>
      <c r="L598">
        <v>0</v>
      </c>
      <c r="M598">
        <f t="shared" si="18"/>
        <v>29</v>
      </c>
      <c r="N598" t="str">
        <f t="shared" si="19"/>
        <v>{id: 29, category: 'UZ', packNumber:  2, pickNumber: 14, cards = [224], playerPick: 33 reviewerPick: null],</v>
      </c>
    </row>
    <row r="599" spans="1:14" hidden="1">
      <c r="A599" t="s">
        <v>126</v>
      </c>
      <c r="B599" t="s">
        <v>237</v>
      </c>
      <c r="C599" s="2" t="s">
        <v>1001</v>
      </c>
      <c r="D599" s="2" t="s">
        <v>1013</v>
      </c>
      <c r="E599">
        <v>0</v>
      </c>
      <c r="F599" t="s">
        <v>364</v>
      </c>
      <c r="G599">
        <v>0</v>
      </c>
      <c r="H599" t="e">
        <v>#N/A</v>
      </c>
      <c r="I599">
        <v>0</v>
      </c>
      <c r="J599" t="s">
        <v>943</v>
      </c>
      <c r="K599">
        <v>33</v>
      </c>
      <c r="L599">
        <v>0</v>
      </c>
      <c r="M599">
        <f t="shared" si="18"/>
        <v>29</v>
      </c>
      <c r="N599" t="str">
        <f t="shared" si="19"/>
        <v>{id: 29, category: 'UZ', packNumber:  2, pickNumber: 14, cards = [224], playerPick: 33 reviewerPick: null],</v>
      </c>
    </row>
    <row r="600" spans="1:14" hidden="1">
      <c r="A600" t="s">
        <v>126</v>
      </c>
      <c r="B600" t="s">
        <v>237</v>
      </c>
      <c r="C600" s="2" t="s">
        <v>1001</v>
      </c>
      <c r="D600" s="2" t="s">
        <v>1013</v>
      </c>
      <c r="E600" t="s">
        <v>238</v>
      </c>
      <c r="F600" t="s">
        <v>524</v>
      </c>
      <c r="G600">
        <v>1</v>
      </c>
      <c r="H600">
        <v>72</v>
      </c>
      <c r="I600">
        <v>0</v>
      </c>
      <c r="J600" t="s">
        <v>825</v>
      </c>
      <c r="K600">
        <v>72</v>
      </c>
      <c r="L600">
        <v>0</v>
      </c>
      <c r="M600">
        <f t="shared" si="18"/>
        <v>29</v>
      </c>
      <c r="N600" t="str">
        <f t="shared" si="19"/>
        <v>{id: 29, category: 'UZ', packNumber:  2, pickNumber: 14, cards = [224,72], playerPick: 72 reviewerPick: null],</v>
      </c>
    </row>
    <row r="601" spans="1:14" hidden="1">
      <c r="A601" t="s">
        <v>126</v>
      </c>
      <c r="B601" t="s">
        <v>237</v>
      </c>
      <c r="C601" s="2" t="s">
        <v>1001</v>
      </c>
      <c r="D601" s="2" t="s">
        <v>1013</v>
      </c>
      <c r="E601">
        <v>0</v>
      </c>
      <c r="F601" t="s">
        <v>364</v>
      </c>
      <c r="G601">
        <v>0</v>
      </c>
      <c r="H601" t="e">
        <v>#N/A</v>
      </c>
      <c r="I601">
        <v>0</v>
      </c>
      <c r="J601" t="s">
        <v>825</v>
      </c>
      <c r="K601">
        <v>72</v>
      </c>
      <c r="L601">
        <v>0</v>
      </c>
      <c r="M601">
        <f t="shared" si="18"/>
        <v>29</v>
      </c>
      <c r="N601" t="str">
        <f t="shared" si="19"/>
        <v>{id: 29, category: 'UZ', packNumber:  2, pickNumber: 14, cards = [224,72], playerPick: 72 reviewerPick: null],</v>
      </c>
    </row>
    <row r="602" spans="1:14" hidden="1">
      <c r="A602" t="s">
        <v>126</v>
      </c>
      <c r="B602" t="s">
        <v>237</v>
      </c>
      <c r="C602" s="2" t="s">
        <v>1001</v>
      </c>
      <c r="D602" s="2" t="s">
        <v>1013</v>
      </c>
      <c r="E602">
        <v>0</v>
      </c>
      <c r="F602" t="s">
        <v>364</v>
      </c>
      <c r="G602">
        <v>0</v>
      </c>
      <c r="H602" t="e">
        <v>#N/A</v>
      </c>
      <c r="I602">
        <v>0</v>
      </c>
      <c r="J602" t="s">
        <v>825</v>
      </c>
      <c r="K602">
        <v>72</v>
      </c>
      <c r="L602">
        <v>0</v>
      </c>
      <c r="M602">
        <f t="shared" si="18"/>
        <v>29</v>
      </c>
      <c r="N602" t="str">
        <f t="shared" si="19"/>
        <v>{id: 29, category: 'UZ', packNumber:  2, pickNumber: 14, cards = [224,72], playerPick: 72 reviewerPick: null],</v>
      </c>
    </row>
    <row r="603" spans="1:14">
      <c r="A603" t="s">
        <v>126</v>
      </c>
      <c r="B603" t="s">
        <v>237</v>
      </c>
      <c r="C603" s="2" t="s">
        <v>1001</v>
      </c>
      <c r="D603" s="2" t="s">
        <v>1013</v>
      </c>
      <c r="E603">
        <v>0</v>
      </c>
      <c r="F603" t="s">
        <v>364</v>
      </c>
      <c r="G603">
        <v>0</v>
      </c>
      <c r="H603" t="e">
        <v>#N/A</v>
      </c>
      <c r="I603">
        <v>0</v>
      </c>
      <c r="J603" t="s">
        <v>825</v>
      </c>
      <c r="K603">
        <v>72</v>
      </c>
      <c r="L603">
        <v>1</v>
      </c>
      <c r="M603">
        <f t="shared" si="18"/>
        <v>29</v>
      </c>
      <c r="N603" t="str">
        <f>"{id: "&amp;M603&amp;", packEdition: '"&amp;TRIM(SUBSTITUTE(A603,"------",""))&amp;"', packNumber: "&amp;C603&amp;", pickNumber: "&amp;D603&amp;", cards: ["&amp;J603&amp;"], playerPick: "&amp;K603&amp;", reviewerPick: null},"</f>
        <v>{id: 29, packEdition: 'UZ', packNumber:  2, pickNumber: 14, cards: [224,72], playerPick: 72, reviewerPick: null},</v>
      </c>
    </row>
    <row r="604" spans="1:14" hidden="1">
      <c r="A604" t="s">
        <v>126</v>
      </c>
      <c r="B604" t="s">
        <v>239</v>
      </c>
      <c r="C604" s="2" t="s">
        <v>1001</v>
      </c>
      <c r="D604" s="2" t="s">
        <v>1014</v>
      </c>
      <c r="E604" t="s">
        <v>363</v>
      </c>
      <c r="F604" t="s">
        <v>363</v>
      </c>
      <c r="G604">
        <v>0</v>
      </c>
      <c r="H604" t="e">
        <v>#N/A</v>
      </c>
      <c r="I604">
        <v>1</v>
      </c>
      <c r="J604" t="s">
        <v>363</v>
      </c>
      <c r="K604">
        <v>72</v>
      </c>
      <c r="L604">
        <v>0</v>
      </c>
      <c r="M604">
        <f t="shared" si="18"/>
        <v>30</v>
      </c>
      <c r="N604" t="str">
        <f t="shared" si="19"/>
        <v>{id: 30, category: 'UZ', packNumber:  2, pickNumber: 15, cards = [], playerPick: 72 reviewerPick: null],</v>
      </c>
    </row>
    <row r="605" spans="1:14" hidden="1">
      <c r="A605" t="s">
        <v>126</v>
      </c>
      <c r="B605" t="s">
        <v>239</v>
      </c>
      <c r="C605" s="2" t="s">
        <v>1001</v>
      </c>
      <c r="D605" s="2" t="s">
        <v>1014</v>
      </c>
      <c r="E605">
        <v>0</v>
      </c>
      <c r="F605" t="s">
        <v>364</v>
      </c>
      <c r="G605">
        <v>0</v>
      </c>
      <c r="H605" t="e">
        <v>#N/A</v>
      </c>
      <c r="I605">
        <v>0</v>
      </c>
      <c r="J605" t="s">
        <v>363</v>
      </c>
      <c r="K605">
        <v>72</v>
      </c>
      <c r="L605">
        <v>0</v>
      </c>
      <c r="M605">
        <f t="shared" si="18"/>
        <v>30</v>
      </c>
      <c r="N605" t="str">
        <f t="shared" si="19"/>
        <v>{id: 30, category: 'UZ', packNumber:  2, pickNumber: 15, cards = [], playerPick: 72 reviewerPick: null],</v>
      </c>
    </row>
    <row r="606" spans="1:14" hidden="1">
      <c r="A606" t="s">
        <v>126</v>
      </c>
      <c r="B606" t="s">
        <v>239</v>
      </c>
      <c r="C606" s="2" t="s">
        <v>1001</v>
      </c>
      <c r="D606" s="2" t="s">
        <v>1014</v>
      </c>
      <c r="E606" t="s">
        <v>240</v>
      </c>
      <c r="F606" t="s">
        <v>534</v>
      </c>
      <c r="G606">
        <v>1</v>
      </c>
      <c r="H606">
        <v>81</v>
      </c>
      <c r="I606">
        <v>0</v>
      </c>
      <c r="J606" t="s">
        <v>959</v>
      </c>
      <c r="K606">
        <v>81</v>
      </c>
      <c r="L606">
        <v>0</v>
      </c>
      <c r="M606">
        <f t="shared" si="18"/>
        <v>30</v>
      </c>
      <c r="N606" t="str">
        <f t="shared" si="19"/>
        <v>{id: 30, category: 'UZ', packNumber:  2, pickNumber: 15, cards = [81], playerPick: 81 reviewerPick: null],</v>
      </c>
    </row>
    <row r="607" spans="1:14" hidden="1">
      <c r="A607" t="s">
        <v>126</v>
      </c>
      <c r="B607" t="s">
        <v>239</v>
      </c>
      <c r="C607" s="2" t="s">
        <v>1001</v>
      </c>
      <c r="D607" s="2" t="s">
        <v>1014</v>
      </c>
      <c r="E607">
        <v>0</v>
      </c>
      <c r="F607" t="s">
        <v>364</v>
      </c>
      <c r="G607">
        <v>0</v>
      </c>
      <c r="H607" t="e">
        <v>#N/A</v>
      </c>
      <c r="I607">
        <v>0</v>
      </c>
      <c r="J607" t="s">
        <v>959</v>
      </c>
      <c r="K607">
        <v>81</v>
      </c>
      <c r="L607">
        <v>0</v>
      </c>
      <c r="M607">
        <f t="shared" si="18"/>
        <v>30</v>
      </c>
      <c r="N607" t="str">
        <f t="shared" si="19"/>
        <v>{id: 30, category: 'UZ', packNumber:  2, pickNumber: 15, cards = [81], playerPick: 81 reviewerPick: null],</v>
      </c>
    </row>
    <row r="608" spans="1:14" hidden="1">
      <c r="A608" t="s">
        <v>126</v>
      </c>
      <c r="B608" t="s">
        <v>239</v>
      </c>
      <c r="C608" s="2" t="s">
        <v>1001</v>
      </c>
      <c r="D608" s="2" t="s">
        <v>1014</v>
      </c>
      <c r="E608">
        <v>0</v>
      </c>
      <c r="F608" t="s">
        <v>364</v>
      </c>
      <c r="G608">
        <v>0</v>
      </c>
      <c r="H608" t="e">
        <v>#N/A</v>
      </c>
      <c r="I608">
        <v>0</v>
      </c>
      <c r="J608" t="s">
        <v>959</v>
      </c>
      <c r="K608">
        <v>81</v>
      </c>
      <c r="L608">
        <v>0</v>
      </c>
      <c r="M608">
        <f t="shared" si="18"/>
        <v>30</v>
      </c>
      <c r="N608" t="str">
        <f t="shared" si="19"/>
        <v>{id: 30, category: 'UZ', packNumber:  2, pickNumber: 15, cards = [81], playerPick: 81 reviewerPick: null],</v>
      </c>
    </row>
    <row r="609" spans="1:14" hidden="1">
      <c r="A609" t="s">
        <v>126</v>
      </c>
      <c r="B609" t="s">
        <v>239</v>
      </c>
      <c r="C609" s="2" t="s">
        <v>1001</v>
      </c>
      <c r="D609" s="2" t="s">
        <v>1014</v>
      </c>
      <c r="E609">
        <v>0</v>
      </c>
      <c r="F609" t="s">
        <v>364</v>
      </c>
      <c r="G609">
        <v>0</v>
      </c>
      <c r="H609" t="e">
        <v>#N/A</v>
      </c>
      <c r="I609">
        <v>0</v>
      </c>
      <c r="J609" t="s">
        <v>959</v>
      </c>
      <c r="K609">
        <v>81</v>
      </c>
      <c r="L609">
        <v>0</v>
      </c>
      <c r="M609">
        <f t="shared" si="18"/>
        <v>30</v>
      </c>
      <c r="N609" t="str">
        <f t="shared" si="19"/>
        <v>{id: 30, category: 'UZ', packNumber:  2, pickNumber: 15, cards = [81], playerPick: 81 reviewerPick: null],</v>
      </c>
    </row>
    <row r="610" spans="1:14" hidden="1">
      <c r="A610" t="s">
        <v>241</v>
      </c>
      <c r="B610" t="s">
        <v>239</v>
      </c>
      <c r="C610" s="2" t="s">
        <v>1001</v>
      </c>
      <c r="D610" s="2" t="s">
        <v>1014</v>
      </c>
      <c r="E610" t="s">
        <v>363</v>
      </c>
      <c r="F610" t="s">
        <v>363</v>
      </c>
      <c r="G610">
        <v>0</v>
      </c>
      <c r="H610" t="e">
        <v>#N/A</v>
      </c>
      <c r="I610">
        <v>0</v>
      </c>
      <c r="J610" t="s">
        <v>959</v>
      </c>
      <c r="K610">
        <v>81</v>
      </c>
      <c r="L610">
        <v>0</v>
      </c>
      <c r="M610">
        <f t="shared" si="18"/>
        <v>30</v>
      </c>
      <c r="N610" t="str">
        <f t="shared" si="19"/>
        <v>{id: 30, category: 'WWK', packNumber:  2, pickNumber: 15, cards = [81], playerPick: 81 reviewerPick: null],</v>
      </c>
    </row>
    <row r="611" spans="1:14" hidden="1">
      <c r="A611" t="s">
        <v>241</v>
      </c>
      <c r="B611" t="s">
        <v>239</v>
      </c>
      <c r="C611" s="2" t="s">
        <v>1001</v>
      </c>
      <c r="D611" s="2" t="s">
        <v>1014</v>
      </c>
      <c r="E611">
        <v>0</v>
      </c>
      <c r="F611" t="s">
        <v>364</v>
      </c>
      <c r="G611">
        <v>0</v>
      </c>
      <c r="H611" t="e">
        <v>#N/A</v>
      </c>
      <c r="I611">
        <v>0</v>
      </c>
      <c r="J611" t="s">
        <v>959</v>
      </c>
      <c r="K611">
        <v>81</v>
      </c>
      <c r="L611">
        <v>0</v>
      </c>
      <c r="M611">
        <f t="shared" si="18"/>
        <v>30</v>
      </c>
      <c r="N611" t="str">
        <f t="shared" si="19"/>
        <v>{id: 30, category: 'WWK', packNumber:  2, pickNumber: 15, cards = [81], playerPick: 81 reviewerPick: null],</v>
      </c>
    </row>
    <row r="612" spans="1:14" hidden="1">
      <c r="A612" t="s">
        <v>241</v>
      </c>
      <c r="B612" t="s">
        <v>239</v>
      </c>
      <c r="C612" s="2" t="s">
        <v>1001</v>
      </c>
      <c r="D612" s="2" t="s">
        <v>1014</v>
      </c>
      <c r="E612">
        <v>0</v>
      </c>
      <c r="F612" t="s">
        <v>364</v>
      </c>
      <c r="G612">
        <v>0</v>
      </c>
      <c r="H612" t="e">
        <v>#N/A</v>
      </c>
      <c r="I612">
        <v>0</v>
      </c>
      <c r="J612" t="s">
        <v>959</v>
      </c>
      <c r="K612">
        <v>81</v>
      </c>
      <c r="L612">
        <v>0</v>
      </c>
      <c r="M612">
        <f t="shared" si="18"/>
        <v>30</v>
      </c>
      <c r="N612" t="str">
        <f t="shared" si="19"/>
        <v>{id: 30, category: 'WWK', packNumber:  2, pickNumber: 15, cards = [81], playerPick: 81 reviewerPick: null],</v>
      </c>
    </row>
    <row r="613" spans="1:14">
      <c r="A613" t="s">
        <v>241</v>
      </c>
      <c r="B613" t="s">
        <v>239</v>
      </c>
      <c r="C613" s="2" t="s">
        <v>1001</v>
      </c>
      <c r="D613" s="2" t="s">
        <v>1014</v>
      </c>
      <c r="E613">
        <v>0</v>
      </c>
      <c r="F613" t="s">
        <v>364</v>
      </c>
      <c r="G613">
        <v>0</v>
      </c>
      <c r="H613" t="e">
        <v>#N/A</v>
      </c>
      <c r="I613">
        <v>0</v>
      </c>
      <c r="J613" t="s">
        <v>959</v>
      </c>
      <c r="K613">
        <v>81</v>
      </c>
      <c r="L613">
        <v>1</v>
      </c>
      <c r="M613">
        <f t="shared" si="18"/>
        <v>30</v>
      </c>
      <c r="N613" t="str">
        <f>"{id: "&amp;M613&amp;", packEdition: '"&amp;TRIM(SUBSTITUTE(A613,"------",""))&amp;"', packNumber: "&amp;C613&amp;", pickNumber: "&amp;D613&amp;", cards: ["&amp;J613&amp;"], playerPick: "&amp;K613&amp;", reviewerPick: null},"</f>
        <v>{id: 30, packEdition: 'WWK', packNumber:  2, pickNumber: 15, cards: [81], playerPick: 81, reviewerPick: null},</v>
      </c>
    </row>
    <row r="614" spans="1:14" hidden="1">
      <c r="A614" t="s">
        <v>241</v>
      </c>
      <c r="B614" t="s">
        <v>242</v>
      </c>
      <c r="C614" s="2" t="s">
        <v>1002</v>
      </c>
      <c r="D614" s="2" t="s">
        <v>1000</v>
      </c>
      <c r="E614" t="s">
        <v>363</v>
      </c>
      <c r="F614" t="s">
        <v>363</v>
      </c>
      <c r="G614">
        <v>0</v>
      </c>
      <c r="H614" t="e">
        <v>#N/A</v>
      </c>
      <c r="I614">
        <v>1</v>
      </c>
      <c r="J614" t="s">
        <v>363</v>
      </c>
      <c r="K614">
        <v>81</v>
      </c>
      <c r="L614">
        <v>0</v>
      </c>
      <c r="M614">
        <f t="shared" si="18"/>
        <v>31</v>
      </c>
      <c r="N614" t="str">
        <f t="shared" si="19"/>
        <v>{id: 31, category: 'WWK', packNumber:  3, pickNumber:  1, cards = [], playerPick: 81 reviewerPick: null],</v>
      </c>
    </row>
    <row r="615" spans="1:14" hidden="1">
      <c r="A615" t="s">
        <v>241</v>
      </c>
      <c r="B615" t="s">
        <v>242</v>
      </c>
      <c r="C615" s="2" t="s">
        <v>1002</v>
      </c>
      <c r="D615" s="2" t="s">
        <v>1000</v>
      </c>
      <c r="E615">
        <v>0</v>
      </c>
      <c r="F615" t="s">
        <v>364</v>
      </c>
      <c r="G615">
        <v>0</v>
      </c>
      <c r="H615" t="e">
        <v>#N/A</v>
      </c>
      <c r="I615">
        <v>0</v>
      </c>
      <c r="J615" t="s">
        <v>363</v>
      </c>
      <c r="K615">
        <v>81</v>
      </c>
      <c r="L615">
        <v>0</v>
      </c>
      <c r="M615">
        <f t="shared" si="18"/>
        <v>31</v>
      </c>
      <c r="N615" t="str">
        <f t="shared" si="19"/>
        <v>{id: 31, category: 'WWK', packNumber:  3, pickNumber:  1, cards = [], playerPick: 81 reviewerPick: null],</v>
      </c>
    </row>
    <row r="616" spans="1:14" hidden="1">
      <c r="A616" t="s">
        <v>241</v>
      </c>
      <c r="B616" t="s">
        <v>242</v>
      </c>
      <c r="C616" s="2" t="s">
        <v>1002</v>
      </c>
      <c r="D616" s="2" t="s">
        <v>1000</v>
      </c>
      <c r="E616" t="s">
        <v>243</v>
      </c>
      <c r="F616" t="s">
        <v>549</v>
      </c>
      <c r="G616">
        <v>0</v>
      </c>
      <c r="H616">
        <v>215</v>
      </c>
      <c r="I616">
        <v>0</v>
      </c>
      <c r="J616" t="s">
        <v>960</v>
      </c>
      <c r="K616">
        <v>81</v>
      </c>
      <c r="L616">
        <v>0</v>
      </c>
      <c r="M616">
        <f t="shared" si="18"/>
        <v>31</v>
      </c>
      <c r="N616" t="str">
        <f t="shared" si="19"/>
        <v>{id: 31, category: 'WWK', packNumber:  3, pickNumber:  1, cards = [215], playerPick: 81 reviewerPick: null],</v>
      </c>
    </row>
    <row r="617" spans="1:14" hidden="1">
      <c r="A617" t="s">
        <v>241</v>
      </c>
      <c r="B617" t="s">
        <v>242</v>
      </c>
      <c r="C617" s="2" t="s">
        <v>1002</v>
      </c>
      <c r="D617" s="2" t="s">
        <v>1000</v>
      </c>
      <c r="E617">
        <v>0</v>
      </c>
      <c r="F617" t="s">
        <v>364</v>
      </c>
      <c r="G617">
        <v>0</v>
      </c>
      <c r="H617" t="e">
        <v>#N/A</v>
      </c>
      <c r="I617">
        <v>0</v>
      </c>
      <c r="J617" t="s">
        <v>960</v>
      </c>
      <c r="K617">
        <v>81</v>
      </c>
      <c r="L617">
        <v>0</v>
      </c>
      <c r="M617">
        <f t="shared" si="18"/>
        <v>31</v>
      </c>
      <c r="N617" t="str">
        <f t="shared" si="19"/>
        <v>{id: 31, category: 'WWK', packNumber:  3, pickNumber:  1, cards = [215], playerPick: 81 reviewerPick: null],</v>
      </c>
    </row>
    <row r="618" spans="1:14" hidden="1">
      <c r="A618" t="s">
        <v>241</v>
      </c>
      <c r="B618" t="s">
        <v>242</v>
      </c>
      <c r="C618" s="2" t="s">
        <v>1002</v>
      </c>
      <c r="D618" s="2" t="s">
        <v>1000</v>
      </c>
      <c r="E618" t="s">
        <v>244</v>
      </c>
      <c r="F618" t="s">
        <v>550</v>
      </c>
      <c r="G618">
        <v>0</v>
      </c>
      <c r="H618">
        <v>243</v>
      </c>
      <c r="I618">
        <v>0</v>
      </c>
      <c r="J618" t="s">
        <v>961</v>
      </c>
      <c r="K618">
        <v>81</v>
      </c>
      <c r="L618">
        <v>0</v>
      </c>
      <c r="M618">
        <f t="shared" si="18"/>
        <v>31</v>
      </c>
      <c r="N618" t="str">
        <f t="shared" si="19"/>
        <v>{id: 31, category: 'WWK', packNumber:  3, pickNumber:  1, cards = [215,243], playerPick: 81 reviewerPick: null],</v>
      </c>
    </row>
    <row r="619" spans="1:14" hidden="1">
      <c r="A619" t="s">
        <v>241</v>
      </c>
      <c r="B619" t="s">
        <v>242</v>
      </c>
      <c r="C619" s="2" t="s">
        <v>1002</v>
      </c>
      <c r="D619" s="2" t="s">
        <v>1000</v>
      </c>
      <c r="E619">
        <v>0</v>
      </c>
      <c r="F619" t="s">
        <v>364</v>
      </c>
      <c r="G619">
        <v>0</v>
      </c>
      <c r="H619" t="e">
        <v>#N/A</v>
      </c>
      <c r="I619">
        <v>0</v>
      </c>
      <c r="J619" t="s">
        <v>961</v>
      </c>
      <c r="K619">
        <v>81</v>
      </c>
      <c r="L619">
        <v>0</v>
      </c>
      <c r="M619">
        <f t="shared" si="18"/>
        <v>31</v>
      </c>
      <c r="N619" t="str">
        <f t="shared" si="19"/>
        <v>{id: 31, category: 'WWK', packNumber:  3, pickNumber:  1, cards = [215,243], playerPick: 81 reviewerPick: null],</v>
      </c>
    </row>
    <row r="620" spans="1:14" hidden="1">
      <c r="A620" t="s">
        <v>241</v>
      </c>
      <c r="B620" t="s">
        <v>242</v>
      </c>
      <c r="C620" s="2" t="s">
        <v>1002</v>
      </c>
      <c r="D620" s="2" t="s">
        <v>1000</v>
      </c>
      <c r="E620" t="s">
        <v>245</v>
      </c>
      <c r="F620" t="s">
        <v>551</v>
      </c>
      <c r="G620">
        <v>0</v>
      </c>
      <c r="H620">
        <v>124</v>
      </c>
      <c r="I620">
        <v>0</v>
      </c>
      <c r="J620" t="s">
        <v>962</v>
      </c>
      <c r="K620">
        <v>81</v>
      </c>
      <c r="L620">
        <v>0</v>
      </c>
      <c r="M620">
        <f t="shared" si="18"/>
        <v>31</v>
      </c>
      <c r="N620" t="str">
        <f t="shared" si="19"/>
        <v>{id: 31, category: 'WWK', packNumber:  3, pickNumber:  1, cards = [215,243,124], playerPick: 81 reviewerPick: null],</v>
      </c>
    </row>
    <row r="621" spans="1:14" hidden="1">
      <c r="A621" t="s">
        <v>241</v>
      </c>
      <c r="B621" t="s">
        <v>242</v>
      </c>
      <c r="C621" s="2" t="s">
        <v>1002</v>
      </c>
      <c r="D621" s="2" t="s">
        <v>1000</v>
      </c>
      <c r="E621">
        <v>0</v>
      </c>
      <c r="F621" t="s">
        <v>364</v>
      </c>
      <c r="G621">
        <v>0</v>
      </c>
      <c r="H621" t="e">
        <v>#N/A</v>
      </c>
      <c r="I621">
        <v>0</v>
      </c>
      <c r="J621" t="s">
        <v>962</v>
      </c>
      <c r="K621">
        <v>81</v>
      </c>
      <c r="L621">
        <v>0</v>
      </c>
      <c r="M621">
        <f t="shared" si="18"/>
        <v>31</v>
      </c>
      <c r="N621" t="str">
        <f t="shared" si="19"/>
        <v>{id: 31, category: 'WWK', packNumber:  3, pickNumber:  1, cards = [215,243,124], playerPick: 81 reviewerPick: null],</v>
      </c>
    </row>
    <row r="622" spans="1:14" hidden="1">
      <c r="A622" t="s">
        <v>241</v>
      </c>
      <c r="B622" t="s">
        <v>242</v>
      </c>
      <c r="C622" s="2" t="s">
        <v>1002</v>
      </c>
      <c r="D622" s="2" t="s">
        <v>1000</v>
      </c>
      <c r="E622" t="s">
        <v>246</v>
      </c>
      <c r="F622" t="s">
        <v>552</v>
      </c>
      <c r="G622">
        <v>0</v>
      </c>
      <c r="H622">
        <v>29</v>
      </c>
      <c r="I622">
        <v>0</v>
      </c>
      <c r="J622" t="s">
        <v>826</v>
      </c>
      <c r="K622">
        <v>81</v>
      </c>
      <c r="L622">
        <v>0</v>
      </c>
      <c r="M622">
        <f t="shared" si="18"/>
        <v>31</v>
      </c>
      <c r="N622" t="str">
        <f t="shared" si="19"/>
        <v>{id: 31, category: 'WWK', packNumber:  3, pickNumber:  1, cards = [215,243,124,29], playerPick: 81 reviewerPick: null],</v>
      </c>
    </row>
    <row r="623" spans="1:14" hidden="1">
      <c r="A623" t="s">
        <v>241</v>
      </c>
      <c r="B623" t="s">
        <v>242</v>
      </c>
      <c r="C623" s="2" t="s">
        <v>1002</v>
      </c>
      <c r="D623" s="2" t="s">
        <v>1000</v>
      </c>
      <c r="E623">
        <v>0</v>
      </c>
      <c r="F623" t="s">
        <v>364</v>
      </c>
      <c r="G623">
        <v>0</v>
      </c>
      <c r="H623" t="e">
        <v>#N/A</v>
      </c>
      <c r="I623">
        <v>0</v>
      </c>
      <c r="J623" t="s">
        <v>826</v>
      </c>
      <c r="K623">
        <v>81</v>
      </c>
      <c r="L623">
        <v>0</v>
      </c>
      <c r="M623">
        <f t="shared" si="18"/>
        <v>31</v>
      </c>
      <c r="N623" t="str">
        <f t="shared" si="19"/>
        <v>{id: 31, category: 'WWK', packNumber:  3, pickNumber:  1, cards = [215,243,124,29], playerPick: 81 reviewerPick: null],</v>
      </c>
    </row>
    <row r="624" spans="1:14" hidden="1">
      <c r="A624" t="s">
        <v>241</v>
      </c>
      <c r="B624" t="s">
        <v>242</v>
      </c>
      <c r="C624" s="2" t="s">
        <v>1002</v>
      </c>
      <c r="D624" s="2" t="s">
        <v>1000</v>
      </c>
      <c r="E624" t="s">
        <v>247</v>
      </c>
      <c r="F624" t="s">
        <v>553</v>
      </c>
      <c r="G624">
        <v>1</v>
      </c>
      <c r="H624">
        <v>226</v>
      </c>
      <c r="I624">
        <v>0</v>
      </c>
      <c r="J624" t="s">
        <v>827</v>
      </c>
      <c r="K624">
        <v>226</v>
      </c>
      <c r="L624">
        <v>0</v>
      </c>
      <c r="M624">
        <f t="shared" si="18"/>
        <v>31</v>
      </c>
      <c r="N624" t="str">
        <f t="shared" si="19"/>
        <v>{id: 31, category: 'WWK', packNumber:  3, pickNumber:  1, cards = [215,243,124,29,226], playerPick: 226 reviewerPick: null],</v>
      </c>
    </row>
    <row r="625" spans="1:14" hidden="1">
      <c r="A625" t="s">
        <v>241</v>
      </c>
      <c r="B625" t="s">
        <v>242</v>
      </c>
      <c r="C625" s="2" t="s">
        <v>1002</v>
      </c>
      <c r="D625" s="2" t="s">
        <v>1000</v>
      </c>
      <c r="E625">
        <v>0</v>
      </c>
      <c r="F625" t="s">
        <v>364</v>
      </c>
      <c r="G625">
        <v>0</v>
      </c>
      <c r="H625" t="e">
        <v>#N/A</v>
      </c>
      <c r="I625">
        <v>0</v>
      </c>
      <c r="J625" t="s">
        <v>827</v>
      </c>
      <c r="K625">
        <v>226</v>
      </c>
      <c r="L625">
        <v>0</v>
      </c>
      <c r="M625">
        <f t="shared" si="18"/>
        <v>31</v>
      </c>
      <c r="N625" t="str">
        <f t="shared" si="19"/>
        <v>{id: 31, category: 'WWK', packNumber:  3, pickNumber:  1, cards = [215,243,124,29,226], playerPick: 226 reviewerPick: null],</v>
      </c>
    </row>
    <row r="626" spans="1:14" hidden="1">
      <c r="A626" t="s">
        <v>241</v>
      </c>
      <c r="B626" t="s">
        <v>242</v>
      </c>
      <c r="C626" s="2" t="s">
        <v>1002</v>
      </c>
      <c r="D626" s="2" t="s">
        <v>1000</v>
      </c>
      <c r="E626" t="s">
        <v>248</v>
      </c>
      <c r="F626" t="s">
        <v>554</v>
      </c>
      <c r="G626">
        <v>0</v>
      </c>
      <c r="H626">
        <v>167</v>
      </c>
      <c r="I626">
        <v>0</v>
      </c>
      <c r="J626" t="s">
        <v>828</v>
      </c>
      <c r="K626">
        <v>226</v>
      </c>
      <c r="L626">
        <v>0</v>
      </c>
      <c r="M626">
        <f t="shared" si="18"/>
        <v>31</v>
      </c>
      <c r="N626" t="str">
        <f t="shared" si="19"/>
        <v>{id: 31, category: 'WWK', packNumber:  3, pickNumber:  1, cards = [215,243,124,29,226,167], playerPick: 226 reviewerPick: null],</v>
      </c>
    </row>
    <row r="627" spans="1:14" hidden="1">
      <c r="A627" t="s">
        <v>241</v>
      </c>
      <c r="B627" t="s">
        <v>242</v>
      </c>
      <c r="C627" s="2" t="s">
        <v>1002</v>
      </c>
      <c r="D627" s="2" t="s">
        <v>1000</v>
      </c>
      <c r="E627">
        <v>0</v>
      </c>
      <c r="F627" t="s">
        <v>364</v>
      </c>
      <c r="G627">
        <v>0</v>
      </c>
      <c r="H627" t="e">
        <v>#N/A</v>
      </c>
      <c r="I627">
        <v>0</v>
      </c>
      <c r="J627" t="s">
        <v>828</v>
      </c>
      <c r="K627">
        <v>226</v>
      </c>
      <c r="L627">
        <v>0</v>
      </c>
      <c r="M627">
        <f t="shared" si="18"/>
        <v>31</v>
      </c>
      <c r="N627" t="str">
        <f t="shared" si="19"/>
        <v>{id: 31, category: 'WWK', packNumber:  3, pickNumber:  1, cards = [215,243,124,29,226,167], playerPick: 226 reviewerPick: null],</v>
      </c>
    </row>
    <row r="628" spans="1:14" hidden="1">
      <c r="A628" t="s">
        <v>241</v>
      </c>
      <c r="B628" t="s">
        <v>242</v>
      </c>
      <c r="C628" s="2" t="s">
        <v>1002</v>
      </c>
      <c r="D628" s="2" t="s">
        <v>1000</v>
      </c>
      <c r="E628" t="s">
        <v>249</v>
      </c>
      <c r="F628" t="s">
        <v>555</v>
      </c>
      <c r="G628">
        <v>0</v>
      </c>
      <c r="H628">
        <v>191</v>
      </c>
      <c r="I628">
        <v>0</v>
      </c>
      <c r="J628" t="s">
        <v>829</v>
      </c>
      <c r="K628">
        <v>226</v>
      </c>
      <c r="L628">
        <v>0</v>
      </c>
      <c r="M628">
        <f t="shared" si="18"/>
        <v>31</v>
      </c>
      <c r="N628" t="str">
        <f t="shared" si="19"/>
        <v>{id: 31, category: 'WWK', packNumber:  3, pickNumber:  1, cards = [215,243,124,29,226,167,191], playerPick: 226 reviewerPick: null],</v>
      </c>
    </row>
    <row r="629" spans="1:14" hidden="1">
      <c r="A629" t="s">
        <v>241</v>
      </c>
      <c r="B629" t="s">
        <v>242</v>
      </c>
      <c r="C629" s="2" t="s">
        <v>1002</v>
      </c>
      <c r="D629" s="2" t="s">
        <v>1000</v>
      </c>
      <c r="E629">
        <v>0</v>
      </c>
      <c r="F629" t="s">
        <v>364</v>
      </c>
      <c r="G629">
        <v>0</v>
      </c>
      <c r="H629" t="e">
        <v>#N/A</v>
      </c>
      <c r="I629">
        <v>0</v>
      </c>
      <c r="J629" t="s">
        <v>829</v>
      </c>
      <c r="K629">
        <v>226</v>
      </c>
      <c r="L629">
        <v>0</v>
      </c>
      <c r="M629">
        <f t="shared" si="18"/>
        <v>31</v>
      </c>
      <c r="N629" t="str">
        <f t="shared" si="19"/>
        <v>{id: 31, category: 'WWK', packNumber:  3, pickNumber:  1, cards = [215,243,124,29,226,167,191], playerPick: 226 reviewerPick: null],</v>
      </c>
    </row>
    <row r="630" spans="1:14" hidden="1">
      <c r="A630" t="s">
        <v>241</v>
      </c>
      <c r="B630" t="s">
        <v>242</v>
      </c>
      <c r="C630" s="2" t="s">
        <v>1002</v>
      </c>
      <c r="D630" s="2" t="s">
        <v>1000</v>
      </c>
      <c r="E630" t="s">
        <v>250</v>
      </c>
      <c r="F630" t="s">
        <v>556</v>
      </c>
      <c r="G630">
        <v>0</v>
      </c>
      <c r="H630">
        <v>236</v>
      </c>
      <c r="I630">
        <v>0</v>
      </c>
      <c r="J630" t="s">
        <v>830</v>
      </c>
      <c r="K630">
        <v>226</v>
      </c>
      <c r="L630">
        <v>0</v>
      </c>
      <c r="M630">
        <f t="shared" si="18"/>
        <v>31</v>
      </c>
      <c r="N630" t="str">
        <f t="shared" si="19"/>
        <v>{id: 31, category: 'WWK', packNumber:  3, pickNumber:  1, cards = [215,243,124,29,226,167,191,236], playerPick: 226 reviewerPick: null],</v>
      </c>
    </row>
    <row r="631" spans="1:14" hidden="1">
      <c r="A631" t="s">
        <v>241</v>
      </c>
      <c r="B631" t="s">
        <v>242</v>
      </c>
      <c r="C631" s="2" t="s">
        <v>1002</v>
      </c>
      <c r="D631" s="2" t="s">
        <v>1000</v>
      </c>
      <c r="E631">
        <v>0</v>
      </c>
      <c r="F631" t="s">
        <v>364</v>
      </c>
      <c r="G631">
        <v>0</v>
      </c>
      <c r="H631" t="e">
        <v>#N/A</v>
      </c>
      <c r="I631">
        <v>0</v>
      </c>
      <c r="J631" t="s">
        <v>830</v>
      </c>
      <c r="K631">
        <v>226</v>
      </c>
      <c r="L631">
        <v>0</v>
      </c>
      <c r="M631">
        <f t="shared" si="18"/>
        <v>31</v>
      </c>
      <c r="N631" t="str">
        <f t="shared" si="19"/>
        <v>{id: 31, category: 'WWK', packNumber:  3, pickNumber:  1, cards = [215,243,124,29,226,167,191,236], playerPick: 226 reviewerPick: null],</v>
      </c>
    </row>
    <row r="632" spans="1:14" hidden="1">
      <c r="A632" t="s">
        <v>241</v>
      </c>
      <c r="B632" t="s">
        <v>242</v>
      </c>
      <c r="C632" s="2" t="s">
        <v>1002</v>
      </c>
      <c r="D632" s="2" t="s">
        <v>1000</v>
      </c>
      <c r="E632" t="s">
        <v>251</v>
      </c>
      <c r="F632" t="s">
        <v>557</v>
      </c>
      <c r="G632">
        <v>0</v>
      </c>
      <c r="H632">
        <v>49</v>
      </c>
      <c r="I632">
        <v>0</v>
      </c>
      <c r="J632" t="s">
        <v>831</v>
      </c>
      <c r="K632">
        <v>226</v>
      </c>
      <c r="L632">
        <v>0</v>
      </c>
      <c r="M632">
        <f t="shared" si="18"/>
        <v>31</v>
      </c>
      <c r="N632" t="str">
        <f t="shared" si="19"/>
        <v>{id: 31, category: 'WWK', packNumber:  3, pickNumber:  1, cards = [215,243,124,29,226,167,191,236,49], playerPick: 226 reviewerPick: null],</v>
      </c>
    </row>
    <row r="633" spans="1:14" hidden="1">
      <c r="A633" t="s">
        <v>241</v>
      </c>
      <c r="B633" t="s">
        <v>242</v>
      </c>
      <c r="C633" s="2" t="s">
        <v>1002</v>
      </c>
      <c r="D633" s="2" t="s">
        <v>1000</v>
      </c>
      <c r="E633">
        <v>0</v>
      </c>
      <c r="F633" t="s">
        <v>364</v>
      </c>
      <c r="G633">
        <v>0</v>
      </c>
      <c r="H633" t="e">
        <v>#N/A</v>
      </c>
      <c r="I633">
        <v>0</v>
      </c>
      <c r="J633" t="s">
        <v>831</v>
      </c>
      <c r="K633">
        <v>226</v>
      </c>
      <c r="L633">
        <v>0</v>
      </c>
      <c r="M633">
        <f t="shared" si="18"/>
        <v>31</v>
      </c>
      <c r="N633" t="str">
        <f t="shared" si="19"/>
        <v>{id: 31, category: 'WWK', packNumber:  3, pickNumber:  1, cards = [215,243,124,29,226,167,191,236,49], playerPick: 226 reviewerPick: null],</v>
      </c>
    </row>
    <row r="634" spans="1:14" hidden="1">
      <c r="A634" t="s">
        <v>241</v>
      </c>
      <c r="B634" t="s">
        <v>242</v>
      </c>
      <c r="C634" s="2" t="s">
        <v>1002</v>
      </c>
      <c r="D634" s="2" t="s">
        <v>1000</v>
      </c>
      <c r="E634" t="s">
        <v>252</v>
      </c>
      <c r="F634" t="s">
        <v>558</v>
      </c>
      <c r="G634">
        <v>0</v>
      </c>
      <c r="H634">
        <v>100</v>
      </c>
      <c r="I634">
        <v>0</v>
      </c>
      <c r="J634" t="s">
        <v>832</v>
      </c>
      <c r="K634">
        <v>226</v>
      </c>
      <c r="L634">
        <v>0</v>
      </c>
      <c r="M634">
        <f t="shared" si="18"/>
        <v>31</v>
      </c>
      <c r="N634" t="str">
        <f t="shared" si="19"/>
        <v>{id: 31, category: 'WWK', packNumber:  3, pickNumber:  1, cards = [215,243,124,29,226,167,191,236,49,100], playerPick: 226 reviewerPick: null],</v>
      </c>
    </row>
    <row r="635" spans="1:14" hidden="1">
      <c r="A635" t="s">
        <v>241</v>
      </c>
      <c r="B635" t="s">
        <v>242</v>
      </c>
      <c r="C635" s="2" t="s">
        <v>1002</v>
      </c>
      <c r="D635" s="2" t="s">
        <v>1000</v>
      </c>
      <c r="E635">
        <v>0</v>
      </c>
      <c r="F635" t="s">
        <v>364</v>
      </c>
      <c r="G635">
        <v>0</v>
      </c>
      <c r="H635" t="e">
        <v>#N/A</v>
      </c>
      <c r="I635">
        <v>0</v>
      </c>
      <c r="J635" t="s">
        <v>832</v>
      </c>
      <c r="K635">
        <v>226</v>
      </c>
      <c r="L635">
        <v>0</v>
      </c>
      <c r="M635">
        <f t="shared" si="18"/>
        <v>31</v>
      </c>
      <c r="N635" t="str">
        <f t="shared" si="19"/>
        <v>{id: 31, category: 'WWK', packNumber:  3, pickNumber:  1, cards = [215,243,124,29,226,167,191,236,49,100], playerPick: 226 reviewerPick: null],</v>
      </c>
    </row>
    <row r="636" spans="1:14" hidden="1">
      <c r="A636" t="s">
        <v>241</v>
      </c>
      <c r="B636" t="s">
        <v>242</v>
      </c>
      <c r="C636" s="2" t="s">
        <v>1002</v>
      </c>
      <c r="D636" s="2" t="s">
        <v>1000</v>
      </c>
      <c r="E636" t="s">
        <v>253</v>
      </c>
      <c r="F636" t="s">
        <v>559</v>
      </c>
      <c r="G636">
        <v>0</v>
      </c>
      <c r="H636">
        <v>35</v>
      </c>
      <c r="I636">
        <v>0</v>
      </c>
      <c r="J636" t="s">
        <v>833</v>
      </c>
      <c r="K636">
        <v>226</v>
      </c>
      <c r="L636">
        <v>0</v>
      </c>
      <c r="M636">
        <f t="shared" si="18"/>
        <v>31</v>
      </c>
      <c r="N636" t="str">
        <f t="shared" si="19"/>
        <v>{id: 31, category: 'WWK', packNumber:  3, pickNumber:  1, cards = [215,243,124,29,226,167,191,236,49,100,35], playerPick: 226 reviewerPick: null],</v>
      </c>
    </row>
    <row r="637" spans="1:14" hidden="1">
      <c r="A637" t="s">
        <v>241</v>
      </c>
      <c r="B637" t="s">
        <v>242</v>
      </c>
      <c r="C637" s="2" t="s">
        <v>1002</v>
      </c>
      <c r="D637" s="2" t="s">
        <v>1000</v>
      </c>
      <c r="E637">
        <v>0</v>
      </c>
      <c r="F637" t="s">
        <v>364</v>
      </c>
      <c r="G637">
        <v>0</v>
      </c>
      <c r="H637" t="e">
        <v>#N/A</v>
      </c>
      <c r="I637">
        <v>0</v>
      </c>
      <c r="J637" t="s">
        <v>833</v>
      </c>
      <c r="K637">
        <v>226</v>
      </c>
      <c r="L637">
        <v>0</v>
      </c>
      <c r="M637">
        <f t="shared" si="18"/>
        <v>31</v>
      </c>
      <c r="N637" t="str">
        <f t="shared" si="19"/>
        <v>{id: 31, category: 'WWK', packNumber:  3, pickNumber:  1, cards = [215,243,124,29,226,167,191,236,49,100,35], playerPick: 226 reviewerPick: null],</v>
      </c>
    </row>
    <row r="638" spans="1:14" hidden="1">
      <c r="A638" t="s">
        <v>241</v>
      </c>
      <c r="B638" t="s">
        <v>242</v>
      </c>
      <c r="C638" s="2" t="s">
        <v>1002</v>
      </c>
      <c r="D638" s="2" t="s">
        <v>1000</v>
      </c>
      <c r="E638" t="s">
        <v>254</v>
      </c>
      <c r="F638" t="s">
        <v>560</v>
      </c>
      <c r="G638">
        <v>0</v>
      </c>
      <c r="H638">
        <v>241</v>
      </c>
      <c r="I638">
        <v>0</v>
      </c>
      <c r="J638" t="s">
        <v>834</v>
      </c>
      <c r="K638">
        <v>226</v>
      </c>
      <c r="L638">
        <v>0</v>
      </c>
      <c r="M638">
        <f t="shared" si="18"/>
        <v>31</v>
      </c>
      <c r="N638" t="str">
        <f t="shared" si="19"/>
        <v>{id: 31, category: 'WWK', packNumber:  3, pickNumber:  1, cards = [215,243,124,29,226,167,191,236,49,100,35,241], playerPick: 226 reviewerPick: null],</v>
      </c>
    </row>
    <row r="639" spans="1:14" hidden="1">
      <c r="A639" t="s">
        <v>241</v>
      </c>
      <c r="B639" t="s">
        <v>242</v>
      </c>
      <c r="C639" s="2" t="s">
        <v>1002</v>
      </c>
      <c r="D639" s="2" t="s">
        <v>1000</v>
      </c>
      <c r="E639">
        <v>0</v>
      </c>
      <c r="F639" t="s">
        <v>364</v>
      </c>
      <c r="G639">
        <v>0</v>
      </c>
      <c r="H639" t="e">
        <v>#N/A</v>
      </c>
      <c r="I639">
        <v>0</v>
      </c>
      <c r="J639" t="s">
        <v>834</v>
      </c>
      <c r="K639">
        <v>226</v>
      </c>
      <c r="L639">
        <v>0</v>
      </c>
      <c r="M639">
        <f t="shared" si="18"/>
        <v>31</v>
      </c>
      <c r="N639" t="str">
        <f t="shared" si="19"/>
        <v>{id: 31, category: 'WWK', packNumber:  3, pickNumber:  1, cards = [215,243,124,29,226,167,191,236,49,100,35,241], playerPick: 226 reviewerPick: null],</v>
      </c>
    </row>
    <row r="640" spans="1:14" hidden="1">
      <c r="A640" t="s">
        <v>241</v>
      </c>
      <c r="B640" t="s">
        <v>242</v>
      </c>
      <c r="C640" s="2" t="s">
        <v>1002</v>
      </c>
      <c r="D640" s="2" t="s">
        <v>1000</v>
      </c>
      <c r="E640" t="s">
        <v>255</v>
      </c>
      <c r="F640" t="s">
        <v>561</v>
      </c>
      <c r="G640">
        <v>0</v>
      </c>
      <c r="H640">
        <v>225</v>
      </c>
      <c r="I640">
        <v>0</v>
      </c>
      <c r="J640" t="s">
        <v>835</v>
      </c>
      <c r="K640">
        <v>226</v>
      </c>
      <c r="L640">
        <v>0</v>
      </c>
      <c r="M640">
        <f t="shared" si="18"/>
        <v>31</v>
      </c>
      <c r="N640" t="str">
        <f t="shared" si="19"/>
        <v>{id: 31, category: 'WWK', packNumber:  3, pickNumber:  1, cards = [215,243,124,29,226,167,191,236,49,100,35,241,225], playerPick: 226 reviewerPick: null],</v>
      </c>
    </row>
    <row r="641" spans="1:14" hidden="1">
      <c r="A641" t="s">
        <v>241</v>
      </c>
      <c r="B641" t="s">
        <v>242</v>
      </c>
      <c r="C641" s="2" t="s">
        <v>1002</v>
      </c>
      <c r="D641" s="2" t="s">
        <v>1000</v>
      </c>
      <c r="E641">
        <v>0</v>
      </c>
      <c r="F641" t="s">
        <v>364</v>
      </c>
      <c r="G641">
        <v>0</v>
      </c>
      <c r="H641" t="e">
        <v>#N/A</v>
      </c>
      <c r="I641">
        <v>0</v>
      </c>
      <c r="J641" t="s">
        <v>835</v>
      </c>
      <c r="K641">
        <v>226</v>
      </c>
      <c r="L641">
        <v>0</v>
      </c>
      <c r="M641">
        <f t="shared" si="18"/>
        <v>31</v>
      </c>
      <c r="N641" t="str">
        <f t="shared" si="19"/>
        <v>{id: 31, category: 'WWK', packNumber:  3, pickNumber:  1, cards = [215,243,124,29,226,167,191,236,49,100,35,241,225], playerPick: 226 reviewerPick: null],</v>
      </c>
    </row>
    <row r="642" spans="1:14" hidden="1">
      <c r="A642" t="s">
        <v>241</v>
      </c>
      <c r="B642" t="s">
        <v>242</v>
      </c>
      <c r="C642" s="2" t="s">
        <v>1002</v>
      </c>
      <c r="D642" s="2" t="s">
        <v>1000</v>
      </c>
      <c r="E642" t="s">
        <v>256</v>
      </c>
      <c r="F642" t="s">
        <v>562</v>
      </c>
      <c r="G642">
        <v>0</v>
      </c>
      <c r="H642">
        <v>55</v>
      </c>
      <c r="I642">
        <v>0</v>
      </c>
      <c r="J642" t="s">
        <v>836</v>
      </c>
      <c r="K642">
        <v>226</v>
      </c>
      <c r="L642">
        <v>0</v>
      </c>
      <c r="M642">
        <f t="shared" si="18"/>
        <v>31</v>
      </c>
      <c r="N642" t="str">
        <f t="shared" si="19"/>
        <v>{id: 31, category: 'WWK', packNumber:  3, pickNumber:  1, cards = [215,243,124,29,226,167,191,236,49,100,35,241,225,55], playerPick: 226 reviewerPick: null],</v>
      </c>
    </row>
    <row r="643" spans="1:14" hidden="1">
      <c r="A643" t="s">
        <v>241</v>
      </c>
      <c r="B643" t="s">
        <v>242</v>
      </c>
      <c r="C643" s="2" t="s">
        <v>1002</v>
      </c>
      <c r="D643" s="2" t="s">
        <v>1000</v>
      </c>
      <c r="E643">
        <v>0</v>
      </c>
      <c r="F643" t="s">
        <v>364</v>
      </c>
      <c r="G643">
        <v>0</v>
      </c>
      <c r="H643" t="e">
        <v>#N/A</v>
      </c>
      <c r="I643">
        <v>0</v>
      </c>
      <c r="J643" t="s">
        <v>836</v>
      </c>
      <c r="K643">
        <v>226</v>
      </c>
      <c r="L643">
        <v>0</v>
      </c>
      <c r="M643">
        <f t="shared" ref="M643:M706" si="20">IF(I643=1,IF(ISNUMBER(M642),M642+1,1),IF(ISNUMBER(M642),M642,0))</f>
        <v>31</v>
      </c>
      <c r="N643" t="str">
        <f t="shared" ref="N643:N706" si="21">"{id: "&amp;M643&amp;", category: '"&amp;TRIM(SUBSTITUTE(A643,"------",""))&amp;"', packNumber: "&amp;C643&amp;", pickNumber: "&amp;D643&amp;", cards = ["&amp;J643&amp;"], playerPick: "&amp;K643&amp;" reviewerPick: null],"</f>
        <v>{id: 31, category: 'WWK', packNumber:  3, pickNumber:  1, cards = [215,243,124,29,226,167,191,236,49,100,35,241,225,55], playerPick: 226 reviewerPick: null],</v>
      </c>
    </row>
    <row r="644" spans="1:14" hidden="1">
      <c r="A644" t="s">
        <v>241</v>
      </c>
      <c r="B644" t="s">
        <v>242</v>
      </c>
      <c r="C644" s="2" t="s">
        <v>1002</v>
      </c>
      <c r="D644" s="2" t="s">
        <v>1000</v>
      </c>
      <c r="E644" t="s">
        <v>257</v>
      </c>
      <c r="F644" t="s">
        <v>563</v>
      </c>
      <c r="G644">
        <v>0</v>
      </c>
      <c r="H644">
        <v>196</v>
      </c>
      <c r="I644">
        <v>0</v>
      </c>
      <c r="J644" t="s">
        <v>837</v>
      </c>
      <c r="K644">
        <v>226</v>
      </c>
      <c r="L644">
        <v>0</v>
      </c>
      <c r="M644">
        <f t="shared" si="20"/>
        <v>31</v>
      </c>
      <c r="N644" t="str">
        <f t="shared" si="21"/>
        <v>{id: 31, category: 'WWK', packNumber:  3, pickNumber:  1, cards = [215,243,124,29,226,167,191,236,49,100,35,241,225,55,196], playerPick: 226 reviewerPick: null],</v>
      </c>
    </row>
    <row r="645" spans="1:14" hidden="1">
      <c r="A645" t="s">
        <v>241</v>
      </c>
      <c r="B645" t="s">
        <v>242</v>
      </c>
      <c r="C645" s="2" t="s">
        <v>1002</v>
      </c>
      <c r="D645" s="2" t="s">
        <v>1000</v>
      </c>
      <c r="E645">
        <v>0</v>
      </c>
      <c r="F645" t="s">
        <v>364</v>
      </c>
      <c r="G645">
        <v>0</v>
      </c>
      <c r="H645" t="e">
        <v>#N/A</v>
      </c>
      <c r="I645">
        <v>0</v>
      </c>
      <c r="J645" t="s">
        <v>837</v>
      </c>
      <c r="K645">
        <v>226</v>
      </c>
      <c r="L645">
        <v>0</v>
      </c>
      <c r="M645">
        <f t="shared" si="20"/>
        <v>31</v>
      </c>
      <c r="N645" t="str">
        <f t="shared" si="21"/>
        <v>{id: 31, category: 'WWK', packNumber:  3, pickNumber:  1, cards = [215,243,124,29,226,167,191,236,49,100,35,241,225,55,196], playerPick: 226 reviewerPick: null],</v>
      </c>
    </row>
    <row r="646" spans="1:14" hidden="1">
      <c r="A646" t="s">
        <v>241</v>
      </c>
      <c r="B646" t="s">
        <v>242</v>
      </c>
      <c r="C646" s="2" t="s">
        <v>1002</v>
      </c>
      <c r="D646" s="2" t="s">
        <v>1000</v>
      </c>
      <c r="E646">
        <v>0</v>
      </c>
      <c r="F646" t="s">
        <v>364</v>
      </c>
      <c r="G646">
        <v>0</v>
      </c>
      <c r="H646" t="e">
        <v>#N/A</v>
      </c>
      <c r="I646">
        <v>0</v>
      </c>
      <c r="J646" t="s">
        <v>837</v>
      </c>
      <c r="K646">
        <v>226</v>
      </c>
      <c r="L646">
        <v>0</v>
      </c>
      <c r="M646">
        <f t="shared" si="20"/>
        <v>31</v>
      </c>
      <c r="N646" t="str">
        <f t="shared" si="21"/>
        <v>{id: 31, category: 'WWK', packNumber:  3, pickNumber:  1, cards = [215,243,124,29,226,167,191,236,49,100,35,241,225,55,196], playerPick: 226 reviewerPick: null],</v>
      </c>
    </row>
    <row r="647" spans="1:14">
      <c r="A647" t="s">
        <v>241</v>
      </c>
      <c r="B647" t="s">
        <v>242</v>
      </c>
      <c r="C647" s="2" t="s">
        <v>1002</v>
      </c>
      <c r="D647" s="2" t="s">
        <v>1000</v>
      </c>
      <c r="E647">
        <v>0</v>
      </c>
      <c r="F647" t="s">
        <v>364</v>
      </c>
      <c r="G647">
        <v>0</v>
      </c>
      <c r="H647" t="e">
        <v>#N/A</v>
      </c>
      <c r="I647">
        <v>0</v>
      </c>
      <c r="J647" t="s">
        <v>837</v>
      </c>
      <c r="K647">
        <v>226</v>
      </c>
      <c r="L647">
        <v>1</v>
      </c>
      <c r="M647">
        <f t="shared" si="20"/>
        <v>31</v>
      </c>
      <c r="N647" t="str">
        <f>"{id: "&amp;M647&amp;", packEdition: '"&amp;TRIM(SUBSTITUTE(A647,"------",""))&amp;"', packNumber: "&amp;C647&amp;", pickNumber: "&amp;D647&amp;", cards: ["&amp;J647&amp;"], playerPick: "&amp;K647&amp;", reviewerPick: null},"</f>
        <v>{id: 31, packEdition: 'WWK', packNumber:  3, pickNumber:  1, cards: [215,243,124,29,226,167,191,236,49,100,35,241,225,55,196], playerPick: 226, reviewerPick: null},</v>
      </c>
    </row>
    <row r="648" spans="1:14" hidden="1">
      <c r="A648" t="s">
        <v>241</v>
      </c>
      <c r="B648" t="s">
        <v>258</v>
      </c>
      <c r="C648" s="2" t="s">
        <v>1002</v>
      </c>
      <c r="D648" s="2" t="s">
        <v>1001</v>
      </c>
      <c r="E648" t="s">
        <v>363</v>
      </c>
      <c r="F648" t="s">
        <v>363</v>
      </c>
      <c r="G648">
        <v>0</v>
      </c>
      <c r="H648" t="e">
        <v>#N/A</v>
      </c>
      <c r="I648">
        <v>1</v>
      </c>
      <c r="J648" t="s">
        <v>363</v>
      </c>
      <c r="K648">
        <v>226</v>
      </c>
      <c r="L648">
        <v>0</v>
      </c>
      <c r="M648">
        <f t="shared" si="20"/>
        <v>32</v>
      </c>
      <c r="N648" t="str">
        <f t="shared" si="21"/>
        <v>{id: 32, category: 'WWK', packNumber:  3, pickNumber:  2, cards = [], playerPick: 226 reviewerPick: null],</v>
      </c>
    </row>
    <row r="649" spans="1:14" hidden="1">
      <c r="A649" t="s">
        <v>241</v>
      </c>
      <c r="B649" t="s">
        <v>258</v>
      </c>
      <c r="C649" s="2" t="s">
        <v>1002</v>
      </c>
      <c r="D649" s="2" t="s">
        <v>1001</v>
      </c>
      <c r="E649">
        <v>0</v>
      </c>
      <c r="F649" t="s">
        <v>364</v>
      </c>
      <c r="G649">
        <v>0</v>
      </c>
      <c r="H649" t="e">
        <v>#N/A</v>
      </c>
      <c r="I649">
        <v>0</v>
      </c>
      <c r="J649" t="s">
        <v>363</v>
      </c>
      <c r="K649">
        <v>226</v>
      </c>
      <c r="L649">
        <v>0</v>
      </c>
      <c r="M649">
        <f t="shared" si="20"/>
        <v>32</v>
      </c>
      <c r="N649" t="str">
        <f t="shared" si="21"/>
        <v>{id: 32, category: 'WWK', packNumber:  3, pickNumber:  2, cards = [], playerPick: 226 reviewerPick: null],</v>
      </c>
    </row>
    <row r="650" spans="1:14" hidden="1">
      <c r="A650" t="s">
        <v>241</v>
      </c>
      <c r="B650" t="s">
        <v>258</v>
      </c>
      <c r="C650" s="2" t="s">
        <v>1002</v>
      </c>
      <c r="D650" s="2" t="s">
        <v>1001</v>
      </c>
      <c r="E650" t="s">
        <v>259</v>
      </c>
      <c r="F650" t="s">
        <v>564</v>
      </c>
      <c r="G650">
        <v>0</v>
      </c>
      <c r="H650">
        <v>269</v>
      </c>
      <c r="I650">
        <v>0</v>
      </c>
      <c r="J650" t="s">
        <v>963</v>
      </c>
      <c r="K650">
        <v>226</v>
      </c>
      <c r="L650">
        <v>0</v>
      </c>
      <c r="M650">
        <f t="shared" si="20"/>
        <v>32</v>
      </c>
      <c r="N650" t="str">
        <f t="shared" si="21"/>
        <v>{id: 32, category: 'WWK', packNumber:  3, pickNumber:  2, cards = [269], playerPick: 226 reviewerPick: null],</v>
      </c>
    </row>
    <row r="651" spans="1:14" hidden="1">
      <c r="A651" t="s">
        <v>241</v>
      </c>
      <c r="B651" t="s">
        <v>258</v>
      </c>
      <c r="C651" s="2" t="s">
        <v>1002</v>
      </c>
      <c r="D651" s="2" t="s">
        <v>1001</v>
      </c>
      <c r="E651">
        <v>0</v>
      </c>
      <c r="F651" t="s">
        <v>364</v>
      </c>
      <c r="G651">
        <v>0</v>
      </c>
      <c r="H651" t="e">
        <v>#N/A</v>
      </c>
      <c r="I651">
        <v>0</v>
      </c>
      <c r="J651" t="s">
        <v>963</v>
      </c>
      <c r="K651">
        <v>226</v>
      </c>
      <c r="L651">
        <v>0</v>
      </c>
      <c r="M651">
        <f t="shared" si="20"/>
        <v>32</v>
      </c>
      <c r="N651" t="str">
        <f t="shared" si="21"/>
        <v>{id: 32, category: 'WWK', packNumber:  3, pickNumber:  2, cards = [269], playerPick: 226 reviewerPick: null],</v>
      </c>
    </row>
    <row r="652" spans="1:14" hidden="1">
      <c r="A652" t="s">
        <v>241</v>
      </c>
      <c r="B652" t="s">
        <v>258</v>
      </c>
      <c r="C652" s="2" t="s">
        <v>1002</v>
      </c>
      <c r="D652" s="2" t="s">
        <v>1001</v>
      </c>
      <c r="E652" t="s">
        <v>260</v>
      </c>
      <c r="F652" t="s">
        <v>565</v>
      </c>
      <c r="G652">
        <v>1</v>
      </c>
      <c r="H652">
        <v>238</v>
      </c>
      <c r="I652">
        <v>0</v>
      </c>
      <c r="J652" t="s">
        <v>964</v>
      </c>
      <c r="K652">
        <v>238</v>
      </c>
      <c r="L652">
        <v>0</v>
      </c>
      <c r="M652">
        <f t="shared" si="20"/>
        <v>32</v>
      </c>
      <c r="N652" t="str">
        <f t="shared" si="21"/>
        <v>{id: 32, category: 'WWK', packNumber:  3, pickNumber:  2, cards = [269,238], playerPick: 238 reviewerPick: null],</v>
      </c>
    </row>
    <row r="653" spans="1:14" hidden="1">
      <c r="A653" t="s">
        <v>241</v>
      </c>
      <c r="B653" t="s">
        <v>258</v>
      </c>
      <c r="C653" s="2" t="s">
        <v>1002</v>
      </c>
      <c r="D653" s="2" t="s">
        <v>1001</v>
      </c>
      <c r="E653">
        <v>0</v>
      </c>
      <c r="F653" t="s">
        <v>364</v>
      </c>
      <c r="G653">
        <v>0</v>
      </c>
      <c r="H653" t="e">
        <v>#N/A</v>
      </c>
      <c r="I653">
        <v>0</v>
      </c>
      <c r="J653" t="s">
        <v>964</v>
      </c>
      <c r="K653">
        <v>238</v>
      </c>
      <c r="L653">
        <v>0</v>
      </c>
      <c r="M653">
        <f t="shared" si="20"/>
        <v>32</v>
      </c>
      <c r="N653" t="str">
        <f t="shared" si="21"/>
        <v>{id: 32, category: 'WWK', packNumber:  3, pickNumber:  2, cards = [269,238], playerPick: 238 reviewerPick: null],</v>
      </c>
    </row>
    <row r="654" spans="1:14" hidden="1">
      <c r="A654" t="s">
        <v>241</v>
      </c>
      <c r="B654" t="s">
        <v>258</v>
      </c>
      <c r="C654" s="2" t="s">
        <v>1002</v>
      </c>
      <c r="D654" s="2" t="s">
        <v>1001</v>
      </c>
      <c r="E654" t="s">
        <v>261</v>
      </c>
      <c r="F654" t="s">
        <v>566</v>
      </c>
      <c r="G654">
        <v>0</v>
      </c>
      <c r="H654">
        <v>248</v>
      </c>
      <c r="I654">
        <v>0</v>
      </c>
      <c r="J654" t="s">
        <v>965</v>
      </c>
      <c r="K654">
        <v>238</v>
      </c>
      <c r="L654">
        <v>0</v>
      </c>
      <c r="M654">
        <f t="shared" si="20"/>
        <v>32</v>
      </c>
      <c r="N654" t="str">
        <f t="shared" si="21"/>
        <v>{id: 32, category: 'WWK', packNumber:  3, pickNumber:  2, cards = [269,238,248], playerPick: 238 reviewerPick: null],</v>
      </c>
    </row>
    <row r="655" spans="1:14" hidden="1">
      <c r="A655" t="s">
        <v>241</v>
      </c>
      <c r="B655" t="s">
        <v>258</v>
      </c>
      <c r="C655" s="2" t="s">
        <v>1002</v>
      </c>
      <c r="D655" s="2" t="s">
        <v>1001</v>
      </c>
      <c r="E655">
        <v>0</v>
      </c>
      <c r="F655" t="s">
        <v>364</v>
      </c>
      <c r="G655">
        <v>0</v>
      </c>
      <c r="H655" t="e">
        <v>#N/A</v>
      </c>
      <c r="I655">
        <v>0</v>
      </c>
      <c r="J655" t="s">
        <v>965</v>
      </c>
      <c r="K655">
        <v>238</v>
      </c>
      <c r="L655">
        <v>0</v>
      </c>
      <c r="M655">
        <f t="shared" si="20"/>
        <v>32</v>
      </c>
      <c r="N655" t="str">
        <f t="shared" si="21"/>
        <v>{id: 32, category: 'WWK', packNumber:  3, pickNumber:  2, cards = [269,238,248], playerPick: 238 reviewerPick: null],</v>
      </c>
    </row>
    <row r="656" spans="1:14" hidden="1">
      <c r="A656" t="s">
        <v>241</v>
      </c>
      <c r="B656" t="s">
        <v>258</v>
      </c>
      <c r="C656" s="2" t="s">
        <v>1002</v>
      </c>
      <c r="D656" s="2" t="s">
        <v>1001</v>
      </c>
      <c r="E656" t="s">
        <v>262</v>
      </c>
      <c r="F656" t="s">
        <v>567</v>
      </c>
      <c r="G656">
        <v>0</v>
      </c>
      <c r="H656">
        <v>211</v>
      </c>
      <c r="I656">
        <v>0</v>
      </c>
      <c r="J656" t="s">
        <v>966</v>
      </c>
      <c r="K656">
        <v>238</v>
      </c>
      <c r="L656">
        <v>0</v>
      </c>
      <c r="M656">
        <f t="shared" si="20"/>
        <v>32</v>
      </c>
      <c r="N656" t="str">
        <f t="shared" si="21"/>
        <v>{id: 32, category: 'WWK', packNumber:  3, pickNumber:  2, cards = [269,238,248,211], playerPick: 238 reviewerPick: null],</v>
      </c>
    </row>
    <row r="657" spans="1:14" hidden="1">
      <c r="A657" t="s">
        <v>241</v>
      </c>
      <c r="B657" t="s">
        <v>258</v>
      </c>
      <c r="C657" s="2" t="s">
        <v>1002</v>
      </c>
      <c r="D657" s="2" t="s">
        <v>1001</v>
      </c>
      <c r="E657">
        <v>0</v>
      </c>
      <c r="F657" t="s">
        <v>364</v>
      </c>
      <c r="G657">
        <v>0</v>
      </c>
      <c r="H657" t="e">
        <v>#N/A</v>
      </c>
      <c r="I657">
        <v>0</v>
      </c>
      <c r="J657" t="s">
        <v>966</v>
      </c>
      <c r="K657">
        <v>238</v>
      </c>
      <c r="L657">
        <v>0</v>
      </c>
      <c r="M657">
        <f t="shared" si="20"/>
        <v>32</v>
      </c>
      <c r="N657" t="str">
        <f t="shared" si="21"/>
        <v>{id: 32, category: 'WWK', packNumber:  3, pickNumber:  2, cards = [269,238,248,211], playerPick: 238 reviewerPick: null],</v>
      </c>
    </row>
    <row r="658" spans="1:14" hidden="1">
      <c r="A658" t="s">
        <v>241</v>
      </c>
      <c r="B658" t="s">
        <v>258</v>
      </c>
      <c r="C658" s="2" t="s">
        <v>1002</v>
      </c>
      <c r="D658" s="2" t="s">
        <v>1001</v>
      </c>
      <c r="E658" t="s">
        <v>263</v>
      </c>
      <c r="F658" t="s">
        <v>568</v>
      </c>
      <c r="G658">
        <v>0</v>
      </c>
      <c r="H658">
        <v>195</v>
      </c>
      <c r="I658">
        <v>0</v>
      </c>
      <c r="J658" t="s">
        <v>967</v>
      </c>
      <c r="K658">
        <v>238</v>
      </c>
      <c r="L658">
        <v>0</v>
      </c>
      <c r="M658">
        <f t="shared" si="20"/>
        <v>32</v>
      </c>
      <c r="N658" t="str">
        <f t="shared" si="21"/>
        <v>{id: 32, category: 'WWK', packNumber:  3, pickNumber:  2, cards = [269,238,248,211,195], playerPick: 238 reviewerPick: null],</v>
      </c>
    </row>
    <row r="659" spans="1:14" hidden="1">
      <c r="A659" t="s">
        <v>241</v>
      </c>
      <c r="B659" t="s">
        <v>258</v>
      </c>
      <c r="C659" s="2" t="s">
        <v>1002</v>
      </c>
      <c r="D659" s="2" t="s">
        <v>1001</v>
      </c>
      <c r="E659">
        <v>0</v>
      </c>
      <c r="F659" t="s">
        <v>364</v>
      </c>
      <c r="G659">
        <v>0</v>
      </c>
      <c r="H659" t="e">
        <v>#N/A</v>
      </c>
      <c r="I659">
        <v>0</v>
      </c>
      <c r="J659" t="s">
        <v>967</v>
      </c>
      <c r="K659">
        <v>238</v>
      </c>
      <c r="L659">
        <v>0</v>
      </c>
      <c r="M659">
        <f t="shared" si="20"/>
        <v>32</v>
      </c>
      <c r="N659" t="str">
        <f t="shared" si="21"/>
        <v>{id: 32, category: 'WWK', packNumber:  3, pickNumber:  2, cards = [269,238,248,211,195], playerPick: 238 reviewerPick: null],</v>
      </c>
    </row>
    <row r="660" spans="1:14" hidden="1">
      <c r="A660" t="s">
        <v>241</v>
      </c>
      <c r="B660" t="s">
        <v>258</v>
      </c>
      <c r="C660" s="2" t="s">
        <v>1002</v>
      </c>
      <c r="D660" s="2" t="s">
        <v>1001</v>
      </c>
      <c r="E660" t="s">
        <v>264</v>
      </c>
      <c r="F660" t="s">
        <v>569</v>
      </c>
      <c r="G660">
        <v>0</v>
      </c>
      <c r="H660">
        <v>160</v>
      </c>
      <c r="I660">
        <v>0</v>
      </c>
      <c r="J660" t="s">
        <v>968</v>
      </c>
      <c r="K660">
        <v>238</v>
      </c>
      <c r="L660">
        <v>0</v>
      </c>
      <c r="M660">
        <f t="shared" si="20"/>
        <v>32</v>
      </c>
      <c r="N660" t="str">
        <f t="shared" si="21"/>
        <v>{id: 32, category: 'WWK', packNumber:  3, pickNumber:  2, cards = [269,238,248,211,195,160], playerPick: 238 reviewerPick: null],</v>
      </c>
    </row>
    <row r="661" spans="1:14" hidden="1">
      <c r="A661" t="s">
        <v>241</v>
      </c>
      <c r="B661" t="s">
        <v>258</v>
      </c>
      <c r="C661" s="2" t="s">
        <v>1002</v>
      </c>
      <c r="D661" s="2" t="s">
        <v>1001</v>
      </c>
      <c r="E661">
        <v>0</v>
      </c>
      <c r="F661" t="s">
        <v>364</v>
      </c>
      <c r="G661">
        <v>0</v>
      </c>
      <c r="H661" t="e">
        <v>#N/A</v>
      </c>
      <c r="I661">
        <v>0</v>
      </c>
      <c r="J661" t="s">
        <v>968</v>
      </c>
      <c r="K661">
        <v>238</v>
      </c>
      <c r="L661">
        <v>0</v>
      </c>
      <c r="M661">
        <f t="shared" si="20"/>
        <v>32</v>
      </c>
      <c r="N661" t="str">
        <f t="shared" si="21"/>
        <v>{id: 32, category: 'WWK', packNumber:  3, pickNumber:  2, cards = [269,238,248,211,195,160], playerPick: 238 reviewerPick: null],</v>
      </c>
    </row>
    <row r="662" spans="1:14" hidden="1">
      <c r="A662" t="s">
        <v>241</v>
      </c>
      <c r="B662" t="s">
        <v>258</v>
      </c>
      <c r="C662" s="2" t="s">
        <v>1002</v>
      </c>
      <c r="D662" s="2" t="s">
        <v>1001</v>
      </c>
      <c r="E662" t="s">
        <v>265</v>
      </c>
      <c r="F662" t="s">
        <v>570</v>
      </c>
      <c r="G662">
        <v>0</v>
      </c>
      <c r="H662">
        <v>31</v>
      </c>
      <c r="I662">
        <v>0</v>
      </c>
      <c r="J662" t="s">
        <v>838</v>
      </c>
      <c r="K662">
        <v>238</v>
      </c>
      <c r="L662">
        <v>0</v>
      </c>
      <c r="M662">
        <f t="shared" si="20"/>
        <v>32</v>
      </c>
      <c r="N662" t="str">
        <f t="shared" si="21"/>
        <v>{id: 32, category: 'WWK', packNumber:  3, pickNumber:  2, cards = [269,238,248,211,195,160,31], playerPick: 238 reviewerPick: null],</v>
      </c>
    </row>
    <row r="663" spans="1:14" hidden="1">
      <c r="A663" t="s">
        <v>241</v>
      </c>
      <c r="B663" t="s">
        <v>258</v>
      </c>
      <c r="C663" s="2" t="s">
        <v>1002</v>
      </c>
      <c r="D663" s="2" t="s">
        <v>1001</v>
      </c>
      <c r="E663">
        <v>0</v>
      </c>
      <c r="F663" t="s">
        <v>364</v>
      </c>
      <c r="G663">
        <v>0</v>
      </c>
      <c r="H663" t="e">
        <v>#N/A</v>
      </c>
      <c r="I663">
        <v>0</v>
      </c>
      <c r="J663" t="s">
        <v>838</v>
      </c>
      <c r="K663">
        <v>238</v>
      </c>
      <c r="L663">
        <v>0</v>
      </c>
      <c r="M663">
        <f t="shared" si="20"/>
        <v>32</v>
      </c>
      <c r="N663" t="str">
        <f t="shared" si="21"/>
        <v>{id: 32, category: 'WWK', packNumber:  3, pickNumber:  2, cards = [269,238,248,211,195,160,31], playerPick: 238 reviewerPick: null],</v>
      </c>
    </row>
    <row r="664" spans="1:14" hidden="1">
      <c r="A664" t="s">
        <v>241</v>
      </c>
      <c r="B664" t="s">
        <v>258</v>
      </c>
      <c r="C664" s="2" t="s">
        <v>1002</v>
      </c>
      <c r="D664" s="2" t="s">
        <v>1001</v>
      </c>
      <c r="E664" t="s">
        <v>266</v>
      </c>
      <c r="F664" t="s">
        <v>571</v>
      </c>
      <c r="G664">
        <v>0</v>
      </c>
      <c r="H664">
        <v>166</v>
      </c>
      <c r="I664">
        <v>0</v>
      </c>
      <c r="J664" t="s">
        <v>839</v>
      </c>
      <c r="K664">
        <v>238</v>
      </c>
      <c r="L664">
        <v>0</v>
      </c>
      <c r="M664">
        <f t="shared" si="20"/>
        <v>32</v>
      </c>
      <c r="N664" t="str">
        <f t="shared" si="21"/>
        <v>{id: 32, category: 'WWK', packNumber:  3, pickNumber:  2, cards = [269,238,248,211,195,160,31,166], playerPick: 238 reviewerPick: null],</v>
      </c>
    </row>
    <row r="665" spans="1:14" hidden="1">
      <c r="A665" t="s">
        <v>241</v>
      </c>
      <c r="B665" t="s">
        <v>258</v>
      </c>
      <c r="C665" s="2" t="s">
        <v>1002</v>
      </c>
      <c r="D665" s="2" t="s">
        <v>1001</v>
      </c>
      <c r="E665">
        <v>0</v>
      </c>
      <c r="F665" t="s">
        <v>364</v>
      </c>
      <c r="G665">
        <v>0</v>
      </c>
      <c r="H665" t="e">
        <v>#N/A</v>
      </c>
      <c r="I665">
        <v>0</v>
      </c>
      <c r="J665" t="s">
        <v>839</v>
      </c>
      <c r="K665">
        <v>238</v>
      </c>
      <c r="L665">
        <v>0</v>
      </c>
      <c r="M665">
        <f t="shared" si="20"/>
        <v>32</v>
      </c>
      <c r="N665" t="str">
        <f t="shared" si="21"/>
        <v>{id: 32, category: 'WWK', packNumber:  3, pickNumber:  2, cards = [269,238,248,211,195,160,31,166], playerPick: 238 reviewerPick: null],</v>
      </c>
    </row>
    <row r="666" spans="1:14" hidden="1">
      <c r="A666" t="s">
        <v>241</v>
      </c>
      <c r="B666" t="s">
        <v>258</v>
      </c>
      <c r="C666" s="2" t="s">
        <v>1002</v>
      </c>
      <c r="D666" s="2" t="s">
        <v>1001</v>
      </c>
      <c r="E666" t="s">
        <v>267</v>
      </c>
      <c r="F666" t="s">
        <v>572</v>
      </c>
      <c r="G666">
        <v>0</v>
      </c>
      <c r="H666">
        <v>200</v>
      </c>
      <c r="I666">
        <v>0</v>
      </c>
      <c r="J666" t="s">
        <v>840</v>
      </c>
      <c r="K666">
        <v>238</v>
      </c>
      <c r="L666">
        <v>0</v>
      </c>
      <c r="M666">
        <f t="shared" si="20"/>
        <v>32</v>
      </c>
      <c r="N666" t="str">
        <f t="shared" si="21"/>
        <v>{id: 32, category: 'WWK', packNumber:  3, pickNumber:  2, cards = [269,238,248,211,195,160,31,166,200], playerPick: 238 reviewerPick: null],</v>
      </c>
    </row>
    <row r="667" spans="1:14" hidden="1">
      <c r="A667" t="s">
        <v>241</v>
      </c>
      <c r="B667" t="s">
        <v>258</v>
      </c>
      <c r="C667" s="2" t="s">
        <v>1002</v>
      </c>
      <c r="D667" s="2" t="s">
        <v>1001</v>
      </c>
      <c r="E667">
        <v>0</v>
      </c>
      <c r="F667" t="s">
        <v>364</v>
      </c>
      <c r="G667">
        <v>0</v>
      </c>
      <c r="H667" t="e">
        <v>#N/A</v>
      </c>
      <c r="I667">
        <v>0</v>
      </c>
      <c r="J667" t="s">
        <v>840</v>
      </c>
      <c r="K667">
        <v>238</v>
      </c>
      <c r="L667">
        <v>0</v>
      </c>
      <c r="M667">
        <f t="shared" si="20"/>
        <v>32</v>
      </c>
      <c r="N667" t="str">
        <f t="shared" si="21"/>
        <v>{id: 32, category: 'WWK', packNumber:  3, pickNumber:  2, cards = [269,238,248,211,195,160,31,166,200], playerPick: 238 reviewerPick: null],</v>
      </c>
    </row>
    <row r="668" spans="1:14" hidden="1">
      <c r="A668" t="s">
        <v>241</v>
      </c>
      <c r="B668" t="s">
        <v>258</v>
      </c>
      <c r="C668" s="2" t="s">
        <v>1002</v>
      </c>
      <c r="D668" s="2" t="s">
        <v>1001</v>
      </c>
      <c r="E668" t="s">
        <v>268</v>
      </c>
      <c r="F668" t="s">
        <v>573</v>
      </c>
      <c r="G668">
        <v>0</v>
      </c>
      <c r="H668">
        <v>61</v>
      </c>
      <c r="I668">
        <v>0</v>
      </c>
      <c r="J668" t="s">
        <v>841</v>
      </c>
      <c r="K668">
        <v>238</v>
      </c>
      <c r="L668">
        <v>0</v>
      </c>
      <c r="M668">
        <f t="shared" si="20"/>
        <v>32</v>
      </c>
      <c r="N668" t="str">
        <f t="shared" si="21"/>
        <v>{id: 32, category: 'WWK', packNumber:  3, pickNumber:  2, cards = [269,238,248,211,195,160,31,166,200,61], playerPick: 238 reviewerPick: null],</v>
      </c>
    </row>
    <row r="669" spans="1:14" hidden="1">
      <c r="A669" t="s">
        <v>241</v>
      </c>
      <c r="B669" t="s">
        <v>258</v>
      </c>
      <c r="C669" s="2" t="s">
        <v>1002</v>
      </c>
      <c r="D669" s="2" t="s">
        <v>1001</v>
      </c>
      <c r="E669">
        <v>0</v>
      </c>
      <c r="F669" t="s">
        <v>364</v>
      </c>
      <c r="G669">
        <v>0</v>
      </c>
      <c r="H669" t="e">
        <v>#N/A</v>
      </c>
      <c r="I669">
        <v>0</v>
      </c>
      <c r="J669" t="s">
        <v>841</v>
      </c>
      <c r="K669">
        <v>238</v>
      </c>
      <c r="L669">
        <v>0</v>
      </c>
      <c r="M669">
        <f t="shared" si="20"/>
        <v>32</v>
      </c>
      <c r="N669" t="str">
        <f t="shared" si="21"/>
        <v>{id: 32, category: 'WWK', packNumber:  3, pickNumber:  2, cards = [269,238,248,211,195,160,31,166,200,61], playerPick: 238 reviewerPick: null],</v>
      </c>
    </row>
    <row r="670" spans="1:14" hidden="1">
      <c r="A670" t="s">
        <v>241</v>
      </c>
      <c r="B670" t="s">
        <v>258</v>
      </c>
      <c r="C670" s="2" t="s">
        <v>1002</v>
      </c>
      <c r="D670" s="2" t="s">
        <v>1001</v>
      </c>
      <c r="E670" t="s">
        <v>269</v>
      </c>
      <c r="F670" t="s">
        <v>574</v>
      </c>
      <c r="G670">
        <v>0</v>
      </c>
      <c r="H670">
        <v>25</v>
      </c>
      <c r="I670">
        <v>0</v>
      </c>
      <c r="J670" t="s">
        <v>842</v>
      </c>
      <c r="K670">
        <v>238</v>
      </c>
      <c r="L670">
        <v>0</v>
      </c>
      <c r="M670">
        <f t="shared" si="20"/>
        <v>32</v>
      </c>
      <c r="N670" t="str">
        <f t="shared" si="21"/>
        <v>{id: 32, category: 'WWK', packNumber:  3, pickNumber:  2, cards = [269,238,248,211,195,160,31,166,200,61,25], playerPick: 238 reviewerPick: null],</v>
      </c>
    </row>
    <row r="671" spans="1:14" hidden="1">
      <c r="A671" t="s">
        <v>241</v>
      </c>
      <c r="B671" t="s">
        <v>258</v>
      </c>
      <c r="C671" s="2" t="s">
        <v>1002</v>
      </c>
      <c r="D671" s="2" t="s">
        <v>1001</v>
      </c>
      <c r="E671">
        <v>0</v>
      </c>
      <c r="F671" t="s">
        <v>364</v>
      </c>
      <c r="G671">
        <v>0</v>
      </c>
      <c r="H671" t="e">
        <v>#N/A</v>
      </c>
      <c r="I671">
        <v>0</v>
      </c>
      <c r="J671" t="s">
        <v>842</v>
      </c>
      <c r="K671">
        <v>238</v>
      </c>
      <c r="L671">
        <v>0</v>
      </c>
      <c r="M671">
        <f t="shared" si="20"/>
        <v>32</v>
      </c>
      <c r="N671" t="str">
        <f t="shared" si="21"/>
        <v>{id: 32, category: 'WWK', packNumber:  3, pickNumber:  2, cards = [269,238,248,211,195,160,31,166,200,61,25], playerPick: 238 reviewerPick: null],</v>
      </c>
    </row>
    <row r="672" spans="1:14" hidden="1">
      <c r="A672" t="s">
        <v>241</v>
      </c>
      <c r="B672" t="s">
        <v>258</v>
      </c>
      <c r="C672" s="2" t="s">
        <v>1002</v>
      </c>
      <c r="D672" s="2" t="s">
        <v>1001</v>
      </c>
      <c r="E672" t="s">
        <v>270</v>
      </c>
      <c r="F672" t="s">
        <v>575</v>
      </c>
      <c r="G672">
        <v>0</v>
      </c>
      <c r="H672">
        <v>112</v>
      </c>
      <c r="I672">
        <v>0</v>
      </c>
      <c r="J672" t="s">
        <v>843</v>
      </c>
      <c r="K672">
        <v>238</v>
      </c>
      <c r="L672">
        <v>0</v>
      </c>
      <c r="M672">
        <f t="shared" si="20"/>
        <v>32</v>
      </c>
      <c r="N672" t="str">
        <f t="shared" si="21"/>
        <v>{id: 32, category: 'WWK', packNumber:  3, pickNumber:  2, cards = [269,238,248,211,195,160,31,166,200,61,25,112], playerPick: 238 reviewerPick: null],</v>
      </c>
    </row>
    <row r="673" spans="1:14" hidden="1">
      <c r="A673" t="s">
        <v>241</v>
      </c>
      <c r="B673" t="s">
        <v>258</v>
      </c>
      <c r="C673" s="2" t="s">
        <v>1002</v>
      </c>
      <c r="D673" s="2" t="s">
        <v>1001</v>
      </c>
      <c r="E673">
        <v>0</v>
      </c>
      <c r="F673" t="s">
        <v>364</v>
      </c>
      <c r="G673">
        <v>0</v>
      </c>
      <c r="H673" t="e">
        <v>#N/A</v>
      </c>
      <c r="I673">
        <v>0</v>
      </c>
      <c r="J673" t="s">
        <v>843</v>
      </c>
      <c r="K673">
        <v>238</v>
      </c>
      <c r="L673">
        <v>0</v>
      </c>
      <c r="M673">
        <f t="shared" si="20"/>
        <v>32</v>
      </c>
      <c r="N673" t="str">
        <f t="shared" si="21"/>
        <v>{id: 32, category: 'WWK', packNumber:  3, pickNumber:  2, cards = [269,238,248,211,195,160,31,166,200,61,25,112], playerPick: 238 reviewerPick: null],</v>
      </c>
    </row>
    <row r="674" spans="1:14" hidden="1">
      <c r="A674" t="s">
        <v>241</v>
      </c>
      <c r="B674" t="s">
        <v>258</v>
      </c>
      <c r="C674" s="2" t="s">
        <v>1002</v>
      </c>
      <c r="D674" s="2" t="s">
        <v>1001</v>
      </c>
      <c r="E674" t="s">
        <v>271</v>
      </c>
      <c r="F674" t="s">
        <v>576</v>
      </c>
      <c r="G674">
        <v>0</v>
      </c>
      <c r="H674">
        <v>73</v>
      </c>
      <c r="I674">
        <v>0</v>
      </c>
      <c r="J674" t="s">
        <v>844</v>
      </c>
      <c r="K674">
        <v>238</v>
      </c>
      <c r="L674">
        <v>0</v>
      </c>
      <c r="M674">
        <f t="shared" si="20"/>
        <v>32</v>
      </c>
      <c r="N674" t="str">
        <f t="shared" si="21"/>
        <v>{id: 32, category: 'WWK', packNumber:  3, pickNumber:  2, cards = [269,238,248,211,195,160,31,166,200,61,25,112,73], playerPick: 238 reviewerPick: null],</v>
      </c>
    </row>
    <row r="675" spans="1:14" hidden="1">
      <c r="A675" t="s">
        <v>241</v>
      </c>
      <c r="B675" t="s">
        <v>258</v>
      </c>
      <c r="C675" s="2" t="s">
        <v>1002</v>
      </c>
      <c r="D675" s="2" t="s">
        <v>1001</v>
      </c>
      <c r="E675">
        <v>0</v>
      </c>
      <c r="F675" t="s">
        <v>364</v>
      </c>
      <c r="G675">
        <v>0</v>
      </c>
      <c r="H675" t="e">
        <v>#N/A</v>
      </c>
      <c r="I675">
        <v>0</v>
      </c>
      <c r="J675" t="s">
        <v>844</v>
      </c>
      <c r="K675">
        <v>238</v>
      </c>
      <c r="L675">
        <v>0</v>
      </c>
      <c r="M675">
        <f t="shared" si="20"/>
        <v>32</v>
      </c>
      <c r="N675" t="str">
        <f t="shared" si="21"/>
        <v>{id: 32, category: 'WWK', packNumber:  3, pickNumber:  2, cards = [269,238,248,211,195,160,31,166,200,61,25,112,73], playerPick: 238 reviewerPick: null],</v>
      </c>
    </row>
    <row r="676" spans="1:14" hidden="1">
      <c r="A676" t="s">
        <v>241</v>
      </c>
      <c r="B676" t="s">
        <v>258</v>
      </c>
      <c r="C676" s="2" t="s">
        <v>1002</v>
      </c>
      <c r="D676" s="2" t="s">
        <v>1001</v>
      </c>
      <c r="E676" t="s">
        <v>272</v>
      </c>
      <c r="F676" t="s">
        <v>577</v>
      </c>
      <c r="G676">
        <v>0</v>
      </c>
      <c r="H676">
        <v>152</v>
      </c>
      <c r="I676">
        <v>0</v>
      </c>
      <c r="J676" t="s">
        <v>845</v>
      </c>
      <c r="K676">
        <v>238</v>
      </c>
      <c r="L676">
        <v>0</v>
      </c>
      <c r="M676">
        <f t="shared" si="20"/>
        <v>32</v>
      </c>
      <c r="N676" t="str">
        <f t="shared" si="21"/>
        <v>{id: 32, category: 'WWK', packNumber:  3, pickNumber:  2, cards = [269,238,248,211,195,160,31,166,200,61,25,112,73,152], playerPick: 238 reviewerPick: null],</v>
      </c>
    </row>
    <row r="677" spans="1:14" hidden="1">
      <c r="A677" t="s">
        <v>241</v>
      </c>
      <c r="B677" t="s">
        <v>258</v>
      </c>
      <c r="C677" s="2" t="s">
        <v>1002</v>
      </c>
      <c r="D677" s="2" t="s">
        <v>1001</v>
      </c>
      <c r="E677">
        <v>0</v>
      </c>
      <c r="F677" t="s">
        <v>364</v>
      </c>
      <c r="G677">
        <v>0</v>
      </c>
      <c r="H677" t="e">
        <v>#N/A</v>
      </c>
      <c r="I677">
        <v>0</v>
      </c>
      <c r="J677" t="s">
        <v>845</v>
      </c>
      <c r="K677">
        <v>238</v>
      </c>
      <c r="L677">
        <v>0</v>
      </c>
      <c r="M677">
        <f t="shared" si="20"/>
        <v>32</v>
      </c>
      <c r="N677" t="str">
        <f t="shared" si="21"/>
        <v>{id: 32, category: 'WWK', packNumber:  3, pickNumber:  2, cards = [269,238,248,211,195,160,31,166,200,61,25,112,73,152], playerPick: 238 reviewerPick: null],</v>
      </c>
    </row>
    <row r="678" spans="1:14" hidden="1">
      <c r="A678" t="s">
        <v>241</v>
      </c>
      <c r="B678" t="s">
        <v>258</v>
      </c>
      <c r="C678" s="2" t="s">
        <v>1002</v>
      </c>
      <c r="D678" s="2" t="s">
        <v>1001</v>
      </c>
      <c r="E678">
        <v>0</v>
      </c>
      <c r="F678" t="s">
        <v>364</v>
      </c>
      <c r="G678">
        <v>0</v>
      </c>
      <c r="H678" t="e">
        <v>#N/A</v>
      </c>
      <c r="I678">
        <v>0</v>
      </c>
      <c r="J678" t="s">
        <v>845</v>
      </c>
      <c r="K678">
        <v>238</v>
      </c>
      <c r="L678">
        <v>0</v>
      </c>
      <c r="M678">
        <f t="shared" si="20"/>
        <v>32</v>
      </c>
      <c r="N678" t="str">
        <f t="shared" si="21"/>
        <v>{id: 32, category: 'WWK', packNumber:  3, pickNumber:  2, cards = [269,238,248,211,195,160,31,166,200,61,25,112,73,152], playerPick: 238 reviewerPick: null],</v>
      </c>
    </row>
    <row r="679" spans="1:14">
      <c r="A679" t="s">
        <v>241</v>
      </c>
      <c r="B679" t="s">
        <v>258</v>
      </c>
      <c r="C679" s="2" t="s">
        <v>1002</v>
      </c>
      <c r="D679" s="2" t="s">
        <v>1001</v>
      </c>
      <c r="E679">
        <v>0</v>
      </c>
      <c r="F679" t="s">
        <v>364</v>
      </c>
      <c r="G679">
        <v>0</v>
      </c>
      <c r="H679" t="e">
        <v>#N/A</v>
      </c>
      <c r="I679">
        <v>0</v>
      </c>
      <c r="J679" t="s">
        <v>845</v>
      </c>
      <c r="K679">
        <v>238</v>
      </c>
      <c r="L679">
        <v>1</v>
      </c>
      <c r="M679">
        <f t="shared" si="20"/>
        <v>32</v>
      </c>
      <c r="N679" t="str">
        <f>"{id: "&amp;M679&amp;", packEdition: '"&amp;TRIM(SUBSTITUTE(A679,"------",""))&amp;"', packNumber: "&amp;C679&amp;", pickNumber: "&amp;D679&amp;", cards: ["&amp;J679&amp;"], playerPick: "&amp;K679&amp;", reviewerPick: null},"</f>
        <v>{id: 32, packEdition: 'WWK', packNumber:  3, pickNumber:  2, cards: [269,238,248,211,195,160,31,166,200,61,25,112,73,152], playerPick: 238, reviewerPick: null},</v>
      </c>
    </row>
    <row r="680" spans="1:14" hidden="1">
      <c r="A680" t="s">
        <v>241</v>
      </c>
      <c r="B680" t="s">
        <v>273</v>
      </c>
      <c r="C680" s="2" t="s">
        <v>1002</v>
      </c>
      <c r="D680" s="2" t="s">
        <v>1002</v>
      </c>
      <c r="E680" t="s">
        <v>363</v>
      </c>
      <c r="F680" t="s">
        <v>363</v>
      </c>
      <c r="G680">
        <v>0</v>
      </c>
      <c r="H680" t="e">
        <v>#N/A</v>
      </c>
      <c r="I680">
        <v>1</v>
      </c>
      <c r="J680" t="s">
        <v>363</v>
      </c>
      <c r="K680">
        <v>238</v>
      </c>
      <c r="L680">
        <v>0</v>
      </c>
      <c r="M680">
        <f t="shared" si="20"/>
        <v>33</v>
      </c>
      <c r="N680" t="str">
        <f t="shared" si="21"/>
        <v>{id: 33, category: 'WWK', packNumber:  3, pickNumber:  3, cards = [], playerPick: 238 reviewerPick: null],</v>
      </c>
    </row>
    <row r="681" spans="1:14" hidden="1">
      <c r="A681" t="s">
        <v>241</v>
      </c>
      <c r="B681" t="s">
        <v>273</v>
      </c>
      <c r="C681" s="2" t="s">
        <v>1002</v>
      </c>
      <c r="D681" s="2" t="s">
        <v>1002</v>
      </c>
      <c r="E681">
        <v>0</v>
      </c>
      <c r="F681" t="s">
        <v>364</v>
      </c>
      <c r="G681">
        <v>0</v>
      </c>
      <c r="H681" t="e">
        <v>#N/A</v>
      </c>
      <c r="I681">
        <v>0</v>
      </c>
      <c r="J681" t="s">
        <v>363</v>
      </c>
      <c r="K681">
        <v>238</v>
      </c>
      <c r="L681">
        <v>0</v>
      </c>
      <c r="M681">
        <f t="shared" si="20"/>
        <v>33</v>
      </c>
      <c r="N681" t="str">
        <f t="shared" si="21"/>
        <v>{id: 33, category: 'WWK', packNumber:  3, pickNumber:  3, cards = [], playerPick: 238 reviewerPick: null],</v>
      </c>
    </row>
    <row r="682" spans="1:14" hidden="1">
      <c r="A682" t="s">
        <v>241</v>
      </c>
      <c r="B682" t="s">
        <v>273</v>
      </c>
      <c r="C682" s="2" t="s">
        <v>1002</v>
      </c>
      <c r="D682" s="2" t="s">
        <v>1002</v>
      </c>
      <c r="E682" t="s">
        <v>274</v>
      </c>
      <c r="F682" t="s">
        <v>578</v>
      </c>
      <c r="G682">
        <v>0</v>
      </c>
      <c r="H682">
        <v>148</v>
      </c>
      <c r="I682">
        <v>0</v>
      </c>
      <c r="J682" t="s">
        <v>969</v>
      </c>
      <c r="K682">
        <v>238</v>
      </c>
      <c r="L682">
        <v>0</v>
      </c>
      <c r="M682">
        <f t="shared" si="20"/>
        <v>33</v>
      </c>
      <c r="N682" t="str">
        <f t="shared" si="21"/>
        <v>{id: 33, category: 'WWK', packNumber:  3, pickNumber:  3, cards = [148], playerPick: 238 reviewerPick: null],</v>
      </c>
    </row>
    <row r="683" spans="1:14" hidden="1">
      <c r="A683" t="s">
        <v>241</v>
      </c>
      <c r="B683" t="s">
        <v>273</v>
      </c>
      <c r="C683" s="2" t="s">
        <v>1002</v>
      </c>
      <c r="D683" s="2" t="s">
        <v>1002</v>
      </c>
      <c r="E683">
        <v>0</v>
      </c>
      <c r="F683" t="s">
        <v>364</v>
      </c>
      <c r="G683">
        <v>0</v>
      </c>
      <c r="H683" t="e">
        <v>#N/A</v>
      </c>
      <c r="I683">
        <v>0</v>
      </c>
      <c r="J683" t="s">
        <v>969</v>
      </c>
      <c r="K683">
        <v>238</v>
      </c>
      <c r="L683">
        <v>0</v>
      </c>
      <c r="M683">
        <f t="shared" si="20"/>
        <v>33</v>
      </c>
      <c r="N683" t="str">
        <f t="shared" si="21"/>
        <v>{id: 33, category: 'WWK', packNumber:  3, pickNumber:  3, cards = [148], playerPick: 238 reviewerPick: null],</v>
      </c>
    </row>
    <row r="684" spans="1:14" hidden="1">
      <c r="A684" t="s">
        <v>241</v>
      </c>
      <c r="B684" t="s">
        <v>273</v>
      </c>
      <c r="C684" s="2" t="s">
        <v>1002</v>
      </c>
      <c r="D684" s="2" t="s">
        <v>1002</v>
      </c>
      <c r="E684" t="s">
        <v>275</v>
      </c>
      <c r="F684" t="s">
        <v>579</v>
      </c>
      <c r="G684">
        <v>0</v>
      </c>
      <c r="H684">
        <v>52</v>
      </c>
      <c r="I684">
        <v>0</v>
      </c>
      <c r="J684" t="s">
        <v>846</v>
      </c>
      <c r="K684">
        <v>238</v>
      </c>
      <c r="L684">
        <v>0</v>
      </c>
      <c r="M684">
        <f t="shared" si="20"/>
        <v>33</v>
      </c>
      <c r="N684" t="str">
        <f t="shared" si="21"/>
        <v>{id: 33, category: 'WWK', packNumber:  3, pickNumber:  3, cards = [148,52], playerPick: 238 reviewerPick: null],</v>
      </c>
    </row>
    <row r="685" spans="1:14" hidden="1">
      <c r="A685" t="s">
        <v>241</v>
      </c>
      <c r="B685" t="s">
        <v>273</v>
      </c>
      <c r="C685" s="2" t="s">
        <v>1002</v>
      </c>
      <c r="D685" s="2" t="s">
        <v>1002</v>
      </c>
      <c r="E685">
        <v>0</v>
      </c>
      <c r="F685" t="s">
        <v>364</v>
      </c>
      <c r="G685">
        <v>0</v>
      </c>
      <c r="H685" t="e">
        <v>#N/A</v>
      </c>
      <c r="I685">
        <v>0</v>
      </c>
      <c r="J685" t="s">
        <v>846</v>
      </c>
      <c r="K685">
        <v>238</v>
      </c>
      <c r="L685">
        <v>0</v>
      </c>
      <c r="M685">
        <f t="shared" si="20"/>
        <v>33</v>
      </c>
      <c r="N685" t="str">
        <f t="shared" si="21"/>
        <v>{id: 33, category: 'WWK', packNumber:  3, pickNumber:  3, cards = [148,52], playerPick: 238 reviewerPick: null],</v>
      </c>
    </row>
    <row r="686" spans="1:14" hidden="1">
      <c r="A686" t="s">
        <v>241</v>
      </c>
      <c r="B686" t="s">
        <v>273</v>
      </c>
      <c r="C686" s="2" t="s">
        <v>1002</v>
      </c>
      <c r="D686" s="2" t="s">
        <v>1002</v>
      </c>
      <c r="E686" t="s">
        <v>276</v>
      </c>
      <c r="F686" t="s">
        <v>580</v>
      </c>
      <c r="G686">
        <v>0</v>
      </c>
      <c r="H686">
        <v>99</v>
      </c>
      <c r="I686">
        <v>0</v>
      </c>
      <c r="J686" t="s">
        <v>847</v>
      </c>
      <c r="K686">
        <v>238</v>
      </c>
      <c r="L686">
        <v>0</v>
      </c>
      <c r="M686">
        <f t="shared" si="20"/>
        <v>33</v>
      </c>
      <c r="N686" t="str">
        <f t="shared" si="21"/>
        <v>{id: 33, category: 'WWK', packNumber:  3, pickNumber:  3, cards = [148,52,99], playerPick: 238 reviewerPick: null],</v>
      </c>
    </row>
    <row r="687" spans="1:14" hidden="1">
      <c r="A687" t="s">
        <v>241</v>
      </c>
      <c r="B687" t="s">
        <v>273</v>
      </c>
      <c r="C687" s="2" t="s">
        <v>1002</v>
      </c>
      <c r="D687" s="2" t="s">
        <v>1002</v>
      </c>
      <c r="E687">
        <v>0</v>
      </c>
      <c r="F687" t="s">
        <v>364</v>
      </c>
      <c r="G687">
        <v>0</v>
      </c>
      <c r="H687" t="e">
        <v>#N/A</v>
      </c>
      <c r="I687">
        <v>0</v>
      </c>
      <c r="J687" t="s">
        <v>847</v>
      </c>
      <c r="K687">
        <v>238</v>
      </c>
      <c r="L687">
        <v>0</v>
      </c>
      <c r="M687">
        <f t="shared" si="20"/>
        <v>33</v>
      </c>
      <c r="N687" t="str">
        <f t="shared" si="21"/>
        <v>{id: 33, category: 'WWK', packNumber:  3, pickNumber:  3, cards = [148,52,99], playerPick: 238 reviewerPick: null],</v>
      </c>
    </row>
    <row r="688" spans="1:14" hidden="1">
      <c r="A688" t="s">
        <v>241</v>
      </c>
      <c r="B688" t="s">
        <v>273</v>
      </c>
      <c r="C688" s="2" t="s">
        <v>1002</v>
      </c>
      <c r="D688" s="2" t="s">
        <v>1002</v>
      </c>
      <c r="E688" t="s">
        <v>277</v>
      </c>
      <c r="F688" t="s">
        <v>581</v>
      </c>
      <c r="G688">
        <v>0</v>
      </c>
      <c r="H688">
        <v>91</v>
      </c>
      <c r="I688">
        <v>0</v>
      </c>
      <c r="J688" t="s">
        <v>848</v>
      </c>
      <c r="K688">
        <v>238</v>
      </c>
      <c r="L688">
        <v>0</v>
      </c>
      <c r="M688">
        <f t="shared" si="20"/>
        <v>33</v>
      </c>
      <c r="N688" t="str">
        <f t="shared" si="21"/>
        <v>{id: 33, category: 'WWK', packNumber:  3, pickNumber:  3, cards = [148,52,99,91], playerPick: 238 reviewerPick: null],</v>
      </c>
    </row>
    <row r="689" spans="1:14" hidden="1">
      <c r="A689" t="s">
        <v>241</v>
      </c>
      <c r="B689" t="s">
        <v>273</v>
      </c>
      <c r="C689" s="2" t="s">
        <v>1002</v>
      </c>
      <c r="D689" s="2" t="s">
        <v>1002</v>
      </c>
      <c r="E689">
        <v>0</v>
      </c>
      <c r="F689" t="s">
        <v>364</v>
      </c>
      <c r="G689">
        <v>0</v>
      </c>
      <c r="H689" t="e">
        <v>#N/A</v>
      </c>
      <c r="I689">
        <v>0</v>
      </c>
      <c r="J689" t="s">
        <v>848</v>
      </c>
      <c r="K689">
        <v>238</v>
      </c>
      <c r="L689">
        <v>0</v>
      </c>
      <c r="M689">
        <f t="shared" si="20"/>
        <v>33</v>
      </c>
      <c r="N689" t="str">
        <f t="shared" si="21"/>
        <v>{id: 33, category: 'WWK', packNumber:  3, pickNumber:  3, cards = [148,52,99,91], playerPick: 238 reviewerPick: null],</v>
      </c>
    </row>
    <row r="690" spans="1:14" hidden="1">
      <c r="A690" t="s">
        <v>241</v>
      </c>
      <c r="B690" t="s">
        <v>273</v>
      </c>
      <c r="C690" s="2" t="s">
        <v>1002</v>
      </c>
      <c r="D690" s="2" t="s">
        <v>1002</v>
      </c>
      <c r="E690" t="s">
        <v>278</v>
      </c>
      <c r="F690" t="s">
        <v>582</v>
      </c>
      <c r="G690">
        <v>1</v>
      </c>
      <c r="H690">
        <v>199</v>
      </c>
      <c r="I690">
        <v>0</v>
      </c>
      <c r="J690" t="s">
        <v>849</v>
      </c>
      <c r="K690">
        <v>199</v>
      </c>
      <c r="L690">
        <v>0</v>
      </c>
      <c r="M690">
        <f t="shared" si="20"/>
        <v>33</v>
      </c>
      <c r="N690" t="str">
        <f t="shared" si="21"/>
        <v>{id: 33, category: 'WWK', packNumber:  3, pickNumber:  3, cards = [148,52,99,91,199], playerPick: 199 reviewerPick: null],</v>
      </c>
    </row>
    <row r="691" spans="1:14" hidden="1">
      <c r="A691" t="s">
        <v>241</v>
      </c>
      <c r="B691" t="s">
        <v>273</v>
      </c>
      <c r="C691" s="2" t="s">
        <v>1002</v>
      </c>
      <c r="D691" s="2" t="s">
        <v>1002</v>
      </c>
      <c r="E691">
        <v>0</v>
      </c>
      <c r="F691" t="s">
        <v>364</v>
      </c>
      <c r="G691">
        <v>0</v>
      </c>
      <c r="H691" t="e">
        <v>#N/A</v>
      </c>
      <c r="I691">
        <v>0</v>
      </c>
      <c r="J691" t="s">
        <v>849</v>
      </c>
      <c r="K691">
        <v>199</v>
      </c>
      <c r="L691">
        <v>0</v>
      </c>
      <c r="M691">
        <f t="shared" si="20"/>
        <v>33</v>
      </c>
      <c r="N691" t="str">
        <f t="shared" si="21"/>
        <v>{id: 33, category: 'WWK', packNumber:  3, pickNumber:  3, cards = [148,52,99,91,199], playerPick: 199 reviewerPick: null],</v>
      </c>
    </row>
    <row r="692" spans="1:14" hidden="1">
      <c r="A692" t="s">
        <v>241</v>
      </c>
      <c r="B692" t="s">
        <v>273</v>
      </c>
      <c r="C692" s="2" t="s">
        <v>1002</v>
      </c>
      <c r="D692" s="2" t="s">
        <v>1002</v>
      </c>
      <c r="E692" t="s">
        <v>279</v>
      </c>
      <c r="F692" t="s">
        <v>583</v>
      </c>
      <c r="G692">
        <v>0</v>
      </c>
      <c r="H692">
        <v>207</v>
      </c>
      <c r="I692">
        <v>0</v>
      </c>
      <c r="J692" t="s">
        <v>850</v>
      </c>
      <c r="K692">
        <v>199</v>
      </c>
      <c r="L692">
        <v>0</v>
      </c>
      <c r="M692">
        <f t="shared" si="20"/>
        <v>33</v>
      </c>
      <c r="N692" t="str">
        <f t="shared" si="21"/>
        <v>{id: 33, category: 'WWK', packNumber:  3, pickNumber:  3, cards = [148,52,99,91,199,207], playerPick: 199 reviewerPick: null],</v>
      </c>
    </row>
    <row r="693" spans="1:14" hidden="1">
      <c r="A693" t="s">
        <v>241</v>
      </c>
      <c r="B693" t="s">
        <v>273</v>
      </c>
      <c r="C693" s="2" t="s">
        <v>1002</v>
      </c>
      <c r="D693" s="2" t="s">
        <v>1002</v>
      </c>
      <c r="E693">
        <v>0</v>
      </c>
      <c r="F693" t="s">
        <v>364</v>
      </c>
      <c r="G693">
        <v>0</v>
      </c>
      <c r="H693" t="e">
        <v>#N/A</v>
      </c>
      <c r="I693">
        <v>0</v>
      </c>
      <c r="J693" t="s">
        <v>850</v>
      </c>
      <c r="K693">
        <v>199</v>
      </c>
      <c r="L693">
        <v>0</v>
      </c>
      <c r="M693">
        <f t="shared" si="20"/>
        <v>33</v>
      </c>
      <c r="N693" t="str">
        <f t="shared" si="21"/>
        <v>{id: 33, category: 'WWK', packNumber:  3, pickNumber:  3, cards = [148,52,99,91,199,207], playerPick: 199 reviewerPick: null],</v>
      </c>
    </row>
    <row r="694" spans="1:14" hidden="1">
      <c r="A694" t="s">
        <v>241</v>
      </c>
      <c r="B694" t="s">
        <v>273</v>
      </c>
      <c r="C694" s="2" t="s">
        <v>1002</v>
      </c>
      <c r="D694" s="2" t="s">
        <v>1002</v>
      </c>
      <c r="E694" t="s">
        <v>280</v>
      </c>
      <c r="F694" t="s">
        <v>584</v>
      </c>
      <c r="G694">
        <v>0</v>
      </c>
      <c r="H694">
        <v>256</v>
      </c>
      <c r="I694">
        <v>0</v>
      </c>
      <c r="J694" t="s">
        <v>851</v>
      </c>
      <c r="K694">
        <v>199</v>
      </c>
      <c r="L694">
        <v>0</v>
      </c>
      <c r="M694">
        <f t="shared" si="20"/>
        <v>33</v>
      </c>
      <c r="N694" t="str">
        <f t="shared" si="21"/>
        <v>{id: 33, category: 'WWK', packNumber:  3, pickNumber:  3, cards = [148,52,99,91,199,207,256], playerPick: 199 reviewerPick: null],</v>
      </c>
    </row>
    <row r="695" spans="1:14" hidden="1">
      <c r="A695" t="s">
        <v>241</v>
      </c>
      <c r="B695" t="s">
        <v>273</v>
      </c>
      <c r="C695" s="2" t="s">
        <v>1002</v>
      </c>
      <c r="D695" s="2" t="s">
        <v>1002</v>
      </c>
      <c r="E695">
        <v>0</v>
      </c>
      <c r="F695" t="s">
        <v>364</v>
      </c>
      <c r="G695">
        <v>0</v>
      </c>
      <c r="H695" t="e">
        <v>#N/A</v>
      </c>
      <c r="I695">
        <v>0</v>
      </c>
      <c r="J695" t="s">
        <v>851</v>
      </c>
      <c r="K695">
        <v>199</v>
      </c>
      <c r="L695">
        <v>0</v>
      </c>
      <c r="M695">
        <f t="shared" si="20"/>
        <v>33</v>
      </c>
      <c r="N695" t="str">
        <f t="shared" si="21"/>
        <v>{id: 33, category: 'WWK', packNumber:  3, pickNumber:  3, cards = [148,52,99,91,199,207,256], playerPick: 199 reviewerPick: null],</v>
      </c>
    </row>
    <row r="696" spans="1:14" hidden="1">
      <c r="A696" t="s">
        <v>241</v>
      </c>
      <c r="B696" t="s">
        <v>273</v>
      </c>
      <c r="C696" s="2" t="s">
        <v>1002</v>
      </c>
      <c r="D696" s="2" t="s">
        <v>1002</v>
      </c>
      <c r="E696" t="s">
        <v>281</v>
      </c>
      <c r="F696" t="s">
        <v>585</v>
      </c>
      <c r="G696">
        <v>0</v>
      </c>
      <c r="H696">
        <v>111</v>
      </c>
      <c r="I696">
        <v>0</v>
      </c>
      <c r="J696" t="s">
        <v>852</v>
      </c>
      <c r="K696">
        <v>199</v>
      </c>
      <c r="L696">
        <v>0</v>
      </c>
      <c r="M696">
        <f t="shared" si="20"/>
        <v>33</v>
      </c>
      <c r="N696" t="str">
        <f t="shared" si="21"/>
        <v>{id: 33, category: 'WWK', packNumber:  3, pickNumber:  3, cards = [148,52,99,91,199,207,256,111], playerPick: 199 reviewerPick: null],</v>
      </c>
    </row>
    <row r="697" spans="1:14" hidden="1">
      <c r="A697" t="s">
        <v>241</v>
      </c>
      <c r="B697" t="s">
        <v>273</v>
      </c>
      <c r="C697" s="2" t="s">
        <v>1002</v>
      </c>
      <c r="D697" s="2" t="s">
        <v>1002</v>
      </c>
      <c r="E697">
        <v>0</v>
      </c>
      <c r="F697" t="s">
        <v>364</v>
      </c>
      <c r="G697">
        <v>0</v>
      </c>
      <c r="H697" t="e">
        <v>#N/A</v>
      </c>
      <c r="I697">
        <v>0</v>
      </c>
      <c r="J697" t="s">
        <v>852</v>
      </c>
      <c r="K697">
        <v>199</v>
      </c>
      <c r="L697">
        <v>0</v>
      </c>
      <c r="M697">
        <f t="shared" si="20"/>
        <v>33</v>
      </c>
      <c r="N697" t="str">
        <f t="shared" si="21"/>
        <v>{id: 33, category: 'WWK', packNumber:  3, pickNumber:  3, cards = [148,52,99,91,199,207,256,111], playerPick: 199 reviewerPick: null],</v>
      </c>
    </row>
    <row r="698" spans="1:14" hidden="1">
      <c r="A698" t="s">
        <v>241</v>
      </c>
      <c r="B698" t="s">
        <v>273</v>
      </c>
      <c r="C698" s="2" t="s">
        <v>1002</v>
      </c>
      <c r="D698" s="2" t="s">
        <v>1002</v>
      </c>
      <c r="E698" t="s">
        <v>282</v>
      </c>
      <c r="F698" t="s">
        <v>586</v>
      </c>
      <c r="G698">
        <v>0</v>
      </c>
      <c r="H698">
        <v>228</v>
      </c>
      <c r="I698">
        <v>0</v>
      </c>
      <c r="J698" t="s">
        <v>853</v>
      </c>
      <c r="K698">
        <v>199</v>
      </c>
      <c r="L698">
        <v>0</v>
      </c>
      <c r="M698">
        <f t="shared" si="20"/>
        <v>33</v>
      </c>
      <c r="N698" t="str">
        <f t="shared" si="21"/>
        <v>{id: 33, category: 'WWK', packNumber:  3, pickNumber:  3, cards = [148,52,99,91,199,207,256,111,228], playerPick: 199 reviewerPick: null],</v>
      </c>
    </row>
    <row r="699" spans="1:14" hidden="1">
      <c r="A699" t="s">
        <v>241</v>
      </c>
      <c r="B699" t="s">
        <v>273</v>
      </c>
      <c r="C699" s="2" t="s">
        <v>1002</v>
      </c>
      <c r="D699" s="2" t="s">
        <v>1002</v>
      </c>
      <c r="E699">
        <v>0</v>
      </c>
      <c r="F699" t="s">
        <v>364</v>
      </c>
      <c r="G699">
        <v>0</v>
      </c>
      <c r="H699" t="e">
        <v>#N/A</v>
      </c>
      <c r="I699">
        <v>0</v>
      </c>
      <c r="J699" t="s">
        <v>853</v>
      </c>
      <c r="K699">
        <v>199</v>
      </c>
      <c r="L699">
        <v>0</v>
      </c>
      <c r="M699">
        <f t="shared" si="20"/>
        <v>33</v>
      </c>
      <c r="N699" t="str">
        <f t="shared" si="21"/>
        <v>{id: 33, category: 'WWK', packNumber:  3, pickNumber:  3, cards = [148,52,99,91,199,207,256,111,228], playerPick: 199 reviewerPick: null],</v>
      </c>
    </row>
    <row r="700" spans="1:14" hidden="1">
      <c r="A700" t="s">
        <v>241</v>
      </c>
      <c r="B700" t="s">
        <v>273</v>
      </c>
      <c r="C700" s="2" t="s">
        <v>1002</v>
      </c>
      <c r="D700" s="2" t="s">
        <v>1002</v>
      </c>
      <c r="E700" t="s">
        <v>283</v>
      </c>
      <c r="F700" t="s">
        <v>587</v>
      </c>
      <c r="G700">
        <v>0</v>
      </c>
      <c r="H700">
        <v>22</v>
      </c>
      <c r="I700">
        <v>0</v>
      </c>
      <c r="J700" t="s">
        <v>854</v>
      </c>
      <c r="K700">
        <v>199</v>
      </c>
      <c r="L700">
        <v>0</v>
      </c>
      <c r="M700">
        <f t="shared" si="20"/>
        <v>33</v>
      </c>
      <c r="N700" t="str">
        <f t="shared" si="21"/>
        <v>{id: 33, category: 'WWK', packNumber:  3, pickNumber:  3, cards = [148,52,99,91,199,207,256,111,228,22], playerPick: 199 reviewerPick: null],</v>
      </c>
    </row>
    <row r="701" spans="1:14" hidden="1">
      <c r="A701" t="s">
        <v>241</v>
      </c>
      <c r="B701" t="s">
        <v>273</v>
      </c>
      <c r="C701" s="2" t="s">
        <v>1002</v>
      </c>
      <c r="D701" s="2" t="s">
        <v>1002</v>
      </c>
      <c r="E701">
        <v>0</v>
      </c>
      <c r="F701" t="s">
        <v>364</v>
      </c>
      <c r="G701">
        <v>0</v>
      </c>
      <c r="H701" t="e">
        <v>#N/A</v>
      </c>
      <c r="I701">
        <v>0</v>
      </c>
      <c r="J701" t="s">
        <v>854</v>
      </c>
      <c r="K701">
        <v>199</v>
      </c>
      <c r="L701">
        <v>0</v>
      </c>
      <c r="M701">
        <f t="shared" si="20"/>
        <v>33</v>
      </c>
      <c r="N701" t="str">
        <f t="shared" si="21"/>
        <v>{id: 33, category: 'WWK', packNumber:  3, pickNumber:  3, cards = [148,52,99,91,199,207,256,111,228,22], playerPick: 199 reviewerPick: null],</v>
      </c>
    </row>
    <row r="702" spans="1:14" hidden="1">
      <c r="A702" t="s">
        <v>241</v>
      </c>
      <c r="B702" t="s">
        <v>273</v>
      </c>
      <c r="C702" s="2" t="s">
        <v>1002</v>
      </c>
      <c r="D702" s="2" t="s">
        <v>1002</v>
      </c>
      <c r="E702" t="s">
        <v>284</v>
      </c>
      <c r="F702" t="s">
        <v>588</v>
      </c>
      <c r="G702">
        <v>0</v>
      </c>
      <c r="H702">
        <v>74</v>
      </c>
      <c r="I702">
        <v>0</v>
      </c>
      <c r="J702" t="s">
        <v>855</v>
      </c>
      <c r="K702">
        <v>199</v>
      </c>
      <c r="L702">
        <v>0</v>
      </c>
      <c r="M702">
        <f t="shared" si="20"/>
        <v>33</v>
      </c>
      <c r="N702" t="str">
        <f t="shared" si="21"/>
        <v>{id: 33, category: 'WWK', packNumber:  3, pickNumber:  3, cards = [148,52,99,91,199,207,256,111,228,22,74], playerPick: 199 reviewerPick: null],</v>
      </c>
    </row>
    <row r="703" spans="1:14" hidden="1">
      <c r="A703" t="s">
        <v>241</v>
      </c>
      <c r="B703" t="s">
        <v>273</v>
      </c>
      <c r="C703" s="2" t="s">
        <v>1002</v>
      </c>
      <c r="D703" s="2" t="s">
        <v>1002</v>
      </c>
      <c r="E703">
        <v>0</v>
      </c>
      <c r="F703" t="s">
        <v>364</v>
      </c>
      <c r="G703">
        <v>0</v>
      </c>
      <c r="H703" t="e">
        <v>#N/A</v>
      </c>
      <c r="I703">
        <v>0</v>
      </c>
      <c r="J703" t="s">
        <v>855</v>
      </c>
      <c r="K703">
        <v>199</v>
      </c>
      <c r="L703">
        <v>0</v>
      </c>
      <c r="M703">
        <f t="shared" si="20"/>
        <v>33</v>
      </c>
      <c r="N703" t="str">
        <f t="shared" si="21"/>
        <v>{id: 33, category: 'WWK', packNumber:  3, pickNumber:  3, cards = [148,52,99,91,199,207,256,111,228,22,74], playerPick: 199 reviewerPick: null],</v>
      </c>
    </row>
    <row r="704" spans="1:14" hidden="1">
      <c r="A704" t="s">
        <v>241</v>
      </c>
      <c r="B704" t="s">
        <v>273</v>
      </c>
      <c r="C704" s="2" t="s">
        <v>1002</v>
      </c>
      <c r="D704" s="2" t="s">
        <v>1002</v>
      </c>
      <c r="E704" t="s">
        <v>285</v>
      </c>
      <c r="F704" t="s">
        <v>589</v>
      </c>
      <c r="G704">
        <v>0</v>
      </c>
      <c r="H704">
        <v>258</v>
      </c>
      <c r="I704">
        <v>0</v>
      </c>
      <c r="J704" t="s">
        <v>856</v>
      </c>
      <c r="K704">
        <v>199</v>
      </c>
      <c r="L704">
        <v>0</v>
      </c>
      <c r="M704">
        <f t="shared" si="20"/>
        <v>33</v>
      </c>
      <c r="N704" t="str">
        <f t="shared" si="21"/>
        <v>{id: 33, category: 'WWK', packNumber:  3, pickNumber:  3, cards = [148,52,99,91,199,207,256,111,228,22,74,258], playerPick: 199 reviewerPick: null],</v>
      </c>
    </row>
    <row r="705" spans="1:14" hidden="1">
      <c r="A705" t="s">
        <v>241</v>
      </c>
      <c r="B705" t="s">
        <v>273</v>
      </c>
      <c r="C705" s="2" t="s">
        <v>1002</v>
      </c>
      <c r="D705" s="2" t="s">
        <v>1002</v>
      </c>
      <c r="E705">
        <v>0</v>
      </c>
      <c r="F705" t="s">
        <v>364</v>
      </c>
      <c r="G705">
        <v>0</v>
      </c>
      <c r="H705" t="e">
        <v>#N/A</v>
      </c>
      <c r="I705">
        <v>0</v>
      </c>
      <c r="J705" t="s">
        <v>856</v>
      </c>
      <c r="K705">
        <v>199</v>
      </c>
      <c r="L705">
        <v>0</v>
      </c>
      <c r="M705">
        <f t="shared" si="20"/>
        <v>33</v>
      </c>
      <c r="N705" t="str">
        <f t="shared" si="21"/>
        <v>{id: 33, category: 'WWK', packNumber:  3, pickNumber:  3, cards = [148,52,99,91,199,207,256,111,228,22,74,258], playerPick: 199 reviewerPick: null],</v>
      </c>
    </row>
    <row r="706" spans="1:14" hidden="1">
      <c r="A706" t="s">
        <v>241</v>
      </c>
      <c r="B706" t="s">
        <v>273</v>
      </c>
      <c r="C706" s="2" t="s">
        <v>1002</v>
      </c>
      <c r="D706" s="2" t="s">
        <v>1002</v>
      </c>
      <c r="E706" t="s">
        <v>286</v>
      </c>
      <c r="F706" t="s">
        <v>590</v>
      </c>
      <c r="G706">
        <v>0</v>
      </c>
      <c r="H706">
        <v>176</v>
      </c>
      <c r="I706">
        <v>0</v>
      </c>
      <c r="J706" t="s">
        <v>857</v>
      </c>
      <c r="K706">
        <v>199</v>
      </c>
      <c r="L706">
        <v>0</v>
      </c>
      <c r="M706">
        <f t="shared" si="20"/>
        <v>33</v>
      </c>
      <c r="N706" t="str">
        <f t="shared" si="21"/>
        <v>{id: 33, category: 'WWK', packNumber:  3, pickNumber:  3, cards = [148,52,99,91,199,207,256,111,228,22,74,258,176], playerPick: 199 reviewerPick: null],</v>
      </c>
    </row>
    <row r="707" spans="1:14" hidden="1">
      <c r="A707" t="s">
        <v>241</v>
      </c>
      <c r="B707" t="s">
        <v>273</v>
      </c>
      <c r="C707" s="2" t="s">
        <v>1002</v>
      </c>
      <c r="D707" s="2" t="s">
        <v>1002</v>
      </c>
      <c r="E707">
        <v>0</v>
      </c>
      <c r="F707" t="s">
        <v>364</v>
      </c>
      <c r="G707">
        <v>0</v>
      </c>
      <c r="H707" t="e">
        <v>#N/A</v>
      </c>
      <c r="I707">
        <v>0</v>
      </c>
      <c r="J707" t="s">
        <v>857</v>
      </c>
      <c r="K707">
        <v>199</v>
      </c>
      <c r="L707">
        <v>0</v>
      </c>
      <c r="M707">
        <f t="shared" ref="M707:M770" si="22">IF(I707=1,IF(ISNUMBER(M706),M706+1,1),IF(ISNUMBER(M706),M706,0))</f>
        <v>33</v>
      </c>
      <c r="N707" t="str">
        <f t="shared" ref="N707:N770" si="23">"{id: "&amp;M707&amp;", category: '"&amp;TRIM(SUBSTITUTE(A707,"------",""))&amp;"', packNumber: "&amp;C707&amp;", pickNumber: "&amp;D707&amp;", cards = ["&amp;J707&amp;"], playerPick: "&amp;K707&amp;" reviewerPick: null],"</f>
        <v>{id: 33, category: 'WWK', packNumber:  3, pickNumber:  3, cards = [148,52,99,91,199,207,256,111,228,22,74,258,176], playerPick: 199 reviewerPick: null],</v>
      </c>
    </row>
    <row r="708" spans="1:14" hidden="1">
      <c r="A708" t="s">
        <v>241</v>
      </c>
      <c r="B708" t="s">
        <v>273</v>
      </c>
      <c r="C708" s="2" t="s">
        <v>1002</v>
      </c>
      <c r="D708" s="2" t="s">
        <v>1002</v>
      </c>
      <c r="E708">
        <v>0</v>
      </c>
      <c r="F708" t="s">
        <v>364</v>
      </c>
      <c r="G708">
        <v>0</v>
      </c>
      <c r="H708" t="e">
        <v>#N/A</v>
      </c>
      <c r="I708">
        <v>0</v>
      </c>
      <c r="J708" t="s">
        <v>857</v>
      </c>
      <c r="K708">
        <v>199</v>
      </c>
      <c r="L708">
        <v>0</v>
      </c>
      <c r="M708">
        <f t="shared" si="22"/>
        <v>33</v>
      </c>
      <c r="N708" t="str">
        <f t="shared" si="23"/>
        <v>{id: 33, category: 'WWK', packNumber:  3, pickNumber:  3, cards = [148,52,99,91,199,207,256,111,228,22,74,258,176], playerPick: 199 reviewerPick: null],</v>
      </c>
    </row>
    <row r="709" spans="1:14">
      <c r="A709" t="s">
        <v>241</v>
      </c>
      <c r="B709" t="s">
        <v>273</v>
      </c>
      <c r="C709" s="2" t="s">
        <v>1002</v>
      </c>
      <c r="D709" s="2" t="s">
        <v>1002</v>
      </c>
      <c r="E709">
        <v>0</v>
      </c>
      <c r="F709" t="s">
        <v>364</v>
      </c>
      <c r="G709">
        <v>0</v>
      </c>
      <c r="H709" t="e">
        <v>#N/A</v>
      </c>
      <c r="I709">
        <v>0</v>
      </c>
      <c r="J709" t="s">
        <v>857</v>
      </c>
      <c r="K709">
        <v>199</v>
      </c>
      <c r="L709">
        <v>1</v>
      </c>
      <c r="M709">
        <f t="shared" si="22"/>
        <v>33</v>
      </c>
      <c r="N709" t="str">
        <f>"{id: "&amp;M709&amp;", packEdition: '"&amp;TRIM(SUBSTITUTE(A709,"------",""))&amp;"', packNumber: "&amp;C709&amp;", pickNumber: "&amp;D709&amp;", cards: ["&amp;J709&amp;"], playerPick: "&amp;K709&amp;", reviewerPick: null},"</f>
        <v>{id: 33, packEdition: 'WWK', packNumber:  3, pickNumber:  3, cards: [148,52,99,91,199,207,256,111,228,22,74,258,176], playerPick: 199, reviewerPick: null},</v>
      </c>
    </row>
    <row r="710" spans="1:14" hidden="1">
      <c r="A710" t="s">
        <v>241</v>
      </c>
      <c r="B710" t="s">
        <v>287</v>
      </c>
      <c r="C710" s="2" t="s">
        <v>1002</v>
      </c>
      <c r="D710" s="2" t="s">
        <v>1003</v>
      </c>
      <c r="E710" t="s">
        <v>363</v>
      </c>
      <c r="F710" t="s">
        <v>363</v>
      </c>
      <c r="G710">
        <v>0</v>
      </c>
      <c r="H710" t="e">
        <v>#N/A</v>
      </c>
      <c r="I710">
        <v>1</v>
      </c>
      <c r="J710" t="s">
        <v>363</v>
      </c>
      <c r="K710">
        <v>199</v>
      </c>
      <c r="L710">
        <v>0</v>
      </c>
      <c r="M710">
        <f t="shared" si="22"/>
        <v>34</v>
      </c>
      <c r="N710" t="str">
        <f t="shared" si="23"/>
        <v>{id: 34, category: 'WWK', packNumber:  3, pickNumber:  4, cards = [], playerPick: 199 reviewerPick: null],</v>
      </c>
    </row>
    <row r="711" spans="1:14" hidden="1">
      <c r="A711" t="s">
        <v>241</v>
      </c>
      <c r="B711" t="s">
        <v>287</v>
      </c>
      <c r="C711" s="2" t="s">
        <v>1002</v>
      </c>
      <c r="D711" s="2" t="s">
        <v>1003</v>
      </c>
      <c r="E711">
        <v>0</v>
      </c>
      <c r="F711" t="s">
        <v>364</v>
      </c>
      <c r="G711">
        <v>0</v>
      </c>
      <c r="H711" t="e">
        <v>#N/A</v>
      </c>
      <c r="I711">
        <v>0</v>
      </c>
      <c r="J711" t="s">
        <v>363</v>
      </c>
      <c r="K711">
        <v>199</v>
      </c>
      <c r="L711">
        <v>0</v>
      </c>
      <c r="M711">
        <f t="shared" si="22"/>
        <v>34</v>
      </c>
      <c r="N711" t="str">
        <f t="shared" si="23"/>
        <v>{id: 34, category: 'WWK', packNumber:  3, pickNumber:  4, cards = [], playerPick: 199 reviewerPick: null],</v>
      </c>
    </row>
    <row r="712" spans="1:14" hidden="1">
      <c r="A712" t="s">
        <v>241</v>
      </c>
      <c r="B712" t="s">
        <v>287</v>
      </c>
      <c r="C712" s="2" t="s">
        <v>1002</v>
      </c>
      <c r="D712" s="2" t="s">
        <v>1003</v>
      </c>
      <c r="E712" t="s">
        <v>288</v>
      </c>
      <c r="F712" t="s">
        <v>591</v>
      </c>
      <c r="G712">
        <v>0</v>
      </c>
      <c r="H712">
        <v>69</v>
      </c>
      <c r="I712">
        <v>0</v>
      </c>
      <c r="J712" t="s">
        <v>970</v>
      </c>
      <c r="K712">
        <v>199</v>
      </c>
      <c r="L712">
        <v>0</v>
      </c>
      <c r="M712">
        <f t="shared" si="22"/>
        <v>34</v>
      </c>
      <c r="N712" t="str">
        <f t="shared" si="23"/>
        <v>{id: 34, category: 'WWK', packNumber:  3, pickNumber:  4, cards = [69], playerPick: 199 reviewerPick: null],</v>
      </c>
    </row>
    <row r="713" spans="1:14" hidden="1">
      <c r="A713" t="s">
        <v>241</v>
      </c>
      <c r="B713" t="s">
        <v>287</v>
      </c>
      <c r="C713" s="2" t="s">
        <v>1002</v>
      </c>
      <c r="D713" s="2" t="s">
        <v>1003</v>
      </c>
      <c r="E713">
        <v>0</v>
      </c>
      <c r="F713" t="s">
        <v>364</v>
      </c>
      <c r="G713">
        <v>0</v>
      </c>
      <c r="H713" t="e">
        <v>#N/A</v>
      </c>
      <c r="I713">
        <v>0</v>
      </c>
      <c r="J713" t="s">
        <v>970</v>
      </c>
      <c r="K713">
        <v>199</v>
      </c>
      <c r="L713">
        <v>0</v>
      </c>
      <c r="M713">
        <f t="shared" si="22"/>
        <v>34</v>
      </c>
      <c r="N713" t="str">
        <f t="shared" si="23"/>
        <v>{id: 34, category: 'WWK', packNumber:  3, pickNumber:  4, cards = [69], playerPick: 199 reviewerPick: null],</v>
      </c>
    </row>
    <row r="714" spans="1:14" hidden="1">
      <c r="A714" t="s">
        <v>241</v>
      </c>
      <c r="B714" t="s">
        <v>287</v>
      </c>
      <c r="C714" s="2" t="s">
        <v>1002</v>
      </c>
      <c r="D714" s="2" t="s">
        <v>1003</v>
      </c>
      <c r="E714" t="s">
        <v>289</v>
      </c>
      <c r="F714" t="s">
        <v>592</v>
      </c>
      <c r="G714">
        <v>0</v>
      </c>
      <c r="H714">
        <v>104</v>
      </c>
      <c r="I714">
        <v>0</v>
      </c>
      <c r="J714" t="s">
        <v>971</v>
      </c>
      <c r="K714">
        <v>199</v>
      </c>
      <c r="L714">
        <v>0</v>
      </c>
      <c r="M714">
        <f t="shared" si="22"/>
        <v>34</v>
      </c>
      <c r="N714" t="str">
        <f t="shared" si="23"/>
        <v>{id: 34, category: 'WWK', packNumber:  3, pickNumber:  4, cards = [69,104], playerPick: 199 reviewerPick: null],</v>
      </c>
    </row>
    <row r="715" spans="1:14" hidden="1">
      <c r="A715" t="s">
        <v>241</v>
      </c>
      <c r="B715" t="s">
        <v>287</v>
      </c>
      <c r="C715" s="2" t="s">
        <v>1002</v>
      </c>
      <c r="D715" s="2" t="s">
        <v>1003</v>
      </c>
      <c r="E715">
        <v>0</v>
      </c>
      <c r="F715" t="s">
        <v>364</v>
      </c>
      <c r="G715">
        <v>0</v>
      </c>
      <c r="H715" t="e">
        <v>#N/A</v>
      </c>
      <c r="I715">
        <v>0</v>
      </c>
      <c r="J715" t="s">
        <v>971</v>
      </c>
      <c r="K715">
        <v>199</v>
      </c>
      <c r="L715">
        <v>0</v>
      </c>
      <c r="M715">
        <f t="shared" si="22"/>
        <v>34</v>
      </c>
      <c r="N715" t="str">
        <f t="shared" si="23"/>
        <v>{id: 34, category: 'WWK', packNumber:  3, pickNumber:  4, cards = [69,104], playerPick: 199 reviewerPick: null],</v>
      </c>
    </row>
    <row r="716" spans="1:14" hidden="1">
      <c r="A716" t="s">
        <v>241</v>
      </c>
      <c r="B716" t="s">
        <v>287</v>
      </c>
      <c r="C716" s="2" t="s">
        <v>1002</v>
      </c>
      <c r="D716" s="2" t="s">
        <v>1003</v>
      </c>
      <c r="E716" t="s">
        <v>290</v>
      </c>
      <c r="F716" t="s">
        <v>593</v>
      </c>
      <c r="G716">
        <v>0</v>
      </c>
      <c r="H716">
        <v>89</v>
      </c>
      <c r="I716">
        <v>0</v>
      </c>
      <c r="J716" t="s">
        <v>858</v>
      </c>
      <c r="K716">
        <v>199</v>
      </c>
      <c r="L716">
        <v>0</v>
      </c>
      <c r="M716">
        <f t="shared" si="22"/>
        <v>34</v>
      </c>
      <c r="N716" t="str">
        <f t="shared" si="23"/>
        <v>{id: 34, category: 'WWK', packNumber:  3, pickNumber:  4, cards = [69,104,89], playerPick: 199 reviewerPick: null],</v>
      </c>
    </row>
    <row r="717" spans="1:14" hidden="1">
      <c r="A717" t="s">
        <v>241</v>
      </c>
      <c r="B717" t="s">
        <v>287</v>
      </c>
      <c r="C717" s="2" t="s">
        <v>1002</v>
      </c>
      <c r="D717" s="2" t="s">
        <v>1003</v>
      </c>
      <c r="E717">
        <v>0</v>
      </c>
      <c r="F717" t="s">
        <v>364</v>
      </c>
      <c r="G717">
        <v>0</v>
      </c>
      <c r="H717" t="e">
        <v>#N/A</v>
      </c>
      <c r="I717">
        <v>0</v>
      </c>
      <c r="J717" t="s">
        <v>858</v>
      </c>
      <c r="K717">
        <v>199</v>
      </c>
      <c r="L717">
        <v>0</v>
      </c>
      <c r="M717">
        <f t="shared" si="22"/>
        <v>34</v>
      </c>
      <c r="N717" t="str">
        <f t="shared" si="23"/>
        <v>{id: 34, category: 'WWK', packNumber:  3, pickNumber:  4, cards = [69,104,89], playerPick: 199 reviewerPick: null],</v>
      </c>
    </row>
    <row r="718" spans="1:14" hidden="1">
      <c r="A718" t="s">
        <v>241</v>
      </c>
      <c r="B718" t="s">
        <v>287</v>
      </c>
      <c r="C718" s="2" t="s">
        <v>1002</v>
      </c>
      <c r="D718" s="2" t="s">
        <v>1003</v>
      </c>
      <c r="E718" t="s">
        <v>291</v>
      </c>
      <c r="F718" t="s">
        <v>594</v>
      </c>
      <c r="G718">
        <v>0</v>
      </c>
      <c r="H718">
        <v>262</v>
      </c>
      <c r="I718">
        <v>0</v>
      </c>
      <c r="J718" t="s">
        <v>859</v>
      </c>
      <c r="K718">
        <v>199</v>
      </c>
      <c r="L718">
        <v>0</v>
      </c>
      <c r="M718">
        <f t="shared" si="22"/>
        <v>34</v>
      </c>
      <c r="N718" t="str">
        <f t="shared" si="23"/>
        <v>{id: 34, category: 'WWK', packNumber:  3, pickNumber:  4, cards = [69,104,89,262], playerPick: 199 reviewerPick: null],</v>
      </c>
    </row>
    <row r="719" spans="1:14" hidden="1">
      <c r="A719" t="s">
        <v>241</v>
      </c>
      <c r="B719" t="s">
        <v>287</v>
      </c>
      <c r="C719" s="2" t="s">
        <v>1002</v>
      </c>
      <c r="D719" s="2" t="s">
        <v>1003</v>
      </c>
      <c r="E719">
        <v>0</v>
      </c>
      <c r="F719" t="s">
        <v>364</v>
      </c>
      <c r="G719">
        <v>0</v>
      </c>
      <c r="H719" t="e">
        <v>#N/A</v>
      </c>
      <c r="I719">
        <v>0</v>
      </c>
      <c r="J719" t="s">
        <v>859</v>
      </c>
      <c r="K719">
        <v>199</v>
      </c>
      <c r="L719">
        <v>0</v>
      </c>
      <c r="M719">
        <f t="shared" si="22"/>
        <v>34</v>
      </c>
      <c r="N719" t="str">
        <f t="shared" si="23"/>
        <v>{id: 34, category: 'WWK', packNumber:  3, pickNumber:  4, cards = [69,104,89,262], playerPick: 199 reviewerPick: null],</v>
      </c>
    </row>
    <row r="720" spans="1:14" hidden="1">
      <c r="A720" t="s">
        <v>241</v>
      </c>
      <c r="B720" t="s">
        <v>287</v>
      </c>
      <c r="C720" s="2" t="s">
        <v>1002</v>
      </c>
      <c r="D720" s="2" t="s">
        <v>1003</v>
      </c>
      <c r="E720" t="s">
        <v>292</v>
      </c>
      <c r="F720" t="s">
        <v>595</v>
      </c>
      <c r="G720">
        <v>1</v>
      </c>
      <c r="H720">
        <v>45</v>
      </c>
      <c r="I720">
        <v>0</v>
      </c>
      <c r="J720" t="s">
        <v>860</v>
      </c>
      <c r="K720">
        <v>45</v>
      </c>
      <c r="L720">
        <v>0</v>
      </c>
      <c r="M720">
        <f t="shared" si="22"/>
        <v>34</v>
      </c>
      <c r="N720" t="str">
        <f t="shared" si="23"/>
        <v>{id: 34, category: 'WWK', packNumber:  3, pickNumber:  4, cards = [69,104,89,262,45], playerPick: 45 reviewerPick: null],</v>
      </c>
    </row>
    <row r="721" spans="1:14" hidden="1">
      <c r="A721" t="s">
        <v>241</v>
      </c>
      <c r="B721" t="s">
        <v>287</v>
      </c>
      <c r="C721" s="2" t="s">
        <v>1002</v>
      </c>
      <c r="D721" s="2" t="s">
        <v>1003</v>
      </c>
      <c r="E721">
        <v>0</v>
      </c>
      <c r="F721" t="s">
        <v>364</v>
      </c>
      <c r="G721">
        <v>0</v>
      </c>
      <c r="H721" t="e">
        <v>#N/A</v>
      </c>
      <c r="I721">
        <v>0</v>
      </c>
      <c r="J721" t="s">
        <v>860</v>
      </c>
      <c r="K721">
        <v>45</v>
      </c>
      <c r="L721">
        <v>0</v>
      </c>
      <c r="M721">
        <f t="shared" si="22"/>
        <v>34</v>
      </c>
      <c r="N721" t="str">
        <f t="shared" si="23"/>
        <v>{id: 34, category: 'WWK', packNumber:  3, pickNumber:  4, cards = [69,104,89,262,45], playerPick: 45 reviewerPick: null],</v>
      </c>
    </row>
    <row r="722" spans="1:14" hidden="1">
      <c r="A722" t="s">
        <v>241</v>
      </c>
      <c r="B722" t="s">
        <v>287</v>
      </c>
      <c r="C722" s="2" t="s">
        <v>1002</v>
      </c>
      <c r="D722" s="2" t="s">
        <v>1003</v>
      </c>
      <c r="E722" t="s">
        <v>293</v>
      </c>
      <c r="F722" t="s">
        <v>596</v>
      </c>
      <c r="G722">
        <v>0</v>
      </c>
      <c r="H722">
        <v>245</v>
      </c>
      <c r="I722">
        <v>0</v>
      </c>
      <c r="J722" t="s">
        <v>861</v>
      </c>
      <c r="K722">
        <v>45</v>
      </c>
      <c r="L722">
        <v>0</v>
      </c>
      <c r="M722">
        <f t="shared" si="22"/>
        <v>34</v>
      </c>
      <c r="N722" t="str">
        <f t="shared" si="23"/>
        <v>{id: 34, category: 'WWK', packNumber:  3, pickNumber:  4, cards = [69,104,89,262,45,245], playerPick: 45 reviewerPick: null],</v>
      </c>
    </row>
    <row r="723" spans="1:14" hidden="1">
      <c r="A723" t="s">
        <v>241</v>
      </c>
      <c r="B723" t="s">
        <v>287</v>
      </c>
      <c r="C723" s="2" t="s">
        <v>1002</v>
      </c>
      <c r="D723" s="2" t="s">
        <v>1003</v>
      </c>
      <c r="E723">
        <v>0</v>
      </c>
      <c r="F723" t="s">
        <v>364</v>
      </c>
      <c r="G723">
        <v>0</v>
      </c>
      <c r="H723" t="e">
        <v>#N/A</v>
      </c>
      <c r="I723">
        <v>0</v>
      </c>
      <c r="J723" t="s">
        <v>861</v>
      </c>
      <c r="K723">
        <v>45</v>
      </c>
      <c r="L723">
        <v>0</v>
      </c>
      <c r="M723">
        <f t="shared" si="22"/>
        <v>34</v>
      </c>
      <c r="N723" t="str">
        <f t="shared" si="23"/>
        <v>{id: 34, category: 'WWK', packNumber:  3, pickNumber:  4, cards = [69,104,89,262,45,245], playerPick: 45 reviewerPick: null],</v>
      </c>
    </row>
    <row r="724" spans="1:14" hidden="1">
      <c r="A724" t="s">
        <v>241</v>
      </c>
      <c r="B724" t="s">
        <v>287</v>
      </c>
      <c r="C724" s="2" t="s">
        <v>1002</v>
      </c>
      <c r="D724" s="2" t="s">
        <v>1003</v>
      </c>
      <c r="E724" t="s">
        <v>294</v>
      </c>
      <c r="F724" t="s">
        <v>597</v>
      </c>
      <c r="G724">
        <v>0</v>
      </c>
      <c r="H724">
        <v>145</v>
      </c>
      <c r="I724">
        <v>0</v>
      </c>
      <c r="J724" t="s">
        <v>862</v>
      </c>
      <c r="K724">
        <v>45</v>
      </c>
      <c r="L724">
        <v>0</v>
      </c>
      <c r="M724">
        <f t="shared" si="22"/>
        <v>34</v>
      </c>
      <c r="N724" t="str">
        <f t="shared" si="23"/>
        <v>{id: 34, category: 'WWK', packNumber:  3, pickNumber:  4, cards = [69,104,89,262,45,245,145], playerPick: 45 reviewerPick: null],</v>
      </c>
    </row>
    <row r="725" spans="1:14" hidden="1">
      <c r="A725" t="s">
        <v>241</v>
      </c>
      <c r="B725" t="s">
        <v>287</v>
      </c>
      <c r="C725" s="2" t="s">
        <v>1002</v>
      </c>
      <c r="D725" s="2" t="s">
        <v>1003</v>
      </c>
      <c r="E725">
        <v>0</v>
      </c>
      <c r="F725" t="s">
        <v>364</v>
      </c>
      <c r="G725">
        <v>0</v>
      </c>
      <c r="H725" t="e">
        <v>#N/A</v>
      </c>
      <c r="I725">
        <v>0</v>
      </c>
      <c r="J725" t="s">
        <v>862</v>
      </c>
      <c r="K725">
        <v>45</v>
      </c>
      <c r="L725">
        <v>0</v>
      </c>
      <c r="M725">
        <f t="shared" si="22"/>
        <v>34</v>
      </c>
      <c r="N725" t="str">
        <f t="shared" si="23"/>
        <v>{id: 34, category: 'WWK', packNumber:  3, pickNumber:  4, cards = [69,104,89,262,45,245,145], playerPick: 45 reviewerPick: null],</v>
      </c>
    </row>
    <row r="726" spans="1:14" hidden="1">
      <c r="A726" t="s">
        <v>241</v>
      </c>
      <c r="B726" t="s">
        <v>287</v>
      </c>
      <c r="C726" s="2" t="s">
        <v>1002</v>
      </c>
      <c r="D726" s="2" t="s">
        <v>1003</v>
      </c>
      <c r="E726" t="s">
        <v>295</v>
      </c>
      <c r="F726" t="s">
        <v>598</v>
      </c>
      <c r="G726">
        <v>0</v>
      </c>
      <c r="H726">
        <v>42</v>
      </c>
      <c r="I726">
        <v>0</v>
      </c>
      <c r="J726" t="s">
        <v>863</v>
      </c>
      <c r="K726">
        <v>45</v>
      </c>
      <c r="L726">
        <v>0</v>
      </c>
      <c r="M726">
        <f t="shared" si="22"/>
        <v>34</v>
      </c>
      <c r="N726" t="str">
        <f t="shared" si="23"/>
        <v>{id: 34, category: 'WWK', packNumber:  3, pickNumber:  4, cards = [69,104,89,262,45,245,145,42], playerPick: 45 reviewerPick: null],</v>
      </c>
    </row>
    <row r="727" spans="1:14" hidden="1">
      <c r="A727" t="s">
        <v>241</v>
      </c>
      <c r="B727" t="s">
        <v>287</v>
      </c>
      <c r="C727" s="2" t="s">
        <v>1002</v>
      </c>
      <c r="D727" s="2" t="s">
        <v>1003</v>
      </c>
      <c r="E727">
        <v>0</v>
      </c>
      <c r="F727" t="s">
        <v>364</v>
      </c>
      <c r="G727">
        <v>0</v>
      </c>
      <c r="H727" t="e">
        <v>#N/A</v>
      </c>
      <c r="I727">
        <v>0</v>
      </c>
      <c r="J727" t="s">
        <v>863</v>
      </c>
      <c r="K727">
        <v>45</v>
      </c>
      <c r="L727">
        <v>0</v>
      </c>
      <c r="M727">
        <f t="shared" si="22"/>
        <v>34</v>
      </c>
      <c r="N727" t="str">
        <f t="shared" si="23"/>
        <v>{id: 34, category: 'WWK', packNumber:  3, pickNumber:  4, cards = [69,104,89,262,45,245,145,42], playerPick: 45 reviewerPick: null],</v>
      </c>
    </row>
    <row r="728" spans="1:14" hidden="1">
      <c r="A728" t="s">
        <v>241</v>
      </c>
      <c r="B728" t="s">
        <v>287</v>
      </c>
      <c r="C728" s="2" t="s">
        <v>1002</v>
      </c>
      <c r="D728" s="2" t="s">
        <v>1003</v>
      </c>
      <c r="E728" t="s">
        <v>296</v>
      </c>
      <c r="F728" t="s">
        <v>599</v>
      </c>
      <c r="G728">
        <v>0</v>
      </c>
      <c r="H728">
        <v>11</v>
      </c>
      <c r="I728">
        <v>0</v>
      </c>
      <c r="J728" t="s">
        <v>864</v>
      </c>
      <c r="K728">
        <v>45</v>
      </c>
      <c r="L728">
        <v>0</v>
      </c>
      <c r="M728">
        <f t="shared" si="22"/>
        <v>34</v>
      </c>
      <c r="N728" t="str">
        <f t="shared" si="23"/>
        <v>{id: 34, category: 'WWK', packNumber:  3, pickNumber:  4, cards = [69,104,89,262,45,245,145,42,11], playerPick: 45 reviewerPick: null],</v>
      </c>
    </row>
    <row r="729" spans="1:14" hidden="1">
      <c r="A729" t="s">
        <v>241</v>
      </c>
      <c r="B729" t="s">
        <v>287</v>
      </c>
      <c r="C729" s="2" t="s">
        <v>1002</v>
      </c>
      <c r="D729" s="2" t="s">
        <v>1003</v>
      </c>
      <c r="E729">
        <v>0</v>
      </c>
      <c r="F729" t="s">
        <v>364</v>
      </c>
      <c r="G729">
        <v>0</v>
      </c>
      <c r="H729" t="e">
        <v>#N/A</v>
      </c>
      <c r="I729">
        <v>0</v>
      </c>
      <c r="J729" t="s">
        <v>864</v>
      </c>
      <c r="K729">
        <v>45</v>
      </c>
      <c r="L729">
        <v>0</v>
      </c>
      <c r="M729">
        <f t="shared" si="22"/>
        <v>34</v>
      </c>
      <c r="N729" t="str">
        <f t="shared" si="23"/>
        <v>{id: 34, category: 'WWK', packNumber:  3, pickNumber:  4, cards = [69,104,89,262,45,245,145,42,11], playerPick: 45 reviewerPick: null],</v>
      </c>
    </row>
    <row r="730" spans="1:14" hidden="1">
      <c r="A730" t="s">
        <v>241</v>
      </c>
      <c r="B730" t="s">
        <v>287</v>
      </c>
      <c r="C730" s="2" t="s">
        <v>1002</v>
      </c>
      <c r="D730" s="2" t="s">
        <v>1003</v>
      </c>
      <c r="E730" t="s">
        <v>297</v>
      </c>
      <c r="F730" t="s">
        <v>600</v>
      </c>
      <c r="G730">
        <v>0</v>
      </c>
      <c r="H730">
        <v>219</v>
      </c>
      <c r="I730">
        <v>0</v>
      </c>
      <c r="J730" t="s">
        <v>865</v>
      </c>
      <c r="K730">
        <v>45</v>
      </c>
      <c r="L730">
        <v>0</v>
      </c>
      <c r="M730">
        <f t="shared" si="22"/>
        <v>34</v>
      </c>
      <c r="N730" t="str">
        <f t="shared" si="23"/>
        <v>{id: 34, category: 'WWK', packNumber:  3, pickNumber:  4, cards = [69,104,89,262,45,245,145,42,11,219], playerPick: 45 reviewerPick: null],</v>
      </c>
    </row>
    <row r="731" spans="1:14" hidden="1">
      <c r="A731" t="s">
        <v>241</v>
      </c>
      <c r="B731" t="s">
        <v>287</v>
      </c>
      <c r="C731" s="2" t="s">
        <v>1002</v>
      </c>
      <c r="D731" s="2" t="s">
        <v>1003</v>
      </c>
      <c r="E731">
        <v>0</v>
      </c>
      <c r="F731" t="s">
        <v>364</v>
      </c>
      <c r="G731">
        <v>0</v>
      </c>
      <c r="H731" t="e">
        <v>#N/A</v>
      </c>
      <c r="I731">
        <v>0</v>
      </c>
      <c r="J731" t="s">
        <v>865</v>
      </c>
      <c r="K731">
        <v>45</v>
      </c>
      <c r="L731">
        <v>0</v>
      </c>
      <c r="M731">
        <f t="shared" si="22"/>
        <v>34</v>
      </c>
      <c r="N731" t="str">
        <f t="shared" si="23"/>
        <v>{id: 34, category: 'WWK', packNumber:  3, pickNumber:  4, cards = [69,104,89,262,45,245,145,42,11,219], playerPick: 45 reviewerPick: null],</v>
      </c>
    </row>
    <row r="732" spans="1:14" hidden="1">
      <c r="A732" t="s">
        <v>241</v>
      </c>
      <c r="B732" t="s">
        <v>287</v>
      </c>
      <c r="C732" s="2" t="s">
        <v>1002</v>
      </c>
      <c r="D732" s="2" t="s">
        <v>1003</v>
      </c>
      <c r="E732" t="s">
        <v>298</v>
      </c>
      <c r="F732" t="s">
        <v>601</v>
      </c>
      <c r="G732">
        <v>0</v>
      </c>
      <c r="H732">
        <v>206</v>
      </c>
      <c r="I732">
        <v>0</v>
      </c>
      <c r="J732" t="s">
        <v>866</v>
      </c>
      <c r="K732">
        <v>45</v>
      </c>
      <c r="L732">
        <v>0</v>
      </c>
      <c r="M732">
        <f t="shared" si="22"/>
        <v>34</v>
      </c>
      <c r="N732" t="str">
        <f t="shared" si="23"/>
        <v>{id: 34, category: 'WWK', packNumber:  3, pickNumber:  4, cards = [69,104,89,262,45,245,145,42,11,219,206], playerPick: 45 reviewerPick: null],</v>
      </c>
    </row>
    <row r="733" spans="1:14" hidden="1">
      <c r="A733" t="s">
        <v>241</v>
      </c>
      <c r="B733" t="s">
        <v>287</v>
      </c>
      <c r="C733" s="2" t="s">
        <v>1002</v>
      </c>
      <c r="D733" s="2" t="s">
        <v>1003</v>
      </c>
      <c r="E733">
        <v>0</v>
      </c>
      <c r="F733" t="s">
        <v>364</v>
      </c>
      <c r="G733">
        <v>0</v>
      </c>
      <c r="H733" t="e">
        <v>#N/A</v>
      </c>
      <c r="I733">
        <v>0</v>
      </c>
      <c r="J733" t="s">
        <v>866</v>
      </c>
      <c r="K733">
        <v>45</v>
      </c>
      <c r="L733">
        <v>0</v>
      </c>
      <c r="M733">
        <f t="shared" si="22"/>
        <v>34</v>
      </c>
      <c r="N733" t="str">
        <f t="shared" si="23"/>
        <v>{id: 34, category: 'WWK', packNumber:  3, pickNumber:  4, cards = [69,104,89,262,45,245,145,42,11,219,206], playerPick: 45 reviewerPick: null],</v>
      </c>
    </row>
    <row r="734" spans="1:14" hidden="1">
      <c r="A734" t="s">
        <v>241</v>
      </c>
      <c r="B734" t="s">
        <v>287</v>
      </c>
      <c r="C734" s="2" t="s">
        <v>1002</v>
      </c>
      <c r="D734" s="2" t="s">
        <v>1003</v>
      </c>
      <c r="E734" t="s">
        <v>299</v>
      </c>
      <c r="F734" t="s">
        <v>602</v>
      </c>
      <c r="G734">
        <v>0</v>
      </c>
      <c r="H734">
        <v>189</v>
      </c>
      <c r="I734">
        <v>0</v>
      </c>
      <c r="J734" t="s">
        <v>867</v>
      </c>
      <c r="K734">
        <v>45</v>
      </c>
      <c r="L734">
        <v>0</v>
      </c>
      <c r="M734">
        <f t="shared" si="22"/>
        <v>34</v>
      </c>
      <c r="N734" t="str">
        <f t="shared" si="23"/>
        <v>{id: 34, category: 'WWK', packNumber:  3, pickNumber:  4, cards = [69,104,89,262,45,245,145,42,11,219,206,189], playerPick: 45 reviewerPick: null],</v>
      </c>
    </row>
    <row r="735" spans="1:14" hidden="1">
      <c r="A735" t="s">
        <v>241</v>
      </c>
      <c r="B735" t="s">
        <v>287</v>
      </c>
      <c r="C735" s="2" t="s">
        <v>1002</v>
      </c>
      <c r="D735" s="2" t="s">
        <v>1003</v>
      </c>
      <c r="E735">
        <v>0</v>
      </c>
      <c r="F735" t="s">
        <v>364</v>
      </c>
      <c r="G735">
        <v>0</v>
      </c>
      <c r="H735" t="e">
        <v>#N/A</v>
      </c>
      <c r="I735">
        <v>0</v>
      </c>
      <c r="J735" t="s">
        <v>867</v>
      </c>
      <c r="K735">
        <v>45</v>
      </c>
      <c r="L735">
        <v>0</v>
      </c>
      <c r="M735">
        <f t="shared" si="22"/>
        <v>34</v>
      </c>
      <c r="N735" t="str">
        <f t="shared" si="23"/>
        <v>{id: 34, category: 'WWK', packNumber:  3, pickNumber:  4, cards = [69,104,89,262,45,245,145,42,11,219,206,189], playerPick: 45 reviewerPick: null],</v>
      </c>
    </row>
    <row r="736" spans="1:14" hidden="1">
      <c r="A736" t="s">
        <v>241</v>
      </c>
      <c r="B736" t="s">
        <v>287</v>
      </c>
      <c r="C736" s="2" t="s">
        <v>1002</v>
      </c>
      <c r="D736" s="2" t="s">
        <v>1003</v>
      </c>
      <c r="E736">
        <v>0</v>
      </c>
      <c r="F736" t="s">
        <v>364</v>
      </c>
      <c r="G736">
        <v>0</v>
      </c>
      <c r="H736" t="e">
        <v>#N/A</v>
      </c>
      <c r="I736">
        <v>0</v>
      </c>
      <c r="J736" t="s">
        <v>867</v>
      </c>
      <c r="K736">
        <v>45</v>
      </c>
      <c r="L736">
        <v>0</v>
      </c>
      <c r="M736">
        <f t="shared" si="22"/>
        <v>34</v>
      </c>
      <c r="N736" t="str">
        <f t="shared" si="23"/>
        <v>{id: 34, category: 'WWK', packNumber:  3, pickNumber:  4, cards = [69,104,89,262,45,245,145,42,11,219,206,189], playerPick: 45 reviewerPick: null],</v>
      </c>
    </row>
    <row r="737" spans="1:14">
      <c r="A737" t="s">
        <v>241</v>
      </c>
      <c r="B737" t="s">
        <v>287</v>
      </c>
      <c r="C737" s="2" t="s">
        <v>1002</v>
      </c>
      <c r="D737" s="2" t="s">
        <v>1003</v>
      </c>
      <c r="E737">
        <v>0</v>
      </c>
      <c r="F737" t="s">
        <v>364</v>
      </c>
      <c r="G737">
        <v>0</v>
      </c>
      <c r="H737" t="e">
        <v>#N/A</v>
      </c>
      <c r="I737">
        <v>0</v>
      </c>
      <c r="J737" t="s">
        <v>867</v>
      </c>
      <c r="K737">
        <v>45</v>
      </c>
      <c r="L737">
        <v>1</v>
      </c>
      <c r="M737">
        <f t="shared" si="22"/>
        <v>34</v>
      </c>
      <c r="N737" t="str">
        <f>"{id: "&amp;M737&amp;", packEdition: '"&amp;TRIM(SUBSTITUTE(A737,"------",""))&amp;"', packNumber: "&amp;C737&amp;", pickNumber: "&amp;D737&amp;", cards: ["&amp;J737&amp;"], playerPick: "&amp;K737&amp;", reviewerPick: null},"</f>
        <v>{id: 34, packEdition: 'WWK', packNumber:  3, pickNumber:  4, cards: [69,104,89,262,45,245,145,42,11,219,206,189], playerPick: 45, reviewerPick: null},</v>
      </c>
    </row>
    <row r="738" spans="1:14" hidden="1">
      <c r="A738" t="s">
        <v>241</v>
      </c>
      <c r="B738" t="s">
        <v>300</v>
      </c>
      <c r="C738" s="2" t="s">
        <v>1002</v>
      </c>
      <c r="D738" s="2" t="s">
        <v>1004</v>
      </c>
      <c r="E738" t="s">
        <v>363</v>
      </c>
      <c r="F738" t="s">
        <v>363</v>
      </c>
      <c r="G738">
        <v>0</v>
      </c>
      <c r="H738" t="e">
        <v>#N/A</v>
      </c>
      <c r="I738">
        <v>1</v>
      </c>
      <c r="J738" t="s">
        <v>363</v>
      </c>
      <c r="K738">
        <v>45</v>
      </c>
      <c r="L738">
        <v>0</v>
      </c>
      <c r="M738">
        <f t="shared" si="22"/>
        <v>35</v>
      </c>
      <c r="N738" t="str">
        <f t="shared" si="23"/>
        <v>{id: 35, category: 'WWK', packNumber:  3, pickNumber:  5, cards = [], playerPick: 45 reviewerPick: null],</v>
      </c>
    </row>
    <row r="739" spans="1:14" hidden="1">
      <c r="A739" t="s">
        <v>241</v>
      </c>
      <c r="B739" t="s">
        <v>300</v>
      </c>
      <c r="C739" s="2" t="s">
        <v>1002</v>
      </c>
      <c r="D739" s="2" t="s">
        <v>1004</v>
      </c>
      <c r="E739">
        <v>0</v>
      </c>
      <c r="F739" t="s">
        <v>364</v>
      </c>
      <c r="G739">
        <v>0</v>
      </c>
      <c r="H739" t="e">
        <v>#N/A</v>
      </c>
      <c r="I739">
        <v>0</v>
      </c>
      <c r="J739" t="s">
        <v>363</v>
      </c>
      <c r="K739">
        <v>45</v>
      </c>
      <c r="L739">
        <v>0</v>
      </c>
      <c r="M739">
        <f t="shared" si="22"/>
        <v>35</v>
      </c>
      <c r="N739" t="str">
        <f t="shared" si="23"/>
        <v>{id: 35, category: 'WWK', packNumber:  3, pickNumber:  5, cards = [], playerPick: 45 reviewerPick: null],</v>
      </c>
    </row>
    <row r="740" spans="1:14" hidden="1">
      <c r="A740" t="s">
        <v>241</v>
      </c>
      <c r="B740" t="s">
        <v>300</v>
      </c>
      <c r="C740" s="2" t="s">
        <v>1002</v>
      </c>
      <c r="D740" s="2" t="s">
        <v>1004</v>
      </c>
      <c r="E740" t="s">
        <v>301</v>
      </c>
      <c r="F740" t="s">
        <v>603</v>
      </c>
      <c r="G740">
        <v>0</v>
      </c>
      <c r="H740">
        <v>126</v>
      </c>
      <c r="I740">
        <v>0</v>
      </c>
      <c r="J740" t="s">
        <v>972</v>
      </c>
      <c r="K740">
        <v>45</v>
      </c>
      <c r="L740">
        <v>0</v>
      </c>
      <c r="M740">
        <f t="shared" si="22"/>
        <v>35</v>
      </c>
      <c r="N740" t="str">
        <f t="shared" si="23"/>
        <v>{id: 35, category: 'WWK', packNumber:  3, pickNumber:  5, cards = [126], playerPick: 45 reviewerPick: null],</v>
      </c>
    </row>
    <row r="741" spans="1:14" hidden="1">
      <c r="A741" t="s">
        <v>241</v>
      </c>
      <c r="B741" t="s">
        <v>300</v>
      </c>
      <c r="C741" s="2" t="s">
        <v>1002</v>
      </c>
      <c r="D741" s="2" t="s">
        <v>1004</v>
      </c>
      <c r="E741">
        <v>0</v>
      </c>
      <c r="F741" t="s">
        <v>364</v>
      </c>
      <c r="G741">
        <v>0</v>
      </c>
      <c r="H741" t="e">
        <v>#N/A</v>
      </c>
      <c r="I741">
        <v>0</v>
      </c>
      <c r="J741" t="s">
        <v>972</v>
      </c>
      <c r="K741">
        <v>45</v>
      </c>
      <c r="L741">
        <v>0</v>
      </c>
      <c r="M741">
        <f t="shared" si="22"/>
        <v>35</v>
      </c>
      <c r="N741" t="str">
        <f t="shared" si="23"/>
        <v>{id: 35, category: 'WWK', packNumber:  3, pickNumber:  5, cards = [126], playerPick: 45 reviewerPick: null],</v>
      </c>
    </row>
    <row r="742" spans="1:14" hidden="1">
      <c r="A742" t="s">
        <v>241</v>
      </c>
      <c r="B742" t="s">
        <v>300</v>
      </c>
      <c r="C742" s="2" t="s">
        <v>1002</v>
      </c>
      <c r="D742" s="2" t="s">
        <v>1004</v>
      </c>
      <c r="E742" t="s">
        <v>302</v>
      </c>
      <c r="F742" t="s">
        <v>604</v>
      </c>
      <c r="G742">
        <v>1</v>
      </c>
      <c r="H742">
        <v>253</v>
      </c>
      <c r="I742">
        <v>0</v>
      </c>
      <c r="J742" t="s">
        <v>973</v>
      </c>
      <c r="K742">
        <v>253</v>
      </c>
      <c r="L742">
        <v>0</v>
      </c>
      <c r="M742">
        <f t="shared" si="22"/>
        <v>35</v>
      </c>
      <c r="N742" t="str">
        <f t="shared" si="23"/>
        <v>{id: 35, category: 'WWK', packNumber:  3, pickNumber:  5, cards = [126,253], playerPick: 253 reviewerPick: null],</v>
      </c>
    </row>
    <row r="743" spans="1:14" hidden="1">
      <c r="A743" t="s">
        <v>241</v>
      </c>
      <c r="B743" t="s">
        <v>300</v>
      </c>
      <c r="C743" s="2" t="s">
        <v>1002</v>
      </c>
      <c r="D743" s="2" t="s">
        <v>1004</v>
      </c>
      <c r="E743">
        <v>0</v>
      </c>
      <c r="F743" t="s">
        <v>364</v>
      </c>
      <c r="G743">
        <v>0</v>
      </c>
      <c r="H743" t="e">
        <v>#N/A</v>
      </c>
      <c r="I743">
        <v>0</v>
      </c>
      <c r="J743" t="s">
        <v>973</v>
      </c>
      <c r="K743">
        <v>253</v>
      </c>
      <c r="L743">
        <v>0</v>
      </c>
      <c r="M743">
        <f t="shared" si="22"/>
        <v>35</v>
      </c>
      <c r="N743" t="str">
        <f t="shared" si="23"/>
        <v>{id: 35, category: 'WWK', packNumber:  3, pickNumber:  5, cards = [126,253], playerPick: 253 reviewerPick: null],</v>
      </c>
    </row>
    <row r="744" spans="1:14" hidden="1">
      <c r="A744" t="s">
        <v>241</v>
      </c>
      <c r="B744" t="s">
        <v>300</v>
      </c>
      <c r="C744" s="2" t="s">
        <v>1002</v>
      </c>
      <c r="D744" s="2" t="s">
        <v>1004</v>
      </c>
      <c r="E744" t="s">
        <v>303</v>
      </c>
      <c r="F744" t="s">
        <v>605</v>
      </c>
      <c r="G744">
        <v>0</v>
      </c>
      <c r="H744">
        <v>102</v>
      </c>
      <c r="I744">
        <v>0</v>
      </c>
      <c r="J744" t="s">
        <v>974</v>
      </c>
      <c r="K744">
        <v>253</v>
      </c>
      <c r="L744">
        <v>0</v>
      </c>
      <c r="M744">
        <f t="shared" si="22"/>
        <v>35</v>
      </c>
      <c r="N744" t="str">
        <f t="shared" si="23"/>
        <v>{id: 35, category: 'WWK', packNumber:  3, pickNumber:  5, cards = [126,253,102], playerPick: 253 reviewerPick: null],</v>
      </c>
    </row>
    <row r="745" spans="1:14" hidden="1">
      <c r="A745" t="s">
        <v>241</v>
      </c>
      <c r="B745" t="s">
        <v>300</v>
      </c>
      <c r="C745" s="2" t="s">
        <v>1002</v>
      </c>
      <c r="D745" s="2" t="s">
        <v>1004</v>
      </c>
      <c r="E745">
        <v>0</v>
      </c>
      <c r="F745" t="s">
        <v>364</v>
      </c>
      <c r="G745">
        <v>0</v>
      </c>
      <c r="H745" t="e">
        <v>#N/A</v>
      </c>
      <c r="I745">
        <v>0</v>
      </c>
      <c r="J745" t="s">
        <v>974</v>
      </c>
      <c r="K745">
        <v>253</v>
      </c>
      <c r="L745">
        <v>0</v>
      </c>
      <c r="M745">
        <f t="shared" si="22"/>
        <v>35</v>
      </c>
      <c r="N745" t="str">
        <f t="shared" si="23"/>
        <v>{id: 35, category: 'WWK', packNumber:  3, pickNumber:  5, cards = [126,253,102], playerPick: 253 reviewerPick: null],</v>
      </c>
    </row>
    <row r="746" spans="1:14" hidden="1">
      <c r="A746" t="s">
        <v>241</v>
      </c>
      <c r="B746" t="s">
        <v>300</v>
      </c>
      <c r="C746" s="2" t="s">
        <v>1002</v>
      </c>
      <c r="D746" s="2" t="s">
        <v>1004</v>
      </c>
      <c r="E746" t="s">
        <v>304</v>
      </c>
      <c r="F746" t="s">
        <v>606</v>
      </c>
      <c r="G746">
        <v>0</v>
      </c>
      <c r="H746">
        <v>222</v>
      </c>
      <c r="I746">
        <v>0</v>
      </c>
      <c r="J746" t="s">
        <v>975</v>
      </c>
      <c r="K746">
        <v>253</v>
      </c>
      <c r="L746">
        <v>0</v>
      </c>
      <c r="M746">
        <f t="shared" si="22"/>
        <v>35</v>
      </c>
      <c r="N746" t="str">
        <f t="shared" si="23"/>
        <v>{id: 35, category: 'WWK', packNumber:  3, pickNumber:  5, cards = [126,253,102,222], playerPick: 253 reviewerPick: null],</v>
      </c>
    </row>
    <row r="747" spans="1:14" hidden="1">
      <c r="A747" t="s">
        <v>241</v>
      </c>
      <c r="B747" t="s">
        <v>300</v>
      </c>
      <c r="C747" s="2" t="s">
        <v>1002</v>
      </c>
      <c r="D747" s="2" t="s">
        <v>1004</v>
      </c>
      <c r="E747">
        <v>0</v>
      </c>
      <c r="F747" t="s">
        <v>364</v>
      </c>
      <c r="G747">
        <v>0</v>
      </c>
      <c r="H747" t="e">
        <v>#N/A</v>
      </c>
      <c r="I747">
        <v>0</v>
      </c>
      <c r="J747" t="s">
        <v>975</v>
      </c>
      <c r="K747">
        <v>253</v>
      </c>
      <c r="L747">
        <v>0</v>
      </c>
      <c r="M747">
        <f t="shared" si="22"/>
        <v>35</v>
      </c>
      <c r="N747" t="str">
        <f t="shared" si="23"/>
        <v>{id: 35, category: 'WWK', packNumber:  3, pickNumber:  5, cards = [126,253,102,222], playerPick: 253 reviewerPick: null],</v>
      </c>
    </row>
    <row r="748" spans="1:14" hidden="1">
      <c r="A748" t="s">
        <v>241</v>
      </c>
      <c r="B748" t="s">
        <v>300</v>
      </c>
      <c r="C748" s="2" t="s">
        <v>1002</v>
      </c>
      <c r="D748" s="2" t="s">
        <v>1004</v>
      </c>
      <c r="E748" t="s">
        <v>305</v>
      </c>
      <c r="F748" t="s">
        <v>607</v>
      </c>
      <c r="G748">
        <v>0</v>
      </c>
      <c r="H748">
        <v>247</v>
      </c>
      <c r="I748">
        <v>0</v>
      </c>
      <c r="J748" t="s">
        <v>976</v>
      </c>
      <c r="K748">
        <v>253</v>
      </c>
      <c r="L748">
        <v>0</v>
      </c>
      <c r="M748">
        <f t="shared" si="22"/>
        <v>35</v>
      </c>
      <c r="N748" t="str">
        <f t="shared" si="23"/>
        <v>{id: 35, category: 'WWK', packNumber:  3, pickNumber:  5, cards = [126,253,102,222,247], playerPick: 253 reviewerPick: null],</v>
      </c>
    </row>
    <row r="749" spans="1:14" hidden="1">
      <c r="A749" t="s">
        <v>241</v>
      </c>
      <c r="B749" t="s">
        <v>300</v>
      </c>
      <c r="C749" s="2" t="s">
        <v>1002</v>
      </c>
      <c r="D749" s="2" t="s">
        <v>1004</v>
      </c>
      <c r="E749">
        <v>0</v>
      </c>
      <c r="F749" t="s">
        <v>364</v>
      </c>
      <c r="G749">
        <v>0</v>
      </c>
      <c r="H749" t="e">
        <v>#N/A</v>
      </c>
      <c r="I749">
        <v>0</v>
      </c>
      <c r="J749" t="s">
        <v>976</v>
      </c>
      <c r="K749">
        <v>253</v>
      </c>
      <c r="L749">
        <v>0</v>
      </c>
      <c r="M749">
        <f t="shared" si="22"/>
        <v>35</v>
      </c>
      <c r="N749" t="str">
        <f t="shared" si="23"/>
        <v>{id: 35, category: 'WWK', packNumber:  3, pickNumber:  5, cards = [126,253,102,222,247], playerPick: 253 reviewerPick: null],</v>
      </c>
    </row>
    <row r="750" spans="1:14" hidden="1">
      <c r="A750" t="s">
        <v>241</v>
      </c>
      <c r="B750" t="s">
        <v>300</v>
      </c>
      <c r="C750" s="2" t="s">
        <v>1002</v>
      </c>
      <c r="D750" s="2" t="s">
        <v>1004</v>
      </c>
      <c r="E750" t="s">
        <v>306</v>
      </c>
      <c r="F750" t="s">
        <v>608</v>
      </c>
      <c r="G750">
        <v>0</v>
      </c>
      <c r="H750">
        <v>7</v>
      </c>
      <c r="I750">
        <v>0</v>
      </c>
      <c r="J750" t="s">
        <v>868</v>
      </c>
      <c r="K750">
        <v>253</v>
      </c>
      <c r="L750">
        <v>0</v>
      </c>
      <c r="M750">
        <f t="shared" si="22"/>
        <v>35</v>
      </c>
      <c r="N750" t="str">
        <f t="shared" si="23"/>
        <v>{id: 35, category: 'WWK', packNumber:  3, pickNumber:  5, cards = [126,253,102,222,247,7], playerPick: 253 reviewerPick: null],</v>
      </c>
    </row>
    <row r="751" spans="1:14" hidden="1">
      <c r="A751" t="s">
        <v>241</v>
      </c>
      <c r="B751" t="s">
        <v>300</v>
      </c>
      <c r="C751" s="2" t="s">
        <v>1002</v>
      </c>
      <c r="D751" s="2" t="s">
        <v>1004</v>
      </c>
      <c r="E751">
        <v>0</v>
      </c>
      <c r="F751" t="s">
        <v>364</v>
      </c>
      <c r="G751">
        <v>0</v>
      </c>
      <c r="H751" t="e">
        <v>#N/A</v>
      </c>
      <c r="I751">
        <v>0</v>
      </c>
      <c r="J751" t="s">
        <v>868</v>
      </c>
      <c r="K751">
        <v>253</v>
      </c>
      <c r="L751">
        <v>0</v>
      </c>
      <c r="M751">
        <f t="shared" si="22"/>
        <v>35</v>
      </c>
      <c r="N751" t="str">
        <f t="shared" si="23"/>
        <v>{id: 35, category: 'WWK', packNumber:  3, pickNumber:  5, cards = [126,253,102,222,247,7], playerPick: 253 reviewerPick: null],</v>
      </c>
    </row>
    <row r="752" spans="1:14" hidden="1">
      <c r="A752" t="s">
        <v>241</v>
      </c>
      <c r="B752" t="s">
        <v>300</v>
      </c>
      <c r="C752" s="2" t="s">
        <v>1002</v>
      </c>
      <c r="D752" s="2" t="s">
        <v>1004</v>
      </c>
      <c r="E752" t="s">
        <v>307</v>
      </c>
      <c r="F752" t="s">
        <v>609</v>
      </c>
      <c r="G752">
        <v>0</v>
      </c>
      <c r="H752">
        <v>271</v>
      </c>
      <c r="I752">
        <v>0</v>
      </c>
      <c r="J752" t="s">
        <v>869</v>
      </c>
      <c r="K752">
        <v>253</v>
      </c>
      <c r="L752">
        <v>0</v>
      </c>
      <c r="M752">
        <f t="shared" si="22"/>
        <v>35</v>
      </c>
      <c r="N752" t="str">
        <f t="shared" si="23"/>
        <v>{id: 35, category: 'WWK', packNumber:  3, pickNumber:  5, cards = [126,253,102,222,247,7,271], playerPick: 253 reviewerPick: null],</v>
      </c>
    </row>
    <row r="753" spans="1:14" hidden="1">
      <c r="A753" t="s">
        <v>241</v>
      </c>
      <c r="B753" t="s">
        <v>300</v>
      </c>
      <c r="C753" s="2" t="s">
        <v>1002</v>
      </c>
      <c r="D753" s="2" t="s">
        <v>1004</v>
      </c>
      <c r="E753">
        <v>0</v>
      </c>
      <c r="F753" t="s">
        <v>364</v>
      </c>
      <c r="G753">
        <v>0</v>
      </c>
      <c r="H753" t="e">
        <v>#N/A</v>
      </c>
      <c r="I753">
        <v>0</v>
      </c>
      <c r="J753" t="s">
        <v>869</v>
      </c>
      <c r="K753">
        <v>253</v>
      </c>
      <c r="L753">
        <v>0</v>
      </c>
      <c r="M753">
        <f t="shared" si="22"/>
        <v>35</v>
      </c>
      <c r="N753" t="str">
        <f t="shared" si="23"/>
        <v>{id: 35, category: 'WWK', packNumber:  3, pickNumber:  5, cards = [126,253,102,222,247,7,271], playerPick: 253 reviewerPick: null],</v>
      </c>
    </row>
    <row r="754" spans="1:14" hidden="1">
      <c r="A754" t="s">
        <v>241</v>
      </c>
      <c r="B754" t="s">
        <v>300</v>
      </c>
      <c r="C754" s="2" t="s">
        <v>1002</v>
      </c>
      <c r="D754" s="2" t="s">
        <v>1004</v>
      </c>
      <c r="E754" t="s">
        <v>308</v>
      </c>
      <c r="F754" t="s">
        <v>610</v>
      </c>
      <c r="G754">
        <v>0</v>
      </c>
      <c r="H754">
        <v>155</v>
      </c>
      <c r="I754">
        <v>0</v>
      </c>
      <c r="J754" t="s">
        <v>870</v>
      </c>
      <c r="K754">
        <v>253</v>
      </c>
      <c r="L754">
        <v>0</v>
      </c>
      <c r="M754">
        <f t="shared" si="22"/>
        <v>35</v>
      </c>
      <c r="N754" t="str">
        <f t="shared" si="23"/>
        <v>{id: 35, category: 'WWK', packNumber:  3, pickNumber:  5, cards = [126,253,102,222,247,7,271,155], playerPick: 253 reviewerPick: null],</v>
      </c>
    </row>
    <row r="755" spans="1:14" hidden="1">
      <c r="A755" t="s">
        <v>241</v>
      </c>
      <c r="B755" t="s">
        <v>300</v>
      </c>
      <c r="C755" s="2" t="s">
        <v>1002</v>
      </c>
      <c r="D755" s="2" t="s">
        <v>1004</v>
      </c>
      <c r="E755">
        <v>0</v>
      </c>
      <c r="F755" t="s">
        <v>364</v>
      </c>
      <c r="G755">
        <v>0</v>
      </c>
      <c r="H755" t="e">
        <v>#N/A</v>
      </c>
      <c r="I755">
        <v>0</v>
      </c>
      <c r="J755" t="s">
        <v>870</v>
      </c>
      <c r="K755">
        <v>253</v>
      </c>
      <c r="L755">
        <v>0</v>
      </c>
      <c r="M755">
        <f t="shared" si="22"/>
        <v>35</v>
      </c>
      <c r="N755" t="str">
        <f t="shared" si="23"/>
        <v>{id: 35, category: 'WWK', packNumber:  3, pickNumber:  5, cards = [126,253,102,222,247,7,271,155], playerPick: 253 reviewerPick: null],</v>
      </c>
    </row>
    <row r="756" spans="1:14" hidden="1">
      <c r="A756" t="s">
        <v>241</v>
      </c>
      <c r="B756" t="s">
        <v>300</v>
      </c>
      <c r="C756" s="2" t="s">
        <v>1002</v>
      </c>
      <c r="D756" s="2" t="s">
        <v>1004</v>
      </c>
      <c r="E756" t="s">
        <v>309</v>
      </c>
      <c r="F756" t="s">
        <v>611</v>
      </c>
      <c r="G756">
        <v>0</v>
      </c>
      <c r="H756">
        <v>254</v>
      </c>
      <c r="I756">
        <v>0</v>
      </c>
      <c r="J756" t="s">
        <v>871</v>
      </c>
      <c r="K756">
        <v>253</v>
      </c>
      <c r="L756">
        <v>0</v>
      </c>
      <c r="M756">
        <f t="shared" si="22"/>
        <v>35</v>
      </c>
      <c r="N756" t="str">
        <f t="shared" si="23"/>
        <v>{id: 35, category: 'WWK', packNumber:  3, pickNumber:  5, cards = [126,253,102,222,247,7,271,155,254], playerPick: 253 reviewerPick: null],</v>
      </c>
    </row>
    <row r="757" spans="1:14" hidden="1">
      <c r="A757" t="s">
        <v>241</v>
      </c>
      <c r="B757" t="s">
        <v>300</v>
      </c>
      <c r="C757" s="2" t="s">
        <v>1002</v>
      </c>
      <c r="D757" s="2" t="s">
        <v>1004</v>
      </c>
      <c r="E757">
        <v>0</v>
      </c>
      <c r="F757" t="s">
        <v>364</v>
      </c>
      <c r="G757">
        <v>0</v>
      </c>
      <c r="H757" t="e">
        <v>#N/A</v>
      </c>
      <c r="I757">
        <v>0</v>
      </c>
      <c r="J757" t="s">
        <v>871</v>
      </c>
      <c r="K757">
        <v>253</v>
      </c>
      <c r="L757">
        <v>0</v>
      </c>
      <c r="M757">
        <f t="shared" si="22"/>
        <v>35</v>
      </c>
      <c r="N757" t="str">
        <f t="shared" si="23"/>
        <v>{id: 35, category: 'WWK', packNumber:  3, pickNumber:  5, cards = [126,253,102,222,247,7,271,155,254], playerPick: 253 reviewerPick: null],</v>
      </c>
    </row>
    <row r="758" spans="1:14" hidden="1">
      <c r="A758" t="s">
        <v>241</v>
      </c>
      <c r="B758" t="s">
        <v>300</v>
      </c>
      <c r="C758" s="2" t="s">
        <v>1002</v>
      </c>
      <c r="D758" s="2" t="s">
        <v>1004</v>
      </c>
      <c r="E758" t="s">
        <v>310</v>
      </c>
      <c r="F758" t="s">
        <v>612</v>
      </c>
      <c r="G758">
        <v>0</v>
      </c>
      <c r="H758">
        <v>78</v>
      </c>
      <c r="I758">
        <v>0</v>
      </c>
      <c r="J758" t="s">
        <v>872</v>
      </c>
      <c r="K758">
        <v>253</v>
      </c>
      <c r="L758">
        <v>0</v>
      </c>
      <c r="M758">
        <f t="shared" si="22"/>
        <v>35</v>
      </c>
      <c r="N758" t="str">
        <f t="shared" si="23"/>
        <v>{id: 35, category: 'WWK', packNumber:  3, pickNumber:  5, cards = [126,253,102,222,247,7,271,155,254,78], playerPick: 253 reviewerPick: null],</v>
      </c>
    </row>
    <row r="759" spans="1:14" hidden="1">
      <c r="A759" t="s">
        <v>241</v>
      </c>
      <c r="B759" t="s">
        <v>300</v>
      </c>
      <c r="C759" s="2" t="s">
        <v>1002</v>
      </c>
      <c r="D759" s="2" t="s">
        <v>1004</v>
      </c>
      <c r="E759">
        <v>0</v>
      </c>
      <c r="F759" t="s">
        <v>364</v>
      </c>
      <c r="G759">
        <v>0</v>
      </c>
      <c r="H759" t="e">
        <v>#N/A</v>
      </c>
      <c r="I759">
        <v>0</v>
      </c>
      <c r="J759" t="s">
        <v>872</v>
      </c>
      <c r="K759">
        <v>253</v>
      </c>
      <c r="L759">
        <v>0</v>
      </c>
      <c r="M759">
        <f t="shared" si="22"/>
        <v>35</v>
      </c>
      <c r="N759" t="str">
        <f t="shared" si="23"/>
        <v>{id: 35, category: 'WWK', packNumber:  3, pickNumber:  5, cards = [126,253,102,222,247,7,271,155,254,78], playerPick: 253 reviewerPick: null],</v>
      </c>
    </row>
    <row r="760" spans="1:14" hidden="1">
      <c r="A760" t="s">
        <v>241</v>
      </c>
      <c r="B760" t="s">
        <v>300</v>
      </c>
      <c r="C760" s="2" t="s">
        <v>1002</v>
      </c>
      <c r="D760" s="2" t="s">
        <v>1004</v>
      </c>
      <c r="E760" t="s">
        <v>311</v>
      </c>
      <c r="F760" t="s">
        <v>613</v>
      </c>
      <c r="G760">
        <v>0</v>
      </c>
      <c r="H760">
        <v>130</v>
      </c>
      <c r="I760">
        <v>0</v>
      </c>
      <c r="J760" t="s">
        <v>873</v>
      </c>
      <c r="K760">
        <v>253</v>
      </c>
      <c r="L760">
        <v>0</v>
      </c>
      <c r="M760">
        <f t="shared" si="22"/>
        <v>35</v>
      </c>
      <c r="N760" t="str">
        <f t="shared" si="23"/>
        <v>{id: 35, category: 'WWK', packNumber:  3, pickNumber:  5, cards = [126,253,102,222,247,7,271,155,254,78,130], playerPick: 253 reviewerPick: null],</v>
      </c>
    </row>
    <row r="761" spans="1:14" hidden="1">
      <c r="A761" t="s">
        <v>241</v>
      </c>
      <c r="B761" t="s">
        <v>300</v>
      </c>
      <c r="C761" s="2" t="s">
        <v>1002</v>
      </c>
      <c r="D761" s="2" t="s">
        <v>1004</v>
      </c>
      <c r="E761">
        <v>0</v>
      </c>
      <c r="F761" t="s">
        <v>364</v>
      </c>
      <c r="G761">
        <v>0</v>
      </c>
      <c r="H761" t="e">
        <v>#N/A</v>
      </c>
      <c r="I761">
        <v>0</v>
      </c>
      <c r="J761" t="s">
        <v>873</v>
      </c>
      <c r="K761">
        <v>253</v>
      </c>
      <c r="L761">
        <v>0</v>
      </c>
      <c r="M761">
        <f t="shared" si="22"/>
        <v>35</v>
      </c>
      <c r="N761" t="str">
        <f t="shared" si="23"/>
        <v>{id: 35, category: 'WWK', packNumber:  3, pickNumber:  5, cards = [126,253,102,222,247,7,271,155,254,78,130], playerPick: 253 reviewerPick: null],</v>
      </c>
    </row>
    <row r="762" spans="1:14" hidden="1">
      <c r="A762" t="s">
        <v>241</v>
      </c>
      <c r="B762" t="s">
        <v>300</v>
      </c>
      <c r="C762" s="2" t="s">
        <v>1002</v>
      </c>
      <c r="D762" s="2" t="s">
        <v>1004</v>
      </c>
      <c r="E762">
        <v>0</v>
      </c>
      <c r="F762" t="s">
        <v>364</v>
      </c>
      <c r="G762">
        <v>0</v>
      </c>
      <c r="H762" t="e">
        <v>#N/A</v>
      </c>
      <c r="I762">
        <v>0</v>
      </c>
      <c r="J762" t="s">
        <v>873</v>
      </c>
      <c r="K762">
        <v>253</v>
      </c>
      <c r="L762">
        <v>0</v>
      </c>
      <c r="M762">
        <f t="shared" si="22"/>
        <v>35</v>
      </c>
      <c r="N762" t="str">
        <f t="shared" si="23"/>
        <v>{id: 35, category: 'WWK', packNumber:  3, pickNumber:  5, cards = [126,253,102,222,247,7,271,155,254,78,130], playerPick: 253 reviewerPick: null],</v>
      </c>
    </row>
    <row r="763" spans="1:14">
      <c r="A763" t="s">
        <v>241</v>
      </c>
      <c r="B763" t="s">
        <v>300</v>
      </c>
      <c r="C763" s="2" t="s">
        <v>1002</v>
      </c>
      <c r="D763" s="2" t="s">
        <v>1004</v>
      </c>
      <c r="E763">
        <v>0</v>
      </c>
      <c r="F763" t="s">
        <v>364</v>
      </c>
      <c r="G763">
        <v>0</v>
      </c>
      <c r="H763" t="e">
        <v>#N/A</v>
      </c>
      <c r="I763">
        <v>0</v>
      </c>
      <c r="J763" t="s">
        <v>873</v>
      </c>
      <c r="K763">
        <v>253</v>
      </c>
      <c r="L763">
        <v>1</v>
      </c>
      <c r="M763">
        <f t="shared" si="22"/>
        <v>35</v>
      </c>
      <c r="N763" t="str">
        <f>"{id: "&amp;M763&amp;", packEdition: '"&amp;TRIM(SUBSTITUTE(A763,"------",""))&amp;"', packNumber: "&amp;C763&amp;", pickNumber: "&amp;D763&amp;", cards: ["&amp;J763&amp;"], playerPick: "&amp;K763&amp;", reviewerPick: null},"</f>
        <v>{id: 35, packEdition: 'WWK', packNumber:  3, pickNumber:  5, cards: [126,253,102,222,247,7,271,155,254,78,130], playerPick: 253, reviewerPick: null},</v>
      </c>
    </row>
    <row r="764" spans="1:14" hidden="1">
      <c r="A764" t="s">
        <v>241</v>
      </c>
      <c r="B764" t="s">
        <v>312</v>
      </c>
      <c r="C764" s="2" t="s">
        <v>1002</v>
      </c>
      <c r="D764" s="2" t="s">
        <v>1005</v>
      </c>
      <c r="E764" t="s">
        <v>363</v>
      </c>
      <c r="F764" t="s">
        <v>363</v>
      </c>
      <c r="G764">
        <v>0</v>
      </c>
      <c r="H764" t="e">
        <v>#N/A</v>
      </c>
      <c r="I764">
        <v>1</v>
      </c>
      <c r="J764" t="s">
        <v>363</v>
      </c>
      <c r="K764">
        <v>253</v>
      </c>
      <c r="L764">
        <v>0</v>
      </c>
      <c r="M764">
        <f t="shared" si="22"/>
        <v>36</v>
      </c>
      <c r="N764" t="str">
        <f t="shared" si="23"/>
        <v>{id: 36, category: 'WWK', packNumber:  3, pickNumber:  6, cards = [], playerPick: 253 reviewerPick: null],</v>
      </c>
    </row>
    <row r="765" spans="1:14" hidden="1">
      <c r="A765" t="s">
        <v>241</v>
      </c>
      <c r="B765" t="s">
        <v>312</v>
      </c>
      <c r="C765" s="2" t="s">
        <v>1002</v>
      </c>
      <c r="D765" s="2" t="s">
        <v>1005</v>
      </c>
      <c r="E765">
        <v>0</v>
      </c>
      <c r="F765" t="s">
        <v>364</v>
      </c>
      <c r="G765">
        <v>0</v>
      </c>
      <c r="H765" t="e">
        <v>#N/A</v>
      </c>
      <c r="I765">
        <v>0</v>
      </c>
      <c r="J765" t="s">
        <v>363</v>
      </c>
      <c r="K765">
        <v>253</v>
      </c>
      <c r="L765">
        <v>0</v>
      </c>
      <c r="M765">
        <f t="shared" si="22"/>
        <v>36</v>
      </c>
      <c r="N765" t="str">
        <f t="shared" si="23"/>
        <v>{id: 36, category: 'WWK', packNumber:  3, pickNumber:  6, cards = [], playerPick: 253 reviewerPick: null],</v>
      </c>
    </row>
    <row r="766" spans="1:14" hidden="1">
      <c r="A766" t="s">
        <v>241</v>
      </c>
      <c r="B766" t="s">
        <v>312</v>
      </c>
      <c r="C766" s="2" t="s">
        <v>1002</v>
      </c>
      <c r="D766" s="2" t="s">
        <v>1005</v>
      </c>
      <c r="E766" t="s">
        <v>313</v>
      </c>
      <c r="F766" t="s">
        <v>614</v>
      </c>
      <c r="G766">
        <v>0</v>
      </c>
      <c r="H766">
        <v>67</v>
      </c>
      <c r="I766">
        <v>0</v>
      </c>
      <c r="J766" t="s">
        <v>977</v>
      </c>
      <c r="K766">
        <v>253</v>
      </c>
      <c r="L766">
        <v>0</v>
      </c>
      <c r="M766">
        <f t="shared" si="22"/>
        <v>36</v>
      </c>
      <c r="N766" t="str">
        <f t="shared" si="23"/>
        <v>{id: 36, category: 'WWK', packNumber:  3, pickNumber:  6, cards = [67], playerPick: 253 reviewerPick: null],</v>
      </c>
    </row>
    <row r="767" spans="1:14" hidden="1">
      <c r="A767" t="s">
        <v>241</v>
      </c>
      <c r="B767" t="s">
        <v>312</v>
      </c>
      <c r="C767" s="2" t="s">
        <v>1002</v>
      </c>
      <c r="D767" s="2" t="s">
        <v>1005</v>
      </c>
      <c r="E767">
        <v>0</v>
      </c>
      <c r="F767" t="s">
        <v>364</v>
      </c>
      <c r="G767">
        <v>0</v>
      </c>
      <c r="H767" t="e">
        <v>#N/A</v>
      </c>
      <c r="I767">
        <v>0</v>
      </c>
      <c r="J767" t="s">
        <v>977</v>
      </c>
      <c r="K767">
        <v>253</v>
      </c>
      <c r="L767">
        <v>0</v>
      </c>
      <c r="M767">
        <f t="shared" si="22"/>
        <v>36</v>
      </c>
      <c r="N767" t="str">
        <f t="shared" si="23"/>
        <v>{id: 36, category: 'WWK', packNumber:  3, pickNumber:  6, cards = [67], playerPick: 253 reviewerPick: null],</v>
      </c>
    </row>
    <row r="768" spans="1:14" hidden="1">
      <c r="A768" t="s">
        <v>241</v>
      </c>
      <c r="B768" t="s">
        <v>312</v>
      </c>
      <c r="C768" s="2" t="s">
        <v>1002</v>
      </c>
      <c r="D768" s="2" t="s">
        <v>1005</v>
      </c>
      <c r="E768" t="s">
        <v>314</v>
      </c>
      <c r="F768" t="s">
        <v>615</v>
      </c>
      <c r="G768">
        <v>0</v>
      </c>
      <c r="H768">
        <v>56</v>
      </c>
      <c r="I768">
        <v>0</v>
      </c>
      <c r="J768" t="s">
        <v>874</v>
      </c>
      <c r="K768">
        <v>253</v>
      </c>
      <c r="L768">
        <v>0</v>
      </c>
      <c r="M768">
        <f t="shared" si="22"/>
        <v>36</v>
      </c>
      <c r="N768" t="str">
        <f t="shared" si="23"/>
        <v>{id: 36, category: 'WWK', packNumber:  3, pickNumber:  6, cards = [67,56], playerPick: 253 reviewerPick: null],</v>
      </c>
    </row>
    <row r="769" spans="1:14" hidden="1">
      <c r="A769" t="s">
        <v>241</v>
      </c>
      <c r="B769" t="s">
        <v>312</v>
      </c>
      <c r="C769" s="2" t="s">
        <v>1002</v>
      </c>
      <c r="D769" s="2" t="s">
        <v>1005</v>
      </c>
      <c r="E769">
        <v>0</v>
      </c>
      <c r="F769" t="s">
        <v>364</v>
      </c>
      <c r="G769">
        <v>0</v>
      </c>
      <c r="H769" t="e">
        <v>#N/A</v>
      </c>
      <c r="I769">
        <v>0</v>
      </c>
      <c r="J769" t="s">
        <v>874</v>
      </c>
      <c r="K769">
        <v>253</v>
      </c>
      <c r="L769">
        <v>0</v>
      </c>
      <c r="M769">
        <f t="shared" si="22"/>
        <v>36</v>
      </c>
      <c r="N769" t="str">
        <f t="shared" si="23"/>
        <v>{id: 36, category: 'WWK', packNumber:  3, pickNumber:  6, cards = [67,56], playerPick: 253 reviewerPick: null],</v>
      </c>
    </row>
    <row r="770" spans="1:14" hidden="1">
      <c r="A770" t="s">
        <v>241</v>
      </c>
      <c r="B770" t="s">
        <v>312</v>
      </c>
      <c r="C770" s="2" t="s">
        <v>1002</v>
      </c>
      <c r="D770" s="2" t="s">
        <v>1005</v>
      </c>
      <c r="E770" t="s">
        <v>315</v>
      </c>
      <c r="F770" t="s">
        <v>616</v>
      </c>
      <c r="G770">
        <v>0</v>
      </c>
      <c r="H770">
        <v>47</v>
      </c>
      <c r="I770">
        <v>0</v>
      </c>
      <c r="J770" t="s">
        <v>875</v>
      </c>
      <c r="K770">
        <v>253</v>
      </c>
      <c r="L770">
        <v>0</v>
      </c>
      <c r="M770">
        <f t="shared" si="22"/>
        <v>36</v>
      </c>
      <c r="N770" t="str">
        <f t="shared" si="23"/>
        <v>{id: 36, category: 'WWK', packNumber:  3, pickNumber:  6, cards = [67,56,47], playerPick: 253 reviewerPick: null],</v>
      </c>
    </row>
    <row r="771" spans="1:14" hidden="1">
      <c r="A771" t="s">
        <v>241</v>
      </c>
      <c r="B771" t="s">
        <v>312</v>
      </c>
      <c r="C771" s="2" t="s">
        <v>1002</v>
      </c>
      <c r="D771" s="2" t="s">
        <v>1005</v>
      </c>
      <c r="E771">
        <v>0</v>
      </c>
      <c r="F771" t="s">
        <v>364</v>
      </c>
      <c r="G771">
        <v>0</v>
      </c>
      <c r="H771" t="e">
        <v>#N/A</v>
      </c>
      <c r="I771">
        <v>0</v>
      </c>
      <c r="J771" t="s">
        <v>875</v>
      </c>
      <c r="K771">
        <v>253</v>
      </c>
      <c r="L771">
        <v>0</v>
      </c>
      <c r="M771">
        <f t="shared" ref="M771:M834" si="24">IF(I771=1,IF(ISNUMBER(M770),M770+1,1),IF(ISNUMBER(M770),M770,0))</f>
        <v>36</v>
      </c>
      <c r="N771" t="str">
        <f t="shared" ref="N771:N834" si="25">"{id: "&amp;M771&amp;", category: '"&amp;TRIM(SUBSTITUTE(A771,"------",""))&amp;"', packNumber: "&amp;C771&amp;", pickNumber: "&amp;D771&amp;", cards = ["&amp;J771&amp;"], playerPick: "&amp;K771&amp;" reviewerPick: null],"</f>
        <v>{id: 36, category: 'WWK', packNumber:  3, pickNumber:  6, cards = [67,56,47], playerPick: 253 reviewerPick: null],</v>
      </c>
    </row>
    <row r="772" spans="1:14" hidden="1">
      <c r="A772" t="s">
        <v>241</v>
      </c>
      <c r="B772" t="s">
        <v>312</v>
      </c>
      <c r="C772" s="2" t="s">
        <v>1002</v>
      </c>
      <c r="D772" s="2" t="s">
        <v>1005</v>
      </c>
      <c r="E772" t="s">
        <v>316</v>
      </c>
      <c r="F772" t="s">
        <v>617</v>
      </c>
      <c r="G772">
        <v>1</v>
      </c>
      <c r="H772">
        <v>216</v>
      </c>
      <c r="I772">
        <v>0</v>
      </c>
      <c r="J772" t="s">
        <v>876</v>
      </c>
      <c r="K772">
        <v>216</v>
      </c>
      <c r="L772">
        <v>0</v>
      </c>
      <c r="M772">
        <f t="shared" si="24"/>
        <v>36</v>
      </c>
      <c r="N772" t="str">
        <f t="shared" si="25"/>
        <v>{id: 36, category: 'WWK', packNumber:  3, pickNumber:  6, cards = [67,56,47,216], playerPick: 216 reviewerPick: null],</v>
      </c>
    </row>
    <row r="773" spans="1:14" hidden="1">
      <c r="A773" t="s">
        <v>241</v>
      </c>
      <c r="B773" t="s">
        <v>312</v>
      </c>
      <c r="C773" s="2" t="s">
        <v>1002</v>
      </c>
      <c r="D773" s="2" t="s">
        <v>1005</v>
      </c>
      <c r="E773">
        <v>0</v>
      </c>
      <c r="F773" t="s">
        <v>364</v>
      </c>
      <c r="G773">
        <v>0</v>
      </c>
      <c r="H773" t="e">
        <v>#N/A</v>
      </c>
      <c r="I773">
        <v>0</v>
      </c>
      <c r="J773" t="s">
        <v>876</v>
      </c>
      <c r="K773">
        <v>216</v>
      </c>
      <c r="L773">
        <v>0</v>
      </c>
      <c r="M773">
        <f t="shared" si="24"/>
        <v>36</v>
      </c>
      <c r="N773" t="str">
        <f t="shared" si="25"/>
        <v>{id: 36, category: 'WWK', packNumber:  3, pickNumber:  6, cards = [67,56,47,216], playerPick: 216 reviewerPick: null],</v>
      </c>
    </row>
    <row r="774" spans="1:14" hidden="1">
      <c r="A774" t="s">
        <v>241</v>
      </c>
      <c r="B774" t="s">
        <v>312</v>
      </c>
      <c r="C774" s="2" t="s">
        <v>1002</v>
      </c>
      <c r="D774" s="2" t="s">
        <v>1005</v>
      </c>
      <c r="E774" t="s">
        <v>317</v>
      </c>
      <c r="F774" t="s">
        <v>618</v>
      </c>
      <c r="G774">
        <v>0</v>
      </c>
      <c r="H774">
        <v>223</v>
      </c>
      <c r="I774">
        <v>0</v>
      </c>
      <c r="J774" t="s">
        <v>877</v>
      </c>
      <c r="K774">
        <v>216</v>
      </c>
      <c r="L774">
        <v>0</v>
      </c>
      <c r="M774">
        <f t="shared" si="24"/>
        <v>36</v>
      </c>
      <c r="N774" t="str">
        <f t="shared" si="25"/>
        <v>{id: 36, category: 'WWK', packNumber:  3, pickNumber:  6, cards = [67,56,47,216,223], playerPick: 216 reviewerPick: null],</v>
      </c>
    </row>
    <row r="775" spans="1:14" hidden="1">
      <c r="A775" t="s">
        <v>241</v>
      </c>
      <c r="B775" t="s">
        <v>312</v>
      </c>
      <c r="C775" s="2" t="s">
        <v>1002</v>
      </c>
      <c r="D775" s="2" t="s">
        <v>1005</v>
      </c>
      <c r="E775">
        <v>0</v>
      </c>
      <c r="F775" t="s">
        <v>364</v>
      </c>
      <c r="G775">
        <v>0</v>
      </c>
      <c r="H775" t="e">
        <v>#N/A</v>
      </c>
      <c r="I775">
        <v>0</v>
      </c>
      <c r="J775" t="s">
        <v>877</v>
      </c>
      <c r="K775">
        <v>216</v>
      </c>
      <c r="L775">
        <v>0</v>
      </c>
      <c r="M775">
        <f t="shared" si="24"/>
        <v>36</v>
      </c>
      <c r="N775" t="str">
        <f t="shared" si="25"/>
        <v>{id: 36, category: 'WWK', packNumber:  3, pickNumber:  6, cards = [67,56,47,216,223], playerPick: 216 reviewerPick: null],</v>
      </c>
    </row>
    <row r="776" spans="1:14" hidden="1">
      <c r="A776" t="s">
        <v>241</v>
      </c>
      <c r="B776" t="s">
        <v>312</v>
      </c>
      <c r="C776" s="2" t="s">
        <v>1002</v>
      </c>
      <c r="D776" s="2" t="s">
        <v>1005</v>
      </c>
      <c r="E776" t="s">
        <v>318</v>
      </c>
      <c r="F776" t="s">
        <v>619</v>
      </c>
      <c r="G776">
        <v>0</v>
      </c>
      <c r="H776">
        <v>242</v>
      </c>
      <c r="I776">
        <v>0</v>
      </c>
      <c r="J776" t="s">
        <v>878</v>
      </c>
      <c r="K776">
        <v>216</v>
      </c>
      <c r="L776">
        <v>0</v>
      </c>
      <c r="M776">
        <f t="shared" si="24"/>
        <v>36</v>
      </c>
      <c r="N776" t="str">
        <f t="shared" si="25"/>
        <v>{id: 36, category: 'WWK', packNumber:  3, pickNumber:  6, cards = [67,56,47,216,223,242], playerPick: 216 reviewerPick: null],</v>
      </c>
    </row>
    <row r="777" spans="1:14" hidden="1">
      <c r="A777" t="s">
        <v>241</v>
      </c>
      <c r="B777" t="s">
        <v>312</v>
      </c>
      <c r="C777" s="2" t="s">
        <v>1002</v>
      </c>
      <c r="D777" s="2" t="s">
        <v>1005</v>
      </c>
      <c r="E777">
        <v>0</v>
      </c>
      <c r="F777" t="s">
        <v>364</v>
      </c>
      <c r="G777">
        <v>0</v>
      </c>
      <c r="H777" t="e">
        <v>#N/A</v>
      </c>
      <c r="I777">
        <v>0</v>
      </c>
      <c r="J777" t="s">
        <v>878</v>
      </c>
      <c r="K777">
        <v>216</v>
      </c>
      <c r="L777">
        <v>0</v>
      </c>
      <c r="M777">
        <f t="shared" si="24"/>
        <v>36</v>
      </c>
      <c r="N777" t="str">
        <f t="shared" si="25"/>
        <v>{id: 36, category: 'WWK', packNumber:  3, pickNumber:  6, cards = [67,56,47,216,223,242], playerPick: 216 reviewerPick: null],</v>
      </c>
    </row>
    <row r="778" spans="1:14" hidden="1">
      <c r="A778" t="s">
        <v>241</v>
      </c>
      <c r="B778" t="s">
        <v>312</v>
      </c>
      <c r="C778" s="2" t="s">
        <v>1002</v>
      </c>
      <c r="D778" s="2" t="s">
        <v>1005</v>
      </c>
      <c r="E778" t="s">
        <v>319</v>
      </c>
      <c r="F778" t="s">
        <v>620</v>
      </c>
      <c r="G778">
        <v>0</v>
      </c>
      <c r="H778">
        <v>10</v>
      </c>
      <c r="I778">
        <v>0</v>
      </c>
      <c r="J778" t="s">
        <v>879</v>
      </c>
      <c r="K778">
        <v>216</v>
      </c>
      <c r="L778">
        <v>0</v>
      </c>
      <c r="M778">
        <f t="shared" si="24"/>
        <v>36</v>
      </c>
      <c r="N778" t="str">
        <f t="shared" si="25"/>
        <v>{id: 36, category: 'WWK', packNumber:  3, pickNumber:  6, cards = [67,56,47,216,223,242,10], playerPick: 216 reviewerPick: null],</v>
      </c>
    </row>
    <row r="779" spans="1:14" hidden="1">
      <c r="A779" t="s">
        <v>241</v>
      </c>
      <c r="B779" t="s">
        <v>312</v>
      </c>
      <c r="C779" s="2" t="s">
        <v>1002</v>
      </c>
      <c r="D779" s="2" t="s">
        <v>1005</v>
      </c>
      <c r="E779">
        <v>0</v>
      </c>
      <c r="F779" t="s">
        <v>364</v>
      </c>
      <c r="G779">
        <v>0</v>
      </c>
      <c r="H779" t="e">
        <v>#N/A</v>
      </c>
      <c r="I779">
        <v>0</v>
      </c>
      <c r="J779" t="s">
        <v>879</v>
      </c>
      <c r="K779">
        <v>216</v>
      </c>
      <c r="L779">
        <v>0</v>
      </c>
      <c r="M779">
        <f t="shared" si="24"/>
        <v>36</v>
      </c>
      <c r="N779" t="str">
        <f t="shared" si="25"/>
        <v>{id: 36, category: 'WWK', packNumber:  3, pickNumber:  6, cards = [67,56,47,216,223,242,10], playerPick: 216 reviewerPick: null],</v>
      </c>
    </row>
    <row r="780" spans="1:14" hidden="1">
      <c r="A780" t="s">
        <v>241</v>
      </c>
      <c r="B780" t="s">
        <v>312</v>
      </c>
      <c r="C780" s="2" t="s">
        <v>1002</v>
      </c>
      <c r="D780" s="2" t="s">
        <v>1005</v>
      </c>
      <c r="E780" t="s">
        <v>320</v>
      </c>
      <c r="F780" t="s">
        <v>621</v>
      </c>
      <c r="G780">
        <v>0</v>
      </c>
      <c r="H780">
        <v>250</v>
      </c>
      <c r="I780">
        <v>0</v>
      </c>
      <c r="J780" t="s">
        <v>880</v>
      </c>
      <c r="K780">
        <v>216</v>
      </c>
      <c r="L780">
        <v>0</v>
      </c>
      <c r="M780">
        <f t="shared" si="24"/>
        <v>36</v>
      </c>
      <c r="N780" t="str">
        <f t="shared" si="25"/>
        <v>{id: 36, category: 'WWK', packNumber:  3, pickNumber:  6, cards = [67,56,47,216,223,242,10,250], playerPick: 216 reviewerPick: null],</v>
      </c>
    </row>
    <row r="781" spans="1:14" hidden="1">
      <c r="A781" t="s">
        <v>241</v>
      </c>
      <c r="B781" t="s">
        <v>312</v>
      </c>
      <c r="C781" s="2" t="s">
        <v>1002</v>
      </c>
      <c r="D781" s="2" t="s">
        <v>1005</v>
      </c>
      <c r="E781">
        <v>0</v>
      </c>
      <c r="F781" t="s">
        <v>364</v>
      </c>
      <c r="G781">
        <v>0</v>
      </c>
      <c r="H781" t="e">
        <v>#N/A</v>
      </c>
      <c r="I781">
        <v>0</v>
      </c>
      <c r="J781" t="s">
        <v>880</v>
      </c>
      <c r="K781">
        <v>216</v>
      </c>
      <c r="L781">
        <v>0</v>
      </c>
      <c r="M781">
        <f t="shared" si="24"/>
        <v>36</v>
      </c>
      <c r="N781" t="str">
        <f t="shared" si="25"/>
        <v>{id: 36, category: 'WWK', packNumber:  3, pickNumber:  6, cards = [67,56,47,216,223,242,10,250], playerPick: 216 reviewerPick: null],</v>
      </c>
    </row>
    <row r="782" spans="1:14" hidden="1">
      <c r="A782" t="s">
        <v>241</v>
      </c>
      <c r="B782" t="s">
        <v>312</v>
      </c>
      <c r="C782" s="2" t="s">
        <v>1002</v>
      </c>
      <c r="D782" s="2" t="s">
        <v>1005</v>
      </c>
      <c r="E782" t="s">
        <v>321</v>
      </c>
      <c r="F782" t="s">
        <v>622</v>
      </c>
      <c r="G782">
        <v>0</v>
      </c>
      <c r="H782">
        <v>77</v>
      </c>
      <c r="I782">
        <v>0</v>
      </c>
      <c r="J782" t="s">
        <v>881</v>
      </c>
      <c r="K782">
        <v>216</v>
      </c>
      <c r="L782">
        <v>0</v>
      </c>
      <c r="M782">
        <f t="shared" si="24"/>
        <v>36</v>
      </c>
      <c r="N782" t="str">
        <f t="shared" si="25"/>
        <v>{id: 36, category: 'WWK', packNumber:  3, pickNumber:  6, cards = [67,56,47,216,223,242,10,250,77], playerPick: 216 reviewerPick: null],</v>
      </c>
    </row>
    <row r="783" spans="1:14" hidden="1">
      <c r="A783" t="s">
        <v>241</v>
      </c>
      <c r="B783" t="s">
        <v>312</v>
      </c>
      <c r="C783" s="2" t="s">
        <v>1002</v>
      </c>
      <c r="D783" s="2" t="s">
        <v>1005</v>
      </c>
      <c r="E783">
        <v>0</v>
      </c>
      <c r="F783" t="s">
        <v>364</v>
      </c>
      <c r="G783">
        <v>0</v>
      </c>
      <c r="H783" t="e">
        <v>#N/A</v>
      </c>
      <c r="I783">
        <v>0</v>
      </c>
      <c r="J783" t="s">
        <v>881</v>
      </c>
      <c r="K783">
        <v>216</v>
      </c>
      <c r="L783">
        <v>0</v>
      </c>
      <c r="M783">
        <f t="shared" si="24"/>
        <v>36</v>
      </c>
      <c r="N783" t="str">
        <f t="shared" si="25"/>
        <v>{id: 36, category: 'WWK', packNumber:  3, pickNumber:  6, cards = [67,56,47,216,223,242,10,250,77], playerPick: 216 reviewerPick: null],</v>
      </c>
    </row>
    <row r="784" spans="1:14" hidden="1">
      <c r="A784" t="s">
        <v>241</v>
      </c>
      <c r="B784" t="s">
        <v>312</v>
      </c>
      <c r="C784" s="2" t="s">
        <v>1002</v>
      </c>
      <c r="D784" s="2" t="s">
        <v>1005</v>
      </c>
      <c r="E784" t="s">
        <v>322</v>
      </c>
      <c r="F784" t="s">
        <v>623</v>
      </c>
      <c r="G784">
        <v>0</v>
      </c>
      <c r="H784">
        <v>15</v>
      </c>
      <c r="I784">
        <v>0</v>
      </c>
      <c r="J784" t="s">
        <v>882</v>
      </c>
      <c r="K784">
        <v>216</v>
      </c>
      <c r="L784">
        <v>0</v>
      </c>
      <c r="M784">
        <f t="shared" si="24"/>
        <v>36</v>
      </c>
      <c r="N784" t="str">
        <f t="shared" si="25"/>
        <v>{id: 36, category: 'WWK', packNumber:  3, pickNumber:  6, cards = [67,56,47,216,223,242,10,250,77,15], playerPick: 216 reviewerPick: null],</v>
      </c>
    </row>
    <row r="785" spans="1:14" hidden="1">
      <c r="A785" t="s">
        <v>241</v>
      </c>
      <c r="B785" t="s">
        <v>312</v>
      </c>
      <c r="C785" s="2" t="s">
        <v>1002</v>
      </c>
      <c r="D785" s="2" t="s">
        <v>1005</v>
      </c>
      <c r="E785">
        <v>0</v>
      </c>
      <c r="F785" t="s">
        <v>364</v>
      </c>
      <c r="G785">
        <v>0</v>
      </c>
      <c r="H785" t="e">
        <v>#N/A</v>
      </c>
      <c r="I785">
        <v>0</v>
      </c>
      <c r="J785" t="s">
        <v>882</v>
      </c>
      <c r="K785">
        <v>216</v>
      </c>
      <c r="L785">
        <v>0</v>
      </c>
      <c r="M785">
        <f t="shared" si="24"/>
        <v>36</v>
      </c>
      <c r="N785" t="str">
        <f t="shared" si="25"/>
        <v>{id: 36, category: 'WWK', packNumber:  3, pickNumber:  6, cards = [67,56,47,216,223,242,10,250,77,15], playerPick: 216 reviewerPick: null],</v>
      </c>
    </row>
    <row r="786" spans="1:14" hidden="1">
      <c r="A786" t="s">
        <v>241</v>
      </c>
      <c r="B786" t="s">
        <v>312</v>
      </c>
      <c r="C786" s="2" t="s">
        <v>1002</v>
      </c>
      <c r="D786" s="2" t="s">
        <v>1005</v>
      </c>
      <c r="E786">
        <v>0</v>
      </c>
      <c r="F786" t="s">
        <v>364</v>
      </c>
      <c r="G786">
        <v>0</v>
      </c>
      <c r="H786" t="e">
        <v>#N/A</v>
      </c>
      <c r="I786">
        <v>0</v>
      </c>
      <c r="J786" t="s">
        <v>882</v>
      </c>
      <c r="K786">
        <v>216</v>
      </c>
      <c r="L786">
        <v>0</v>
      </c>
      <c r="M786">
        <f t="shared" si="24"/>
        <v>36</v>
      </c>
      <c r="N786" t="str">
        <f t="shared" si="25"/>
        <v>{id: 36, category: 'WWK', packNumber:  3, pickNumber:  6, cards = [67,56,47,216,223,242,10,250,77,15], playerPick: 216 reviewerPick: null],</v>
      </c>
    </row>
    <row r="787" spans="1:14">
      <c r="A787" t="s">
        <v>241</v>
      </c>
      <c r="B787" t="s">
        <v>312</v>
      </c>
      <c r="C787" s="2" t="s">
        <v>1002</v>
      </c>
      <c r="D787" s="2" t="s">
        <v>1005</v>
      </c>
      <c r="E787">
        <v>0</v>
      </c>
      <c r="F787" t="s">
        <v>364</v>
      </c>
      <c r="G787">
        <v>0</v>
      </c>
      <c r="H787" t="e">
        <v>#N/A</v>
      </c>
      <c r="I787">
        <v>0</v>
      </c>
      <c r="J787" t="s">
        <v>882</v>
      </c>
      <c r="K787">
        <v>216</v>
      </c>
      <c r="L787">
        <v>1</v>
      </c>
      <c r="M787">
        <f t="shared" si="24"/>
        <v>36</v>
      </c>
      <c r="N787" t="str">
        <f>"{id: "&amp;M787&amp;", packEdition: '"&amp;TRIM(SUBSTITUTE(A787,"------",""))&amp;"', packNumber: "&amp;C787&amp;", pickNumber: "&amp;D787&amp;", cards: ["&amp;J787&amp;"], playerPick: "&amp;K787&amp;", reviewerPick: null},"</f>
        <v>{id: 36, packEdition: 'WWK', packNumber:  3, pickNumber:  6, cards: [67,56,47,216,223,242,10,250,77,15], playerPick: 216, reviewerPick: null},</v>
      </c>
    </row>
    <row r="788" spans="1:14" hidden="1">
      <c r="A788" t="s">
        <v>241</v>
      </c>
      <c r="B788" t="s">
        <v>323</v>
      </c>
      <c r="C788" s="2" t="s">
        <v>1002</v>
      </c>
      <c r="D788" s="2" t="s">
        <v>1006</v>
      </c>
      <c r="E788" t="s">
        <v>363</v>
      </c>
      <c r="F788" t="s">
        <v>363</v>
      </c>
      <c r="G788">
        <v>0</v>
      </c>
      <c r="H788" t="e">
        <v>#N/A</v>
      </c>
      <c r="I788">
        <v>1</v>
      </c>
      <c r="J788" t="s">
        <v>363</v>
      </c>
      <c r="K788">
        <v>216</v>
      </c>
      <c r="L788">
        <v>0</v>
      </c>
      <c r="M788">
        <f t="shared" si="24"/>
        <v>37</v>
      </c>
      <c r="N788" t="str">
        <f t="shared" si="25"/>
        <v>{id: 37, category: 'WWK', packNumber:  3, pickNumber:  7, cards = [], playerPick: 216 reviewerPick: null],</v>
      </c>
    </row>
    <row r="789" spans="1:14" hidden="1">
      <c r="A789" t="s">
        <v>241</v>
      </c>
      <c r="B789" t="s">
        <v>323</v>
      </c>
      <c r="C789" s="2" t="s">
        <v>1002</v>
      </c>
      <c r="D789" s="2" t="s">
        <v>1006</v>
      </c>
      <c r="E789">
        <v>0</v>
      </c>
      <c r="F789" t="s">
        <v>364</v>
      </c>
      <c r="G789">
        <v>0</v>
      </c>
      <c r="H789" t="e">
        <v>#N/A</v>
      </c>
      <c r="I789">
        <v>0</v>
      </c>
      <c r="J789" t="s">
        <v>363</v>
      </c>
      <c r="K789">
        <v>216</v>
      </c>
      <c r="L789">
        <v>0</v>
      </c>
      <c r="M789">
        <f t="shared" si="24"/>
        <v>37</v>
      </c>
      <c r="N789" t="str">
        <f t="shared" si="25"/>
        <v>{id: 37, category: 'WWK', packNumber:  3, pickNumber:  7, cards = [], playerPick: 216 reviewerPick: null],</v>
      </c>
    </row>
    <row r="790" spans="1:14" hidden="1">
      <c r="A790" t="s">
        <v>241</v>
      </c>
      <c r="B790" t="s">
        <v>323</v>
      </c>
      <c r="C790" s="2" t="s">
        <v>1002</v>
      </c>
      <c r="D790" s="2" t="s">
        <v>1006</v>
      </c>
      <c r="E790" t="s">
        <v>324</v>
      </c>
      <c r="F790" t="s">
        <v>624</v>
      </c>
      <c r="G790">
        <v>0</v>
      </c>
      <c r="H790">
        <v>229</v>
      </c>
      <c r="I790">
        <v>0</v>
      </c>
      <c r="J790" t="s">
        <v>978</v>
      </c>
      <c r="K790">
        <v>216</v>
      </c>
      <c r="L790">
        <v>0</v>
      </c>
      <c r="M790">
        <f t="shared" si="24"/>
        <v>37</v>
      </c>
      <c r="N790" t="str">
        <f t="shared" si="25"/>
        <v>{id: 37, category: 'WWK', packNumber:  3, pickNumber:  7, cards = [229], playerPick: 216 reviewerPick: null],</v>
      </c>
    </row>
    <row r="791" spans="1:14" hidden="1">
      <c r="A791" t="s">
        <v>241</v>
      </c>
      <c r="B791" t="s">
        <v>323</v>
      </c>
      <c r="C791" s="2" t="s">
        <v>1002</v>
      </c>
      <c r="D791" s="2" t="s">
        <v>1006</v>
      </c>
      <c r="E791">
        <v>0</v>
      </c>
      <c r="F791" t="s">
        <v>364</v>
      </c>
      <c r="G791">
        <v>0</v>
      </c>
      <c r="H791" t="e">
        <v>#N/A</v>
      </c>
      <c r="I791">
        <v>0</v>
      </c>
      <c r="J791" t="s">
        <v>978</v>
      </c>
      <c r="K791">
        <v>216</v>
      </c>
      <c r="L791">
        <v>0</v>
      </c>
      <c r="M791">
        <f t="shared" si="24"/>
        <v>37</v>
      </c>
      <c r="N791" t="str">
        <f t="shared" si="25"/>
        <v>{id: 37, category: 'WWK', packNumber:  3, pickNumber:  7, cards = [229], playerPick: 216 reviewerPick: null],</v>
      </c>
    </row>
    <row r="792" spans="1:14" hidden="1">
      <c r="A792" t="s">
        <v>241</v>
      </c>
      <c r="B792" t="s">
        <v>323</v>
      </c>
      <c r="C792" s="2" t="s">
        <v>1002</v>
      </c>
      <c r="D792" s="2" t="s">
        <v>1006</v>
      </c>
      <c r="E792" t="s">
        <v>325</v>
      </c>
      <c r="F792" t="s">
        <v>625</v>
      </c>
      <c r="G792">
        <v>0</v>
      </c>
      <c r="H792">
        <v>142</v>
      </c>
      <c r="I792">
        <v>0</v>
      </c>
      <c r="J792" t="s">
        <v>979</v>
      </c>
      <c r="K792">
        <v>216</v>
      </c>
      <c r="L792">
        <v>0</v>
      </c>
      <c r="M792">
        <f t="shared" si="24"/>
        <v>37</v>
      </c>
      <c r="N792" t="str">
        <f t="shared" si="25"/>
        <v>{id: 37, category: 'WWK', packNumber:  3, pickNumber:  7, cards = [229,142], playerPick: 216 reviewerPick: null],</v>
      </c>
    </row>
    <row r="793" spans="1:14" hidden="1">
      <c r="A793" t="s">
        <v>241</v>
      </c>
      <c r="B793" t="s">
        <v>323</v>
      </c>
      <c r="C793" s="2" t="s">
        <v>1002</v>
      </c>
      <c r="D793" s="2" t="s">
        <v>1006</v>
      </c>
      <c r="E793">
        <v>0</v>
      </c>
      <c r="F793" t="s">
        <v>364</v>
      </c>
      <c r="G793">
        <v>0</v>
      </c>
      <c r="H793" t="e">
        <v>#N/A</v>
      </c>
      <c r="I793">
        <v>0</v>
      </c>
      <c r="J793" t="s">
        <v>979</v>
      </c>
      <c r="K793">
        <v>216</v>
      </c>
      <c r="L793">
        <v>0</v>
      </c>
      <c r="M793">
        <f t="shared" si="24"/>
        <v>37</v>
      </c>
      <c r="N793" t="str">
        <f t="shared" si="25"/>
        <v>{id: 37, category: 'WWK', packNumber:  3, pickNumber:  7, cards = [229,142], playerPick: 216 reviewerPick: null],</v>
      </c>
    </row>
    <row r="794" spans="1:14" hidden="1">
      <c r="A794" t="s">
        <v>241</v>
      </c>
      <c r="B794" t="s">
        <v>323</v>
      </c>
      <c r="C794" s="2" t="s">
        <v>1002</v>
      </c>
      <c r="D794" s="2" t="s">
        <v>1006</v>
      </c>
      <c r="E794" t="s">
        <v>326</v>
      </c>
      <c r="F794" t="s">
        <v>626</v>
      </c>
      <c r="G794">
        <v>0</v>
      </c>
      <c r="H794">
        <v>137</v>
      </c>
      <c r="I794">
        <v>0</v>
      </c>
      <c r="J794" t="s">
        <v>980</v>
      </c>
      <c r="K794">
        <v>216</v>
      </c>
      <c r="L794">
        <v>0</v>
      </c>
      <c r="M794">
        <f t="shared" si="24"/>
        <v>37</v>
      </c>
      <c r="N794" t="str">
        <f t="shared" si="25"/>
        <v>{id: 37, category: 'WWK', packNumber:  3, pickNumber:  7, cards = [229,142,137], playerPick: 216 reviewerPick: null],</v>
      </c>
    </row>
    <row r="795" spans="1:14" hidden="1">
      <c r="A795" t="s">
        <v>241</v>
      </c>
      <c r="B795" t="s">
        <v>323</v>
      </c>
      <c r="C795" s="2" t="s">
        <v>1002</v>
      </c>
      <c r="D795" s="2" t="s">
        <v>1006</v>
      </c>
      <c r="E795">
        <v>0</v>
      </c>
      <c r="F795" t="s">
        <v>364</v>
      </c>
      <c r="G795">
        <v>0</v>
      </c>
      <c r="H795" t="e">
        <v>#N/A</v>
      </c>
      <c r="I795">
        <v>0</v>
      </c>
      <c r="J795" t="s">
        <v>980</v>
      </c>
      <c r="K795">
        <v>216</v>
      </c>
      <c r="L795">
        <v>0</v>
      </c>
      <c r="M795">
        <f t="shared" si="24"/>
        <v>37</v>
      </c>
      <c r="N795" t="str">
        <f t="shared" si="25"/>
        <v>{id: 37, category: 'WWK', packNumber:  3, pickNumber:  7, cards = [229,142,137], playerPick: 216 reviewerPick: null],</v>
      </c>
    </row>
    <row r="796" spans="1:14" hidden="1">
      <c r="A796" t="s">
        <v>241</v>
      </c>
      <c r="B796" t="s">
        <v>323</v>
      </c>
      <c r="C796" s="2" t="s">
        <v>1002</v>
      </c>
      <c r="D796" s="2" t="s">
        <v>1006</v>
      </c>
      <c r="E796" t="s">
        <v>327</v>
      </c>
      <c r="F796" t="s">
        <v>627</v>
      </c>
      <c r="G796">
        <v>1</v>
      </c>
      <c r="H796">
        <v>210</v>
      </c>
      <c r="I796">
        <v>0</v>
      </c>
      <c r="J796" t="s">
        <v>981</v>
      </c>
      <c r="K796">
        <v>210</v>
      </c>
      <c r="L796">
        <v>0</v>
      </c>
      <c r="M796">
        <f t="shared" si="24"/>
        <v>37</v>
      </c>
      <c r="N796" t="str">
        <f t="shared" si="25"/>
        <v>{id: 37, category: 'WWK', packNumber:  3, pickNumber:  7, cards = [229,142,137,210], playerPick: 210 reviewerPick: null],</v>
      </c>
    </row>
    <row r="797" spans="1:14" hidden="1">
      <c r="A797" t="s">
        <v>241</v>
      </c>
      <c r="B797" t="s">
        <v>323</v>
      </c>
      <c r="C797" s="2" t="s">
        <v>1002</v>
      </c>
      <c r="D797" s="2" t="s">
        <v>1006</v>
      </c>
      <c r="E797">
        <v>0</v>
      </c>
      <c r="F797" t="s">
        <v>364</v>
      </c>
      <c r="G797">
        <v>0</v>
      </c>
      <c r="H797" t="e">
        <v>#N/A</v>
      </c>
      <c r="I797">
        <v>0</v>
      </c>
      <c r="J797" t="s">
        <v>981</v>
      </c>
      <c r="K797">
        <v>210</v>
      </c>
      <c r="L797">
        <v>0</v>
      </c>
      <c r="M797">
        <f t="shared" si="24"/>
        <v>37</v>
      </c>
      <c r="N797" t="str">
        <f t="shared" si="25"/>
        <v>{id: 37, category: 'WWK', packNumber:  3, pickNumber:  7, cards = [229,142,137,210], playerPick: 210 reviewerPick: null],</v>
      </c>
    </row>
    <row r="798" spans="1:14" hidden="1">
      <c r="A798" t="s">
        <v>241</v>
      </c>
      <c r="B798" t="s">
        <v>323</v>
      </c>
      <c r="C798" s="2" t="s">
        <v>1002</v>
      </c>
      <c r="D798" s="2" t="s">
        <v>1006</v>
      </c>
      <c r="E798" t="s">
        <v>328</v>
      </c>
      <c r="F798" t="s">
        <v>628</v>
      </c>
      <c r="G798">
        <v>0</v>
      </c>
      <c r="H798">
        <v>136</v>
      </c>
      <c r="I798">
        <v>0</v>
      </c>
      <c r="J798" t="s">
        <v>982</v>
      </c>
      <c r="K798">
        <v>210</v>
      </c>
      <c r="L798">
        <v>0</v>
      </c>
      <c r="M798">
        <f t="shared" si="24"/>
        <v>37</v>
      </c>
      <c r="N798" t="str">
        <f t="shared" si="25"/>
        <v>{id: 37, category: 'WWK', packNumber:  3, pickNumber:  7, cards = [229,142,137,210,136], playerPick: 210 reviewerPick: null],</v>
      </c>
    </row>
    <row r="799" spans="1:14" hidden="1">
      <c r="A799" t="s">
        <v>241</v>
      </c>
      <c r="B799" t="s">
        <v>323</v>
      </c>
      <c r="C799" s="2" t="s">
        <v>1002</v>
      </c>
      <c r="D799" s="2" t="s">
        <v>1006</v>
      </c>
      <c r="E799">
        <v>0</v>
      </c>
      <c r="F799" t="s">
        <v>364</v>
      </c>
      <c r="G799">
        <v>0</v>
      </c>
      <c r="H799" t="e">
        <v>#N/A</v>
      </c>
      <c r="I799">
        <v>0</v>
      </c>
      <c r="J799" t="s">
        <v>982</v>
      </c>
      <c r="K799">
        <v>210</v>
      </c>
      <c r="L799">
        <v>0</v>
      </c>
      <c r="M799">
        <f t="shared" si="24"/>
        <v>37</v>
      </c>
      <c r="N799" t="str">
        <f t="shared" si="25"/>
        <v>{id: 37, category: 'WWK', packNumber:  3, pickNumber:  7, cards = [229,142,137,210,136], playerPick: 210 reviewerPick: null],</v>
      </c>
    </row>
    <row r="800" spans="1:14" hidden="1">
      <c r="A800" t="s">
        <v>241</v>
      </c>
      <c r="B800" t="s">
        <v>323</v>
      </c>
      <c r="C800" s="2" t="s">
        <v>1002</v>
      </c>
      <c r="D800" s="2" t="s">
        <v>1006</v>
      </c>
      <c r="E800" t="s">
        <v>329</v>
      </c>
      <c r="F800" t="s">
        <v>629</v>
      </c>
      <c r="G800">
        <v>0</v>
      </c>
      <c r="H800">
        <v>103</v>
      </c>
      <c r="I800">
        <v>0</v>
      </c>
      <c r="J800" t="s">
        <v>983</v>
      </c>
      <c r="K800">
        <v>210</v>
      </c>
      <c r="L800">
        <v>0</v>
      </c>
      <c r="M800">
        <f t="shared" si="24"/>
        <v>37</v>
      </c>
      <c r="N800" t="str">
        <f t="shared" si="25"/>
        <v>{id: 37, category: 'WWK', packNumber:  3, pickNumber:  7, cards = [229,142,137,210,136,103], playerPick: 210 reviewerPick: null],</v>
      </c>
    </row>
    <row r="801" spans="1:14" hidden="1">
      <c r="A801" t="s">
        <v>241</v>
      </c>
      <c r="B801" t="s">
        <v>323</v>
      </c>
      <c r="C801" s="2" t="s">
        <v>1002</v>
      </c>
      <c r="D801" s="2" t="s">
        <v>1006</v>
      </c>
      <c r="E801">
        <v>0</v>
      </c>
      <c r="F801" t="s">
        <v>364</v>
      </c>
      <c r="G801">
        <v>0</v>
      </c>
      <c r="H801" t="e">
        <v>#N/A</v>
      </c>
      <c r="I801">
        <v>0</v>
      </c>
      <c r="J801" t="s">
        <v>983</v>
      </c>
      <c r="K801">
        <v>210</v>
      </c>
      <c r="L801">
        <v>0</v>
      </c>
      <c r="M801">
        <f t="shared" si="24"/>
        <v>37</v>
      </c>
      <c r="N801" t="str">
        <f t="shared" si="25"/>
        <v>{id: 37, category: 'WWK', packNumber:  3, pickNumber:  7, cards = [229,142,137,210,136,103], playerPick: 210 reviewerPick: null],</v>
      </c>
    </row>
    <row r="802" spans="1:14" hidden="1">
      <c r="A802" t="s">
        <v>241</v>
      </c>
      <c r="B802" t="s">
        <v>323</v>
      </c>
      <c r="C802" s="2" t="s">
        <v>1002</v>
      </c>
      <c r="D802" s="2" t="s">
        <v>1006</v>
      </c>
      <c r="E802" t="s">
        <v>330</v>
      </c>
      <c r="F802" t="s">
        <v>630</v>
      </c>
      <c r="G802">
        <v>0</v>
      </c>
      <c r="H802">
        <v>88</v>
      </c>
      <c r="I802">
        <v>0</v>
      </c>
      <c r="J802" t="s">
        <v>883</v>
      </c>
      <c r="K802">
        <v>210</v>
      </c>
      <c r="L802">
        <v>0</v>
      </c>
      <c r="M802">
        <f t="shared" si="24"/>
        <v>37</v>
      </c>
      <c r="N802" t="str">
        <f t="shared" si="25"/>
        <v>{id: 37, category: 'WWK', packNumber:  3, pickNumber:  7, cards = [229,142,137,210,136,103,88], playerPick: 210 reviewerPick: null],</v>
      </c>
    </row>
    <row r="803" spans="1:14" hidden="1">
      <c r="A803" t="s">
        <v>241</v>
      </c>
      <c r="B803" t="s">
        <v>323</v>
      </c>
      <c r="C803" s="2" t="s">
        <v>1002</v>
      </c>
      <c r="D803" s="2" t="s">
        <v>1006</v>
      </c>
      <c r="E803">
        <v>0</v>
      </c>
      <c r="F803" t="s">
        <v>364</v>
      </c>
      <c r="G803">
        <v>0</v>
      </c>
      <c r="H803" t="e">
        <v>#N/A</v>
      </c>
      <c r="I803">
        <v>0</v>
      </c>
      <c r="J803" t="s">
        <v>883</v>
      </c>
      <c r="K803">
        <v>210</v>
      </c>
      <c r="L803">
        <v>0</v>
      </c>
      <c r="M803">
        <f t="shared" si="24"/>
        <v>37</v>
      </c>
      <c r="N803" t="str">
        <f t="shared" si="25"/>
        <v>{id: 37, category: 'WWK', packNumber:  3, pickNumber:  7, cards = [229,142,137,210,136,103,88], playerPick: 210 reviewerPick: null],</v>
      </c>
    </row>
    <row r="804" spans="1:14" hidden="1">
      <c r="A804" t="s">
        <v>241</v>
      </c>
      <c r="B804" t="s">
        <v>323</v>
      </c>
      <c r="C804" s="2" t="s">
        <v>1002</v>
      </c>
      <c r="D804" s="2" t="s">
        <v>1006</v>
      </c>
      <c r="E804" t="s">
        <v>331</v>
      </c>
      <c r="F804" t="s">
        <v>631</v>
      </c>
      <c r="G804">
        <v>0</v>
      </c>
      <c r="H804">
        <v>255</v>
      </c>
      <c r="I804">
        <v>0</v>
      </c>
      <c r="J804" t="s">
        <v>884</v>
      </c>
      <c r="K804">
        <v>210</v>
      </c>
      <c r="L804">
        <v>0</v>
      </c>
      <c r="M804">
        <f t="shared" si="24"/>
        <v>37</v>
      </c>
      <c r="N804" t="str">
        <f t="shared" si="25"/>
        <v>{id: 37, category: 'WWK', packNumber:  3, pickNumber:  7, cards = [229,142,137,210,136,103,88,255], playerPick: 210 reviewerPick: null],</v>
      </c>
    </row>
    <row r="805" spans="1:14" hidden="1">
      <c r="A805" t="s">
        <v>241</v>
      </c>
      <c r="B805" t="s">
        <v>323</v>
      </c>
      <c r="C805" s="2" t="s">
        <v>1002</v>
      </c>
      <c r="D805" s="2" t="s">
        <v>1006</v>
      </c>
      <c r="E805">
        <v>0</v>
      </c>
      <c r="F805" t="s">
        <v>364</v>
      </c>
      <c r="G805">
        <v>0</v>
      </c>
      <c r="H805" t="e">
        <v>#N/A</v>
      </c>
      <c r="I805">
        <v>0</v>
      </c>
      <c r="J805" t="s">
        <v>884</v>
      </c>
      <c r="K805">
        <v>210</v>
      </c>
      <c r="L805">
        <v>0</v>
      </c>
      <c r="M805">
        <f t="shared" si="24"/>
        <v>37</v>
      </c>
      <c r="N805" t="str">
        <f t="shared" si="25"/>
        <v>{id: 37, category: 'WWK', packNumber:  3, pickNumber:  7, cards = [229,142,137,210,136,103,88,255], playerPick: 210 reviewerPick: null],</v>
      </c>
    </row>
    <row r="806" spans="1:14" hidden="1">
      <c r="A806" t="s">
        <v>241</v>
      </c>
      <c r="B806" t="s">
        <v>323</v>
      </c>
      <c r="C806" s="2" t="s">
        <v>1002</v>
      </c>
      <c r="D806" s="2" t="s">
        <v>1006</v>
      </c>
      <c r="E806" t="s">
        <v>332</v>
      </c>
      <c r="F806" t="s">
        <v>632</v>
      </c>
      <c r="G806">
        <v>0</v>
      </c>
      <c r="H806">
        <v>177</v>
      </c>
      <c r="I806">
        <v>0</v>
      </c>
      <c r="J806" t="s">
        <v>885</v>
      </c>
      <c r="K806">
        <v>210</v>
      </c>
      <c r="L806">
        <v>0</v>
      </c>
      <c r="M806">
        <f t="shared" si="24"/>
        <v>37</v>
      </c>
      <c r="N806" t="str">
        <f t="shared" si="25"/>
        <v>{id: 37, category: 'WWK', packNumber:  3, pickNumber:  7, cards = [229,142,137,210,136,103,88,255,177], playerPick: 210 reviewerPick: null],</v>
      </c>
    </row>
    <row r="807" spans="1:14" hidden="1">
      <c r="A807" t="s">
        <v>241</v>
      </c>
      <c r="B807" t="s">
        <v>323</v>
      </c>
      <c r="C807" s="2" t="s">
        <v>1002</v>
      </c>
      <c r="D807" s="2" t="s">
        <v>1006</v>
      </c>
      <c r="E807">
        <v>0</v>
      </c>
      <c r="F807" t="s">
        <v>364</v>
      </c>
      <c r="G807">
        <v>0</v>
      </c>
      <c r="H807" t="e">
        <v>#N/A</v>
      </c>
      <c r="I807">
        <v>0</v>
      </c>
      <c r="J807" t="s">
        <v>885</v>
      </c>
      <c r="K807">
        <v>210</v>
      </c>
      <c r="L807">
        <v>0</v>
      </c>
      <c r="M807">
        <f t="shared" si="24"/>
        <v>37</v>
      </c>
      <c r="N807" t="str">
        <f t="shared" si="25"/>
        <v>{id: 37, category: 'WWK', packNumber:  3, pickNumber:  7, cards = [229,142,137,210,136,103,88,255,177], playerPick: 210 reviewerPick: null],</v>
      </c>
    </row>
    <row r="808" spans="1:14" hidden="1">
      <c r="A808" t="s">
        <v>241</v>
      </c>
      <c r="B808" t="s">
        <v>323</v>
      </c>
      <c r="C808" s="2" t="s">
        <v>1002</v>
      </c>
      <c r="D808" s="2" t="s">
        <v>1006</v>
      </c>
      <c r="E808">
        <v>0</v>
      </c>
      <c r="F808" t="s">
        <v>364</v>
      </c>
      <c r="G808">
        <v>0</v>
      </c>
      <c r="H808" t="e">
        <v>#N/A</v>
      </c>
      <c r="I808">
        <v>0</v>
      </c>
      <c r="J808" t="s">
        <v>885</v>
      </c>
      <c r="K808">
        <v>210</v>
      </c>
      <c r="L808">
        <v>0</v>
      </c>
      <c r="M808">
        <f t="shared" si="24"/>
        <v>37</v>
      </c>
      <c r="N808" t="str">
        <f t="shared" si="25"/>
        <v>{id: 37, category: 'WWK', packNumber:  3, pickNumber:  7, cards = [229,142,137,210,136,103,88,255,177], playerPick: 210 reviewerPick: null],</v>
      </c>
    </row>
    <row r="809" spans="1:14">
      <c r="A809" t="s">
        <v>241</v>
      </c>
      <c r="B809" t="s">
        <v>323</v>
      </c>
      <c r="C809" s="2" t="s">
        <v>1002</v>
      </c>
      <c r="D809" s="2" t="s">
        <v>1006</v>
      </c>
      <c r="E809">
        <v>0</v>
      </c>
      <c r="F809" t="s">
        <v>364</v>
      </c>
      <c r="G809">
        <v>0</v>
      </c>
      <c r="H809" t="e">
        <v>#N/A</v>
      </c>
      <c r="I809">
        <v>0</v>
      </c>
      <c r="J809" t="s">
        <v>885</v>
      </c>
      <c r="K809">
        <v>210</v>
      </c>
      <c r="L809">
        <v>1</v>
      </c>
      <c r="M809">
        <f t="shared" si="24"/>
        <v>37</v>
      </c>
      <c r="N809" t="str">
        <f>"{id: "&amp;M809&amp;", packEdition: '"&amp;TRIM(SUBSTITUTE(A809,"------",""))&amp;"', packNumber: "&amp;C809&amp;", pickNumber: "&amp;D809&amp;", cards: ["&amp;J809&amp;"], playerPick: "&amp;K809&amp;", reviewerPick: null},"</f>
        <v>{id: 37, packEdition: 'WWK', packNumber:  3, pickNumber:  7, cards: [229,142,137,210,136,103,88,255,177], playerPick: 210, reviewerPick: null},</v>
      </c>
    </row>
    <row r="810" spans="1:14" hidden="1">
      <c r="A810" t="s">
        <v>241</v>
      </c>
      <c r="B810" t="s">
        <v>333</v>
      </c>
      <c r="C810" s="2" t="s">
        <v>1002</v>
      </c>
      <c r="D810" s="2" t="s">
        <v>1007</v>
      </c>
      <c r="E810" t="s">
        <v>363</v>
      </c>
      <c r="F810" t="s">
        <v>363</v>
      </c>
      <c r="G810">
        <v>0</v>
      </c>
      <c r="H810" t="e">
        <v>#N/A</v>
      </c>
      <c r="I810">
        <v>1</v>
      </c>
      <c r="J810" t="s">
        <v>363</v>
      </c>
      <c r="K810">
        <v>210</v>
      </c>
      <c r="L810">
        <v>0</v>
      </c>
      <c r="M810">
        <f t="shared" si="24"/>
        <v>38</v>
      </c>
      <c r="N810" t="str">
        <f t="shared" si="25"/>
        <v>{id: 38, category: 'WWK', packNumber:  3, pickNumber:  8, cards = [], playerPick: 210 reviewerPick: null],</v>
      </c>
    </row>
    <row r="811" spans="1:14" hidden="1">
      <c r="A811" t="s">
        <v>241</v>
      </c>
      <c r="B811" t="s">
        <v>333</v>
      </c>
      <c r="C811" s="2" t="s">
        <v>1002</v>
      </c>
      <c r="D811" s="2" t="s">
        <v>1007</v>
      </c>
      <c r="E811">
        <v>0</v>
      </c>
      <c r="F811" t="s">
        <v>364</v>
      </c>
      <c r="G811">
        <v>0</v>
      </c>
      <c r="H811" t="e">
        <v>#N/A</v>
      </c>
      <c r="I811">
        <v>0</v>
      </c>
      <c r="J811" t="s">
        <v>363</v>
      </c>
      <c r="K811">
        <v>210</v>
      </c>
      <c r="L811">
        <v>0</v>
      </c>
      <c r="M811">
        <f t="shared" si="24"/>
        <v>38</v>
      </c>
      <c r="N811" t="str">
        <f t="shared" si="25"/>
        <v>{id: 38, category: 'WWK', packNumber:  3, pickNumber:  8, cards = [], playerPick: 210 reviewerPick: null],</v>
      </c>
    </row>
    <row r="812" spans="1:14" hidden="1">
      <c r="A812" t="s">
        <v>241</v>
      </c>
      <c r="B812" t="s">
        <v>333</v>
      </c>
      <c r="C812" s="2" t="s">
        <v>1002</v>
      </c>
      <c r="D812" s="2" t="s">
        <v>1007</v>
      </c>
      <c r="E812" t="s">
        <v>334</v>
      </c>
      <c r="F812" t="s">
        <v>633</v>
      </c>
      <c r="G812">
        <v>0</v>
      </c>
      <c r="H812">
        <v>38</v>
      </c>
      <c r="I812">
        <v>0</v>
      </c>
      <c r="J812" t="s">
        <v>984</v>
      </c>
      <c r="K812">
        <v>210</v>
      </c>
      <c r="L812">
        <v>0</v>
      </c>
      <c r="M812">
        <f t="shared" si="24"/>
        <v>38</v>
      </c>
      <c r="N812" t="str">
        <f t="shared" si="25"/>
        <v>{id: 38, category: 'WWK', packNumber:  3, pickNumber:  8, cards = [38], playerPick: 210 reviewerPick: null],</v>
      </c>
    </row>
    <row r="813" spans="1:14" hidden="1">
      <c r="A813" t="s">
        <v>241</v>
      </c>
      <c r="B813" t="s">
        <v>333</v>
      </c>
      <c r="C813" s="2" t="s">
        <v>1002</v>
      </c>
      <c r="D813" s="2" t="s">
        <v>1007</v>
      </c>
      <c r="E813">
        <v>0</v>
      </c>
      <c r="F813" t="s">
        <v>364</v>
      </c>
      <c r="G813">
        <v>0</v>
      </c>
      <c r="H813" t="e">
        <v>#N/A</v>
      </c>
      <c r="I813">
        <v>0</v>
      </c>
      <c r="J813" t="s">
        <v>984</v>
      </c>
      <c r="K813">
        <v>210</v>
      </c>
      <c r="L813">
        <v>0</v>
      </c>
      <c r="M813">
        <f t="shared" si="24"/>
        <v>38</v>
      </c>
      <c r="N813" t="str">
        <f t="shared" si="25"/>
        <v>{id: 38, category: 'WWK', packNumber:  3, pickNumber:  8, cards = [38], playerPick: 210 reviewerPick: null],</v>
      </c>
    </row>
    <row r="814" spans="1:14" hidden="1">
      <c r="A814" t="s">
        <v>241</v>
      </c>
      <c r="B814" t="s">
        <v>333</v>
      </c>
      <c r="C814" s="2" t="s">
        <v>1002</v>
      </c>
      <c r="D814" s="2" t="s">
        <v>1007</v>
      </c>
      <c r="E814" t="s">
        <v>335</v>
      </c>
      <c r="F814" t="s">
        <v>634</v>
      </c>
      <c r="G814">
        <v>0</v>
      </c>
      <c r="H814">
        <v>205</v>
      </c>
      <c r="I814">
        <v>0</v>
      </c>
      <c r="J814" t="s">
        <v>985</v>
      </c>
      <c r="K814">
        <v>210</v>
      </c>
      <c r="L814">
        <v>0</v>
      </c>
      <c r="M814">
        <f t="shared" si="24"/>
        <v>38</v>
      </c>
      <c r="N814" t="str">
        <f t="shared" si="25"/>
        <v>{id: 38, category: 'WWK', packNumber:  3, pickNumber:  8, cards = [38,205], playerPick: 210 reviewerPick: null],</v>
      </c>
    </row>
    <row r="815" spans="1:14" hidden="1">
      <c r="A815" t="s">
        <v>241</v>
      </c>
      <c r="B815" t="s">
        <v>333</v>
      </c>
      <c r="C815" s="2" t="s">
        <v>1002</v>
      </c>
      <c r="D815" s="2" t="s">
        <v>1007</v>
      </c>
      <c r="E815">
        <v>0</v>
      </c>
      <c r="F815" t="s">
        <v>364</v>
      </c>
      <c r="G815">
        <v>0</v>
      </c>
      <c r="H815" t="e">
        <v>#N/A</v>
      </c>
      <c r="I815">
        <v>0</v>
      </c>
      <c r="J815" t="s">
        <v>985</v>
      </c>
      <c r="K815">
        <v>210</v>
      </c>
      <c r="L815">
        <v>0</v>
      </c>
      <c r="M815">
        <f t="shared" si="24"/>
        <v>38</v>
      </c>
      <c r="N815" t="str">
        <f t="shared" si="25"/>
        <v>{id: 38, category: 'WWK', packNumber:  3, pickNumber:  8, cards = [38,205], playerPick: 210 reviewerPick: null],</v>
      </c>
    </row>
    <row r="816" spans="1:14" hidden="1">
      <c r="A816" t="s">
        <v>241</v>
      </c>
      <c r="B816" t="s">
        <v>333</v>
      </c>
      <c r="C816" s="2" t="s">
        <v>1002</v>
      </c>
      <c r="D816" s="2" t="s">
        <v>1007</v>
      </c>
      <c r="E816" t="s">
        <v>336</v>
      </c>
      <c r="F816" t="s">
        <v>635</v>
      </c>
      <c r="G816">
        <v>0</v>
      </c>
      <c r="H816">
        <v>240</v>
      </c>
      <c r="I816">
        <v>0</v>
      </c>
      <c r="J816" t="s">
        <v>986</v>
      </c>
      <c r="K816">
        <v>210</v>
      </c>
      <c r="L816">
        <v>0</v>
      </c>
      <c r="M816">
        <f t="shared" si="24"/>
        <v>38</v>
      </c>
      <c r="N816" t="str">
        <f t="shared" si="25"/>
        <v>{id: 38, category: 'WWK', packNumber:  3, pickNumber:  8, cards = [38,205,240], playerPick: 210 reviewerPick: null],</v>
      </c>
    </row>
    <row r="817" spans="1:14" hidden="1">
      <c r="A817" t="s">
        <v>241</v>
      </c>
      <c r="B817" t="s">
        <v>333</v>
      </c>
      <c r="C817" s="2" t="s">
        <v>1002</v>
      </c>
      <c r="D817" s="2" t="s">
        <v>1007</v>
      </c>
      <c r="E817">
        <v>0</v>
      </c>
      <c r="F817" t="s">
        <v>364</v>
      </c>
      <c r="G817">
        <v>0</v>
      </c>
      <c r="H817" t="e">
        <v>#N/A</v>
      </c>
      <c r="I817">
        <v>0</v>
      </c>
      <c r="J817" t="s">
        <v>986</v>
      </c>
      <c r="K817">
        <v>210</v>
      </c>
      <c r="L817">
        <v>0</v>
      </c>
      <c r="M817">
        <f t="shared" si="24"/>
        <v>38</v>
      </c>
      <c r="N817" t="str">
        <f t="shared" si="25"/>
        <v>{id: 38, category: 'WWK', packNumber:  3, pickNumber:  8, cards = [38,205,240], playerPick: 210 reviewerPick: null],</v>
      </c>
    </row>
    <row r="818" spans="1:14" hidden="1">
      <c r="A818" t="s">
        <v>241</v>
      </c>
      <c r="B818" t="s">
        <v>333</v>
      </c>
      <c r="C818" s="2" t="s">
        <v>1002</v>
      </c>
      <c r="D818" s="2" t="s">
        <v>1007</v>
      </c>
      <c r="E818" t="s">
        <v>337</v>
      </c>
      <c r="F818" t="s">
        <v>636</v>
      </c>
      <c r="G818">
        <v>0</v>
      </c>
      <c r="H818">
        <v>227</v>
      </c>
      <c r="I818">
        <v>0</v>
      </c>
      <c r="J818" t="s">
        <v>987</v>
      </c>
      <c r="K818">
        <v>210</v>
      </c>
      <c r="L818">
        <v>0</v>
      </c>
      <c r="M818">
        <f t="shared" si="24"/>
        <v>38</v>
      </c>
      <c r="N818" t="str">
        <f t="shared" si="25"/>
        <v>{id: 38, category: 'WWK', packNumber:  3, pickNumber:  8, cards = [38,205,240,227], playerPick: 210 reviewerPick: null],</v>
      </c>
    </row>
    <row r="819" spans="1:14" hidden="1">
      <c r="A819" t="s">
        <v>241</v>
      </c>
      <c r="B819" t="s">
        <v>333</v>
      </c>
      <c r="C819" s="2" t="s">
        <v>1002</v>
      </c>
      <c r="D819" s="2" t="s">
        <v>1007</v>
      </c>
      <c r="E819">
        <v>0</v>
      </c>
      <c r="F819" t="s">
        <v>364</v>
      </c>
      <c r="G819">
        <v>0</v>
      </c>
      <c r="H819" t="e">
        <v>#N/A</v>
      </c>
      <c r="I819">
        <v>0</v>
      </c>
      <c r="J819" t="s">
        <v>987</v>
      </c>
      <c r="K819">
        <v>210</v>
      </c>
      <c r="L819">
        <v>0</v>
      </c>
      <c r="M819">
        <f t="shared" si="24"/>
        <v>38</v>
      </c>
      <c r="N819" t="str">
        <f t="shared" si="25"/>
        <v>{id: 38, category: 'WWK', packNumber:  3, pickNumber:  8, cards = [38,205,240,227], playerPick: 210 reviewerPick: null],</v>
      </c>
    </row>
    <row r="820" spans="1:14" hidden="1">
      <c r="A820" t="s">
        <v>241</v>
      </c>
      <c r="B820" t="s">
        <v>333</v>
      </c>
      <c r="C820" s="2" t="s">
        <v>1002</v>
      </c>
      <c r="D820" s="2" t="s">
        <v>1007</v>
      </c>
      <c r="E820" t="s">
        <v>338</v>
      </c>
      <c r="F820" t="s">
        <v>637</v>
      </c>
      <c r="G820">
        <v>0</v>
      </c>
      <c r="H820">
        <v>43</v>
      </c>
      <c r="I820">
        <v>0</v>
      </c>
      <c r="J820" t="s">
        <v>886</v>
      </c>
      <c r="K820">
        <v>210</v>
      </c>
      <c r="L820">
        <v>0</v>
      </c>
      <c r="M820">
        <f t="shared" si="24"/>
        <v>38</v>
      </c>
      <c r="N820" t="str">
        <f t="shared" si="25"/>
        <v>{id: 38, category: 'WWK', packNumber:  3, pickNumber:  8, cards = [38,205,240,227,43], playerPick: 210 reviewerPick: null],</v>
      </c>
    </row>
    <row r="821" spans="1:14" hidden="1">
      <c r="A821" t="s">
        <v>241</v>
      </c>
      <c r="B821" t="s">
        <v>333</v>
      </c>
      <c r="C821" s="2" t="s">
        <v>1002</v>
      </c>
      <c r="D821" s="2" t="s">
        <v>1007</v>
      </c>
      <c r="E821">
        <v>0</v>
      </c>
      <c r="F821" t="s">
        <v>364</v>
      </c>
      <c r="G821">
        <v>0</v>
      </c>
      <c r="H821" t="e">
        <v>#N/A</v>
      </c>
      <c r="I821">
        <v>0</v>
      </c>
      <c r="J821" t="s">
        <v>886</v>
      </c>
      <c r="K821">
        <v>210</v>
      </c>
      <c r="L821">
        <v>0</v>
      </c>
      <c r="M821">
        <f t="shared" si="24"/>
        <v>38</v>
      </c>
      <c r="N821" t="str">
        <f t="shared" si="25"/>
        <v>{id: 38, category: 'WWK', packNumber:  3, pickNumber:  8, cards = [38,205,240,227,43], playerPick: 210 reviewerPick: null],</v>
      </c>
    </row>
    <row r="822" spans="1:14" hidden="1">
      <c r="A822" t="s">
        <v>241</v>
      </c>
      <c r="B822" t="s">
        <v>333</v>
      </c>
      <c r="C822" s="2" t="s">
        <v>1002</v>
      </c>
      <c r="D822" s="2" t="s">
        <v>1007</v>
      </c>
      <c r="E822" t="s">
        <v>339</v>
      </c>
      <c r="F822" t="s">
        <v>638</v>
      </c>
      <c r="G822">
        <v>0</v>
      </c>
      <c r="H822">
        <v>251</v>
      </c>
      <c r="I822">
        <v>0</v>
      </c>
      <c r="J822" t="s">
        <v>887</v>
      </c>
      <c r="K822">
        <v>210</v>
      </c>
      <c r="L822">
        <v>0</v>
      </c>
      <c r="M822">
        <f t="shared" si="24"/>
        <v>38</v>
      </c>
      <c r="N822" t="str">
        <f t="shared" si="25"/>
        <v>{id: 38, category: 'WWK', packNumber:  3, pickNumber:  8, cards = [38,205,240,227,43,251], playerPick: 210 reviewerPick: null],</v>
      </c>
    </row>
    <row r="823" spans="1:14" hidden="1">
      <c r="A823" t="s">
        <v>241</v>
      </c>
      <c r="B823" t="s">
        <v>333</v>
      </c>
      <c r="C823" s="2" t="s">
        <v>1002</v>
      </c>
      <c r="D823" s="2" t="s">
        <v>1007</v>
      </c>
      <c r="E823">
        <v>0</v>
      </c>
      <c r="F823" t="s">
        <v>364</v>
      </c>
      <c r="G823">
        <v>0</v>
      </c>
      <c r="H823" t="e">
        <v>#N/A</v>
      </c>
      <c r="I823">
        <v>0</v>
      </c>
      <c r="J823" t="s">
        <v>887</v>
      </c>
      <c r="K823">
        <v>210</v>
      </c>
      <c r="L823">
        <v>0</v>
      </c>
      <c r="M823">
        <f t="shared" si="24"/>
        <v>38</v>
      </c>
      <c r="N823" t="str">
        <f t="shared" si="25"/>
        <v>{id: 38, category: 'WWK', packNumber:  3, pickNumber:  8, cards = [38,205,240,227,43,251], playerPick: 210 reviewerPick: null],</v>
      </c>
    </row>
    <row r="824" spans="1:14" hidden="1">
      <c r="A824" t="s">
        <v>241</v>
      </c>
      <c r="B824" t="s">
        <v>333</v>
      </c>
      <c r="C824" s="2" t="s">
        <v>1002</v>
      </c>
      <c r="D824" s="2" t="s">
        <v>1007</v>
      </c>
      <c r="E824" t="s">
        <v>340</v>
      </c>
      <c r="F824" t="s">
        <v>639</v>
      </c>
      <c r="G824">
        <v>0</v>
      </c>
      <c r="H824">
        <v>106</v>
      </c>
      <c r="I824">
        <v>0</v>
      </c>
      <c r="J824" t="s">
        <v>888</v>
      </c>
      <c r="K824">
        <v>210</v>
      </c>
      <c r="L824">
        <v>0</v>
      </c>
      <c r="M824">
        <f t="shared" si="24"/>
        <v>38</v>
      </c>
      <c r="N824" t="str">
        <f t="shared" si="25"/>
        <v>{id: 38, category: 'WWK', packNumber:  3, pickNumber:  8, cards = [38,205,240,227,43,251,106], playerPick: 210 reviewerPick: null],</v>
      </c>
    </row>
    <row r="825" spans="1:14" hidden="1">
      <c r="A825" t="s">
        <v>241</v>
      </c>
      <c r="B825" t="s">
        <v>333</v>
      </c>
      <c r="C825" s="2" t="s">
        <v>1002</v>
      </c>
      <c r="D825" s="2" t="s">
        <v>1007</v>
      </c>
      <c r="E825">
        <v>0</v>
      </c>
      <c r="F825" t="s">
        <v>364</v>
      </c>
      <c r="G825">
        <v>0</v>
      </c>
      <c r="H825" t="e">
        <v>#N/A</v>
      </c>
      <c r="I825">
        <v>0</v>
      </c>
      <c r="J825" t="s">
        <v>888</v>
      </c>
      <c r="K825">
        <v>210</v>
      </c>
      <c r="L825">
        <v>0</v>
      </c>
      <c r="M825">
        <f t="shared" si="24"/>
        <v>38</v>
      </c>
      <c r="N825" t="str">
        <f t="shared" si="25"/>
        <v>{id: 38, category: 'WWK', packNumber:  3, pickNumber:  8, cards = [38,205,240,227,43,251,106], playerPick: 210 reviewerPick: null],</v>
      </c>
    </row>
    <row r="826" spans="1:14" hidden="1">
      <c r="A826" t="s">
        <v>241</v>
      </c>
      <c r="B826" t="s">
        <v>333</v>
      </c>
      <c r="C826" s="2" t="s">
        <v>1002</v>
      </c>
      <c r="D826" s="2" t="s">
        <v>1007</v>
      </c>
      <c r="E826" t="s">
        <v>341</v>
      </c>
      <c r="F826" t="s">
        <v>640</v>
      </c>
      <c r="G826">
        <v>1</v>
      </c>
      <c r="H826">
        <v>265</v>
      </c>
      <c r="I826">
        <v>0</v>
      </c>
      <c r="J826" t="s">
        <v>889</v>
      </c>
      <c r="K826">
        <v>265</v>
      </c>
      <c r="L826">
        <v>0</v>
      </c>
      <c r="M826">
        <f t="shared" si="24"/>
        <v>38</v>
      </c>
      <c r="N826" t="str">
        <f t="shared" si="25"/>
        <v>{id: 38, category: 'WWK', packNumber:  3, pickNumber:  8, cards = [38,205,240,227,43,251,106,265], playerPick: 265 reviewerPick: null],</v>
      </c>
    </row>
    <row r="827" spans="1:14" hidden="1">
      <c r="A827" t="s">
        <v>241</v>
      </c>
      <c r="B827" t="s">
        <v>333</v>
      </c>
      <c r="C827" s="2" t="s">
        <v>1002</v>
      </c>
      <c r="D827" s="2" t="s">
        <v>1007</v>
      </c>
      <c r="E827">
        <v>0</v>
      </c>
      <c r="F827" t="s">
        <v>364</v>
      </c>
      <c r="G827">
        <v>0</v>
      </c>
      <c r="H827" t="e">
        <v>#N/A</v>
      </c>
      <c r="I827">
        <v>0</v>
      </c>
      <c r="J827" t="s">
        <v>889</v>
      </c>
      <c r="K827">
        <v>265</v>
      </c>
      <c r="L827">
        <v>0</v>
      </c>
      <c r="M827">
        <f t="shared" si="24"/>
        <v>38</v>
      </c>
      <c r="N827" t="str">
        <f t="shared" si="25"/>
        <v>{id: 38, category: 'WWK', packNumber:  3, pickNumber:  8, cards = [38,205,240,227,43,251,106,265], playerPick: 265 reviewerPick: null],</v>
      </c>
    </row>
    <row r="828" spans="1:14" hidden="1">
      <c r="A828" t="s">
        <v>241</v>
      </c>
      <c r="B828" t="s">
        <v>333</v>
      </c>
      <c r="C828" s="2" t="s">
        <v>1002</v>
      </c>
      <c r="D828" s="2" t="s">
        <v>1007</v>
      </c>
      <c r="E828">
        <v>0</v>
      </c>
      <c r="F828" t="s">
        <v>364</v>
      </c>
      <c r="G828">
        <v>0</v>
      </c>
      <c r="H828" t="e">
        <v>#N/A</v>
      </c>
      <c r="I828">
        <v>0</v>
      </c>
      <c r="J828" t="s">
        <v>889</v>
      </c>
      <c r="K828">
        <v>265</v>
      </c>
      <c r="L828">
        <v>0</v>
      </c>
      <c r="M828">
        <f t="shared" si="24"/>
        <v>38</v>
      </c>
      <c r="N828" t="str">
        <f t="shared" si="25"/>
        <v>{id: 38, category: 'WWK', packNumber:  3, pickNumber:  8, cards = [38,205,240,227,43,251,106,265], playerPick: 265 reviewerPick: null],</v>
      </c>
    </row>
    <row r="829" spans="1:14">
      <c r="A829" t="s">
        <v>241</v>
      </c>
      <c r="B829" t="s">
        <v>333</v>
      </c>
      <c r="C829" s="2" t="s">
        <v>1002</v>
      </c>
      <c r="D829" s="2" t="s">
        <v>1007</v>
      </c>
      <c r="E829">
        <v>0</v>
      </c>
      <c r="F829" t="s">
        <v>364</v>
      </c>
      <c r="G829">
        <v>0</v>
      </c>
      <c r="H829" t="e">
        <v>#N/A</v>
      </c>
      <c r="I829">
        <v>0</v>
      </c>
      <c r="J829" t="s">
        <v>889</v>
      </c>
      <c r="K829">
        <v>265</v>
      </c>
      <c r="L829">
        <v>1</v>
      </c>
      <c r="M829">
        <f t="shared" si="24"/>
        <v>38</v>
      </c>
      <c r="N829" t="str">
        <f>"{id: "&amp;M829&amp;", packEdition: '"&amp;TRIM(SUBSTITUTE(A829,"------",""))&amp;"', packNumber: "&amp;C829&amp;", pickNumber: "&amp;D829&amp;", cards: ["&amp;J829&amp;"], playerPick: "&amp;K829&amp;", reviewerPick: null},"</f>
        <v>{id: 38, packEdition: 'WWK', packNumber:  3, pickNumber:  8, cards: [38,205,240,227,43,251,106,265], playerPick: 265, reviewerPick: null},</v>
      </c>
    </row>
    <row r="830" spans="1:14" hidden="1">
      <c r="A830" t="s">
        <v>241</v>
      </c>
      <c r="B830" t="s">
        <v>342</v>
      </c>
      <c r="C830" s="2" t="s">
        <v>1002</v>
      </c>
      <c r="D830" s="2" t="s">
        <v>1008</v>
      </c>
      <c r="E830" t="s">
        <v>363</v>
      </c>
      <c r="F830" t="s">
        <v>363</v>
      </c>
      <c r="G830">
        <v>0</v>
      </c>
      <c r="H830" t="e">
        <v>#N/A</v>
      </c>
      <c r="I830">
        <v>1</v>
      </c>
      <c r="J830" t="s">
        <v>363</v>
      </c>
      <c r="K830">
        <v>265</v>
      </c>
      <c r="L830">
        <v>0</v>
      </c>
      <c r="M830">
        <f t="shared" si="24"/>
        <v>39</v>
      </c>
      <c r="N830" t="str">
        <f t="shared" si="25"/>
        <v>{id: 39, category: 'WWK', packNumber:  3, pickNumber:  9, cards = [], playerPick: 265 reviewerPick: null],</v>
      </c>
    </row>
    <row r="831" spans="1:14" hidden="1">
      <c r="A831" t="s">
        <v>241</v>
      </c>
      <c r="B831" t="s">
        <v>342</v>
      </c>
      <c r="C831" s="2" t="s">
        <v>1002</v>
      </c>
      <c r="D831" s="2" t="s">
        <v>1008</v>
      </c>
      <c r="E831">
        <v>0</v>
      </c>
      <c r="F831" t="s">
        <v>364</v>
      </c>
      <c r="G831">
        <v>0</v>
      </c>
      <c r="H831" t="e">
        <v>#N/A</v>
      </c>
      <c r="I831">
        <v>0</v>
      </c>
      <c r="J831" t="s">
        <v>363</v>
      </c>
      <c r="K831">
        <v>265</v>
      </c>
      <c r="L831">
        <v>0</v>
      </c>
      <c r="M831">
        <f t="shared" si="24"/>
        <v>39</v>
      </c>
      <c r="N831" t="str">
        <f t="shared" si="25"/>
        <v>{id: 39, category: 'WWK', packNumber:  3, pickNumber:  9, cards = [], playerPick: 265 reviewerPick: null],</v>
      </c>
    </row>
    <row r="832" spans="1:14" hidden="1">
      <c r="A832" t="s">
        <v>241</v>
      </c>
      <c r="B832" t="s">
        <v>342</v>
      </c>
      <c r="C832" s="2" t="s">
        <v>1002</v>
      </c>
      <c r="D832" s="2" t="s">
        <v>1008</v>
      </c>
      <c r="E832" t="s">
        <v>250</v>
      </c>
      <c r="F832" t="s">
        <v>556</v>
      </c>
      <c r="G832">
        <v>0</v>
      </c>
      <c r="H832">
        <v>236</v>
      </c>
      <c r="I832">
        <v>0</v>
      </c>
      <c r="J832" t="s">
        <v>988</v>
      </c>
      <c r="K832">
        <v>265</v>
      </c>
      <c r="L832">
        <v>0</v>
      </c>
      <c r="M832">
        <f t="shared" si="24"/>
        <v>39</v>
      </c>
      <c r="N832" t="str">
        <f t="shared" si="25"/>
        <v>{id: 39, category: 'WWK', packNumber:  3, pickNumber:  9, cards = [236], playerPick: 265 reviewerPick: null],</v>
      </c>
    </row>
    <row r="833" spans="1:14" hidden="1">
      <c r="A833" t="s">
        <v>241</v>
      </c>
      <c r="B833" t="s">
        <v>342</v>
      </c>
      <c r="C833" s="2" t="s">
        <v>1002</v>
      </c>
      <c r="D833" s="2" t="s">
        <v>1008</v>
      </c>
      <c r="E833">
        <v>0</v>
      </c>
      <c r="F833" t="s">
        <v>364</v>
      </c>
      <c r="G833">
        <v>0</v>
      </c>
      <c r="H833" t="e">
        <v>#N/A</v>
      </c>
      <c r="I833">
        <v>0</v>
      </c>
      <c r="J833" t="s">
        <v>988</v>
      </c>
      <c r="K833">
        <v>265</v>
      </c>
      <c r="L833">
        <v>0</v>
      </c>
      <c r="M833">
        <f t="shared" si="24"/>
        <v>39</v>
      </c>
      <c r="N833" t="str">
        <f t="shared" si="25"/>
        <v>{id: 39, category: 'WWK', packNumber:  3, pickNumber:  9, cards = [236], playerPick: 265 reviewerPick: null],</v>
      </c>
    </row>
    <row r="834" spans="1:14" hidden="1">
      <c r="A834" t="s">
        <v>241</v>
      </c>
      <c r="B834" t="s">
        <v>342</v>
      </c>
      <c r="C834" s="2" t="s">
        <v>1002</v>
      </c>
      <c r="D834" s="2" t="s">
        <v>1008</v>
      </c>
      <c r="E834" t="s">
        <v>251</v>
      </c>
      <c r="F834" t="s">
        <v>557</v>
      </c>
      <c r="G834">
        <v>0</v>
      </c>
      <c r="H834">
        <v>49</v>
      </c>
      <c r="I834">
        <v>0</v>
      </c>
      <c r="J834" t="s">
        <v>890</v>
      </c>
      <c r="K834">
        <v>265</v>
      </c>
      <c r="L834">
        <v>0</v>
      </c>
      <c r="M834">
        <f t="shared" si="24"/>
        <v>39</v>
      </c>
      <c r="N834" t="str">
        <f t="shared" si="25"/>
        <v>{id: 39, category: 'WWK', packNumber:  3, pickNumber:  9, cards = [236,49], playerPick: 265 reviewerPick: null],</v>
      </c>
    </row>
    <row r="835" spans="1:14" hidden="1">
      <c r="A835" t="s">
        <v>241</v>
      </c>
      <c r="B835" t="s">
        <v>342</v>
      </c>
      <c r="C835" s="2" t="s">
        <v>1002</v>
      </c>
      <c r="D835" s="2" t="s">
        <v>1008</v>
      </c>
      <c r="E835">
        <v>0</v>
      </c>
      <c r="F835" t="s">
        <v>364</v>
      </c>
      <c r="G835">
        <v>0</v>
      </c>
      <c r="H835" t="e">
        <v>#N/A</v>
      </c>
      <c r="I835">
        <v>0</v>
      </c>
      <c r="J835" t="s">
        <v>890</v>
      </c>
      <c r="K835">
        <v>265</v>
      </c>
      <c r="L835">
        <v>0</v>
      </c>
      <c r="M835">
        <f t="shared" ref="M835:M898" si="26">IF(I835=1,IF(ISNUMBER(M834),M834+1,1),IF(ISNUMBER(M834),M834,0))</f>
        <v>39</v>
      </c>
      <c r="N835" t="str">
        <f t="shared" ref="N835:N898" si="27">"{id: "&amp;M835&amp;", category: '"&amp;TRIM(SUBSTITUTE(A835,"------",""))&amp;"', packNumber: "&amp;C835&amp;", pickNumber: "&amp;D835&amp;", cards = ["&amp;J835&amp;"], playerPick: "&amp;K835&amp;" reviewerPick: null],"</f>
        <v>{id: 39, category: 'WWK', packNumber:  3, pickNumber:  9, cards = [236,49], playerPick: 265 reviewerPick: null],</v>
      </c>
    </row>
    <row r="836" spans="1:14" hidden="1">
      <c r="A836" t="s">
        <v>241</v>
      </c>
      <c r="B836" t="s">
        <v>342</v>
      </c>
      <c r="C836" s="2" t="s">
        <v>1002</v>
      </c>
      <c r="D836" s="2" t="s">
        <v>1008</v>
      </c>
      <c r="E836" t="s">
        <v>343</v>
      </c>
      <c r="F836" t="s">
        <v>558</v>
      </c>
      <c r="G836">
        <v>1</v>
      </c>
      <c r="H836">
        <v>100</v>
      </c>
      <c r="I836">
        <v>0</v>
      </c>
      <c r="J836" t="s">
        <v>891</v>
      </c>
      <c r="K836">
        <v>100</v>
      </c>
      <c r="L836">
        <v>0</v>
      </c>
      <c r="M836">
        <f t="shared" si="26"/>
        <v>39</v>
      </c>
      <c r="N836" t="str">
        <f t="shared" si="27"/>
        <v>{id: 39, category: 'WWK', packNumber:  3, pickNumber:  9, cards = [236,49,100], playerPick: 100 reviewerPick: null],</v>
      </c>
    </row>
    <row r="837" spans="1:14" hidden="1">
      <c r="A837" t="s">
        <v>241</v>
      </c>
      <c r="B837" t="s">
        <v>342</v>
      </c>
      <c r="C837" s="2" t="s">
        <v>1002</v>
      </c>
      <c r="D837" s="2" t="s">
        <v>1008</v>
      </c>
      <c r="E837">
        <v>0</v>
      </c>
      <c r="F837" t="s">
        <v>364</v>
      </c>
      <c r="G837">
        <v>0</v>
      </c>
      <c r="H837" t="e">
        <v>#N/A</v>
      </c>
      <c r="I837">
        <v>0</v>
      </c>
      <c r="J837" t="s">
        <v>891</v>
      </c>
      <c r="K837">
        <v>100</v>
      </c>
      <c r="L837">
        <v>0</v>
      </c>
      <c r="M837">
        <f t="shared" si="26"/>
        <v>39</v>
      </c>
      <c r="N837" t="str">
        <f t="shared" si="27"/>
        <v>{id: 39, category: 'WWK', packNumber:  3, pickNumber:  9, cards = [236,49,100], playerPick: 100 reviewerPick: null],</v>
      </c>
    </row>
    <row r="838" spans="1:14" hidden="1">
      <c r="A838" t="s">
        <v>241</v>
      </c>
      <c r="B838" t="s">
        <v>342</v>
      </c>
      <c r="C838" s="2" t="s">
        <v>1002</v>
      </c>
      <c r="D838" s="2" t="s">
        <v>1008</v>
      </c>
      <c r="E838" t="s">
        <v>253</v>
      </c>
      <c r="F838" t="s">
        <v>559</v>
      </c>
      <c r="G838">
        <v>0</v>
      </c>
      <c r="H838">
        <v>35</v>
      </c>
      <c r="I838">
        <v>0</v>
      </c>
      <c r="J838" t="s">
        <v>892</v>
      </c>
      <c r="K838">
        <v>100</v>
      </c>
      <c r="L838">
        <v>0</v>
      </c>
      <c r="M838">
        <f t="shared" si="26"/>
        <v>39</v>
      </c>
      <c r="N838" t="str">
        <f t="shared" si="27"/>
        <v>{id: 39, category: 'WWK', packNumber:  3, pickNumber:  9, cards = [236,49,100,35], playerPick: 100 reviewerPick: null],</v>
      </c>
    </row>
    <row r="839" spans="1:14" hidden="1">
      <c r="A839" t="s">
        <v>241</v>
      </c>
      <c r="B839" t="s">
        <v>342</v>
      </c>
      <c r="C839" s="2" t="s">
        <v>1002</v>
      </c>
      <c r="D839" s="2" t="s">
        <v>1008</v>
      </c>
      <c r="E839">
        <v>0</v>
      </c>
      <c r="F839" t="s">
        <v>364</v>
      </c>
      <c r="G839">
        <v>0</v>
      </c>
      <c r="H839" t="e">
        <v>#N/A</v>
      </c>
      <c r="I839">
        <v>0</v>
      </c>
      <c r="J839" t="s">
        <v>892</v>
      </c>
      <c r="K839">
        <v>100</v>
      </c>
      <c r="L839">
        <v>0</v>
      </c>
      <c r="M839">
        <f t="shared" si="26"/>
        <v>39</v>
      </c>
      <c r="N839" t="str">
        <f t="shared" si="27"/>
        <v>{id: 39, category: 'WWK', packNumber:  3, pickNumber:  9, cards = [236,49,100,35], playerPick: 100 reviewerPick: null],</v>
      </c>
    </row>
    <row r="840" spans="1:14" hidden="1">
      <c r="A840" t="s">
        <v>241</v>
      </c>
      <c r="B840" t="s">
        <v>342</v>
      </c>
      <c r="C840" s="2" t="s">
        <v>1002</v>
      </c>
      <c r="D840" s="2" t="s">
        <v>1008</v>
      </c>
      <c r="E840" t="s">
        <v>254</v>
      </c>
      <c r="F840" t="s">
        <v>560</v>
      </c>
      <c r="G840">
        <v>0</v>
      </c>
      <c r="H840">
        <v>241</v>
      </c>
      <c r="I840">
        <v>0</v>
      </c>
      <c r="J840" t="s">
        <v>893</v>
      </c>
      <c r="K840">
        <v>100</v>
      </c>
      <c r="L840">
        <v>0</v>
      </c>
      <c r="M840">
        <f t="shared" si="26"/>
        <v>39</v>
      </c>
      <c r="N840" t="str">
        <f t="shared" si="27"/>
        <v>{id: 39, category: 'WWK', packNumber:  3, pickNumber:  9, cards = [236,49,100,35,241], playerPick: 100 reviewerPick: null],</v>
      </c>
    </row>
    <row r="841" spans="1:14" hidden="1">
      <c r="A841" t="s">
        <v>241</v>
      </c>
      <c r="B841" t="s">
        <v>342</v>
      </c>
      <c r="C841" s="2" t="s">
        <v>1002</v>
      </c>
      <c r="D841" s="2" t="s">
        <v>1008</v>
      </c>
      <c r="E841">
        <v>0</v>
      </c>
      <c r="F841" t="s">
        <v>364</v>
      </c>
      <c r="G841">
        <v>0</v>
      </c>
      <c r="H841" t="e">
        <v>#N/A</v>
      </c>
      <c r="I841">
        <v>0</v>
      </c>
      <c r="J841" t="s">
        <v>893</v>
      </c>
      <c r="K841">
        <v>100</v>
      </c>
      <c r="L841">
        <v>0</v>
      </c>
      <c r="M841">
        <f t="shared" si="26"/>
        <v>39</v>
      </c>
      <c r="N841" t="str">
        <f t="shared" si="27"/>
        <v>{id: 39, category: 'WWK', packNumber:  3, pickNumber:  9, cards = [236,49,100,35,241], playerPick: 100 reviewerPick: null],</v>
      </c>
    </row>
    <row r="842" spans="1:14" hidden="1">
      <c r="A842" t="s">
        <v>241</v>
      </c>
      <c r="B842" t="s">
        <v>342</v>
      </c>
      <c r="C842" s="2" t="s">
        <v>1002</v>
      </c>
      <c r="D842" s="2" t="s">
        <v>1008</v>
      </c>
      <c r="E842" t="s">
        <v>255</v>
      </c>
      <c r="F842" t="s">
        <v>561</v>
      </c>
      <c r="G842">
        <v>0</v>
      </c>
      <c r="H842">
        <v>225</v>
      </c>
      <c r="I842">
        <v>0</v>
      </c>
      <c r="J842" t="s">
        <v>894</v>
      </c>
      <c r="K842">
        <v>100</v>
      </c>
      <c r="L842">
        <v>0</v>
      </c>
      <c r="M842">
        <f t="shared" si="26"/>
        <v>39</v>
      </c>
      <c r="N842" t="str">
        <f t="shared" si="27"/>
        <v>{id: 39, category: 'WWK', packNumber:  3, pickNumber:  9, cards = [236,49,100,35,241,225], playerPick: 100 reviewerPick: null],</v>
      </c>
    </row>
    <row r="843" spans="1:14" hidden="1">
      <c r="A843" t="s">
        <v>241</v>
      </c>
      <c r="B843" t="s">
        <v>342</v>
      </c>
      <c r="C843" s="2" t="s">
        <v>1002</v>
      </c>
      <c r="D843" s="2" t="s">
        <v>1008</v>
      </c>
      <c r="E843">
        <v>0</v>
      </c>
      <c r="F843" t="s">
        <v>364</v>
      </c>
      <c r="G843">
        <v>0</v>
      </c>
      <c r="H843" t="e">
        <v>#N/A</v>
      </c>
      <c r="I843">
        <v>0</v>
      </c>
      <c r="J843" t="s">
        <v>894</v>
      </c>
      <c r="K843">
        <v>100</v>
      </c>
      <c r="L843">
        <v>0</v>
      </c>
      <c r="M843">
        <f t="shared" si="26"/>
        <v>39</v>
      </c>
      <c r="N843" t="str">
        <f t="shared" si="27"/>
        <v>{id: 39, category: 'WWK', packNumber:  3, pickNumber:  9, cards = [236,49,100,35,241,225], playerPick: 100 reviewerPick: null],</v>
      </c>
    </row>
    <row r="844" spans="1:14" hidden="1">
      <c r="A844" t="s">
        <v>241</v>
      </c>
      <c r="B844" t="s">
        <v>342</v>
      </c>
      <c r="C844" s="2" t="s">
        <v>1002</v>
      </c>
      <c r="D844" s="2" t="s">
        <v>1008</v>
      </c>
      <c r="E844" t="s">
        <v>256</v>
      </c>
      <c r="F844" t="s">
        <v>562</v>
      </c>
      <c r="G844">
        <v>0</v>
      </c>
      <c r="H844">
        <v>55</v>
      </c>
      <c r="I844">
        <v>0</v>
      </c>
      <c r="J844" t="s">
        <v>895</v>
      </c>
      <c r="K844">
        <v>100</v>
      </c>
      <c r="L844">
        <v>0</v>
      </c>
      <c r="M844">
        <f t="shared" si="26"/>
        <v>39</v>
      </c>
      <c r="N844" t="str">
        <f t="shared" si="27"/>
        <v>{id: 39, category: 'WWK', packNumber:  3, pickNumber:  9, cards = [236,49,100,35,241,225,55], playerPick: 100 reviewerPick: null],</v>
      </c>
    </row>
    <row r="845" spans="1:14" hidden="1">
      <c r="A845" t="s">
        <v>241</v>
      </c>
      <c r="B845" t="s">
        <v>342</v>
      </c>
      <c r="C845" s="2" t="s">
        <v>1002</v>
      </c>
      <c r="D845" s="2" t="s">
        <v>1008</v>
      </c>
      <c r="E845">
        <v>0</v>
      </c>
      <c r="F845" t="s">
        <v>364</v>
      </c>
      <c r="G845">
        <v>0</v>
      </c>
      <c r="H845" t="e">
        <v>#N/A</v>
      </c>
      <c r="I845">
        <v>0</v>
      </c>
      <c r="J845" t="s">
        <v>895</v>
      </c>
      <c r="K845">
        <v>100</v>
      </c>
      <c r="L845">
        <v>0</v>
      </c>
      <c r="M845">
        <f t="shared" si="26"/>
        <v>39</v>
      </c>
      <c r="N845" t="str">
        <f t="shared" si="27"/>
        <v>{id: 39, category: 'WWK', packNumber:  3, pickNumber:  9, cards = [236,49,100,35,241,225,55], playerPick: 100 reviewerPick: null],</v>
      </c>
    </row>
    <row r="846" spans="1:14" hidden="1">
      <c r="A846" t="s">
        <v>241</v>
      </c>
      <c r="B846" t="s">
        <v>342</v>
      </c>
      <c r="C846" s="2" t="s">
        <v>1002</v>
      </c>
      <c r="D846" s="2" t="s">
        <v>1008</v>
      </c>
      <c r="E846">
        <v>0</v>
      </c>
      <c r="F846" t="s">
        <v>364</v>
      </c>
      <c r="G846">
        <v>0</v>
      </c>
      <c r="H846" t="e">
        <v>#N/A</v>
      </c>
      <c r="I846">
        <v>0</v>
      </c>
      <c r="J846" t="s">
        <v>895</v>
      </c>
      <c r="K846">
        <v>100</v>
      </c>
      <c r="L846">
        <v>0</v>
      </c>
      <c r="M846">
        <f t="shared" si="26"/>
        <v>39</v>
      </c>
      <c r="N846" t="str">
        <f t="shared" si="27"/>
        <v>{id: 39, category: 'WWK', packNumber:  3, pickNumber:  9, cards = [236,49,100,35,241,225,55], playerPick: 100 reviewerPick: null],</v>
      </c>
    </row>
    <row r="847" spans="1:14">
      <c r="A847" t="s">
        <v>241</v>
      </c>
      <c r="B847" t="s">
        <v>342</v>
      </c>
      <c r="C847" s="2" t="s">
        <v>1002</v>
      </c>
      <c r="D847" s="2" t="s">
        <v>1008</v>
      </c>
      <c r="E847">
        <v>0</v>
      </c>
      <c r="F847" t="s">
        <v>364</v>
      </c>
      <c r="G847">
        <v>0</v>
      </c>
      <c r="H847" t="e">
        <v>#N/A</v>
      </c>
      <c r="I847">
        <v>0</v>
      </c>
      <c r="J847" t="s">
        <v>895</v>
      </c>
      <c r="K847">
        <v>100</v>
      </c>
      <c r="L847">
        <v>1</v>
      </c>
      <c r="M847">
        <f t="shared" si="26"/>
        <v>39</v>
      </c>
      <c r="N847" t="str">
        <f>"{id: "&amp;M847&amp;", packEdition: '"&amp;TRIM(SUBSTITUTE(A847,"------",""))&amp;"', packNumber: "&amp;C847&amp;", pickNumber: "&amp;D847&amp;", cards: ["&amp;J847&amp;"], playerPick: "&amp;K847&amp;", reviewerPick: null},"</f>
        <v>{id: 39, packEdition: 'WWK', packNumber:  3, pickNumber:  9, cards: [236,49,100,35,241,225,55], playerPick: 100, reviewerPick: null},</v>
      </c>
    </row>
    <row r="848" spans="1:14" hidden="1">
      <c r="A848" t="s">
        <v>241</v>
      </c>
      <c r="B848" t="s">
        <v>344</v>
      </c>
      <c r="C848" s="2" t="s">
        <v>1002</v>
      </c>
      <c r="D848" s="2" t="s">
        <v>1009</v>
      </c>
      <c r="E848" t="s">
        <v>363</v>
      </c>
      <c r="F848" t="s">
        <v>363</v>
      </c>
      <c r="G848">
        <v>0</v>
      </c>
      <c r="H848" t="e">
        <v>#N/A</v>
      </c>
      <c r="I848">
        <v>1</v>
      </c>
      <c r="J848" t="s">
        <v>363</v>
      </c>
      <c r="K848">
        <v>100</v>
      </c>
      <c r="L848">
        <v>0</v>
      </c>
      <c r="M848">
        <f t="shared" si="26"/>
        <v>40</v>
      </c>
      <c r="N848" t="str">
        <f t="shared" si="27"/>
        <v>{id: 40, category: 'WWK', packNumber:  3, pickNumber: 10, cards = [], playerPick: 100 reviewerPick: null],</v>
      </c>
    </row>
    <row r="849" spans="1:14" hidden="1">
      <c r="A849" t="s">
        <v>241</v>
      </c>
      <c r="B849" t="s">
        <v>344</v>
      </c>
      <c r="C849" s="2" t="s">
        <v>1002</v>
      </c>
      <c r="D849" s="2" t="s">
        <v>1009</v>
      </c>
      <c r="E849">
        <v>0</v>
      </c>
      <c r="F849" t="s">
        <v>364</v>
      </c>
      <c r="G849">
        <v>0</v>
      </c>
      <c r="H849" t="e">
        <v>#N/A</v>
      </c>
      <c r="I849">
        <v>0</v>
      </c>
      <c r="J849" t="s">
        <v>363</v>
      </c>
      <c r="K849">
        <v>100</v>
      </c>
      <c r="L849">
        <v>0</v>
      </c>
      <c r="M849">
        <f t="shared" si="26"/>
        <v>40</v>
      </c>
      <c r="N849" t="str">
        <f t="shared" si="27"/>
        <v>{id: 40, category: 'WWK', packNumber:  3, pickNumber: 10, cards = [], playerPick: 100 reviewerPick: null],</v>
      </c>
    </row>
    <row r="850" spans="1:14" hidden="1">
      <c r="A850" t="s">
        <v>241</v>
      </c>
      <c r="B850" t="s">
        <v>344</v>
      </c>
      <c r="C850" s="2" t="s">
        <v>1002</v>
      </c>
      <c r="D850" s="2" t="s">
        <v>1009</v>
      </c>
      <c r="E850" t="s">
        <v>262</v>
      </c>
      <c r="F850" t="s">
        <v>567</v>
      </c>
      <c r="G850">
        <v>0</v>
      </c>
      <c r="H850">
        <v>211</v>
      </c>
      <c r="I850">
        <v>0</v>
      </c>
      <c r="J850" t="s">
        <v>989</v>
      </c>
      <c r="K850">
        <v>100</v>
      </c>
      <c r="L850">
        <v>0</v>
      </c>
      <c r="M850">
        <f t="shared" si="26"/>
        <v>40</v>
      </c>
      <c r="N850" t="str">
        <f t="shared" si="27"/>
        <v>{id: 40, category: 'WWK', packNumber:  3, pickNumber: 10, cards = [211], playerPick: 100 reviewerPick: null],</v>
      </c>
    </row>
    <row r="851" spans="1:14" hidden="1">
      <c r="A851" t="s">
        <v>241</v>
      </c>
      <c r="B851" t="s">
        <v>344</v>
      </c>
      <c r="C851" s="2" t="s">
        <v>1002</v>
      </c>
      <c r="D851" s="2" t="s">
        <v>1009</v>
      </c>
      <c r="E851">
        <v>0</v>
      </c>
      <c r="F851" t="s">
        <v>364</v>
      </c>
      <c r="G851">
        <v>0</v>
      </c>
      <c r="H851" t="e">
        <v>#N/A</v>
      </c>
      <c r="I851">
        <v>0</v>
      </c>
      <c r="J851" t="s">
        <v>989</v>
      </c>
      <c r="K851">
        <v>100</v>
      </c>
      <c r="L851">
        <v>0</v>
      </c>
      <c r="M851">
        <f t="shared" si="26"/>
        <v>40</v>
      </c>
      <c r="N851" t="str">
        <f t="shared" si="27"/>
        <v>{id: 40, category: 'WWK', packNumber:  3, pickNumber: 10, cards = [211], playerPick: 100 reviewerPick: null],</v>
      </c>
    </row>
    <row r="852" spans="1:14" hidden="1">
      <c r="A852" t="s">
        <v>241</v>
      </c>
      <c r="B852" t="s">
        <v>344</v>
      </c>
      <c r="C852" s="2" t="s">
        <v>1002</v>
      </c>
      <c r="D852" s="2" t="s">
        <v>1009</v>
      </c>
      <c r="E852" t="s">
        <v>265</v>
      </c>
      <c r="F852" t="s">
        <v>570</v>
      </c>
      <c r="G852">
        <v>0</v>
      </c>
      <c r="H852">
        <v>31</v>
      </c>
      <c r="I852">
        <v>0</v>
      </c>
      <c r="J852" t="s">
        <v>896</v>
      </c>
      <c r="K852">
        <v>100</v>
      </c>
      <c r="L852">
        <v>0</v>
      </c>
      <c r="M852">
        <f t="shared" si="26"/>
        <v>40</v>
      </c>
      <c r="N852" t="str">
        <f t="shared" si="27"/>
        <v>{id: 40, category: 'WWK', packNumber:  3, pickNumber: 10, cards = [211,31], playerPick: 100 reviewerPick: null],</v>
      </c>
    </row>
    <row r="853" spans="1:14" hidden="1">
      <c r="A853" t="s">
        <v>241</v>
      </c>
      <c r="B853" t="s">
        <v>344</v>
      </c>
      <c r="C853" s="2" t="s">
        <v>1002</v>
      </c>
      <c r="D853" s="2" t="s">
        <v>1009</v>
      </c>
      <c r="E853">
        <v>0</v>
      </c>
      <c r="F853" t="s">
        <v>364</v>
      </c>
      <c r="G853">
        <v>0</v>
      </c>
      <c r="H853" t="e">
        <v>#N/A</v>
      </c>
      <c r="I853">
        <v>0</v>
      </c>
      <c r="J853" t="s">
        <v>896</v>
      </c>
      <c r="K853">
        <v>100</v>
      </c>
      <c r="L853">
        <v>0</v>
      </c>
      <c r="M853">
        <f t="shared" si="26"/>
        <v>40</v>
      </c>
      <c r="N853" t="str">
        <f t="shared" si="27"/>
        <v>{id: 40, category: 'WWK', packNumber:  3, pickNumber: 10, cards = [211,31], playerPick: 100 reviewerPick: null],</v>
      </c>
    </row>
    <row r="854" spans="1:14" hidden="1">
      <c r="A854" t="s">
        <v>241</v>
      </c>
      <c r="B854" t="s">
        <v>344</v>
      </c>
      <c r="C854" s="2" t="s">
        <v>1002</v>
      </c>
      <c r="D854" s="2" t="s">
        <v>1009</v>
      </c>
      <c r="E854" t="s">
        <v>267</v>
      </c>
      <c r="F854" t="s">
        <v>572</v>
      </c>
      <c r="G854">
        <v>0</v>
      </c>
      <c r="H854">
        <v>200</v>
      </c>
      <c r="I854">
        <v>0</v>
      </c>
      <c r="J854" t="s">
        <v>897</v>
      </c>
      <c r="K854">
        <v>100</v>
      </c>
      <c r="L854">
        <v>0</v>
      </c>
      <c r="M854">
        <f t="shared" si="26"/>
        <v>40</v>
      </c>
      <c r="N854" t="str">
        <f t="shared" si="27"/>
        <v>{id: 40, category: 'WWK', packNumber:  3, pickNumber: 10, cards = [211,31,200], playerPick: 100 reviewerPick: null],</v>
      </c>
    </row>
    <row r="855" spans="1:14" hidden="1">
      <c r="A855" t="s">
        <v>241</v>
      </c>
      <c r="B855" t="s">
        <v>344</v>
      </c>
      <c r="C855" s="2" t="s">
        <v>1002</v>
      </c>
      <c r="D855" s="2" t="s">
        <v>1009</v>
      </c>
      <c r="E855">
        <v>0</v>
      </c>
      <c r="F855" t="s">
        <v>364</v>
      </c>
      <c r="G855">
        <v>0</v>
      </c>
      <c r="H855" t="e">
        <v>#N/A</v>
      </c>
      <c r="I855">
        <v>0</v>
      </c>
      <c r="J855" t="s">
        <v>897</v>
      </c>
      <c r="K855">
        <v>100</v>
      </c>
      <c r="L855">
        <v>0</v>
      </c>
      <c r="M855">
        <f t="shared" si="26"/>
        <v>40</v>
      </c>
      <c r="N855" t="str">
        <f t="shared" si="27"/>
        <v>{id: 40, category: 'WWK', packNumber:  3, pickNumber: 10, cards = [211,31,200], playerPick: 100 reviewerPick: null],</v>
      </c>
    </row>
    <row r="856" spans="1:14" hidden="1">
      <c r="A856" t="s">
        <v>241</v>
      </c>
      <c r="B856" t="s">
        <v>344</v>
      </c>
      <c r="C856" s="2" t="s">
        <v>1002</v>
      </c>
      <c r="D856" s="2" t="s">
        <v>1009</v>
      </c>
      <c r="E856" t="s">
        <v>268</v>
      </c>
      <c r="F856" t="s">
        <v>573</v>
      </c>
      <c r="G856">
        <v>0</v>
      </c>
      <c r="H856">
        <v>61</v>
      </c>
      <c r="I856">
        <v>0</v>
      </c>
      <c r="J856" t="s">
        <v>898</v>
      </c>
      <c r="K856">
        <v>100</v>
      </c>
      <c r="L856">
        <v>0</v>
      </c>
      <c r="M856">
        <f t="shared" si="26"/>
        <v>40</v>
      </c>
      <c r="N856" t="str">
        <f t="shared" si="27"/>
        <v>{id: 40, category: 'WWK', packNumber:  3, pickNumber: 10, cards = [211,31,200,61], playerPick: 100 reviewerPick: null],</v>
      </c>
    </row>
    <row r="857" spans="1:14" hidden="1">
      <c r="A857" t="s">
        <v>241</v>
      </c>
      <c r="B857" t="s">
        <v>344</v>
      </c>
      <c r="C857" s="2" t="s">
        <v>1002</v>
      </c>
      <c r="D857" s="2" t="s">
        <v>1009</v>
      </c>
      <c r="E857">
        <v>0</v>
      </c>
      <c r="F857" t="s">
        <v>364</v>
      </c>
      <c r="G857">
        <v>0</v>
      </c>
      <c r="H857" t="e">
        <v>#N/A</v>
      </c>
      <c r="I857">
        <v>0</v>
      </c>
      <c r="J857" t="s">
        <v>898</v>
      </c>
      <c r="K857">
        <v>100</v>
      </c>
      <c r="L857">
        <v>0</v>
      </c>
      <c r="M857">
        <f t="shared" si="26"/>
        <v>40</v>
      </c>
      <c r="N857" t="str">
        <f t="shared" si="27"/>
        <v>{id: 40, category: 'WWK', packNumber:  3, pickNumber: 10, cards = [211,31,200,61], playerPick: 100 reviewerPick: null],</v>
      </c>
    </row>
    <row r="858" spans="1:14" hidden="1">
      <c r="A858" t="s">
        <v>241</v>
      </c>
      <c r="B858" t="s">
        <v>344</v>
      </c>
      <c r="C858" s="2" t="s">
        <v>1002</v>
      </c>
      <c r="D858" s="2" t="s">
        <v>1009</v>
      </c>
      <c r="E858" t="s">
        <v>270</v>
      </c>
      <c r="F858" t="s">
        <v>575</v>
      </c>
      <c r="G858">
        <v>0</v>
      </c>
      <c r="H858">
        <v>112</v>
      </c>
      <c r="I858">
        <v>0</v>
      </c>
      <c r="J858" t="s">
        <v>899</v>
      </c>
      <c r="K858">
        <v>100</v>
      </c>
      <c r="L858">
        <v>0</v>
      </c>
      <c r="M858">
        <f t="shared" si="26"/>
        <v>40</v>
      </c>
      <c r="N858" t="str">
        <f t="shared" si="27"/>
        <v>{id: 40, category: 'WWK', packNumber:  3, pickNumber: 10, cards = [211,31,200,61,112], playerPick: 100 reviewerPick: null],</v>
      </c>
    </row>
    <row r="859" spans="1:14" hidden="1">
      <c r="A859" t="s">
        <v>241</v>
      </c>
      <c r="B859" t="s">
        <v>344</v>
      </c>
      <c r="C859" s="2" t="s">
        <v>1002</v>
      </c>
      <c r="D859" s="2" t="s">
        <v>1009</v>
      </c>
      <c r="E859">
        <v>0</v>
      </c>
      <c r="F859" t="s">
        <v>364</v>
      </c>
      <c r="G859">
        <v>0</v>
      </c>
      <c r="H859" t="e">
        <v>#N/A</v>
      </c>
      <c r="I859">
        <v>0</v>
      </c>
      <c r="J859" t="s">
        <v>899</v>
      </c>
      <c r="K859">
        <v>100</v>
      </c>
      <c r="L859">
        <v>0</v>
      </c>
      <c r="M859">
        <f t="shared" si="26"/>
        <v>40</v>
      </c>
      <c r="N859" t="str">
        <f t="shared" si="27"/>
        <v>{id: 40, category: 'WWK', packNumber:  3, pickNumber: 10, cards = [211,31,200,61,112], playerPick: 100 reviewerPick: null],</v>
      </c>
    </row>
    <row r="860" spans="1:14" hidden="1">
      <c r="A860" t="s">
        <v>241</v>
      </c>
      <c r="B860" t="s">
        <v>344</v>
      </c>
      <c r="C860" s="2" t="s">
        <v>1002</v>
      </c>
      <c r="D860" s="2" t="s">
        <v>1009</v>
      </c>
      <c r="E860" t="s">
        <v>345</v>
      </c>
      <c r="F860" t="s">
        <v>576</v>
      </c>
      <c r="G860">
        <v>1</v>
      </c>
      <c r="H860">
        <v>73</v>
      </c>
      <c r="I860">
        <v>0</v>
      </c>
      <c r="J860" t="s">
        <v>900</v>
      </c>
      <c r="K860">
        <v>73</v>
      </c>
      <c r="L860">
        <v>0</v>
      </c>
      <c r="M860">
        <f t="shared" si="26"/>
        <v>40</v>
      </c>
      <c r="N860" t="str">
        <f t="shared" si="27"/>
        <v>{id: 40, category: 'WWK', packNumber:  3, pickNumber: 10, cards = [211,31,200,61,112,73], playerPick: 73 reviewerPick: null],</v>
      </c>
    </row>
    <row r="861" spans="1:14" hidden="1">
      <c r="A861" t="s">
        <v>241</v>
      </c>
      <c r="B861" t="s">
        <v>344</v>
      </c>
      <c r="C861" s="2" t="s">
        <v>1002</v>
      </c>
      <c r="D861" s="2" t="s">
        <v>1009</v>
      </c>
      <c r="E861">
        <v>0</v>
      </c>
      <c r="F861" t="s">
        <v>364</v>
      </c>
      <c r="G861">
        <v>0</v>
      </c>
      <c r="H861" t="e">
        <v>#N/A</v>
      </c>
      <c r="I861">
        <v>0</v>
      </c>
      <c r="J861" t="s">
        <v>900</v>
      </c>
      <c r="K861">
        <v>73</v>
      </c>
      <c r="L861">
        <v>0</v>
      </c>
      <c r="M861">
        <f t="shared" si="26"/>
        <v>40</v>
      </c>
      <c r="N861" t="str">
        <f t="shared" si="27"/>
        <v>{id: 40, category: 'WWK', packNumber:  3, pickNumber: 10, cards = [211,31,200,61,112,73], playerPick: 73 reviewerPick: null],</v>
      </c>
    </row>
    <row r="862" spans="1:14" hidden="1">
      <c r="A862" t="s">
        <v>241</v>
      </c>
      <c r="B862" t="s">
        <v>344</v>
      </c>
      <c r="C862" s="2" t="s">
        <v>1002</v>
      </c>
      <c r="D862" s="2" t="s">
        <v>1009</v>
      </c>
      <c r="E862">
        <v>0</v>
      </c>
      <c r="F862" t="s">
        <v>364</v>
      </c>
      <c r="G862">
        <v>0</v>
      </c>
      <c r="H862" t="e">
        <v>#N/A</v>
      </c>
      <c r="I862">
        <v>0</v>
      </c>
      <c r="J862" t="s">
        <v>900</v>
      </c>
      <c r="K862">
        <v>73</v>
      </c>
      <c r="L862">
        <v>0</v>
      </c>
      <c r="M862">
        <f t="shared" si="26"/>
        <v>40</v>
      </c>
      <c r="N862" t="str">
        <f t="shared" si="27"/>
        <v>{id: 40, category: 'WWK', packNumber:  3, pickNumber: 10, cards = [211,31,200,61,112,73], playerPick: 73 reviewerPick: null],</v>
      </c>
    </row>
    <row r="863" spans="1:14">
      <c r="A863" t="s">
        <v>241</v>
      </c>
      <c r="B863" t="s">
        <v>344</v>
      </c>
      <c r="C863" s="2" t="s">
        <v>1002</v>
      </c>
      <c r="D863" s="2" t="s">
        <v>1009</v>
      </c>
      <c r="E863">
        <v>0</v>
      </c>
      <c r="F863" t="s">
        <v>364</v>
      </c>
      <c r="G863">
        <v>0</v>
      </c>
      <c r="H863" t="e">
        <v>#N/A</v>
      </c>
      <c r="I863">
        <v>0</v>
      </c>
      <c r="J863" t="s">
        <v>900</v>
      </c>
      <c r="K863">
        <v>73</v>
      </c>
      <c r="L863">
        <v>1</v>
      </c>
      <c r="M863">
        <f t="shared" si="26"/>
        <v>40</v>
      </c>
      <c r="N863" t="str">
        <f>"{id: "&amp;M863&amp;", packEdition: '"&amp;TRIM(SUBSTITUTE(A863,"------",""))&amp;"', packNumber: "&amp;C863&amp;", pickNumber: "&amp;D863&amp;", cards: ["&amp;J863&amp;"], playerPick: "&amp;K863&amp;", reviewerPick: null},"</f>
        <v>{id: 40, packEdition: 'WWK', packNumber:  3, pickNumber: 10, cards: [211,31,200,61,112,73], playerPick: 73, reviewerPick: null},</v>
      </c>
    </row>
    <row r="864" spans="1:14" hidden="1">
      <c r="A864" t="s">
        <v>241</v>
      </c>
      <c r="B864" t="s">
        <v>346</v>
      </c>
      <c r="C864" s="2" t="s">
        <v>1002</v>
      </c>
      <c r="D864" s="2" t="s">
        <v>1010</v>
      </c>
      <c r="E864" t="s">
        <v>363</v>
      </c>
      <c r="F864" t="s">
        <v>363</v>
      </c>
      <c r="G864">
        <v>0</v>
      </c>
      <c r="H864" t="e">
        <v>#N/A</v>
      </c>
      <c r="I864">
        <v>1</v>
      </c>
      <c r="J864" t="s">
        <v>363</v>
      </c>
      <c r="K864">
        <v>73</v>
      </c>
      <c r="L864">
        <v>0</v>
      </c>
      <c r="M864">
        <f t="shared" si="26"/>
        <v>41</v>
      </c>
      <c r="N864" t="str">
        <f t="shared" si="27"/>
        <v>{id: 41, category: 'WWK', packNumber:  3, pickNumber: 11, cards = [], playerPick: 73 reviewerPick: null],</v>
      </c>
    </row>
    <row r="865" spans="1:14" hidden="1">
      <c r="A865" t="s">
        <v>241</v>
      </c>
      <c r="B865" t="s">
        <v>346</v>
      </c>
      <c r="C865" s="2" t="s">
        <v>1002</v>
      </c>
      <c r="D865" s="2" t="s">
        <v>1010</v>
      </c>
      <c r="E865">
        <v>0</v>
      </c>
      <c r="F865" t="s">
        <v>364</v>
      </c>
      <c r="G865">
        <v>0</v>
      </c>
      <c r="H865" t="e">
        <v>#N/A</v>
      </c>
      <c r="I865">
        <v>0</v>
      </c>
      <c r="J865" t="s">
        <v>363</v>
      </c>
      <c r="K865">
        <v>73</v>
      </c>
      <c r="L865">
        <v>0</v>
      </c>
      <c r="M865">
        <f t="shared" si="26"/>
        <v>41</v>
      </c>
      <c r="N865" t="str">
        <f t="shared" si="27"/>
        <v>{id: 41, category: 'WWK', packNumber:  3, pickNumber: 11, cards = [], playerPick: 73 reviewerPick: null],</v>
      </c>
    </row>
    <row r="866" spans="1:14" hidden="1">
      <c r="A866" t="s">
        <v>241</v>
      </c>
      <c r="B866" t="s">
        <v>346</v>
      </c>
      <c r="C866" s="2" t="s">
        <v>1002</v>
      </c>
      <c r="D866" s="2" t="s">
        <v>1010</v>
      </c>
      <c r="E866" t="s">
        <v>277</v>
      </c>
      <c r="F866" t="s">
        <v>581</v>
      </c>
      <c r="G866">
        <v>0</v>
      </c>
      <c r="H866">
        <v>91</v>
      </c>
      <c r="I866">
        <v>0</v>
      </c>
      <c r="J866" t="s">
        <v>990</v>
      </c>
      <c r="K866">
        <v>73</v>
      </c>
      <c r="L866">
        <v>0</v>
      </c>
      <c r="M866">
        <f t="shared" si="26"/>
        <v>41</v>
      </c>
      <c r="N866" t="str">
        <f t="shared" si="27"/>
        <v>{id: 41, category: 'WWK', packNumber:  3, pickNumber: 11, cards = [91], playerPick: 73 reviewerPick: null],</v>
      </c>
    </row>
    <row r="867" spans="1:14" hidden="1">
      <c r="A867" t="s">
        <v>241</v>
      </c>
      <c r="B867" t="s">
        <v>346</v>
      </c>
      <c r="C867" s="2" t="s">
        <v>1002</v>
      </c>
      <c r="D867" s="2" t="s">
        <v>1010</v>
      </c>
      <c r="E867">
        <v>0</v>
      </c>
      <c r="F867" t="s">
        <v>364</v>
      </c>
      <c r="G867">
        <v>0</v>
      </c>
      <c r="H867" t="e">
        <v>#N/A</v>
      </c>
      <c r="I867">
        <v>0</v>
      </c>
      <c r="J867" t="s">
        <v>990</v>
      </c>
      <c r="K867">
        <v>73</v>
      </c>
      <c r="L867">
        <v>0</v>
      </c>
      <c r="M867">
        <f t="shared" si="26"/>
        <v>41</v>
      </c>
      <c r="N867" t="str">
        <f t="shared" si="27"/>
        <v>{id: 41, category: 'WWK', packNumber:  3, pickNumber: 11, cards = [91], playerPick: 73 reviewerPick: null],</v>
      </c>
    </row>
    <row r="868" spans="1:14" hidden="1">
      <c r="A868" t="s">
        <v>241</v>
      </c>
      <c r="B868" t="s">
        <v>346</v>
      </c>
      <c r="C868" s="2" t="s">
        <v>1002</v>
      </c>
      <c r="D868" s="2" t="s">
        <v>1010</v>
      </c>
      <c r="E868" t="s">
        <v>347</v>
      </c>
      <c r="F868" t="s">
        <v>583</v>
      </c>
      <c r="G868">
        <v>1</v>
      </c>
      <c r="H868">
        <v>207</v>
      </c>
      <c r="I868">
        <v>0</v>
      </c>
      <c r="J868" t="s">
        <v>991</v>
      </c>
      <c r="K868">
        <v>207</v>
      </c>
      <c r="L868">
        <v>0</v>
      </c>
      <c r="M868">
        <f t="shared" si="26"/>
        <v>41</v>
      </c>
      <c r="N868" t="str">
        <f t="shared" si="27"/>
        <v>{id: 41, category: 'WWK', packNumber:  3, pickNumber: 11, cards = [91,207], playerPick: 207 reviewerPick: null],</v>
      </c>
    </row>
    <row r="869" spans="1:14" hidden="1">
      <c r="A869" t="s">
        <v>241</v>
      </c>
      <c r="B869" t="s">
        <v>346</v>
      </c>
      <c r="C869" s="2" t="s">
        <v>1002</v>
      </c>
      <c r="D869" s="2" t="s">
        <v>1010</v>
      </c>
      <c r="E869">
        <v>0</v>
      </c>
      <c r="F869" t="s">
        <v>364</v>
      </c>
      <c r="G869">
        <v>0</v>
      </c>
      <c r="H869" t="e">
        <v>#N/A</v>
      </c>
      <c r="I869">
        <v>0</v>
      </c>
      <c r="J869" t="s">
        <v>991</v>
      </c>
      <c r="K869">
        <v>207</v>
      </c>
      <c r="L869">
        <v>0</v>
      </c>
      <c r="M869">
        <f t="shared" si="26"/>
        <v>41</v>
      </c>
      <c r="N869" t="str">
        <f t="shared" si="27"/>
        <v>{id: 41, category: 'WWK', packNumber:  3, pickNumber: 11, cards = [91,207], playerPick: 207 reviewerPick: null],</v>
      </c>
    </row>
    <row r="870" spans="1:14" hidden="1">
      <c r="A870" t="s">
        <v>241</v>
      </c>
      <c r="B870" t="s">
        <v>346</v>
      </c>
      <c r="C870" s="2" t="s">
        <v>1002</v>
      </c>
      <c r="D870" s="2" t="s">
        <v>1010</v>
      </c>
      <c r="E870" t="s">
        <v>282</v>
      </c>
      <c r="F870" t="s">
        <v>586</v>
      </c>
      <c r="G870">
        <v>0</v>
      </c>
      <c r="H870">
        <v>228</v>
      </c>
      <c r="I870">
        <v>0</v>
      </c>
      <c r="J870" t="s">
        <v>992</v>
      </c>
      <c r="K870">
        <v>207</v>
      </c>
      <c r="L870">
        <v>0</v>
      </c>
      <c r="M870">
        <f t="shared" si="26"/>
        <v>41</v>
      </c>
      <c r="N870" t="str">
        <f t="shared" si="27"/>
        <v>{id: 41, category: 'WWK', packNumber:  3, pickNumber: 11, cards = [91,207,228], playerPick: 207 reviewerPick: null],</v>
      </c>
    </row>
    <row r="871" spans="1:14" hidden="1">
      <c r="A871" t="s">
        <v>241</v>
      </c>
      <c r="B871" t="s">
        <v>346</v>
      </c>
      <c r="C871" s="2" t="s">
        <v>1002</v>
      </c>
      <c r="D871" s="2" t="s">
        <v>1010</v>
      </c>
      <c r="E871">
        <v>0</v>
      </c>
      <c r="F871" t="s">
        <v>364</v>
      </c>
      <c r="G871">
        <v>0</v>
      </c>
      <c r="H871" t="e">
        <v>#N/A</v>
      </c>
      <c r="I871">
        <v>0</v>
      </c>
      <c r="J871" t="s">
        <v>992</v>
      </c>
      <c r="K871">
        <v>207</v>
      </c>
      <c r="L871">
        <v>0</v>
      </c>
      <c r="M871">
        <f t="shared" si="26"/>
        <v>41</v>
      </c>
      <c r="N871" t="str">
        <f t="shared" si="27"/>
        <v>{id: 41, category: 'WWK', packNumber:  3, pickNumber: 11, cards = [91,207,228], playerPick: 207 reviewerPick: null],</v>
      </c>
    </row>
    <row r="872" spans="1:14" hidden="1">
      <c r="A872" t="s">
        <v>241</v>
      </c>
      <c r="B872" t="s">
        <v>346</v>
      </c>
      <c r="C872" s="2" t="s">
        <v>1002</v>
      </c>
      <c r="D872" s="2" t="s">
        <v>1010</v>
      </c>
      <c r="E872" t="s">
        <v>283</v>
      </c>
      <c r="F872" t="s">
        <v>587</v>
      </c>
      <c r="G872">
        <v>0</v>
      </c>
      <c r="H872">
        <v>22</v>
      </c>
      <c r="I872">
        <v>0</v>
      </c>
      <c r="J872" t="s">
        <v>901</v>
      </c>
      <c r="K872">
        <v>207</v>
      </c>
      <c r="L872">
        <v>0</v>
      </c>
      <c r="M872">
        <f t="shared" si="26"/>
        <v>41</v>
      </c>
      <c r="N872" t="str">
        <f t="shared" si="27"/>
        <v>{id: 41, category: 'WWK', packNumber:  3, pickNumber: 11, cards = [91,207,228,22], playerPick: 207 reviewerPick: null],</v>
      </c>
    </row>
    <row r="873" spans="1:14" hidden="1">
      <c r="A873" t="s">
        <v>241</v>
      </c>
      <c r="B873" t="s">
        <v>346</v>
      </c>
      <c r="C873" s="2" t="s">
        <v>1002</v>
      </c>
      <c r="D873" s="2" t="s">
        <v>1010</v>
      </c>
      <c r="E873">
        <v>0</v>
      </c>
      <c r="F873" t="s">
        <v>364</v>
      </c>
      <c r="G873">
        <v>0</v>
      </c>
      <c r="H873" t="e">
        <v>#N/A</v>
      </c>
      <c r="I873">
        <v>0</v>
      </c>
      <c r="J873" t="s">
        <v>901</v>
      </c>
      <c r="K873">
        <v>207</v>
      </c>
      <c r="L873">
        <v>0</v>
      </c>
      <c r="M873">
        <f t="shared" si="26"/>
        <v>41</v>
      </c>
      <c r="N873" t="str">
        <f t="shared" si="27"/>
        <v>{id: 41, category: 'WWK', packNumber:  3, pickNumber: 11, cards = [91,207,228,22], playerPick: 207 reviewerPick: null],</v>
      </c>
    </row>
    <row r="874" spans="1:14" hidden="1">
      <c r="A874" t="s">
        <v>241</v>
      </c>
      <c r="B874" t="s">
        <v>346</v>
      </c>
      <c r="C874" s="2" t="s">
        <v>1002</v>
      </c>
      <c r="D874" s="2" t="s">
        <v>1010</v>
      </c>
      <c r="E874" t="s">
        <v>286</v>
      </c>
      <c r="F874" t="s">
        <v>590</v>
      </c>
      <c r="G874">
        <v>0</v>
      </c>
      <c r="H874">
        <v>176</v>
      </c>
      <c r="I874">
        <v>0</v>
      </c>
      <c r="J874" t="s">
        <v>902</v>
      </c>
      <c r="K874">
        <v>207</v>
      </c>
      <c r="L874">
        <v>0</v>
      </c>
      <c r="M874">
        <f t="shared" si="26"/>
        <v>41</v>
      </c>
      <c r="N874" t="str">
        <f t="shared" si="27"/>
        <v>{id: 41, category: 'WWK', packNumber:  3, pickNumber: 11, cards = [91,207,228,22,176], playerPick: 207 reviewerPick: null],</v>
      </c>
    </row>
    <row r="875" spans="1:14" hidden="1">
      <c r="A875" t="s">
        <v>241</v>
      </c>
      <c r="B875" t="s">
        <v>346</v>
      </c>
      <c r="C875" s="2" t="s">
        <v>1002</v>
      </c>
      <c r="D875" s="2" t="s">
        <v>1010</v>
      </c>
      <c r="E875">
        <v>0</v>
      </c>
      <c r="F875" t="s">
        <v>364</v>
      </c>
      <c r="G875">
        <v>0</v>
      </c>
      <c r="H875" t="e">
        <v>#N/A</v>
      </c>
      <c r="I875">
        <v>0</v>
      </c>
      <c r="J875" t="s">
        <v>902</v>
      </c>
      <c r="K875">
        <v>207</v>
      </c>
      <c r="L875">
        <v>0</v>
      </c>
      <c r="M875">
        <f t="shared" si="26"/>
        <v>41</v>
      </c>
      <c r="N875" t="str">
        <f t="shared" si="27"/>
        <v>{id: 41, category: 'WWK', packNumber:  3, pickNumber: 11, cards = [91,207,228,22,176], playerPick: 207 reviewerPick: null],</v>
      </c>
    </row>
    <row r="876" spans="1:14" hidden="1">
      <c r="A876" t="s">
        <v>241</v>
      </c>
      <c r="B876" t="s">
        <v>346</v>
      </c>
      <c r="C876" s="2" t="s">
        <v>1002</v>
      </c>
      <c r="D876" s="2" t="s">
        <v>1010</v>
      </c>
      <c r="E876">
        <v>0</v>
      </c>
      <c r="F876" t="s">
        <v>364</v>
      </c>
      <c r="G876">
        <v>0</v>
      </c>
      <c r="H876" t="e">
        <v>#N/A</v>
      </c>
      <c r="I876">
        <v>0</v>
      </c>
      <c r="J876" t="s">
        <v>902</v>
      </c>
      <c r="K876">
        <v>207</v>
      </c>
      <c r="L876">
        <v>0</v>
      </c>
      <c r="M876">
        <f t="shared" si="26"/>
        <v>41</v>
      </c>
      <c r="N876" t="str">
        <f t="shared" si="27"/>
        <v>{id: 41, category: 'WWK', packNumber:  3, pickNumber: 11, cards = [91,207,228,22,176], playerPick: 207 reviewerPick: null],</v>
      </c>
    </row>
    <row r="877" spans="1:14">
      <c r="A877" t="s">
        <v>241</v>
      </c>
      <c r="B877" t="s">
        <v>346</v>
      </c>
      <c r="C877" s="2" t="s">
        <v>1002</v>
      </c>
      <c r="D877" s="2" t="s">
        <v>1010</v>
      </c>
      <c r="E877">
        <v>0</v>
      </c>
      <c r="F877" t="s">
        <v>364</v>
      </c>
      <c r="G877">
        <v>0</v>
      </c>
      <c r="H877" t="e">
        <v>#N/A</v>
      </c>
      <c r="I877">
        <v>0</v>
      </c>
      <c r="J877" t="s">
        <v>902</v>
      </c>
      <c r="K877">
        <v>207</v>
      </c>
      <c r="L877">
        <v>1</v>
      </c>
      <c r="M877">
        <f t="shared" si="26"/>
        <v>41</v>
      </c>
      <c r="N877" t="str">
        <f>"{id: "&amp;M877&amp;", packEdition: '"&amp;TRIM(SUBSTITUTE(A877,"------",""))&amp;"', packNumber: "&amp;C877&amp;", pickNumber: "&amp;D877&amp;", cards: ["&amp;J877&amp;"], playerPick: "&amp;K877&amp;", reviewerPick: null},"</f>
        <v>{id: 41, packEdition: 'WWK', packNumber:  3, pickNumber: 11, cards: [91,207,228,22,176], playerPick: 207, reviewerPick: null},</v>
      </c>
    </row>
    <row r="878" spans="1:14" hidden="1">
      <c r="A878" t="s">
        <v>241</v>
      </c>
      <c r="B878" t="s">
        <v>348</v>
      </c>
      <c r="C878" s="2" t="s">
        <v>1002</v>
      </c>
      <c r="D878" s="2" t="s">
        <v>1011</v>
      </c>
      <c r="E878" t="s">
        <v>363</v>
      </c>
      <c r="F878" t="s">
        <v>363</v>
      </c>
      <c r="G878">
        <v>0</v>
      </c>
      <c r="H878" t="e">
        <v>#N/A</v>
      </c>
      <c r="I878">
        <v>1</v>
      </c>
      <c r="J878" t="s">
        <v>363</v>
      </c>
      <c r="K878">
        <v>207</v>
      </c>
      <c r="L878">
        <v>0</v>
      </c>
      <c r="M878">
        <f t="shared" si="26"/>
        <v>42</v>
      </c>
      <c r="N878" t="str">
        <f t="shared" si="27"/>
        <v>{id: 42, category: 'WWK', packNumber:  3, pickNumber: 12, cards = [], playerPick: 207 reviewerPick: null],</v>
      </c>
    </row>
    <row r="879" spans="1:14" hidden="1">
      <c r="A879" t="s">
        <v>241</v>
      </c>
      <c r="B879" t="s">
        <v>348</v>
      </c>
      <c r="C879" s="2" t="s">
        <v>1002</v>
      </c>
      <c r="D879" s="2" t="s">
        <v>1011</v>
      </c>
      <c r="E879">
        <v>0</v>
      </c>
      <c r="F879" t="s">
        <v>364</v>
      </c>
      <c r="G879">
        <v>0</v>
      </c>
      <c r="H879" t="e">
        <v>#N/A</v>
      </c>
      <c r="I879">
        <v>0</v>
      </c>
      <c r="J879" t="s">
        <v>363</v>
      </c>
      <c r="K879">
        <v>207</v>
      </c>
      <c r="L879">
        <v>0</v>
      </c>
      <c r="M879">
        <f t="shared" si="26"/>
        <v>42</v>
      </c>
      <c r="N879" t="str">
        <f t="shared" si="27"/>
        <v>{id: 42, category: 'WWK', packNumber:  3, pickNumber: 12, cards = [], playerPick: 207 reviewerPick: null],</v>
      </c>
    </row>
    <row r="880" spans="1:14" hidden="1">
      <c r="A880" t="s">
        <v>241</v>
      </c>
      <c r="B880" t="s">
        <v>348</v>
      </c>
      <c r="C880" s="2" t="s">
        <v>1002</v>
      </c>
      <c r="D880" s="2" t="s">
        <v>1011</v>
      </c>
      <c r="E880" t="s">
        <v>288</v>
      </c>
      <c r="F880" t="s">
        <v>591</v>
      </c>
      <c r="G880">
        <v>0</v>
      </c>
      <c r="H880">
        <v>69</v>
      </c>
      <c r="I880">
        <v>0</v>
      </c>
      <c r="J880" t="s">
        <v>970</v>
      </c>
      <c r="K880">
        <v>207</v>
      </c>
      <c r="L880">
        <v>0</v>
      </c>
      <c r="M880">
        <f t="shared" si="26"/>
        <v>42</v>
      </c>
      <c r="N880" t="str">
        <f t="shared" si="27"/>
        <v>{id: 42, category: 'WWK', packNumber:  3, pickNumber: 12, cards = [69], playerPick: 207 reviewerPick: null],</v>
      </c>
    </row>
    <row r="881" spans="1:14" hidden="1">
      <c r="A881" t="s">
        <v>241</v>
      </c>
      <c r="B881" t="s">
        <v>348</v>
      </c>
      <c r="C881" s="2" t="s">
        <v>1002</v>
      </c>
      <c r="D881" s="2" t="s">
        <v>1011</v>
      </c>
      <c r="E881">
        <v>0</v>
      </c>
      <c r="F881" t="s">
        <v>364</v>
      </c>
      <c r="G881">
        <v>0</v>
      </c>
      <c r="H881" t="e">
        <v>#N/A</v>
      </c>
      <c r="I881">
        <v>0</v>
      </c>
      <c r="J881" t="s">
        <v>970</v>
      </c>
      <c r="K881">
        <v>207</v>
      </c>
      <c r="L881">
        <v>0</v>
      </c>
      <c r="M881">
        <f t="shared" si="26"/>
        <v>42</v>
      </c>
      <c r="N881" t="str">
        <f t="shared" si="27"/>
        <v>{id: 42, category: 'WWK', packNumber:  3, pickNumber: 12, cards = [69], playerPick: 207 reviewerPick: null],</v>
      </c>
    </row>
    <row r="882" spans="1:14" hidden="1">
      <c r="A882" t="s">
        <v>241</v>
      </c>
      <c r="B882" t="s">
        <v>348</v>
      </c>
      <c r="C882" s="2" t="s">
        <v>1002</v>
      </c>
      <c r="D882" s="2" t="s">
        <v>1011</v>
      </c>
      <c r="E882" t="s">
        <v>294</v>
      </c>
      <c r="F882" t="s">
        <v>597</v>
      </c>
      <c r="G882">
        <v>0</v>
      </c>
      <c r="H882">
        <v>145</v>
      </c>
      <c r="I882">
        <v>0</v>
      </c>
      <c r="J882" t="s">
        <v>993</v>
      </c>
      <c r="K882">
        <v>207</v>
      </c>
      <c r="L882">
        <v>0</v>
      </c>
      <c r="M882">
        <f t="shared" si="26"/>
        <v>42</v>
      </c>
      <c r="N882" t="str">
        <f t="shared" si="27"/>
        <v>{id: 42, category: 'WWK', packNumber:  3, pickNumber: 12, cards = [69,145], playerPick: 207 reviewerPick: null],</v>
      </c>
    </row>
    <row r="883" spans="1:14" hidden="1">
      <c r="A883" t="s">
        <v>241</v>
      </c>
      <c r="B883" t="s">
        <v>348</v>
      </c>
      <c r="C883" s="2" t="s">
        <v>1002</v>
      </c>
      <c r="D883" s="2" t="s">
        <v>1011</v>
      </c>
      <c r="E883">
        <v>0</v>
      </c>
      <c r="F883" t="s">
        <v>364</v>
      </c>
      <c r="G883">
        <v>0</v>
      </c>
      <c r="H883" t="e">
        <v>#N/A</v>
      </c>
      <c r="I883">
        <v>0</v>
      </c>
      <c r="J883" t="s">
        <v>993</v>
      </c>
      <c r="K883">
        <v>207</v>
      </c>
      <c r="L883">
        <v>0</v>
      </c>
      <c r="M883">
        <f t="shared" si="26"/>
        <v>42</v>
      </c>
      <c r="N883" t="str">
        <f t="shared" si="27"/>
        <v>{id: 42, category: 'WWK', packNumber:  3, pickNumber: 12, cards = [69,145], playerPick: 207 reviewerPick: null],</v>
      </c>
    </row>
    <row r="884" spans="1:14" hidden="1">
      <c r="A884" t="s">
        <v>241</v>
      </c>
      <c r="B884" t="s">
        <v>348</v>
      </c>
      <c r="C884" s="2" t="s">
        <v>1002</v>
      </c>
      <c r="D884" s="2" t="s">
        <v>1011</v>
      </c>
      <c r="E884" t="s">
        <v>296</v>
      </c>
      <c r="F884" t="s">
        <v>599</v>
      </c>
      <c r="G884">
        <v>0</v>
      </c>
      <c r="H884">
        <v>11</v>
      </c>
      <c r="I884">
        <v>0</v>
      </c>
      <c r="J884" t="s">
        <v>903</v>
      </c>
      <c r="K884">
        <v>207</v>
      </c>
      <c r="L884">
        <v>0</v>
      </c>
      <c r="M884">
        <f t="shared" si="26"/>
        <v>42</v>
      </c>
      <c r="N884" t="str">
        <f t="shared" si="27"/>
        <v>{id: 42, category: 'WWK', packNumber:  3, pickNumber: 12, cards = [69,145,11], playerPick: 207 reviewerPick: null],</v>
      </c>
    </row>
    <row r="885" spans="1:14" hidden="1">
      <c r="A885" t="s">
        <v>241</v>
      </c>
      <c r="B885" t="s">
        <v>348</v>
      </c>
      <c r="C885" s="2" t="s">
        <v>1002</v>
      </c>
      <c r="D885" s="2" t="s">
        <v>1011</v>
      </c>
      <c r="E885">
        <v>0</v>
      </c>
      <c r="F885" t="s">
        <v>364</v>
      </c>
      <c r="G885">
        <v>0</v>
      </c>
      <c r="H885" t="e">
        <v>#N/A</v>
      </c>
      <c r="I885">
        <v>0</v>
      </c>
      <c r="J885" t="s">
        <v>903</v>
      </c>
      <c r="K885">
        <v>207</v>
      </c>
      <c r="L885">
        <v>0</v>
      </c>
      <c r="M885">
        <f t="shared" si="26"/>
        <v>42</v>
      </c>
      <c r="N885" t="str">
        <f t="shared" si="27"/>
        <v>{id: 42, category: 'WWK', packNumber:  3, pickNumber: 12, cards = [69,145,11], playerPick: 207 reviewerPick: null],</v>
      </c>
    </row>
    <row r="886" spans="1:14" hidden="1">
      <c r="A886" t="s">
        <v>241</v>
      </c>
      <c r="B886" t="s">
        <v>348</v>
      </c>
      <c r="C886" s="2" t="s">
        <v>1002</v>
      </c>
      <c r="D886" s="2" t="s">
        <v>1011</v>
      </c>
      <c r="E886" t="s">
        <v>349</v>
      </c>
      <c r="F886" t="s">
        <v>600</v>
      </c>
      <c r="G886">
        <v>1</v>
      </c>
      <c r="H886">
        <v>219</v>
      </c>
      <c r="I886">
        <v>0</v>
      </c>
      <c r="J886" t="s">
        <v>904</v>
      </c>
      <c r="K886">
        <v>219</v>
      </c>
      <c r="L886">
        <v>0</v>
      </c>
      <c r="M886">
        <f t="shared" si="26"/>
        <v>42</v>
      </c>
      <c r="N886" t="str">
        <f t="shared" si="27"/>
        <v>{id: 42, category: 'WWK', packNumber:  3, pickNumber: 12, cards = [69,145,11,219], playerPick: 219 reviewerPick: null],</v>
      </c>
    </row>
    <row r="887" spans="1:14" hidden="1">
      <c r="A887" t="s">
        <v>241</v>
      </c>
      <c r="B887" t="s">
        <v>348</v>
      </c>
      <c r="C887" s="2" t="s">
        <v>1002</v>
      </c>
      <c r="D887" s="2" t="s">
        <v>1011</v>
      </c>
      <c r="E887">
        <v>0</v>
      </c>
      <c r="F887" t="s">
        <v>364</v>
      </c>
      <c r="G887">
        <v>0</v>
      </c>
      <c r="H887" t="e">
        <v>#N/A</v>
      </c>
      <c r="I887">
        <v>0</v>
      </c>
      <c r="J887" t="s">
        <v>904</v>
      </c>
      <c r="K887">
        <v>219</v>
      </c>
      <c r="L887">
        <v>0</v>
      </c>
      <c r="M887">
        <f t="shared" si="26"/>
        <v>42</v>
      </c>
      <c r="N887" t="str">
        <f t="shared" si="27"/>
        <v>{id: 42, category: 'WWK', packNumber:  3, pickNumber: 12, cards = [69,145,11,219], playerPick: 219 reviewerPick: null],</v>
      </c>
    </row>
    <row r="888" spans="1:14" hidden="1">
      <c r="A888" t="s">
        <v>241</v>
      </c>
      <c r="B888" t="s">
        <v>348</v>
      </c>
      <c r="C888" s="2" t="s">
        <v>1002</v>
      </c>
      <c r="D888" s="2" t="s">
        <v>1011</v>
      </c>
      <c r="E888">
        <v>0</v>
      </c>
      <c r="F888" t="s">
        <v>364</v>
      </c>
      <c r="G888">
        <v>0</v>
      </c>
      <c r="H888" t="e">
        <v>#N/A</v>
      </c>
      <c r="I888">
        <v>0</v>
      </c>
      <c r="J888" t="s">
        <v>904</v>
      </c>
      <c r="K888">
        <v>219</v>
      </c>
      <c r="L888">
        <v>0</v>
      </c>
      <c r="M888">
        <f t="shared" si="26"/>
        <v>42</v>
      </c>
      <c r="N888" t="str">
        <f t="shared" si="27"/>
        <v>{id: 42, category: 'WWK', packNumber:  3, pickNumber: 12, cards = [69,145,11,219], playerPick: 219 reviewerPick: null],</v>
      </c>
    </row>
    <row r="889" spans="1:14">
      <c r="A889" t="s">
        <v>241</v>
      </c>
      <c r="B889" t="s">
        <v>348</v>
      </c>
      <c r="C889" s="2" t="s">
        <v>1002</v>
      </c>
      <c r="D889" s="2" t="s">
        <v>1011</v>
      </c>
      <c r="E889">
        <v>0</v>
      </c>
      <c r="F889" t="s">
        <v>364</v>
      </c>
      <c r="G889">
        <v>0</v>
      </c>
      <c r="H889" t="e">
        <v>#N/A</v>
      </c>
      <c r="I889">
        <v>0</v>
      </c>
      <c r="J889" t="s">
        <v>904</v>
      </c>
      <c r="K889">
        <v>219</v>
      </c>
      <c r="L889">
        <v>1</v>
      </c>
      <c r="M889">
        <f t="shared" si="26"/>
        <v>42</v>
      </c>
      <c r="N889" t="str">
        <f>"{id: "&amp;M889&amp;", packEdition: '"&amp;TRIM(SUBSTITUTE(A889,"------",""))&amp;"', packNumber: "&amp;C889&amp;", pickNumber: "&amp;D889&amp;", cards: ["&amp;J889&amp;"], playerPick: "&amp;K889&amp;", reviewerPick: null},"</f>
        <v>{id: 42, packEdition: 'WWK', packNumber:  3, pickNumber: 12, cards: [69,145,11,219], playerPick: 219, reviewerPick: null},</v>
      </c>
    </row>
    <row r="890" spans="1:14" hidden="1">
      <c r="A890" t="s">
        <v>241</v>
      </c>
      <c r="B890" t="s">
        <v>350</v>
      </c>
      <c r="C890" s="2" t="s">
        <v>1002</v>
      </c>
      <c r="D890" s="2" t="s">
        <v>1012</v>
      </c>
      <c r="E890" t="s">
        <v>363</v>
      </c>
      <c r="F890" t="s">
        <v>363</v>
      </c>
      <c r="G890">
        <v>0</v>
      </c>
      <c r="H890" t="e">
        <v>#N/A</v>
      </c>
      <c r="I890">
        <v>1</v>
      </c>
      <c r="J890" t="s">
        <v>363</v>
      </c>
      <c r="K890">
        <v>219</v>
      </c>
      <c r="L890">
        <v>0</v>
      </c>
      <c r="M890">
        <f t="shared" si="26"/>
        <v>43</v>
      </c>
      <c r="N890" t="str">
        <f t="shared" si="27"/>
        <v>{id: 43, category: 'WWK', packNumber:  3, pickNumber: 13, cards = [], playerPick: 219 reviewerPick: null],</v>
      </c>
    </row>
    <row r="891" spans="1:14" hidden="1">
      <c r="A891" t="s">
        <v>241</v>
      </c>
      <c r="B891" t="s">
        <v>350</v>
      </c>
      <c r="C891" s="2" t="s">
        <v>1002</v>
      </c>
      <c r="D891" s="2" t="s">
        <v>1012</v>
      </c>
      <c r="E891">
        <v>0</v>
      </c>
      <c r="F891" t="s">
        <v>364</v>
      </c>
      <c r="G891">
        <v>0</v>
      </c>
      <c r="H891" t="e">
        <v>#N/A</v>
      </c>
      <c r="I891">
        <v>0</v>
      </c>
      <c r="J891" t="s">
        <v>363</v>
      </c>
      <c r="K891">
        <v>219</v>
      </c>
      <c r="L891">
        <v>0</v>
      </c>
      <c r="M891">
        <f t="shared" si="26"/>
        <v>43</v>
      </c>
      <c r="N891" t="str">
        <f t="shared" si="27"/>
        <v>{id: 43, category: 'WWK', packNumber:  3, pickNumber: 13, cards = [], playerPick: 219 reviewerPick: null],</v>
      </c>
    </row>
    <row r="892" spans="1:14" hidden="1">
      <c r="A892" t="s">
        <v>241</v>
      </c>
      <c r="B892" t="s">
        <v>350</v>
      </c>
      <c r="C892" s="2" t="s">
        <v>1002</v>
      </c>
      <c r="D892" s="2" t="s">
        <v>1012</v>
      </c>
      <c r="E892" t="s">
        <v>351</v>
      </c>
      <c r="F892" t="s">
        <v>610</v>
      </c>
      <c r="G892">
        <v>1</v>
      </c>
      <c r="H892">
        <v>155</v>
      </c>
      <c r="I892">
        <v>0</v>
      </c>
      <c r="J892" t="s">
        <v>994</v>
      </c>
      <c r="K892">
        <v>155</v>
      </c>
      <c r="L892">
        <v>0</v>
      </c>
      <c r="M892">
        <f t="shared" si="26"/>
        <v>43</v>
      </c>
      <c r="N892" t="str">
        <f t="shared" si="27"/>
        <v>{id: 43, category: 'WWK', packNumber:  3, pickNumber: 13, cards = [155], playerPick: 155 reviewerPick: null],</v>
      </c>
    </row>
    <row r="893" spans="1:14" hidden="1">
      <c r="A893" t="s">
        <v>241</v>
      </c>
      <c r="B893" t="s">
        <v>350</v>
      </c>
      <c r="C893" s="2" t="s">
        <v>1002</v>
      </c>
      <c r="D893" s="2" t="s">
        <v>1012</v>
      </c>
      <c r="E893">
        <v>0</v>
      </c>
      <c r="F893" t="s">
        <v>364</v>
      </c>
      <c r="G893">
        <v>0</v>
      </c>
      <c r="H893" t="e">
        <v>#N/A</v>
      </c>
      <c r="I893">
        <v>0</v>
      </c>
      <c r="J893" t="s">
        <v>994</v>
      </c>
      <c r="K893">
        <v>155</v>
      </c>
      <c r="L893">
        <v>0</v>
      </c>
      <c r="M893">
        <f t="shared" si="26"/>
        <v>43</v>
      </c>
      <c r="N893" t="str">
        <f t="shared" si="27"/>
        <v>{id: 43, category: 'WWK', packNumber:  3, pickNumber: 13, cards = [155], playerPick: 155 reviewerPick: null],</v>
      </c>
    </row>
    <row r="894" spans="1:14" hidden="1">
      <c r="A894" t="s">
        <v>241</v>
      </c>
      <c r="B894" t="s">
        <v>350</v>
      </c>
      <c r="C894" s="2" t="s">
        <v>1002</v>
      </c>
      <c r="D894" s="2" t="s">
        <v>1012</v>
      </c>
      <c r="E894" t="s">
        <v>309</v>
      </c>
      <c r="F894" t="s">
        <v>611</v>
      </c>
      <c r="G894">
        <v>0</v>
      </c>
      <c r="H894">
        <v>254</v>
      </c>
      <c r="I894">
        <v>0</v>
      </c>
      <c r="J894" t="s">
        <v>995</v>
      </c>
      <c r="K894">
        <v>155</v>
      </c>
      <c r="L894">
        <v>0</v>
      </c>
      <c r="M894">
        <f t="shared" si="26"/>
        <v>43</v>
      </c>
      <c r="N894" t="str">
        <f t="shared" si="27"/>
        <v>{id: 43, category: 'WWK', packNumber:  3, pickNumber: 13, cards = [155,254], playerPick: 155 reviewerPick: null],</v>
      </c>
    </row>
    <row r="895" spans="1:14" hidden="1">
      <c r="A895" t="s">
        <v>241</v>
      </c>
      <c r="B895" t="s">
        <v>350</v>
      </c>
      <c r="C895" s="2" t="s">
        <v>1002</v>
      </c>
      <c r="D895" s="2" t="s">
        <v>1012</v>
      </c>
      <c r="E895">
        <v>0</v>
      </c>
      <c r="F895" t="s">
        <v>364</v>
      </c>
      <c r="G895">
        <v>0</v>
      </c>
      <c r="H895" t="e">
        <v>#N/A</v>
      </c>
      <c r="I895">
        <v>0</v>
      </c>
      <c r="J895" t="s">
        <v>995</v>
      </c>
      <c r="K895">
        <v>155</v>
      </c>
      <c r="L895">
        <v>0</v>
      </c>
      <c r="M895">
        <f t="shared" si="26"/>
        <v>43</v>
      </c>
      <c r="N895" t="str">
        <f t="shared" si="27"/>
        <v>{id: 43, category: 'WWK', packNumber:  3, pickNumber: 13, cards = [155,254], playerPick: 155 reviewerPick: null],</v>
      </c>
    </row>
    <row r="896" spans="1:14" hidden="1">
      <c r="A896" t="s">
        <v>241</v>
      </c>
      <c r="B896" t="s">
        <v>350</v>
      </c>
      <c r="C896" s="2" t="s">
        <v>1002</v>
      </c>
      <c r="D896" s="2" t="s">
        <v>1012</v>
      </c>
      <c r="E896" t="s">
        <v>311</v>
      </c>
      <c r="F896" t="s">
        <v>613</v>
      </c>
      <c r="G896">
        <v>0</v>
      </c>
      <c r="H896">
        <v>130</v>
      </c>
      <c r="I896">
        <v>0</v>
      </c>
      <c r="J896" t="s">
        <v>996</v>
      </c>
      <c r="K896">
        <v>155</v>
      </c>
      <c r="L896">
        <v>0</v>
      </c>
      <c r="M896">
        <f t="shared" si="26"/>
        <v>43</v>
      </c>
      <c r="N896" t="str">
        <f t="shared" si="27"/>
        <v>{id: 43, category: 'WWK', packNumber:  3, pickNumber: 13, cards = [155,254,130], playerPick: 155 reviewerPick: null],</v>
      </c>
    </row>
    <row r="897" spans="1:14" hidden="1">
      <c r="A897" t="s">
        <v>241</v>
      </c>
      <c r="B897" t="s">
        <v>350</v>
      </c>
      <c r="C897" s="2" t="s">
        <v>1002</v>
      </c>
      <c r="D897" s="2" t="s">
        <v>1012</v>
      </c>
      <c r="E897">
        <v>0</v>
      </c>
      <c r="F897" t="s">
        <v>364</v>
      </c>
      <c r="G897">
        <v>0</v>
      </c>
      <c r="H897" t="e">
        <v>#N/A</v>
      </c>
      <c r="I897">
        <v>0</v>
      </c>
      <c r="J897" t="s">
        <v>996</v>
      </c>
      <c r="K897">
        <v>155</v>
      </c>
      <c r="L897">
        <v>0</v>
      </c>
      <c r="M897">
        <f t="shared" si="26"/>
        <v>43</v>
      </c>
      <c r="N897" t="str">
        <f t="shared" si="27"/>
        <v>{id: 43, category: 'WWK', packNumber:  3, pickNumber: 13, cards = [155,254,130], playerPick: 155 reviewerPick: null],</v>
      </c>
    </row>
    <row r="898" spans="1:14" hidden="1">
      <c r="A898" t="s">
        <v>241</v>
      </c>
      <c r="B898" t="s">
        <v>350</v>
      </c>
      <c r="C898" s="2" t="s">
        <v>1002</v>
      </c>
      <c r="D898" s="2" t="s">
        <v>1012</v>
      </c>
      <c r="E898">
        <v>0</v>
      </c>
      <c r="F898" t="s">
        <v>364</v>
      </c>
      <c r="G898">
        <v>0</v>
      </c>
      <c r="H898" t="e">
        <v>#N/A</v>
      </c>
      <c r="I898">
        <v>0</v>
      </c>
      <c r="J898" t="s">
        <v>996</v>
      </c>
      <c r="K898">
        <v>155</v>
      </c>
      <c r="L898">
        <v>0</v>
      </c>
      <c r="M898">
        <f t="shared" si="26"/>
        <v>43</v>
      </c>
      <c r="N898" t="str">
        <f t="shared" si="27"/>
        <v>{id: 43, category: 'WWK', packNumber:  3, pickNumber: 13, cards = [155,254,130], playerPick: 155 reviewerPick: null],</v>
      </c>
    </row>
    <row r="899" spans="1:14">
      <c r="A899" t="s">
        <v>241</v>
      </c>
      <c r="B899" t="s">
        <v>350</v>
      </c>
      <c r="C899" s="2" t="s">
        <v>1002</v>
      </c>
      <c r="D899" s="2" t="s">
        <v>1012</v>
      </c>
      <c r="E899">
        <v>0</v>
      </c>
      <c r="F899" t="s">
        <v>364</v>
      </c>
      <c r="G899">
        <v>0</v>
      </c>
      <c r="H899" t="e">
        <v>#N/A</v>
      </c>
      <c r="I899">
        <v>0</v>
      </c>
      <c r="J899" t="s">
        <v>996</v>
      </c>
      <c r="K899">
        <v>155</v>
      </c>
      <c r="L899">
        <v>1</v>
      </c>
      <c r="M899">
        <f t="shared" ref="M899:M910" si="28">IF(I899=1,IF(ISNUMBER(M898),M898+1,1),IF(ISNUMBER(M898),M898,0))</f>
        <v>43</v>
      </c>
      <c r="N899" t="str">
        <f>"{id: "&amp;M899&amp;", packEdition: '"&amp;TRIM(SUBSTITUTE(A899,"------",""))&amp;"', packNumber: "&amp;C899&amp;", pickNumber: "&amp;D899&amp;", cards: ["&amp;J899&amp;"], playerPick: "&amp;K899&amp;", reviewerPick: null},"</f>
        <v>{id: 43, packEdition: 'WWK', packNumber:  3, pickNumber: 13, cards: [155,254,130], playerPick: 155, reviewerPick: null},</v>
      </c>
    </row>
    <row r="900" spans="1:14" hidden="1">
      <c r="A900" t="s">
        <v>241</v>
      </c>
      <c r="B900" t="s">
        <v>352</v>
      </c>
      <c r="C900" s="2" t="s">
        <v>1002</v>
      </c>
      <c r="D900" s="2" t="s">
        <v>1013</v>
      </c>
      <c r="E900" t="s">
        <v>363</v>
      </c>
      <c r="F900" t="s">
        <v>363</v>
      </c>
      <c r="G900">
        <v>0</v>
      </c>
      <c r="H900" t="e">
        <v>#N/A</v>
      </c>
      <c r="I900">
        <v>1</v>
      </c>
      <c r="J900" t="s">
        <v>363</v>
      </c>
      <c r="K900">
        <v>155</v>
      </c>
      <c r="L900">
        <v>0</v>
      </c>
      <c r="M900">
        <f t="shared" si="28"/>
        <v>44</v>
      </c>
      <c r="N900" t="str">
        <f t="shared" ref="N900:N910" si="29">"{id: "&amp;M900&amp;", category: '"&amp;TRIM(SUBSTITUTE(A900,"------",""))&amp;"', packNumber: "&amp;C900&amp;", pickNumber: "&amp;D900&amp;", cards = ["&amp;J900&amp;"], playerPick: "&amp;K900&amp;" reviewerPick: null],"</f>
        <v>{id: 44, category: 'WWK', packNumber:  3, pickNumber: 14, cards = [], playerPick: 155 reviewerPick: null],</v>
      </c>
    </row>
    <row r="901" spans="1:14" hidden="1">
      <c r="A901" t="s">
        <v>241</v>
      </c>
      <c r="B901" t="s">
        <v>352</v>
      </c>
      <c r="C901" s="2" t="s">
        <v>1002</v>
      </c>
      <c r="D901" s="2" t="s">
        <v>1013</v>
      </c>
      <c r="E901">
        <v>0</v>
      </c>
      <c r="F901" t="s">
        <v>364</v>
      </c>
      <c r="G901">
        <v>0</v>
      </c>
      <c r="H901" t="e">
        <v>#N/A</v>
      </c>
      <c r="I901">
        <v>0</v>
      </c>
      <c r="J901" t="s">
        <v>363</v>
      </c>
      <c r="K901">
        <v>155</v>
      </c>
      <c r="L901">
        <v>0</v>
      </c>
      <c r="M901">
        <f t="shared" si="28"/>
        <v>44</v>
      </c>
      <c r="N901" t="str">
        <f t="shared" si="29"/>
        <v>{id: 44, category: 'WWK', packNumber:  3, pickNumber: 14, cards = [], playerPick: 155 reviewerPick: null],</v>
      </c>
    </row>
    <row r="902" spans="1:14" hidden="1">
      <c r="A902" t="s">
        <v>241</v>
      </c>
      <c r="B902" t="s">
        <v>352</v>
      </c>
      <c r="C902" s="2" t="s">
        <v>1002</v>
      </c>
      <c r="D902" s="2" t="s">
        <v>1013</v>
      </c>
      <c r="E902" t="s">
        <v>315</v>
      </c>
      <c r="F902" t="s">
        <v>616</v>
      </c>
      <c r="G902">
        <v>0</v>
      </c>
      <c r="H902">
        <v>47</v>
      </c>
      <c r="I902">
        <v>0</v>
      </c>
      <c r="J902" t="s">
        <v>997</v>
      </c>
      <c r="K902">
        <v>155</v>
      </c>
      <c r="L902">
        <v>0</v>
      </c>
      <c r="M902">
        <f t="shared" si="28"/>
        <v>44</v>
      </c>
      <c r="N902" t="str">
        <f t="shared" si="29"/>
        <v>{id: 44, category: 'WWK', packNumber:  3, pickNumber: 14, cards = [47], playerPick: 155 reviewerPick: null],</v>
      </c>
    </row>
    <row r="903" spans="1:14" hidden="1">
      <c r="A903" t="s">
        <v>241</v>
      </c>
      <c r="B903" t="s">
        <v>352</v>
      </c>
      <c r="C903" s="2" t="s">
        <v>1002</v>
      </c>
      <c r="D903" s="2" t="s">
        <v>1013</v>
      </c>
      <c r="E903">
        <v>0</v>
      </c>
      <c r="F903" t="s">
        <v>364</v>
      </c>
      <c r="G903">
        <v>0</v>
      </c>
      <c r="H903" t="e">
        <v>#N/A</v>
      </c>
      <c r="I903">
        <v>0</v>
      </c>
      <c r="J903" t="s">
        <v>997</v>
      </c>
      <c r="K903">
        <v>155</v>
      </c>
      <c r="L903">
        <v>0</v>
      </c>
      <c r="M903">
        <f t="shared" si="28"/>
        <v>44</v>
      </c>
      <c r="N903" t="str">
        <f t="shared" si="29"/>
        <v>{id: 44, category: 'WWK', packNumber:  3, pickNumber: 14, cards = [47], playerPick: 155 reviewerPick: null],</v>
      </c>
    </row>
    <row r="904" spans="1:14" hidden="1">
      <c r="A904" t="s">
        <v>241</v>
      </c>
      <c r="B904" t="s">
        <v>352</v>
      </c>
      <c r="C904" s="2" t="s">
        <v>1002</v>
      </c>
      <c r="D904" s="2" t="s">
        <v>1013</v>
      </c>
      <c r="E904" t="s">
        <v>353</v>
      </c>
      <c r="F904" t="s">
        <v>620</v>
      </c>
      <c r="G904">
        <v>1</v>
      </c>
      <c r="H904">
        <v>10</v>
      </c>
      <c r="I904">
        <v>0</v>
      </c>
      <c r="J904" t="s">
        <v>905</v>
      </c>
      <c r="K904">
        <v>10</v>
      </c>
      <c r="L904">
        <v>0</v>
      </c>
      <c r="M904">
        <f t="shared" si="28"/>
        <v>44</v>
      </c>
      <c r="N904" t="str">
        <f t="shared" si="29"/>
        <v>{id: 44, category: 'WWK', packNumber:  3, pickNumber: 14, cards = [47,10], playerPick: 10 reviewerPick: null],</v>
      </c>
    </row>
    <row r="905" spans="1:14" hidden="1">
      <c r="A905" t="s">
        <v>241</v>
      </c>
      <c r="B905" t="s">
        <v>352</v>
      </c>
      <c r="C905" s="2" t="s">
        <v>1002</v>
      </c>
      <c r="D905" s="2" t="s">
        <v>1013</v>
      </c>
      <c r="E905">
        <v>0</v>
      </c>
      <c r="F905" t="s">
        <v>364</v>
      </c>
      <c r="G905">
        <v>0</v>
      </c>
      <c r="H905" t="e">
        <v>#N/A</v>
      </c>
      <c r="I905">
        <v>0</v>
      </c>
      <c r="J905" t="s">
        <v>905</v>
      </c>
      <c r="K905">
        <v>10</v>
      </c>
      <c r="L905">
        <v>0</v>
      </c>
      <c r="M905">
        <f t="shared" si="28"/>
        <v>44</v>
      </c>
      <c r="N905" t="str">
        <f t="shared" si="29"/>
        <v>{id: 44, category: 'WWK', packNumber:  3, pickNumber: 14, cards = [47,10], playerPick: 10 reviewerPick: null],</v>
      </c>
    </row>
    <row r="906" spans="1:14" hidden="1">
      <c r="A906" t="s">
        <v>241</v>
      </c>
      <c r="B906" t="s">
        <v>352</v>
      </c>
      <c r="C906" s="2" t="s">
        <v>1002</v>
      </c>
      <c r="D906" s="2" t="s">
        <v>1013</v>
      </c>
      <c r="E906">
        <v>0</v>
      </c>
      <c r="F906" t="s">
        <v>364</v>
      </c>
      <c r="G906">
        <v>0</v>
      </c>
      <c r="H906" t="e">
        <v>#N/A</v>
      </c>
      <c r="I906">
        <v>0</v>
      </c>
      <c r="J906" t="s">
        <v>905</v>
      </c>
      <c r="K906">
        <v>10</v>
      </c>
      <c r="L906">
        <v>0</v>
      </c>
      <c r="M906">
        <f t="shared" si="28"/>
        <v>44</v>
      </c>
      <c r="N906" t="str">
        <f t="shared" si="29"/>
        <v>{id: 44, category: 'WWK', packNumber:  3, pickNumber: 14, cards = [47,10], playerPick: 10 reviewerPick: null],</v>
      </c>
    </row>
    <row r="907" spans="1:14">
      <c r="A907" t="s">
        <v>241</v>
      </c>
      <c r="B907" t="s">
        <v>352</v>
      </c>
      <c r="C907" s="2" t="s">
        <v>1002</v>
      </c>
      <c r="D907" s="2" t="s">
        <v>1013</v>
      </c>
      <c r="E907">
        <v>0</v>
      </c>
      <c r="F907" t="s">
        <v>364</v>
      </c>
      <c r="G907">
        <v>0</v>
      </c>
      <c r="H907" t="e">
        <v>#N/A</v>
      </c>
      <c r="I907">
        <v>0</v>
      </c>
      <c r="J907" t="s">
        <v>905</v>
      </c>
      <c r="K907">
        <v>10</v>
      </c>
      <c r="L907">
        <v>1</v>
      </c>
      <c r="M907">
        <f t="shared" si="28"/>
        <v>44</v>
      </c>
      <c r="N907" t="str">
        <f>"{id: "&amp;M907&amp;", packEdition: '"&amp;TRIM(SUBSTITUTE(A907,"------",""))&amp;"', packNumber: "&amp;C907&amp;", pickNumber: "&amp;D907&amp;", cards: ["&amp;J907&amp;"], playerPick: "&amp;K907&amp;", reviewerPick: null},"</f>
        <v>{id: 44, packEdition: 'WWK', packNumber:  3, pickNumber: 14, cards: [47,10], playerPick: 10, reviewerPick: null},</v>
      </c>
    </row>
    <row r="908" spans="1:14" hidden="1">
      <c r="A908" t="s">
        <v>241</v>
      </c>
      <c r="B908" t="s">
        <v>354</v>
      </c>
      <c r="C908" s="2" t="s">
        <v>1002</v>
      </c>
      <c r="D908" s="2" t="s">
        <v>1014</v>
      </c>
      <c r="E908" t="s">
        <v>363</v>
      </c>
      <c r="F908" t="s">
        <v>363</v>
      </c>
      <c r="G908">
        <v>0</v>
      </c>
      <c r="H908" t="e">
        <v>#N/A</v>
      </c>
      <c r="I908">
        <v>1</v>
      </c>
      <c r="J908" t="s">
        <v>363</v>
      </c>
      <c r="K908">
        <v>10</v>
      </c>
      <c r="L908">
        <v>0</v>
      </c>
      <c r="M908">
        <f t="shared" si="28"/>
        <v>45</v>
      </c>
      <c r="N908" t="str">
        <f t="shared" si="29"/>
        <v>{id: 45, category: 'WWK', packNumber:  3, pickNumber: 15, cards = [], playerPick: 10 reviewerPick: null],</v>
      </c>
    </row>
    <row r="909" spans="1:14" hidden="1">
      <c r="A909" t="s">
        <v>241</v>
      </c>
      <c r="B909" t="s">
        <v>354</v>
      </c>
      <c r="C909" s="2" t="s">
        <v>1002</v>
      </c>
      <c r="D909" s="2" t="s">
        <v>1014</v>
      </c>
      <c r="E909">
        <v>0</v>
      </c>
      <c r="F909" t="s">
        <v>364</v>
      </c>
      <c r="G909">
        <v>0</v>
      </c>
      <c r="H909" t="e">
        <v>#N/A</v>
      </c>
      <c r="I909">
        <v>0</v>
      </c>
      <c r="J909" t="s">
        <v>363</v>
      </c>
      <c r="K909">
        <v>10</v>
      </c>
      <c r="L909">
        <v>0</v>
      </c>
      <c r="M909">
        <f t="shared" si="28"/>
        <v>45</v>
      </c>
      <c r="N909" t="str">
        <f t="shared" si="29"/>
        <v>{id: 45, category: 'WWK', packNumber:  3, pickNumber: 15, cards = [], playerPick: 10 reviewerPick: null],</v>
      </c>
    </row>
    <row r="910" spans="1:14" hidden="1">
      <c r="A910" t="s">
        <v>241</v>
      </c>
      <c r="B910" t="s">
        <v>354</v>
      </c>
      <c r="C910" s="2" t="s">
        <v>1002</v>
      </c>
      <c r="D910" s="2" t="s">
        <v>1014</v>
      </c>
      <c r="E910" t="s">
        <v>355</v>
      </c>
      <c r="F910" t="s">
        <v>631</v>
      </c>
      <c r="G910">
        <v>1</v>
      </c>
      <c r="H910">
        <v>255</v>
      </c>
      <c r="I910">
        <v>0</v>
      </c>
      <c r="J910" t="s">
        <v>998</v>
      </c>
      <c r="K910">
        <v>255</v>
      </c>
      <c r="L910">
        <v>0</v>
      </c>
      <c r="M910">
        <f t="shared" si="28"/>
        <v>45</v>
      </c>
      <c r="N910" t="str">
        <f t="shared" si="29"/>
        <v>{id: 45, category: 'WWK', packNumber:  3, pickNumber: 15, cards = [255], playerPick: 255 reviewerPick: null],</v>
      </c>
    </row>
  </sheetData>
  <autoFilter ref="A1:N910">
    <filterColumn colId="11">
      <filters>
        <filter val="1"/>
      </filters>
    </filterColumn>
    <filterColumn colId="12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5"/>
        <filter val="6"/>
        <filter val="7"/>
        <filter val="8"/>
        <filter val="9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Parse</vt:lpstr>
      <vt:lpstr>Cards Fixture</vt:lpstr>
      <vt:lpstr>Draft Pick Fixture</vt:lpstr>
    </vt:vector>
  </TitlesOfParts>
  <Company>Addepar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Bookstaber</dc:creator>
  <cp:lastModifiedBy>Daniel Bookstaber</cp:lastModifiedBy>
  <dcterms:created xsi:type="dcterms:W3CDTF">2014-01-13T22:54:28Z</dcterms:created>
  <dcterms:modified xsi:type="dcterms:W3CDTF">2014-01-14T13:49:43Z</dcterms:modified>
</cp:coreProperties>
</file>