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tables/table2.xml" ContentType="application/vnd.openxmlformats-officedocument.spreadsheetml.table+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F:\OneDrive\Documents\Guns\Statistics\ballistipedia\"/>
    </mc:Choice>
  </mc:AlternateContent>
  <xr:revisionPtr revIDLastSave="0" documentId="8_{7086A297-BDA0-4EB0-9CD9-A3BA3ECC8915}" xr6:coauthVersionLast="47" xr6:coauthVersionMax="47" xr10:uidLastSave="{00000000-0000-0000-0000-000000000000}"/>
  <bookViews>
    <workbookView xWindow="1980" yWindow="-14510" windowWidth="34620" windowHeight="14160" xr2:uid="{00000000-000D-0000-FFFF-FFFF00000000}"/>
  </bookViews>
  <sheets>
    <sheet name="About" sheetId="1" r:id="rId1"/>
    <sheet name="Velocity" sheetId="2" r:id="rId2"/>
    <sheet name="AvB Velocity" sheetId="3" r:id="rId3"/>
    <sheet name="X-Y Variance" sheetId="4" r:id="rId4"/>
    <sheet name="Target Precision" sheetId="5" r:id="rId5"/>
    <sheet name="Precision – known POA" sheetId="6" r:id="rId6"/>
    <sheet name="AvB Target" sheetId="7" r:id="rId7"/>
    <sheet name="2-Shot BPC" sheetId="8" r:id="rId8"/>
    <sheet name="Extreme Spread" sheetId="9" r:id="rId9"/>
    <sheet name="Applied σ" sheetId="10" r:id="rId10"/>
  </sheets>
  <definedNames>
    <definedName name="cG">Velocity!$H$6</definedName>
    <definedName name="NumSamples">Velocity!$H$5</definedName>
    <definedName name="Variance">Velocity!$D$13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8" l="1"/>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08" i="8"/>
  <c r="E209" i="8"/>
  <c r="E210" i="8"/>
  <c r="E211" i="8"/>
  <c r="E212" i="8"/>
  <c r="E213" i="8"/>
  <c r="E214" i="8"/>
  <c r="E215" i="8"/>
  <c r="E216" i="8"/>
  <c r="E217" i="8"/>
  <c r="E218" i="8"/>
  <c r="E219" i="8"/>
  <c r="E220" i="8"/>
  <c r="E221" i="8"/>
  <c r="E222" i="8"/>
  <c r="E223" i="8"/>
  <c r="E224" i="8"/>
  <c r="E225" i="8"/>
  <c r="E226" i="8"/>
  <c r="E227" i="8"/>
  <c r="E228" i="8"/>
  <c r="E229" i="8"/>
  <c r="E230" i="8"/>
  <c r="E231" i="8"/>
  <c r="E232" i="8"/>
  <c r="E233" i="8"/>
  <c r="E234" i="8"/>
  <c r="E235" i="8"/>
  <c r="E236" i="8"/>
  <c r="E237" i="8"/>
  <c r="E238" i="8"/>
  <c r="E239" i="8"/>
  <c r="E240" i="8"/>
  <c r="E241" i="8"/>
  <c r="E242" i="8"/>
  <c r="E243" i="8"/>
  <c r="E244" i="8"/>
  <c r="E245" i="8"/>
  <c r="E246" i="8"/>
  <c r="E247" i="8"/>
  <c r="E248" i="8"/>
  <c r="E249" i="8"/>
  <c r="E250" i="8"/>
  <c r="E251" i="8"/>
  <c r="E252" i="8"/>
  <c r="E253" i="8"/>
  <c r="E254" i="8"/>
  <c r="E255" i="8"/>
  <c r="E256" i="8"/>
  <c r="E257" i="8"/>
  <c r="E258" i="8"/>
  <c r="E259" i="8"/>
  <c r="E260" i="8"/>
  <c r="E261" i="8"/>
  <c r="E262" i="8"/>
  <c r="E263" i="8"/>
  <c r="E264" i="8"/>
  <c r="E265" i="8"/>
  <c r="E266" i="8"/>
  <c r="E267" i="8"/>
  <c r="E268" i="8"/>
  <c r="E269" i="8"/>
  <c r="E270" i="8"/>
  <c r="E271" i="8"/>
  <c r="E272" i="8"/>
  <c r="E273" i="8"/>
  <c r="E274" i="8"/>
  <c r="E275" i="8"/>
  <c r="E276" i="8"/>
  <c r="E277" i="8"/>
  <c r="E278" i="8"/>
  <c r="E279" i="8"/>
  <c r="E280" i="8"/>
  <c r="E281" i="8"/>
  <c r="E282" i="8"/>
  <c r="E283" i="8"/>
  <c r="E284" i="8"/>
  <c r="E285" i="8"/>
  <c r="E286" i="8"/>
  <c r="E287" i="8"/>
  <c r="E288" i="8"/>
  <c r="E289" i="8"/>
  <c r="E290" i="8"/>
  <c r="E291" i="8"/>
  <c r="E292" i="8"/>
  <c r="E293" i="8"/>
  <c r="E294" i="8"/>
  <c r="E295" i="8"/>
  <c r="E296" i="8"/>
  <c r="E297" i="8"/>
  <c r="E298" i="8"/>
  <c r="E299" i="8"/>
  <c r="E300" i="8"/>
  <c r="E301" i="8"/>
  <c r="E302" i="8"/>
  <c r="E303" i="8"/>
  <c r="E304" i="8"/>
  <c r="E305" i="8"/>
  <c r="E306" i="8"/>
  <c r="E307" i="8"/>
  <c r="E308" i="8"/>
  <c r="E309" i="8"/>
  <c r="E310" i="8"/>
  <c r="E311" i="8"/>
  <c r="E312" i="8"/>
  <c r="E313" i="8"/>
  <c r="E314" i="8"/>
  <c r="E315" i="8"/>
  <c r="E316" i="8"/>
  <c r="E317" i="8"/>
  <c r="E318" i="8"/>
  <c r="E319" i="8"/>
  <c r="E320" i="8"/>
  <c r="E321" i="8"/>
  <c r="E322" i="8"/>
  <c r="E323" i="8"/>
  <c r="E324" i="8"/>
  <c r="E325" i="8"/>
  <c r="E326" i="8"/>
  <c r="E327" i="8"/>
  <c r="E328" i="8"/>
  <c r="E329" i="8"/>
  <c r="E330" i="8"/>
  <c r="E331" i="8"/>
  <c r="E332" i="8"/>
  <c r="E333" i="8"/>
  <c r="E334" i="8"/>
  <c r="E335" i="8"/>
  <c r="E336" i="8"/>
  <c r="E337" i="8"/>
  <c r="E338" i="8"/>
  <c r="E339" i="8"/>
  <c r="E340" i="8"/>
  <c r="E341" i="8"/>
  <c r="E342" i="8"/>
  <c r="E343" i="8"/>
  <c r="E344" i="8"/>
  <c r="E345" i="8"/>
  <c r="E346" i="8"/>
  <c r="E347" i="8"/>
  <c r="E348" i="8"/>
  <c r="E349" i="8"/>
  <c r="E350" i="8"/>
  <c r="E351" i="8"/>
  <c r="E352" i="8"/>
  <c r="E353" i="8"/>
  <c r="E354" i="8"/>
  <c r="E355" i="8"/>
  <c r="E356" i="8"/>
  <c r="E357" i="8"/>
  <c r="E358" i="8"/>
  <c r="E359" i="8"/>
  <c r="E360" i="8"/>
  <c r="E361" i="8"/>
  <c r="E362" i="8"/>
  <c r="E363" i="8"/>
  <c r="E364" i="8"/>
  <c r="E365" i="8"/>
  <c r="E366" i="8"/>
  <c r="E367" i="8"/>
  <c r="E368" i="8"/>
  <c r="E369" i="8"/>
  <c r="E370" i="8"/>
  <c r="E371" i="8"/>
  <c r="E372" i="8"/>
  <c r="E373" i="8"/>
  <c r="E374" i="8"/>
  <c r="E375" i="8"/>
  <c r="E376" i="8"/>
  <c r="E377" i="8"/>
  <c r="E378" i="8"/>
  <c r="E379" i="8"/>
  <c r="E380" i="8"/>
  <c r="E381" i="8"/>
  <c r="E382" i="8"/>
  <c r="E383" i="8"/>
  <c r="E384" i="8"/>
  <c r="E385" i="8"/>
  <c r="E386" i="8"/>
  <c r="E387" i="8"/>
  <c r="E388" i="8"/>
  <c r="E389" i="8"/>
  <c r="E390" i="8"/>
  <c r="E391" i="8"/>
  <c r="E392" i="8"/>
  <c r="E393" i="8"/>
  <c r="E394" i="8"/>
  <c r="E395" i="8"/>
  <c r="E396" i="8"/>
  <c r="E397" i="8"/>
  <c r="E398" i="8"/>
  <c r="E399" i="8"/>
  <c r="E400" i="8"/>
  <c r="E401" i="8"/>
  <c r="E402" i="8"/>
  <c r="E403" i="8"/>
  <c r="E404" i="8"/>
  <c r="E405" i="8"/>
  <c r="E406" i="8"/>
  <c r="E407" i="8"/>
  <c r="E408" i="8"/>
  <c r="E409" i="8"/>
  <c r="E410" i="8"/>
  <c r="E411" i="8"/>
  <c r="E412" i="8"/>
  <c r="E413" i="8"/>
  <c r="E414" i="8"/>
  <c r="E415" i="8"/>
  <c r="E416" i="8"/>
  <c r="E417" i="8"/>
  <c r="E418" i="8"/>
  <c r="E419" i="8"/>
  <c r="E420" i="8"/>
  <c r="E421" i="8"/>
  <c r="E422" i="8"/>
  <c r="E423" i="8"/>
  <c r="E424" i="8"/>
  <c r="E425" i="8"/>
  <c r="E426" i="8"/>
  <c r="E427" i="8"/>
  <c r="E428" i="8"/>
  <c r="E429" i="8"/>
  <c r="E430" i="8"/>
  <c r="E431" i="8"/>
  <c r="E432" i="8"/>
  <c r="E433" i="8"/>
  <c r="E434" i="8"/>
  <c r="E435" i="8"/>
  <c r="E436" i="8"/>
  <c r="E437" i="8"/>
  <c r="E438" i="8"/>
  <c r="E439" i="8"/>
  <c r="E440" i="8"/>
  <c r="E441" i="8"/>
  <c r="E442" i="8"/>
  <c r="E443" i="8"/>
  <c r="E444" i="8"/>
  <c r="E445" i="8"/>
  <c r="E446" i="8"/>
  <c r="E447" i="8"/>
  <c r="E448" i="8"/>
  <c r="E449" i="8"/>
  <c r="E450" i="8"/>
  <c r="E451" i="8"/>
  <c r="E452" i="8"/>
  <c r="E453" i="8"/>
  <c r="E454" i="8"/>
  <c r="E455" i="8"/>
  <c r="E456" i="8"/>
  <c r="E457" i="8"/>
  <c r="E458" i="8"/>
  <c r="E459" i="8"/>
  <c r="E460" i="8"/>
  <c r="E461" i="8"/>
  <c r="E462" i="8"/>
  <c r="E463" i="8"/>
  <c r="E464" i="8"/>
  <c r="E465" i="8"/>
  <c r="E466" i="8"/>
  <c r="E467" i="8"/>
  <c r="E468" i="8"/>
  <c r="E469" i="8"/>
  <c r="E470" i="8"/>
  <c r="E471" i="8"/>
  <c r="E472" i="8"/>
  <c r="E473" i="8"/>
  <c r="E474" i="8"/>
  <c r="E475" i="8"/>
  <c r="E476" i="8"/>
  <c r="E477" i="8"/>
  <c r="E478" i="8"/>
  <c r="E479" i="8"/>
  <c r="E480" i="8"/>
  <c r="E481" i="8"/>
  <c r="E482" i="8"/>
  <c r="E483" i="8"/>
  <c r="E484" i="8"/>
  <c r="E485" i="8"/>
  <c r="E486" i="8"/>
  <c r="E487" i="8"/>
  <c r="E488" i="8"/>
  <c r="E489" i="8"/>
  <c r="E490" i="8"/>
  <c r="E491" i="8"/>
  <c r="E492" i="8"/>
  <c r="E493" i="8"/>
  <c r="E494" i="8"/>
  <c r="E495" i="8"/>
  <c r="E496" i="8"/>
  <c r="E497" i="8"/>
  <c r="E498" i="8"/>
  <c r="E499" i="8"/>
  <c r="E500" i="8"/>
  <c r="E501" i="8"/>
  <c r="E502" i="8"/>
  <c r="E503" i="8"/>
  <c r="E504" i="8"/>
  <c r="E505" i="8"/>
  <c r="E506" i="8"/>
  <c r="E507" i="8"/>
  <c r="E508" i="8"/>
  <c r="E509" i="8"/>
  <c r="E510" i="8"/>
  <c r="E511" i="8"/>
  <c r="E512" i="8"/>
  <c r="E513" i="8"/>
  <c r="E514" i="8"/>
  <c r="E515" i="8"/>
  <c r="E516" i="8"/>
  <c r="E517" i="8"/>
  <c r="E518" i="8"/>
  <c r="E519" i="8"/>
  <c r="E520" i="8"/>
  <c r="E521" i="8"/>
  <c r="E522" i="8"/>
  <c r="E523" i="8"/>
  <c r="E524" i="8"/>
  <c r="E525" i="8"/>
  <c r="E526" i="8"/>
  <c r="E527" i="8"/>
  <c r="E528" i="8"/>
  <c r="E529" i="8"/>
  <c r="E530" i="8"/>
  <c r="E531" i="8"/>
  <c r="E532" i="8"/>
  <c r="E533" i="8"/>
  <c r="E534" i="8"/>
  <c r="E535" i="8"/>
  <c r="E536" i="8"/>
  <c r="E537" i="8"/>
  <c r="E538" i="8"/>
  <c r="E539" i="8"/>
  <c r="E540" i="8"/>
  <c r="E541" i="8"/>
  <c r="E542" i="8"/>
  <c r="E543" i="8"/>
  <c r="E544" i="8"/>
  <c r="E545" i="8"/>
  <c r="E546" i="8"/>
  <c r="E547" i="8"/>
  <c r="E548" i="8"/>
  <c r="E549" i="8"/>
  <c r="E550" i="8"/>
  <c r="E551" i="8"/>
  <c r="E552" i="8"/>
  <c r="E553" i="8"/>
  <c r="E554" i="8"/>
  <c r="E555" i="8"/>
  <c r="E556" i="8"/>
  <c r="E557" i="8"/>
  <c r="E558" i="8"/>
  <c r="E559" i="8"/>
  <c r="E560" i="8"/>
  <c r="E561" i="8"/>
  <c r="E562" i="8"/>
  <c r="E563" i="8"/>
  <c r="E564" i="8"/>
  <c r="E565" i="8"/>
  <c r="E566" i="8"/>
  <c r="E567" i="8"/>
  <c r="E568" i="8"/>
  <c r="E569" i="8"/>
  <c r="E570" i="8"/>
  <c r="E571" i="8"/>
  <c r="E572" i="8"/>
  <c r="E573" i="8"/>
  <c r="E574" i="8"/>
  <c r="E575" i="8"/>
  <c r="E576" i="8"/>
  <c r="E577" i="8"/>
  <c r="E578" i="8"/>
  <c r="E579" i="8"/>
  <c r="E580" i="8"/>
  <c r="E581" i="8"/>
  <c r="E582" i="8"/>
  <c r="E583" i="8"/>
  <c r="E584" i="8"/>
  <c r="E585" i="8"/>
  <c r="E586" i="8"/>
  <c r="E587" i="8"/>
  <c r="E588" i="8"/>
  <c r="E589" i="8"/>
  <c r="E590" i="8"/>
  <c r="E591" i="8"/>
  <c r="E592" i="8"/>
  <c r="E593" i="8"/>
  <c r="E594" i="8"/>
  <c r="E595" i="8"/>
  <c r="E596" i="8"/>
  <c r="E597" i="8"/>
  <c r="E598" i="8"/>
  <c r="E599" i="8"/>
  <c r="E600" i="8"/>
  <c r="E601" i="8"/>
  <c r="E602" i="8"/>
  <c r="E603" i="8"/>
  <c r="E604" i="8"/>
  <c r="E605" i="8"/>
  <c r="E606" i="8"/>
  <c r="E607" i="8"/>
  <c r="E608" i="8"/>
  <c r="E609" i="8"/>
  <c r="E610" i="8"/>
  <c r="E611" i="8"/>
  <c r="E612" i="8"/>
  <c r="E613" i="8"/>
  <c r="E614" i="8"/>
  <c r="E615" i="8"/>
  <c r="E616" i="8"/>
  <c r="E617" i="8"/>
  <c r="E618" i="8"/>
  <c r="E619" i="8"/>
  <c r="E620" i="8"/>
  <c r="E621" i="8"/>
  <c r="E622" i="8"/>
  <c r="E623" i="8"/>
  <c r="E624" i="8"/>
  <c r="E625" i="8"/>
  <c r="E626" i="8"/>
  <c r="E627" i="8"/>
  <c r="E628" i="8"/>
  <c r="E629" i="8"/>
  <c r="E630" i="8"/>
  <c r="E631" i="8"/>
  <c r="E632" i="8"/>
  <c r="E633" i="8"/>
  <c r="E634" i="8"/>
  <c r="E635" i="8"/>
  <c r="E636" i="8"/>
  <c r="E637" i="8"/>
  <c r="E638" i="8"/>
  <c r="E639" i="8"/>
  <c r="E640" i="8"/>
  <c r="E641" i="8"/>
  <c r="E642" i="8"/>
  <c r="E643" i="8"/>
  <c r="E644" i="8"/>
  <c r="E645" i="8"/>
  <c r="E646" i="8"/>
  <c r="E647" i="8"/>
  <c r="E648" i="8"/>
  <c r="E649" i="8"/>
  <c r="E650" i="8"/>
  <c r="E651" i="8"/>
  <c r="E652" i="8"/>
  <c r="E653" i="8"/>
  <c r="E654" i="8"/>
  <c r="E655" i="8"/>
  <c r="E656" i="8"/>
  <c r="E657" i="8"/>
  <c r="E658" i="8"/>
  <c r="E659" i="8"/>
  <c r="E660" i="8"/>
  <c r="E661" i="8"/>
  <c r="E662" i="8"/>
  <c r="E663" i="8"/>
  <c r="E664" i="8"/>
  <c r="E665" i="8"/>
  <c r="E666" i="8"/>
  <c r="E667" i="8"/>
  <c r="E668" i="8"/>
  <c r="E669" i="8"/>
  <c r="E670" i="8"/>
  <c r="E671" i="8"/>
  <c r="E672" i="8"/>
  <c r="E673" i="8"/>
  <c r="E674" i="8"/>
  <c r="E675" i="8"/>
  <c r="E676" i="8"/>
  <c r="E677" i="8"/>
  <c r="E678" i="8"/>
  <c r="E679" i="8"/>
  <c r="E680" i="8"/>
  <c r="E681" i="8"/>
  <c r="E682" i="8"/>
  <c r="E683" i="8"/>
  <c r="E684" i="8"/>
  <c r="E685" i="8"/>
  <c r="E686" i="8"/>
  <c r="E687" i="8"/>
  <c r="E688" i="8"/>
  <c r="E689" i="8"/>
  <c r="E690" i="8"/>
  <c r="E691" i="8"/>
  <c r="E692" i="8"/>
  <c r="E693" i="8"/>
  <c r="E694" i="8"/>
  <c r="E695" i="8"/>
  <c r="E696" i="8"/>
  <c r="E697" i="8"/>
  <c r="E698" i="8"/>
  <c r="E699" i="8"/>
  <c r="E700" i="8"/>
  <c r="E701" i="8"/>
  <c r="E702" i="8"/>
  <c r="E703" i="8"/>
  <c r="E704" i="8"/>
  <c r="E705" i="8"/>
  <c r="E706" i="8"/>
  <c r="E707" i="8"/>
  <c r="E708" i="8"/>
  <c r="E709" i="8"/>
  <c r="E710" i="8"/>
  <c r="E711" i="8"/>
  <c r="E712" i="8"/>
  <c r="E713" i="8"/>
  <c r="E714" i="8"/>
  <c r="E715" i="8"/>
  <c r="E716" i="8"/>
  <c r="E717" i="8"/>
  <c r="E718" i="8"/>
  <c r="E719" i="8"/>
  <c r="E720" i="8"/>
  <c r="E721" i="8"/>
  <c r="E722" i="8"/>
  <c r="E723" i="8"/>
  <c r="E724" i="8"/>
  <c r="E725" i="8"/>
  <c r="E726" i="8"/>
  <c r="E727" i="8"/>
  <c r="E728" i="8"/>
  <c r="E729" i="8"/>
  <c r="E730" i="8"/>
  <c r="E731" i="8"/>
  <c r="E732" i="8"/>
  <c r="E733" i="8"/>
  <c r="E734" i="8"/>
  <c r="E735" i="8"/>
  <c r="E736" i="8"/>
  <c r="E737" i="8"/>
  <c r="E738" i="8"/>
  <c r="E739" i="8"/>
  <c r="E740" i="8"/>
  <c r="E741" i="8"/>
  <c r="E742" i="8"/>
  <c r="E743" i="8"/>
  <c r="E744" i="8"/>
  <c r="E745" i="8"/>
  <c r="E746" i="8"/>
  <c r="E747" i="8"/>
  <c r="E748" i="8"/>
  <c r="E749" i="8"/>
  <c r="E750" i="8"/>
  <c r="E751" i="8"/>
  <c r="E752" i="8"/>
  <c r="E753" i="8"/>
  <c r="E754" i="8"/>
  <c r="E755" i="8"/>
  <c r="E756" i="8"/>
  <c r="E757" i="8"/>
  <c r="E758" i="8"/>
  <c r="E759" i="8"/>
  <c r="E760" i="8"/>
  <c r="E761" i="8"/>
  <c r="E762" i="8"/>
  <c r="E763" i="8"/>
  <c r="E764" i="8"/>
  <c r="E765" i="8"/>
  <c r="E766" i="8"/>
  <c r="E767" i="8"/>
  <c r="E768" i="8"/>
  <c r="E769" i="8"/>
  <c r="E770" i="8"/>
  <c r="E771" i="8"/>
  <c r="E772" i="8"/>
  <c r="E773" i="8"/>
  <c r="E774" i="8"/>
  <c r="E775" i="8"/>
  <c r="E776" i="8"/>
  <c r="E777" i="8"/>
  <c r="E778" i="8"/>
  <c r="E779" i="8"/>
  <c r="E780" i="8"/>
  <c r="E781" i="8"/>
  <c r="E782" i="8"/>
  <c r="E783" i="8"/>
  <c r="E784" i="8"/>
  <c r="E785" i="8"/>
  <c r="E786" i="8"/>
  <c r="E787" i="8"/>
  <c r="E788" i="8"/>
  <c r="E789" i="8"/>
  <c r="E790" i="8"/>
  <c r="E791" i="8"/>
  <c r="E792" i="8"/>
  <c r="E793" i="8"/>
  <c r="E794" i="8"/>
  <c r="E795" i="8"/>
  <c r="E796" i="8"/>
  <c r="E797" i="8"/>
  <c r="E798" i="8"/>
  <c r="E799" i="8"/>
  <c r="E800" i="8"/>
  <c r="E801" i="8"/>
  <c r="E802" i="8"/>
  <c r="E803" i="8"/>
  <c r="E804" i="8"/>
  <c r="E805" i="8"/>
  <c r="E806" i="8"/>
  <c r="E807" i="8"/>
  <c r="E808" i="8"/>
  <c r="E809" i="8"/>
  <c r="E810" i="8"/>
  <c r="E811" i="8"/>
  <c r="E812" i="8"/>
  <c r="E813" i="8"/>
  <c r="E814" i="8"/>
  <c r="E815" i="8"/>
  <c r="E816" i="8"/>
  <c r="E817" i="8"/>
  <c r="E818" i="8"/>
  <c r="E819" i="8"/>
  <c r="E820" i="8"/>
  <c r="E821" i="8"/>
  <c r="E822" i="8"/>
  <c r="E823" i="8"/>
  <c r="E824" i="8"/>
  <c r="E825" i="8"/>
  <c r="E826" i="8"/>
  <c r="E827" i="8"/>
  <c r="E828" i="8"/>
  <c r="E829" i="8"/>
  <c r="E830" i="8"/>
  <c r="E831" i="8"/>
  <c r="E832" i="8"/>
  <c r="E833" i="8"/>
  <c r="E834" i="8"/>
  <c r="E835" i="8"/>
  <c r="E836" i="8"/>
  <c r="E837" i="8"/>
  <c r="E838" i="8"/>
  <c r="E839" i="8"/>
  <c r="E840" i="8"/>
  <c r="E841" i="8"/>
  <c r="E842" i="8"/>
  <c r="E843" i="8"/>
  <c r="E844" i="8"/>
  <c r="E845" i="8"/>
  <c r="E846" i="8"/>
  <c r="E847" i="8"/>
  <c r="E848" i="8"/>
  <c r="E849" i="8"/>
  <c r="E850" i="8"/>
  <c r="E851" i="8"/>
  <c r="E852" i="8"/>
  <c r="E853" i="8"/>
  <c r="E854" i="8"/>
  <c r="E855" i="8"/>
  <c r="E856" i="8"/>
  <c r="E857" i="8"/>
  <c r="E858" i="8"/>
  <c r="E859" i="8"/>
  <c r="E860" i="8"/>
  <c r="E861" i="8"/>
  <c r="E862" i="8"/>
  <c r="E863" i="8"/>
  <c r="E864" i="8"/>
  <c r="E865" i="8"/>
  <c r="E866" i="8"/>
  <c r="E867" i="8"/>
  <c r="E868" i="8"/>
  <c r="E869" i="8"/>
  <c r="E870" i="8"/>
  <c r="E871" i="8"/>
  <c r="E872" i="8"/>
  <c r="E873" i="8"/>
  <c r="E874" i="8"/>
  <c r="E875" i="8"/>
  <c r="E876" i="8"/>
  <c r="E877" i="8"/>
  <c r="E878" i="8"/>
  <c r="E879" i="8"/>
  <c r="E880" i="8"/>
  <c r="E881" i="8"/>
  <c r="E882" i="8"/>
  <c r="E883" i="8"/>
  <c r="E884" i="8"/>
  <c r="E885" i="8"/>
  <c r="E886" i="8"/>
  <c r="E887" i="8"/>
  <c r="E888" i="8"/>
  <c r="E889" i="8"/>
  <c r="E890" i="8"/>
  <c r="E891" i="8"/>
  <c r="E892" i="8"/>
  <c r="E893" i="8"/>
  <c r="E894" i="8"/>
  <c r="E895" i="8"/>
  <c r="E896" i="8"/>
  <c r="E897" i="8"/>
  <c r="E898" i="8"/>
  <c r="E899" i="8"/>
  <c r="E900" i="8"/>
  <c r="E901" i="8"/>
  <c r="E902" i="8"/>
  <c r="E903" i="8"/>
  <c r="E904" i="8"/>
  <c r="E905" i="8"/>
  <c r="E906" i="8"/>
  <c r="E907" i="8"/>
  <c r="E908" i="8"/>
  <c r="E909" i="8"/>
  <c r="E910" i="8"/>
  <c r="E911" i="8"/>
  <c r="E912" i="8"/>
  <c r="E913" i="8"/>
  <c r="E914" i="8"/>
  <c r="E915" i="8"/>
  <c r="E916" i="8"/>
  <c r="E917" i="8"/>
  <c r="E918" i="8"/>
  <c r="E919" i="8"/>
  <c r="E920" i="8"/>
  <c r="E921" i="8"/>
  <c r="E922" i="8"/>
  <c r="E923" i="8"/>
  <c r="E924" i="8"/>
  <c r="E925" i="8"/>
  <c r="E926" i="8"/>
  <c r="E927" i="8"/>
  <c r="E928" i="8"/>
  <c r="E929" i="8"/>
  <c r="E930" i="8"/>
  <c r="E931" i="8"/>
  <c r="E932" i="8"/>
  <c r="E933" i="8"/>
  <c r="E934" i="8"/>
  <c r="E935" i="8"/>
  <c r="E936" i="8"/>
  <c r="E937" i="8"/>
  <c r="E938" i="8"/>
  <c r="E939" i="8"/>
  <c r="E940" i="8"/>
  <c r="E941" i="8"/>
  <c r="E942" i="8"/>
  <c r="E943" i="8"/>
  <c r="E944" i="8"/>
  <c r="E945" i="8"/>
  <c r="E946" i="8"/>
  <c r="E947" i="8"/>
  <c r="E948" i="8"/>
  <c r="E949" i="8"/>
  <c r="E950" i="8"/>
  <c r="E951" i="8"/>
  <c r="E952" i="8"/>
  <c r="E953" i="8"/>
  <c r="E954" i="8"/>
  <c r="E955" i="8"/>
  <c r="E956" i="8"/>
  <c r="E957" i="8"/>
  <c r="E958" i="8"/>
  <c r="E959" i="8"/>
  <c r="E960" i="8"/>
  <c r="E961" i="8"/>
  <c r="E962" i="8"/>
  <c r="E963" i="8"/>
  <c r="E964" i="8"/>
  <c r="E965" i="8"/>
  <c r="E966" i="8"/>
  <c r="E967" i="8"/>
  <c r="E968" i="8"/>
  <c r="E969" i="8"/>
  <c r="E970" i="8"/>
  <c r="E971" i="8"/>
  <c r="E972" i="8"/>
  <c r="E973" i="8"/>
  <c r="E974" i="8"/>
  <c r="E975" i="8"/>
  <c r="E976" i="8"/>
  <c r="E977" i="8"/>
  <c r="E978" i="8"/>
  <c r="E979" i="8"/>
  <c r="E980" i="8"/>
  <c r="E981" i="8"/>
  <c r="E982" i="8"/>
  <c r="E983" i="8"/>
  <c r="E984" i="8"/>
  <c r="E985" i="8"/>
  <c r="E986" i="8"/>
  <c r="E987" i="8"/>
  <c r="E988" i="8"/>
  <c r="E989" i="8"/>
  <c r="E990" i="8"/>
  <c r="E991" i="8"/>
  <c r="E992" i="8"/>
  <c r="E993" i="8"/>
  <c r="E994" i="8"/>
  <c r="E995" i="8"/>
  <c r="E996" i="8"/>
  <c r="E997" i="8"/>
  <c r="E998" i="8"/>
  <c r="E999" i="8"/>
  <c r="E1000" i="8"/>
  <c r="E1001" i="8"/>
  <c r="E1002" i="8"/>
  <c r="E1003" i="8"/>
  <c r="E6" i="8"/>
  <c r="G1003" i="6"/>
  <c r="G1002" i="6"/>
  <c r="G1001" i="6"/>
  <c r="G1000" i="6"/>
  <c r="G999" i="6"/>
  <c r="G998" i="6"/>
  <c r="G997" i="6"/>
  <c r="G996" i="6"/>
  <c r="G995" i="6"/>
  <c r="G994" i="6"/>
  <c r="G993" i="6"/>
  <c r="G992" i="6"/>
  <c r="G991" i="6"/>
  <c r="G990" i="6"/>
  <c r="G989" i="6"/>
  <c r="G988" i="6"/>
  <c r="G987" i="6"/>
  <c r="G986" i="6"/>
  <c r="G985" i="6"/>
  <c r="G984" i="6"/>
  <c r="G983" i="6"/>
  <c r="G982" i="6"/>
  <c r="G981" i="6"/>
  <c r="G980" i="6"/>
  <c r="G979" i="6"/>
  <c r="G978" i="6"/>
  <c r="G977" i="6"/>
  <c r="G976" i="6"/>
  <c r="G975" i="6"/>
  <c r="G974" i="6"/>
  <c r="G973" i="6"/>
  <c r="G972" i="6"/>
  <c r="G971" i="6"/>
  <c r="G970" i="6"/>
  <c r="G969" i="6"/>
  <c r="G968" i="6"/>
  <c r="G967" i="6"/>
  <c r="G966" i="6"/>
  <c r="G965" i="6"/>
  <c r="G964" i="6"/>
  <c r="G963" i="6"/>
  <c r="G962" i="6"/>
  <c r="G961" i="6"/>
  <c r="G960" i="6"/>
  <c r="G959" i="6"/>
  <c r="G958" i="6"/>
  <c r="G957" i="6"/>
  <c r="G956" i="6"/>
  <c r="G955" i="6"/>
  <c r="G954" i="6"/>
  <c r="G953" i="6"/>
  <c r="G952" i="6"/>
  <c r="G951" i="6"/>
  <c r="G950" i="6"/>
  <c r="G949" i="6"/>
  <c r="G948" i="6"/>
  <c r="G947" i="6"/>
  <c r="G946" i="6"/>
  <c r="G945" i="6"/>
  <c r="G944" i="6"/>
  <c r="G943" i="6"/>
  <c r="G942" i="6"/>
  <c r="G941" i="6"/>
  <c r="G940" i="6"/>
  <c r="G939" i="6"/>
  <c r="G938" i="6"/>
  <c r="G937" i="6"/>
  <c r="G936" i="6"/>
  <c r="G935" i="6"/>
  <c r="G934" i="6"/>
  <c r="G933" i="6"/>
  <c r="G932" i="6"/>
  <c r="G931" i="6"/>
  <c r="G930" i="6"/>
  <c r="G929" i="6"/>
  <c r="G928" i="6"/>
  <c r="G927" i="6"/>
  <c r="G926" i="6"/>
  <c r="G925" i="6"/>
  <c r="G924" i="6"/>
  <c r="G923" i="6"/>
  <c r="G922" i="6"/>
  <c r="G921" i="6"/>
  <c r="G920" i="6"/>
  <c r="G919" i="6"/>
  <c r="G918" i="6"/>
  <c r="G917" i="6"/>
  <c r="G916" i="6"/>
  <c r="G915" i="6"/>
  <c r="G914" i="6"/>
  <c r="G913" i="6"/>
  <c r="G912" i="6"/>
  <c r="G911" i="6"/>
  <c r="G910" i="6"/>
  <c r="G909" i="6"/>
  <c r="G908" i="6"/>
  <c r="G907" i="6"/>
  <c r="G906" i="6"/>
  <c r="G905" i="6"/>
  <c r="G904" i="6"/>
  <c r="G903" i="6"/>
  <c r="G902" i="6"/>
  <c r="G901" i="6"/>
  <c r="G900" i="6"/>
  <c r="G899" i="6"/>
  <c r="G898" i="6"/>
  <c r="G897" i="6"/>
  <c r="G896" i="6"/>
  <c r="G895" i="6"/>
  <c r="G894" i="6"/>
  <c r="G893" i="6"/>
  <c r="G892" i="6"/>
  <c r="G891" i="6"/>
  <c r="G890" i="6"/>
  <c r="G889" i="6"/>
  <c r="G888" i="6"/>
  <c r="G887" i="6"/>
  <c r="G886" i="6"/>
  <c r="G885" i="6"/>
  <c r="G884" i="6"/>
  <c r="G883" i="6"/>
  <c r="G882" i="6"/>
  <c r="G881" i="6"/>
  <c r="G880" i="6"/>
  <c r="G879" i="6"/>
  <c r="G878" i="6"/>
  <c r="G877" i="6"/>
  <c r="G876" i="6"/>
  <c r="G875" i="6"/>
  <c r="G874" i="6"/>
  <c r="G873" i="6"/>
  <c r="G872" i="6"/>
  <c r="G871" i="6"/>
  <c r="G870" i="6"/>
  <c r="G869" i="6"/>
  <c r="G868" i="6"/>
  <c r="G867" i="6"/>
  <c r="G866" i="6"/>
  <c r="G865" i="6"/>
  <c r="G864" i="6"/>
  <c r="G863" i="6"/>
  <c r="G862" i="6"/>
  <c r="G861" i="6"/>
  <c r="G860" i="6"/>
  <c r="G859" i="6"/>
  <c r="G858" i="6"/>
  <c r="G857" i="6"/>
  <c r="G856" i="6"/>
  <c r="G855" i="6"/>
  <c r="G854" i="6"/>
  <c r="G853" i="6"/>
  <c r="G852" i="6"/>
  <c r="G851" i="6"/>
  <c r="G850" i="6"/>
  <c r="G849" i="6"/>
  <c r="G848" i="6"/>
  <c r="G847" i="6"/>
  <c r="G846" i="6"/>
  <c r="G845" i="6"/>
  <c r="G844" i="6"/>
  <c r="G843" i="6"/>
  <c r="G842" i="6"/>
  <c r="G841" i="6"/>
  <c r="G840" i="6"/>
  <c r="G839" i="6"/>
  <c r="G838" i="6"/>
  <c r="G837" i="6"/>
  <c r="G836" i="6"/>
  <c r="G835" i="6"/>
  <c r="G834" i="6"/>
  <c r="G833" i="6"/>
  <c r="G832" i="6"/>
  <c r="G831" i="6"/>
  <c r="G830" i="6"/>
  <c r="G829" i="6"/>
  <c r="G828" i="6"/>
  <c r="G827" i="6"/>
  <c r="G826" i="6"/>
  <c r="G825" i="6"/>
  <c r="G824" i="6"/>
  <c r="G823" i="6"/>
  <c r="G822" i="6"/>
  <c r="G821" i="6"/>
  <c r="G820" i="6"/>
  <c r="G819" i="6"/>
  <c r="G818" i="6"/>
  <c r="G817" i="6"/>
  <c r="G816" i="6"/>
  <c r="G815" i="6"/>
  <c r="G814" i="6"/>
  <c r="G813" i="6"/>
  <c r="G812" i="6"/>
  <c r="G811" i="6"/>
  <c r="G810" i="6"/>
  <c r="G809" i="6"/>
  <c r="G808" i="6"/>
  <c r="G807" i="6"/>
  <c r="G806" i="6"/>
  <c r="G805" i="6"/>
  <c r="G804" i="6"/>
  <c r="G803" i="6"/>
  <c r="G802" i="6"/>
  <c r="G801" i="6"/>
  <c r="G800" i="6"/>
  <c r="G799" i="6"/>
  <c r="G798" i="6"/>
  <c r="G797" i="6"/>
  <c r="G796" i="6"/>
  <c r="G795" i="6"/>
  <c r="G794" i="6"/>
  <c r="G793" i="6"/>
  <c r="G792" i="6"/>
  <c r="G791" i="6"/>
  <c r="G790" i="6"/>
  <c r="G789" i="6"/>
  <c r="G788" i="6"/>
  <c r="G787" i="6"/>
  <c r="G786" i="6"/>
  <c r="G785" i="6"/>
  <c r="G784" i="6"/>
  <c r="G783" i="6"/>
  <c r="G782" i="6"/>
  <c r="G781" i="6"/>
  <c r="G780" i="6"/>
  <c r="G779" i="6"/>
  <c r="G778" i="6"/>
  <c r="G777" i="6"/>
  <c r="G776" i="6"/>
  <c r="G775" i="6"/>
  <c r="G774" i="6"/>
  <c r="G773" i="6"/>
  <c r="G772" i="6"/>
  <c r="G771" i="6"/>
  <c r="G770" i="6"/>
  <c r="G769" i="6"/>
  <c r="G768" i="6"/>
  <c r="G767" i="6"/>
  <c r="G766" i="6"/>
  <c r="G765" i="6"/>
  <c r="G764" i="6"/>
  <c r="G763" i="6"/>
  <c r="G762" i="6"/>
  <c r="G761" i="6"/>
  <c r="G760" i="6"/>
  <c r="G759" i="6"/>
  <c r="G758" i="6"/>
  <c r="G757" i="6"/>
  <c r="G756" i="6"/>
  <c r="G755" i="6"/>
  <c r="G754" i="6"/>
  <c r="G753" i="6"/>
  <c r="G752" i="6"/>
  <c r="G751" i="6"/>
  <c r="G750" i="6"/>
  <c r="G749" i="6"/>
  <c r="G748" i="6"/>
  <c r="G747" i="6"/>
  <c r="G746" i="6"/>
  <c r="G745" i="6"/>
  <c r="G744" i="6"/>
  <c r="G743" i="6"/>
  <c r="G742" i="6"/>
  <c r="G741" i="6"/>
  <c r="G740" i="6"/>
  <c r="G739" i="6"/>
  <c r="G738" i="6"/>
  <c r="G737" i="6"/>
  <c r="G736" i="6"/>
  <c r="G735" i="6"/>
  <c r="G734" i="6"/>
  <c r="G733" i="6"/>
  <c r="G732" i="6"/>
  <c r="G731" i="6"/>
  <c r="G730" i="6"/>
  <c r="G729" i="6"/>
  <c r="G728" i="6"/>
  <c r="G727" i="6"/>
  <c r="G726" i="6"/>
  <c r="G725" i="6"/>
  <c r="G724" i="6"/>
  <c r="G723" i="6"/>
  <c r="G722" i="6"/>
  <c r="G721" i="6"/>
  <c r="G720" i="6"/>
  <c r="G719" i="6"/>
  <c r="G718" i="6"/>
  <c r="G717" i="6"/>
  <c r="G716" i="6"/>
  <c r="G715" i="6"/>
  <c r="G714" i="6"/>
  <c r="G713" i="6"/>
  <c r="G712" i="6"/>
  <c r="G711" i="6"/>
  <c r="G710" i="6"/>
  <c r="G709" i="6"/>
  <c r="G708" i="6"/>
  <c r="G707" i="6"/>
  <c r="G706" i="6"/>
  <c r="G705" i="6"/>
  <c r="G704" i="6"/>
  <c r="G703" i="6"/>
  <c r="G702" i="6"/>
  <c r="G701" i="6"/>
  <c r="G700" i="6"/>
  <c r="G699" i="6"/>
  <c r="G698" i="6"/>
  <c r="G697" i="6"/>
  <c r="G696" i="6"/>
  <c r="G695" i="6"/>
  <c r="G694" i="6"/>
  <c r="G693" i="6"/>
  <c r="G692" i="6"/>
  <c r="G691" i="6"/>
  <c r="G690" i="6"/>
  <c r="G689" i="6"/>
  <c r="G688" i="6"/>
  <c r="G687" i="6"/>
  <c r="G686" i="6"/>
  <c r="G685" i="6"/>
  <c r="G684" i="6"/>
  <c r="G683" i="6"/>
  <c r="G682" i="6"/>
  <c r="G681" i="6"/>
  <c r="G680" i="6"/>
  <c r="G679" i="6"/>
  <c r="G678" i="6"/>
  <c r="G677" i="6"/>
  <c r="G676" i="6"/>
  <c r="G675" i="6"/>
  <c r="G674" i="6"/>
  <c r="G673" i="6"/>
  <c r="G672" i="6"/>
  <c r="G671" i="6"/>
  <c r="G670" i="6"/>
  <c r="G669" i="6"/>
  <c r="G668" i="6"/>
  <c r="G667" i="6"/>
  <c r="G666" i="6"/>
  <c r="G665" i="6"/>
  <c r="G664" i="6"/>
  <c r="G663" i="6"/>
  <c r="G662" i="6"/>
  <c r="G661" i="6"/>
  <c r="G660" i="6"/>
  <c r="G659" i="6"/>
  <c r="G658" i="6"/>
  <c r="G657" i="6"/>
  <c r="G656" i="6"/>
  <c r="G655" i="6"/>
  <c r="G654" i="6"/>
  <c r="G653" i="6"/>
  <c r="G652" i="6"/>
  <c r="G651" i="6"/>
  <c r="G650" i="6"/>
  <c r="G649" i="6"/>
  <c r="G648" i="6"/>
  <c r="G647" i="6"/>
  <c r="G646" i="6"/>
  <c r="G645" i="6"/>
  <c r="G644" i="6"/>
  <c r="G643" i="6"/>
  <c r="G642" i="6"/>
  <c r="G641" i="6"/>
  <c r="G640" i="6"/>
  <c r="G639" i="6"/>
  <c r="G638" i="6"/>
  <c r="G637" i="6"/>
  <c r="G636" i="6"/>
  <c r="G635" i="6"/>
  <c r="G634" i="6"/>
  <c r="G633" i="6"/>
  <c r="G632" i="6"/>
  <c r="G631" i="6"/>
  <c r="G630" i="6"/>
  <c r="G629" i="6"/>
  <c r="G628" i="6"/>
  <c r="G627" i="6"/>
  <c r="G626" i="6"/>
  <c r="G625" i="6"/>
  <c r="G624" i="6"/>
  <c r="G623" i="6"/>
  <c r="G622" i="6"/>
  <c r="G621" i="6"/>
  <c r="G620" i="6"/>
  <c r="G619" i="6"/>
  <c r="G618" i="6"/>
  <c r="G617" i="6"/>
  <c r="G616" i="6"/>
  <c r="G615" i="6"/>
  <c r="G614" i="6"/>
  <c r="G613" i="6"/>
  <c r="G612" i="6"/>
  <c r="G611" i="6"/>
  <c r="G610" i="6"/>
  <c r="G609" i="6"/>
  <c r="G608" i="6"/>
  <c r="G607" i="6"/>
  <c r="G606" i="6"/>
  <c r="G605" i="6"/>
  <c r="G604" i="6"/>
  <c r="G603" i="6"/>
  <c r="G602" i="6"/>
  <c r="G601" i="6"/>
  <c r="G600" i="6"/>
  <c r="G599" i="6"/>
  <c r="G598" i="6"/>
  <c r="G597" i="6"/>
  <c r="G596" i="6"/>
  <c r="G595" i="6"/>
  <c r="G594" i="6"/>
  <c r="G593" i="6"/>
  <c r="G592" i="6"/>
  <c r="G591" i="6"/>
  <c r="G590" i="6"/>
  <c r="G589" i="6"/>
  <c r="G588" i="6"/>
  <c r="G587" i="6"/>
  <c r="G586" i="6"/>
  <c r="G585" i="6"/>
  <c r="G584" i="6"/>
  <c r="G583" i="6"/>
  <c r="G582" i="6"/>
  <c r="G581" i="6"/>
  <c r="G580" i="6"/>
  <c r="G579" i="6"/>
  <c r="G578" i="6"/>
  <c r="G577" i="6"/>
  <c r="G576" i="6"/>
  <c r="G575" i="6"/>
  <c r="G574" i="6"/>
  <c r="G573" i="6"/>
  <c r="G572" i="6"/>
  <c r="G571" i="6"/>
  <c r="G570" i="6"/>
  <c r="G569" i="6"/>
  <c r="G568" i="6"/>
  <c r="G567" i="6"/>
  <c r="G566" i="6"/>
  <c r="G565" i="6"/>
  <c r="G564" i="6"/>
  <c r="G563" i="6"/>
  <c r="G562" i="6"/>
  <c r="G561" i="6"/>
  <c r="G560" i="6"/>
  <c r="G559" i="6"/>
  <c r="G558" i="6"/>
  <c r="G557" i="6"/>
  <c r="G556" i="6"/>
  <c r="G555" i="6"/>
  <c r="G554" i="6"/>
  <c r="G553" i="6"/>
  <c r="G552" i="6"/>
  <c r="G551" i="6"/>
  <c r="G550" i="6"/>
  <c r="G549" i="6"/>
  <c r="G548" i="6"/>
  <c r="G547" i="6"/>
  <c r="G546" i="6"/>
  <c r="G545" i="6"/>
  <c r="G544" i="6"/>
  <c r="G543" i="6"/>
  <c r="G542" i="6"/>
  <c r="G541" i="6"/>
  <c r="G540" i="6"/>
  <c r="G539" i="6"/>
  <c r="G538" i="6"/>
  <c r="G537" i="6"/>
  <c r="G536" i="6"/>
  <c r="G535" i="6"/>
  <c r="G534" i="6"/>
  <c r="G533" i="6"/>
  <c r="G532" i="6"/>
  <c r="G531" i="6"/>
  <c r="G530" i="6"/>
  <c r="G529" i="6"/>
  <c r="G528" i="6"/>
  <c r="G527" i="6"/>
  <c r="G526" i="6"/>
  <c r="G525" i="6"/>
  <c r="G524" i="6"/>
  <c r="G523" i="6"/>
  <c r="G522" i="6"/>
  <c r="G521" i="6"/>
  <c r="G520" i="6"/>
  <c r="G519" i="6"/>
  <c r="G518" i="6"/>
  <c r="G517" i="6"/>
  <c r="G516" i="6"/>
  <c r="G515" i="6"/>
  <c r="G514" i="6"/>
  <c r="G513" i="6"/>
  <c r="G512" i="6"/>
  <c r="G511" i="6"/>
  <c r="G510" i="6"/>
  <c r="G509" i="6"/>
  <c r="G508" i="6"/>
  <c r="G507" i="6"/>
  <c r="G506" i="6"/>
  <c r="G505" i="6"/>
  <c r="G504" i="6"/>
  <c r="G503" i="6"/>
  <c r="G502" i="6"/>
  <c r="G501" i="6"/>
  <c r="G500" i="6"/>
  <c r="G499" i="6"/>
  <c r="G498" i="6"/>
  <c r="G497" i="6"/>
  <c r="G496" i="6"/>
  <c r="G495" i="6"/>
  <c r="G494" i="6"/>
  <c r="G493" i="6"/>
  <c r="G492" i="6"/>
  <c r="G491" i="6"/>
  <c r="G490" i="6"/>
  <c r="G489" i="6"/>
  <c r="G488" i="6"/>
  <c r="G487" i="6"/>
  <c r="G486" i="6"/>
  <c r="G485" i="6"/>
  <c r="G484" i="6"/>
  <c r="G483" i="6"/>
  <c r="G482" i="6"/>
  <c r="G481" i="6"/>
  <c r="G480" i="6"/>
  <c r="G479" i="6"/>
  <c r="G478" i="6"/>
  <c r="G477" i="6"/>
  <c r="G476" i="6"/>
  <c r="G475" i="6"/>
  <c r="G474" i="6"/>
  <c r="G473" i="6"/>
  <c r="G472" i="6"/>
  <c r="G471" i="6"/>
  <c r="G470" i="6"/>
  <c r="G469" i="6"/>
  <c r="G468" i="6"/>
  <c r="G467" i="6"/>
  <c r="G466" i="6"/>
  <c r="G465" i="6"/>
  <c r="G464" i="6"/>
  <c r="G463" i="6"/>
  <c r="G462" i="6"/>
  <c r="G461" i="6"/>
  <c r="G460" i="6"/>
  <c r="G459" i="6"/>
  <c r="G458" i="6"/>
  <c r="G457" i="6"/>
  <c r="G456" i="6"/>
  <c r="G455" i="6"/>
  <c r="G454" i="6"/>
  <c r="G453" i="6"/>
  <c r="G452" i="6"/>
  <c r="G451" i="6"/>
  <c r="G450" i="6"/>
  <c r="G449" i="6"/>
  <c r="G448" i="6"/>
  <c r="G447" i="6"/>
  <c r="G446" i="6"/>
  <c r="G445" i="6"/>
  <c r="G444" i="6"/>
  <c r="G443" i="6"/>
  <c r="G442" i="6"/>
  <c r="G441" i="6"/>
  <c r="G440" i="6"/>
  <c r="G439" i="6"/>
  <c r="G438" i="6"/>
  <c r="G437" i="6"/>
  <c r="G436" i="6"/>
  <c r="G435" i="6"/>
  <c r="G434" i="6"/>
  <c r="G433" i="6"/>
  <c r="G432" i="6"/>
  <c r="G431" i="6"/>
  <c r="G430" i="6"/>
  <c r="G429" i="6"/>
  <c r="G428" i="6"/>
  <c r="G427" i="6"/>
  <c r="G426" i="6"/>
  <c r="G425" i="6"/>
  <c r="G424" i="6"/>
  <c r="G423" i="6"/>
  <c r="G422" i="6"/>
  <c r="G421" i="6"/>
  <c r="G420" i="6"/>
  <c r="G419" i="6"/>
  <c r="G418" i="6"/>
  <c r="G417" i="6"/>
  <c r="G416" i="6"/>
  <c r="G415" i="6"/>
  <c r="G414" i="6"/>
  <c r="G413" i="6"/>
  <c r="G412" i="6"/>
  <c r="G411" i="6"/>
  <c r="G410" i="6"/>
  <c r="G409" i="6"/>
  <c r="G408" i="6"/>
  <c r="G407" i="6"/>
  <c r="G406" i="6"/>
  <c r="G405" i="6"/>
  <c r="G404" i="6"/>
  <c r="G403" i="6"/>
  <c r="G402" i="6"/>
  <c r="G401" i="6"/>
  <c r="G400" i="6"/>
  <c r="G399" i="6"/>
  <c r="G398" i="6"/>
  <c r="G397" i="6"/>
  <c r="G396" i="6"/>
  <c r="G395" i="6"/>
  <c r="G394" i="6"/>
  <c r="G393" i="6"/>
  <c r="G392" i="6"/>
  <c r="G391" i="6"/>
  <c r="G390" i="6"/>
  <c r="G389" i="6"/>
  <c r="G388" i="6"/>
  <c r="G387" i="6"/>
  <c r="G386" i="6"/>
  <c r="G385" i="6"/>
  <c r="G384" i="6"/>
  <c r="G383" i="6"/>
  <c r="G382" i="6"/>
  <c r="G381" i="6"/>
  <c r="G380" i="6"/>
  <c r="G379" i="6"/>
  <c r="G378" i="6"/>
  <c r="G377" i="6"/>
  <c r="G376" i="6"/>
  <c r="G375" i="6"/>
  <c r="G374" i="6"/>
  <c r="G373" i="6"/>
  <c r="G372" i="6"/>
  <c r="G371" i="6"/>
  <c r="G370" i="6"/>
  <c r="G369" i="6"/>
  <c r="G368" i="6"/>
  <c r="G367" i="6"/>
  <c r="G366" i="6"/>
  <c r="G365" i="6"/>
  <c r="G364" i="6"/>
  <c r="G363" i="6"/>
  <c r="G362" i="6"/>
  <c r="G361" i="6"/>
  <c r="G360" i="6"/>
  <c r="G359" i="6"/>
  <c r="G358" i="6"/>
  <c r="G357" i="6"/>
  <c r="G356" i="6"/>
  <c r="G355" i="6"/>
  <c r="G354" i="6"/>
  <c r="G353" i="6"/>
  <c r="G352" i="6"/>
  <c r="G351" i="6"/>
  <c r="G350" i="6"/>
  <c r="G349" i="6"/>
  <c r="G348" i="6"/>
  <c r="G347" i="6"/>
  <c r="G346" i="6"/>
  <c r="G345" i="6"/>
  <c r="G344" i="6"/>
  <c r="G343" i="6"/>
  <c r="G342" i="6"/>
  <c r="G341" i="6"/>
  <c r="G340" i="6"/>
  <c r="G339" i="6"/>
  <c r="G338" i="6"/>
  <c r="G337" i="6"/>
  <c r="G336" i="6"/>
  <c r="G335" i="6"/>
  <c r="G334" i="6"/>
  <c r="G333" i="6"/>
  <c r="G332" i="6"/>
  <c r="G331" i="6"/>
  <c r="G330" i="6"/>
  <c r="G329" i="6"/>
  <c r="G328" i="6"/>
  <c r="G327" i="6"/>
  <c r="G326" i="6"/>
  <c r="G325" i="6"/>
  <c r="G324" i="6"/>
  <c r="G323" i="6"/>
  <c r="G322" i="6"/>
  <c r="G321" i="6"/>
  <c r="G320" i="6"/>
  <c r="G319" i="6"/>
  <c r="G318" i="6"/>
  <c r="G317" i="6"/>
  <c r="G316" i="6"/>
  <c r="G315" i="6"/>
  <c r="G314" i="6"/>
  <c r="G313" i="6"/>
  <c r="G312" i="6"/>
  <c r="G311" i="6"/>
  <c r="G310" i="6"/>
  <c r="G309" i="6"/>
  <c r="G308" i="6"/>
  <c r="G307" i="6"/>
  <c r="G306" i="6"/>
  <c r="G305" i="6"/>
  <c r="G304" i="6"/>
  <c r="G303" i="6"/>
  <c r="G302" i="6"/>
  <c r="G301" i="6"/>
  <c r="G300" i="6"/>
  <c r="G299" i="6"/>
  <c r="G298" i="6"/>
  <c r="G297" i="6"/>
  <c r="G296" i="6"/>
  <c r="G295" i="6"/>
  <c r="G294" i="6"/>
  <c r="G293" i="6"/>
  <c r="G292" i="6"/>
  <c r="G291" i="6"/>
  <c r="G290" i="6"/>
  <c r="G289" i="6"/>
  <c r="G288" i="6"/>
  <c r="G287" i="6"/>
  <c r="G286" i="6"/>
  <c r="G285" i="6"/>
  <c r="G284" i="6"/>
  <c r="G283" i="6"/>
  <c r="G282" i="6"/>
  <c r="G281" i="6"/>
  <c r="G280" i="6"/>
  <c r="G279" i="6"/>
  <c r="G278" i="6"/>
  <c r="G277" i="6"/>
  <c r="G276" i="6"/>
  <c r="G275" i="6"/>
  <c r="G274" i="6"/>
  <c r="G273" i="6"/>
  <c r="G272" i="6"/>
  <c r="G271" i="6"/>
  <c r="G270" i="6"/>
  <c r="G269" i="6"/>
  <c r="G268" i="6"/>
  <c r="G267" i="6"/>
  <c r="G266" i="6"/>
  <c r="G265" i="6"/>
  <c r="G264" i="6"/>
  <c r="G263" i="6"/>
  <c r="G262" i="6"/>
  <c r="G261" i="6"/>
  <c r="G260" i="6"/>
  <c r="G259" i="6"/>
  <c r="G258" i="6"/>
  <c r="G257" i="6"/>
  <c r="G256" i="6"/>
  <c r="G255" i="6"/>
  <c r="G254" i="6"/>
  <c r="G253" i="6"/>
  <c r="G252" i="6"/>
  <c r="G251" i="6"/>
  <c r="G250" i="6"/>
  <c r="G249" i="6"/>
  <c r="G248" i="6"/>
  <c r="G247" i="6"/>
  <c r="G246" i="6"/>
  <c r="G245" i="6"/>
  <c r="G244" i="6"/>
  <c r="G243" i="6"/>
  <c r="G242" i="6"/>
  <c r="G241" i="6"/>
  <c r="G240" i="6"/>
  <c r="G239" i="6"/>
  <c r="G238" i="6"/>
  <c r="G237" i="6"/>
  <c r="G236" i="6"/>
  <c r="G235" i="6"/>
  <c r="G234" i="6"/>
  <c r="G233" i="6"/>
  <c r="G232" i="6"/>
  <c r="G231" i="6"/>
  <c r="G230" i="6"/>
  <c r="G229" i="6"/>
  <c r="G228" i="6"/>
  <c r="G227" i="6"/>
  <c r="G226" i="6"/>
  <c r="G225" i="6"/>
  <c r="G224" i="6"/>
  <c r="G223" i="6"/>
  <c r="G222" i="6"/>
  <c r="G221" i="6"/>
  <c r="G220" i="6"/>
  <c r="G219" i="6"/>
  <c r="G218" i="6"/>
  <c r="G217" i="6"/>
  <c r="G216" i="6"/>
  <c r="G215" i="6"/>
  <c r="G214" i="6"/>
  <c r="G213" i="6"/>
  <c r="G212" i="6"/>
  <c r="G211" i="6"/>
  <c r="G210" i="6"/>
  <c r="G209" i="6"/>
  <c r="G208" i="6"/>
  <c r="G207" i="6"/>
  <c r="G206" i="6"/>
  <c r="G205" i="6"/>
  <c r="G204" i="6"/>
  <c r="G203" i="6"/>
  <c r="G202" i="6"/>
  <c r="G201" i="6"/>
  <c r="G200" i="6"/>
  <c r="G199" i="6"/>
  <c r="G198" i="6"/>
  <c r="G197" i="6"/>
  <c r="G196" i="6"/>
  <c r="G195" i="6"/>
  <c r="G194" i="6"/>
  <c r="G193" i="6"/>
  <c r="G192" i="6"/>
  <c r="G191" i="6"/>
  <c r="G190" i="6"/>
  <c r="G189" i="6"/>
  <c r="G188" i="6"/>
  <c r="G187" i="6"/>
  <c r="G186" i="6"/>
  <c r="G185" i="6"/>
  <c r="G184" i="6"/>
  <c r="G183" i="6"/>
  <c r="G182" i="6"/>
  <c r="G181" i="6"/>
  <c r="G180" i="6"/>
  <c r="G179" i="6"/>
  <c r="G178" i="6"/>
  <c r="G177" i="6"/>
  <c r="G176" i="6"/>
  <c r="G175" i="6"/>
  <c r="G174" i="6"/>
  <c r="G173" i="6"/>
  <c r="G172" i="6"/>
  <c r="G171" i="6"/>
  <c r="G170" i="6"/>
  <c r="G169" i="6"/>
  <c r="G168" i="6"/>
  <c r="G167" i="6"/>
  <c r="G166" i="6"/>
  <c r="G165" i="6"/>
  <c r="G164" i="6"/>
  <c r="G163" i="6"/>
  <c r="G162" i="6"/>
  <c r="G161" i="6"/>
  <c r="G160" i="6"/>
  <c r="G159" i="6"/>
  <c r="G158" i="6"/>
  <c r="G157" i="6"/>
  <c r="G156" i="6"/>
  <c r="G155" i="6"/>
  <c r="G154" i="6"/>
  <c r="G153" i="6"/>
  <c r="G152" i="6"/>
  <c r="G151" i="6"/>
  <c r="G150" i="6"/>
  <c r="G149" i="6"/>
  <c r="G148" i="6"/>
  <c r="G147" i="6"/>
  <c r="G146" i="6"/>
  <c r="G145" i="6"/>
  <c r="G144" i="6"/>
  <c r="G143" i="6"/>
  <c r="G142" i="6"/>
  <c r="G141" i="6"/>
  <c r="G140" i="6"/>
  <c r="G139" i="6"/>
  <c r="G138" i="6"/>
  <c r="G137" i="6"/>
  <c r="G136" i="6"/>
  <c r="G135" i="6"/>
  <c r="G134" i="6"/>
  <c r="G133" i="6"/>
  <c r="G132" i="6"/>
  <c r="G131" i="6"/>
  <c r="G130" i="6"/>
  <c r="G129" i="6"/>
  <c r="G128" i="6"/>
  <c r="G127" i="6"/>
  <c r="G126" i="6"/>
  <c r="G125" i="6"/>
  <c r="G124" i="6"/>
  <c r="G123" i="6"/>
  <c r="G122" i="6"/>
  <c r="G121" i="6"/>
  <c r="G120" i="6"/>
  <c r="G119" i="6"/>
  <c r="G118" i="6"/>
  <c r="G117" i="6"/>
  <c r="G116" i="6"/>
  <c r="G115" i="6"/>
  <c r="G114" i="6"/>
  <c r="G113" i="6"/>
  <c r="G112" i="6"/>
  <c r="G111" i="6"/>
  <c r="G110" i="6"/>
  <c r="G109" i="6"/>
  <c r="G108" i="6"/>
  <c r="G107" i="6"/>
  <c r="G106" i="6"/>
  <c r="G105" i="6"/>
  <c r="G104" i="6"/>
  <c r="G103" i="6"/>
  <c r="G102" i="6"/>
  <c r="G101" i="6"/>
  <c r="G100" i="6"/>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D108" i="10"/>
  <c r="C108" i="10"/>
  <c r="B108" i="10"/>
  <c r="D107" i="10"/>
  <c r="C107" i="10"/>
  <c r="B107" i="10"/>
  <c r="D106" i="10"/>
  <c r="C106" i="10"/>
  <c r="B106" i="10"/>
  <c r="D105" i="10"/>
  <c r="C105" i="10"/>
  <c r="B105" i="10"/>
  <c r="D104" i="10"/>
  <c r="C104" i="10"/>
  <c r="B104" i="10"/>
  <c r="D103" i="10"/>
  <c r="C103" i="10"/>
  <c r="B103" i="10"/>
  <c r="D102" i="10"/>
  <c r="C102" i="10"/>
  <c r="B102" i="10"/>
  <c r="D101" i="10"/>
  <c r="C101" i="10"/>
  <c r="B101" i="10"/>
  <c r="D100" i="10"/>
  <c r="C100" i="10"/>
  <c r="B100" i="10"/>
  <c r="D99" i="10"/>
  <c r="C99" i="10"/>
  <c r="B99" i="10"/>
  <c r="D98" i="10"/>
  <c r="C98" i="10"/>
  <c r="B98" i="10"/>
  <c r="D97" i="10"/>
  <c r="C97" i="10"/>
  <c r="B97" i="10"/>
  <c r="D96" i="10"/>
  <c r="C96" i="10"/>
  <c r="B96" i="10"/>
  <c r="D95" i="10"/>
  <c r="C95" i="10"/>
  <c r="B95" i="10"/>
  <c r="D94" i="10"/>
  <c r="C94" i="10"/>
  <c r="B94" i="10"/>
  <c r="D93" i="10"/>
  <c r="C93" i="10"/>
  <c r="B93" i="10"/>
  <c r="D92" i="10"/>
  <c r="C92" i="10"/>
  <c r="B92" i="10"/>
  <c r="D91" i="10"/>
  <c r="C91" i="10"/>
  <c r="B91" i="10"/>
  <c r="D90" i="10"/>
  <c r="C90" i="10"/>
  <c r="B90" i="10"/>
  <c r="D89" i="10"/>
  <c r="C89" i="10"/>
  <c r="B89" i="10"/>
  <c r="D88" i="10"/>
  <c r="C88" i="10"/>
  <c r="B88" i="10"/>
  <c r="D87" i="10"/>
  <c r="C87" i="10"/>
  <c r="B87" i="10"/>
  <c r="D86" i="10"/>
  <c r="C86" i="10"/>
  <c r="B86" i="10"/>
  <c r="D85" i="10"/>
  <c r="C85" i="10"/>
  <c r="B85" i="10"/>
  <c r="D84" i="10"/>
  <c r="C84" i="10"/>
  <c r="B84" i="10"/>
  <c r="D83" i="10"/>
  <c r="C83" i="10"/>
  <c r="B83" i="10"/>
  <c r="D82" i="10"/>
  <c r="C82" i="10"/>
  <c r="B82" i="10"/>
  <c r="D81" i="10"/>
  <c r="C81" i="10"/>
  <c r="B81" i="10"/>
  <c r="D80" i="10"/>
  <c r="C80" i="10"/>
  <c r="B80" i="10"/>
  <c r="D79" i="10"/>
  <c r="C79" i="10"/>
  <c r="B79" i="10"/>
  <c r="D78" i="10"/>
  <c r="C78" i="10"/>
  <c r="B78" i="10"/>
  <c r="D77" i="10"/>
  <c r="C77" i="10"/>
  <c r="B77" i="10"/>
  <c r="D76" i="10"/>
  <c r="C76" i="10"/>
  <c r="B76" i="10"/>
  <c r="D75" i="10"/>
  <c r="C75" i="10"/>
  <c r="B75" i="10"/>
  <c r="D74" i="10"/>
  <c r="C74" i="10"/>
  <c r="B74" i="10"/>
  <c r="D73" i="10"/>
  <c r="C73" i="10"/>
  <c r="B73" i="10"/>
  <c r="D72" i="10"/>
  <c r="C72" i="10"/>
  <c r="B72" i="10"/>
  <c r="D71" i="10"/>
  <c r="C71" i="10"/>
  <c r="B71" i="10"/>
  <c r="D70" i="10"/>
  <c r="C70" i="10"/>
  <c r="B70" i="10"/>
  <c r="D69" i="10"/>
  <c r="C69" i="10"/>
  <c r="B69" i="10"/>
  <c r="D68" i="10"/>
  <c r="C68" i="10"/>
  <c r="B68" i="10"/>
  <c r="D67" i="10"/>
  <c r="C67" i="10"/>
  <c r="B67" i="10"/>
  <c r="D66" i="10"/>
  <c r="C66" i="10"/>
  <c r="B66" i="10"/>
  <c r="D65" i="10"/>
  <c r="C65" i="10"/>
  <c r="B65" i="10"/>
  <c r="D64" i="10"/>
  <c r="C64" i="10"/>
  <c r="B64" i="10"/>
  <c r="D63" i="10"/>
  <c r="C63" i="10"/>
  <c r="B63" i="10"/>
  <c r="D62" i="10"/>
  <c r="C62" i="10"/>
  <c r="B62" i="10"/>
  <c r="D61" i="10"/>
  <c r="C61" i="10"/>
  <c r="B61" i="10"/>
  <c r="D60" i="10"/>
  <c r="C60" i="10"/>
  <c r="B60" i="10"/>
  <c r="D59" i="10"/>
  <c r="C59" i="10"/>
  <c r="B59" i="10"/>
  <c r="D58" i="10"/>
  <c r="C58" i="10"/>
  <c r="B58" i="10"/>
  <c r="D57" i="10"/>
  <c r="C57" i="10"/>
  <c r="B57" i="10"/>
  <c r="D56" i="10"/>
  <c r="C56" i="10"/>
  <c r="B56" i="10"/>
  <c r="D55" i="10"/>
  <c r="C55" i="10"/>
  <c r="B55" i="10"/>
  <c r="D54" i="10"/>
  <c r="C54" i="10"/>
  <c r="B54" i="10"/>
  <c r="D53" i="10"/>
  <c r="C53" i="10"/>
  <c r="B53" i="10"/>
  <c r="D52" i="10"/>
  <c r="C52" i="10"/>
  <c r="B52" i="10"/>
  <c r="D51" i="10"/>
  <c r="C51" i="10"/>
  <c r="B51" i="10"/>
  <c r="D50" i="10"/>
  <c r="C50" i="10"/>
  <c r="B50" i="10"/>
  <c r="D49" i="10"/>
  <c r="C49" i="10"/>
  <c r="B49" i="10"/>
  <c r="D48" i="10"/>
  <c r="C48" i="10"/>
  <c r="B48" i="10"/>
  <c r="D47" i="10"/>
  <c r="C47" i="10"/>
  <c r="B47" i="10"/>
  <c r="D46" i="10"/>
  <c r="C46" i="10"/>
  <c r="B46" i="10"/>
  <c r="D45" i="10"/>
  <c r="C45" i="10"/>
  <c r="B45" i="10"/>
  <c r="D44" i="10"/>
  <c r="C44" i="10"/>
  <c r="B44" i="10"/>
  <c r="D43" i="10"/>
  <c r="C43" i="10"/>
  <c r="B43" i="10"/>
  <c r="D42" i="10"/>
  <c r="C42" i="10"/>
  <c r="B42" i="10"/>
  <c r="D41" i="10"/>
  <c r="C41" i="10"/>
  <c r="B41" i="10"/>
  <c r="D40" i="10"/>
  <c r="C40" i="10"/>
  <c r="B40" i="10"/>
  <c r="D39" i="10"/>
  <c r="C39" i="10"/>
  <c r="B39" i="10"/>
  <c r="D38" i="10"/>
  <c r="C38" i="10"/>
  <c r="B38" i="10"/>
  <c r="D37" i="10"/>
  <c r="C37" i="10"/>
  <c r="B37" i="10"/>
  <c r="D36" i="10"/>
  <c r="C36" i="10"/>
  <c r="B36" i="10"/>
  <c r="D35" i="10"/>
  <c r="C35" i="10"/>
  <c r="B35" i="10"/>
  <c r="D34" i="10"/>
  <c r="C34" i="10"/>
  <c r="B34" i="10"/>
  <c r="D33" i="10"/>
  <c r="C33" i="10"/>
  <c r="B33" i="10"/>
  <c r="D32" i="10"/>
  <c r="C32" i="10"/>
  <c r="B32" i="10"/>
  <c r="D31" i="10"/>
  <c r="C31" i="10"/>
  <c r="B31" i="10"/>
  <c r="D30" i="10"/>
  <c r="C30" i="10"/>
  <c r="B30" i="10"/>
  <c r="D29" i="10"/>
  <c r="C29" i="10"/>
  <c r="B29" i="10"/>
  <c r="D28" i="10"/>
  <c r="C28" i="10"/>
  <c r="B28" i="10"/>
  <c r="D27" i="10"/>
  <c r="C27" i="10"/>
  <c r="B27" i="10"/>
  <c r="D26" i="10"/>
  <c r="C26" i="10"/>
  <c r="B26" i="10"/>
  <c r="D25" i="10"/>
  <c r="C25" i="10"/>
  <c r="B25" i="10"/>
  <c r="D24" i="10"/>
  <c r="C24" i="10"/>
  <c r="B24" i="10"/>
  <c r="D23" i="10"/>
  <c r="C23" i="10"/>
  <c r="B23" i="10"/>
  <c r="G22" i="10"/>
  <c r="I22" i="10" s="1"/>
  <c r="H22" i="10" s="1"/>
  <c r="D22" i="10"/>
  <c r="C22" i="10"/>
  <c r="B22" i="10"/>
  <c r="G21" i="10"/>
  <c r="I21" i="10" s="1"/>
  <c r="H21" i="10" s="1"/>
  <c r="D21" i="10"/>
  <c r="C21" i="10"/>
  <c r="B21" i="10"/>
  <c r="H20" i="10"/>
  <c r="G20" i="10"/>
  <c r="I20" i="10" s="1"/>
  <c r="D20" i="10"/>
  <c r="C20" i="10"/>
  <c r="B20" i="10"/>
  <c r="G19" i="10"/>
  <c r="I19" i="10" s="1"/>
  <c r="H19" i="10" s="1"/>
  <c r="D19" i="10"/>
  <c r="C19" i="10"/>
  <c r="B19" i="10"/>
  <c r="I18" i="10"/>
  <c r="H18" i="10" s="1"/>
  <c r="G18" i="10"/>
  <c r="D18" i="10"/>
  <c r="C18" i="10"/>
  <c r="B18" i="10"/>
  <c r="G17" i="10"/>
  <c r="I17" i="10" s="1"/>
  <c r="H17" i="10" s="1"/>
  <c r="D17" i="10"/>
  <c r="C17" i="10"/>
  <c r="B17" i="10"/>
  <c r="G16" i="10"/>
  <c r="I16" i="10" s="1"/>
  <c r="H16" i="10" s="1"/>
  <c r="D16" i="10"/>
  <c r="C16" i="10"/>
  <c r="B16" i="10"/>
  <c r="I15" i="10"/>
  <c r="H15" i="10" s="1"/>
  <c r="G15" i="10"/>
  <c r="D15" i="10"/>
  <c r="C15" i="10"/>
  <c r="B15" i="10"/>
  <c r="I14" i="10"/>
  <c r="H14" i="10" s="1"/>
  <c r="G14" i="10"/>
  <c r="D14" i="10"/>
  <c r="C14" i="10"/>
  <c r="B14" i="10"/>
  <c r="G13" i="10"/>
  <c r="I13" i="10" s="1"/>
  <c r="H13" i="10" s="1"/>
  <c r="D13" i="10"/>
  <c r="C13" i="10"/>
  <c r="B13" i="10"/>
  <c r="H12" i="10"/>
  <c r="G12" i="10"/>
  <c r="I12" i="10" s="1"/>
  <c r="D12" i="10"/>
  <c r="C12" i="10"/>
  <c r="B12" i="10"/>
  <c r="I11" i="10"/>
  <c r="H11" i="10" s="1"/>
  <c r="G11" i="10"/>
  <c r="D11" i="10"/>
  <c r="C11" i="10"/>
  <c r="B11" i="10"/>
  <c r="I10" i="10"/>
  <c r="H10" i="10" s="1"/>
  <c r="G10" i="10"/>
  <c r="D10" i="10"/>
  <c r="C10" i="10"/>
  <c r="B10" i="10"/>
  <c r="G9" i="10"/>
  <c r="I9" i="10" s="1"/>
  <c r="H9" i="10" s="1"/>
  <c r="I8" i="10"/>
  <c r="G8" i="10"/>
  <c r="G7" i="10"/>
  <c r="I7" i="10" s="1"/>
  <c r="H7" i="10" s="1"/>
  <c r="G6" i="10"/>
  <c r="I6" i="10" s="1"/>
  <c r="H6" i="10" s="1"/>
  <c r="I5" i="10"/>
  <c r="H5" i="10" s="1"/>
  <c r="G5" i="10"/>
  <c r="C5" i="10"/>
  <c r="B5" i="10"/>
  <c r="I4" i="10"/>
  <c r="H8" i="10" s="1"/>
  <c r="H3" i="10"/>
  <c r="I15" i="7"/>
  <c r="F11" i="7"/>
  <c r="E11" i="7"/>
  <c r="G11" i="7" s="1"/>
  <c r="I7" i="7"/>
  <c r="J7" i="7" s="1"/>
  <c r="G7" i="7" s="1"/>
  <c r="E7" i="7"/>
  <c r="C7" i="7"/>
  <c r="J6" i="7"/>
  <c r="I6" i="7"/>
  <c r="E6" i="7"/>
  <c r="C6" i="7"/>
  <c r="Q10" i="6"/>
  <c r="Q9" i="6"/>
  <c r="Q7" i="6"/>
  <c r="Q6" i="6"/>
  <c r="Q5" i="6"/>
  <c r="H4" i="6" s="1"/>
  <c r="K35" i="5"/>
  <c r="J35" i="5"/>
  <c r="K34" i="5"/>
  <c r="J34" i="5"/>
  <c r="K33" i="5"/>
  <c r="J33" i="5"/>
  <c r="K32" i="5"/>
  <c r="J32" i="5"/>
  <c r="K31" i="5"/>
  <c r="J31" i="5"/>
  <c r="K30" i="5"/>
  <c r="J30" i="5"/>
  <c r="K29" i="5"/>
  <c r="J29" i="5"/>
  <c r="K28" i="5"/>
  <c r="J28" i="5"/>
  <c r="K27" i="5"/>
  <c r="J27" i="5"/>
  <c r="K26" i="5"/>
  <c r="J26" i="5"/>
  <c r="K25" i="5"/>
  <c r="J25" i="5"/>
  <c r="K24" i="5"/>
  <c r="J24" i="5"/>
  <c r="K23" i="5"/>
  <c r="J23" i="5"/>
  <c r="K22" i="5"/>
  <c r="J22" i="5"/>
  <c r="K21" i="5"/>
  <c r="J21" i="5"/>
  <c r="K20" i="5"/>
  <c r="J20" i="5"/>
  <c r="K19" i="5"/>
  <c r="J19" i="5"/>
  <c r="I18" i="5"/>
  <c r="I17" i="5"/>
  <c r="I16" i="5"/>
  <c r="Q10" i="5"/>
  <c r="Q9" i="5"/>
  <c r="Q7" i="5"/>
  <c r="K7" i="5"/>
  <c r="Q6" i="5"/>
  <c r="Q5" i="5"/>
  <c r="H4" i="5"/>
  <c r="F375" i="5" s="1"/>
  <c r="P35" i="4"/>
  <c r="P34" i="4"/>
  <c r="P33" i="4"/>
  <c r="P32" i="4"/>
  <c r="P31" i="4"/>
  <c r="P30" i="4"/>
  <c r="P29" i="4"/>
  <c r="P28" i="4"/>
  <c r="P27" i="4"/>
  <c r="O27" i="4"/>
  <c r="P26" i="4"/>
  <c r="O26" i="4"/>
  <c r="I26" i="4"/>
  <c r="P25" i="4"/>
  <c r="O25" i="4"/>
  <c r="P24" i="4"/>
  <c r="O24" i="4"/>
  <c r="I24" i="4"/>
  <c r="P23" i="4"/>
  <c r="O23" i="4"/>
  <c r="P22" i="4"/>
  <c r="O22" i="4"/>
  <c r="P21" i="4"/>
  <c r="O21" i="4"/>
  <c r="P20" i="4"/>
  <c r="O20" i="4"/>
  <c r="P19" i="4"/>
  <c r="O19" i="4"/>
  <c r="P18" i="4"/>
  <c r="O18" i="4"/>
  <c r="P17" i="4"/>
  <c r="O17" i="4"/>
  <c r="P16" i="4"/>
  <c r="O16" i="4"/>
  <c r="P15" i="4"/>
  <c r="O15" i="4"/>
  <c r="P14" i="4"/>
  <c r="O14" i="4"/>
  <c r="P13" i="4"/>
  <c r="O13" i="4"/>
  <c r="P12" i="4"/>
  <c r="O12" i="4"/>
  <c r="P11" i="4"/>
  <c r="O11" i="4"/>
  <c r="P10" i="4"/>
  <c r="O10" i="4"/>
  <c r="P9" i="4"/>
  <c r="O9" i="4"/>
  <c r="P8" i="4"/>
  <c r="O8" i="4"/>
  <c r="P7" i="4"/>
  <c r="O7" i="4"/>
  <c r="N6" i="4"/>
  <c r="P6" i="4" s="1"/>
  <c r="N5" i="4"/>
  <c r="N4" i="4"/>
  <c r="P4" i="4" s="1"/>
  <c r="F10" i="4" s="1"/>
  <c r="D25" i="3"/>
  <c r="D23" i="3"/>
  <c r="D17" i="3"/>
  <c r="F14" i="3"/>
  <c r="M7" i="3" s="1"/>
  <c r="D14" i="3"/>
  <c r="F13" i="3"/>
  <c r="M6" i="3" s="1"/>
  <c r="D13" i="3"/>
  <c r="D11" i="3"/>
  <c r="D10" i="3"/>
  <c r="L7" i="3"/>
  <c r="K7" i="3"/>
  <c r="E14" i="3" s="1"/>
  <c r="E11" i="3" s="1"/>
  <c r="J7" i="3"/>
  <c r="I7" i="3"/>
  <c r="H7" i="3"/>
  <c r="F7" i="3"/>
  <c r="G7" i="3" s="1"/>
  <c r="D7" i="3"/>
  <c r="K6" i="3"/>
  <c r="L6" i="3" s="1"/>
  <c r="J6" i="3"/>
  <c r="F6" i="3"/>
  <c r="F22" i="3" s="1"/>
  <c r="D6" i="3"/>
  <c r="I6" i="3" s="1"/>
  <c r="C15" i="2"/>
  <c r="E13" i="2"/>
  <c r="E10" i="2" s="1"/>
  <c r="D13" i="2"/>
  <c r="D11" i="2" s="1"/>
  <c r="D7" i="2"/>
  <c r="H6" i="2"/>
  <c r="D10" i="2" s="1"/>
  <c r="D6" i="2"/>
  <c r="C6" i="2" s="1"/>
  <c r="H5" i="2"/>
  <c r="E6" i="2" s="1"/>
  <c r="F5" i="4" l="1"/>
  <c r="J26" i="4"/>
  <c r="J27" i="4" s="1"/>
  <c r="F10" i="3"/>
  <c r="M20" i="3"/>
  <c r="M21" i="3"/>
  <c r="G22" i="3" s="1"/>
  <c r="F33" i="4"/>
  <c r="F5" i="9"/>
  <c r="A3" i="9" s="1"/>
  <c r="F4" i="8"/>
  <c r="F9" i="5"/>
  <c r="F15" i="5"/>
  <c r="E17" i="5"/>
  <c r="E23" i="5"/>
  <c r="F26" i="5"/>
  <c r="E31" i="5"/>
  <c r="F34" i="5"/>
  <c r="F38" i="5"/>
  <c r="E41" i="5"/>
  <c r="F46" i="5"/>
  <c r="E49" i="5"/>
  <c r="F54" i="5"/>
  <c r="E57" i="5"/>
  <c r="F62" i="5"/>
  <c r="E65" i="5"/>
  <c r="F70" i="5"/>
  <c r="E73" i="5"/>
  <c r="F78" i="5"/>
  <c r="E81" i="5"/>
  <c r="G81" i="5" s="1"/>
  <c r="F86" i="5"/>
  <c r="E89" i="5"/>
  <c r="F94" i="5"/>
  <c r="E97" i="5"/>
  <c r="F102" i="5"/>
  <c r="E105" i="5"/>
  <c r="F110" i="5"/>
  <c r="E113" i="5"/>
  <c r="G113" i="5" s="1"/>
  <c r="F118" i="5"/>
  <c r="E121" i="5"/>
  <c r="F126" i="5"/>
  <c r="E129" i="5"/>
  <c r="G129" i="5" s="1"/>
  <c r="F134" i="5"/>
  <c r="E137" i="5"/>
  <c r="F142" i="5"/>
  <c r="E145" i="5"/>
  <c r="G145" i="5" s="1"/>
  <c r="F150" i="5"/>
  <c r="E153" i="5"/>
  <c r="F158" i="5"/>
  <c r="E161" i="5"/>
  <c r="G161" i="5" s="1"/>
  <c r="F166" i="5"/>
  <c r="E169" i="5"/>
  <c r="G169" i="5" s="1"/>
  <c r="F174" i="5"/>
  <c r="E177" i="5"/>
  <c r="G177" i="5" s="1"/>
  <c r="F182" i="5"/>
  <c r="E185" i="5"/>
  <c r="G185" i="5" s="1"/>
  <c r="F190" i="5"/>
  <c r="E193" i="5"/>
  <c r="G193" i="5" s="1"/>
  <c r="F198" i="5"/>
  <c r="E201" i="5"/>
  <c r="G201" i="5" s="1"/>
  <c r="F206" i="5"/>
  <c r="E209" i="5"/>
  <c r="G209" i="5" s="1"/>
  <c r="F214" i="5"/>
  <c r="E217" i="5"/>
  <c r="G217" i="5" s="1"/>
  <c r="F222" i="5"/>
  <c r="E225" i="5"/>
  <c r="G225" i="5" s="1"/>
  <c r="F230" i="5"/>
  <c r="E233" i="5"/>
  <c r="G233" i="5" s="1"/>
  <c r="F238" i="5"/>
  <c r="E241" i="5"/>
  <c r="G241" i="5" s="1"/>
  <c r="F246" i="5"/>
  <c r="E249" i="5"/>
  <c r="G249" i="5" s="1"/>
  <c r="F254" i="5"/>
  <c r="E257" i="5"/>
  <c r="G257" i="5" s="1"/>
  <c r="F262" i="5"/>
  <c r="E265" i="5"/>
  <c r="G265" i="5" s="1"/>
  <c r="F270" i="5"/>
  <c r="E273" i="5"/>
  <c r="G273" i="5" s="1"/>
  <c r="F278" i="5"/>
  <c r="E281" i="5"/>
  <c r="G281" i="5" s="1"/>
  <c r="F286" i="5"/>
  <c r="E289" i="5"/>
  <c r="G289" i="5" s="1"/>
  <c r="F294" i="5"/>
  <c r="E298" i="5"/>
  <c r="E305" i="5"/>
  <c r="F319" i="5"/>
  <c r="F326" i="5"/>
  <c r="E337" i="5"/>
  <c r="F358" i="5"/>
  <c r="E369" i="5"/>
  <c r="F11" i="3"/>
  <c r="G6" i="3"/>
  <c r="E7" i="3"/>
  <c r="G14" i="3"/>
  <c r="G11" i="3" s="1"/>
  <c r="F30" i="3"/>
  <c r="O5" i="4"/>
  <c r="E20" i="4" s="1"/>
  <c r="O6" i="4"/>
  <c r="E25" i="4" s="1"/>
  <c r="F25" i="4"/>
  <c r="F28" i="4"/>
  <c r="E6" i="5"/>
  <c r="E11" i="5"/>
  <c r="E13" i="5"/>
  <c r="F17" i="5"/>
  <c r="E20" i="5"/>
  <c r="F23" i="5"/>
  <c r="E28" i="5"/>
  <c r="F31" i="5"/>
  <c r="E36" i="5"/>
  <c r="G36" i="5" s="1"/>
  <c r="F41" i="5"/>
  <c r="E44" i="5"/>
  <c r="G44" i="5" s="1"/>
  <c r="F49" i="5"/>
  <c r="E52" i="5"/>
  <c r="G52" i="5" s="1"/>
  <c r="F57" i="5"/>
  <c r="E60" i="5"/>
  <c r="G60" i="5" s="1"/>
  <c r="F65" i="5"/>
  <c r="E68" i="5"/>
  <c r="G68" i="5" s="1"/>
  <c r="F73" i="5"/>
  <c r="E76" i="5"/>
  <c r="G76" i="5" s="1"/>
  <c r="F81" i="5"/>
  <c r="E84" i="5"/>
  <c r="G84" i="5" s="1"/>
  <c r="F89" i="5"/>
  <c r="E92" i="5"/>
  <c r="G92" i="5" s="1"/>
  <c r="F97" i="5"/>
  <c r="E100" i="5"/>
  <c r="G100" i="5" s="1"/>
  <c r="F105" i="5"/>
  <c r="E108" i="5"/>
  <c r="G108" i="5" s="1"/>
  <c r="F113" i="5"/>
  <c r="E116" i="5"/>
  <c r="G116" i="5" s="1"/>
  <c r="F121" i="5"/>
  <c r="E124" i="5"/>
  <c r="G124" i="5" s="1"/>
  <c r="F129" i="5"/>
  <c r="E132" i="5"/>
  <c r="G132" i="5" s="1"/>
  <c r="F137" i="5"/>
  <c r="E140" i="5"/>
  <c r="G140" i="5" s="1"/>
  <c r="F145" i="5"/>
  <c r="E148" i="5"/>
  <c r="G148" i="5" s="1"/>
  <c r="F153" i="5"/>
  <c r="E156" i="5"/>
  <c r="G156" i="5" s="1"/>
  <c r="F161" i="5"/>
  <c r="E164" i="5"/>
  <c r="G164" i="5" s="1"/>
  <c r="F169" i="5"/>
  <c r="E172" i="5"/>
  <c r="G172" i="5" s="1"/>
  <c r="F177" i="5"/>
  <c r="E180" i="5"/>
  <c r="G180" i="5" s="1"/>
  <c r="F185" i="5"/>
  <c r="E188" i="5"/>
  <c r="G188" i="5" s="1"/>
  <c r="F193" i="5"/>
  <c r="E196" i="5"/>
  <c r="G196" i="5" s="1"/>
  <c r="F201" i="5"/>
  <c r="E204" i="5"/>
  <c r="G204" i="5" s="1"/>
  <c r="F209" i="5"/>
  <c r="E212" i="5"/>
  <c r="G212" i="5" s="1"/>
  <c r="F217" i="5"/>
  <c r="E220" i="5"/>
  <c r="G220" i="5" s="1"/>
  <c r="F225" i="5"/>
  <c r="E228" i="5"/>
  <c r="G228" i="5" s="1"/>
  <c r="F233" i="5"/>
  <c r="E236" i="5"/>
  <c r="G236" i="5" s="1"/>
  <c r="F241" i="5"/>
  <c r="E244" i="5"/>
  <c r="G244" i="5" s="1"/>
  <c r="F249" i="5"/>
  <c r="E252" i="5"/>
  <c r="G252" i="5" s="1"/>
  <c r="F257" i="5"/>
  <c r="E260" i="5"/>
  <c r="G260" i="5" s="1"/>
  <c r="F265" i="5"/>
  <c r="E268" i="5"/>
  <c r="G268" i="5" s="1"/>
  <c r="F273" i="5"/>
  <c r="E276" i="5"/>
  <c r="G276" i="5" s="1"/>
  <c r="F281" i="5"/>
  <c r="E284" i="5"/>
  <c r="G284" i="5" s="1"/>
  <c r="F289" i="5"/>
  <c r="E292" i="5"/>
  <c r="G292" i="5" s="1"/>
  <c r="E295" i="5"/>
  <c r="G295" i="5" s="1"/>
  <c r="F299" i="5"/>
  <c r="E306" i="5"/>
  <c r="E313" i="5"/>
  <c r="F327" i="5"/>
  <c r="E338" i="5"/>
  <c r="F359" i="5"/>
  <c r="E370" i="5"/>
  <c r="G13" i="3"/>
  <c r="G10" i="3" s="1"/>
  <c r="C13" i="2"/>
  <c r="C10" i="2" s="1"/>
  <c r="H6" i="3"/>
  <c r="P5" i="4"/>
  <c r="F24" i="4" s="1"/>
  <c r="F9" i="4"/>
  <c r="F31" i="4"/>
  <c r="F6" i="5"/>
  <c r="F11" i="5"/>
  <c r="F13" i="5"/>
  <c r="E16" i="5"/>
  <c r="F20" i="5"/>
  <c r="E25" i="5"/>
  <c r="F28" i="5"/>
  <c r="E33" i="5"/>
  <c r="F36" i="5"/>
  <c r="E39" i="5"/>
  <c r="G39" i="5" s="1"/>
  <c r="F44" i="5"/>
  <c r="E47" i="5"/>
  <c r="G47" i="5" s="1"/>
  <c r="F52" i="5"/>
  <c r="E55" i="5"/>
  <c r="G55" i="5" s="1"/>
  <c r="F60" i="5"/>
  <c r="E63" i="5"/>
  <c r="G63" i="5" s="1"/>
  <c r="F68" i="5"/>
  <c r="E71" i="5"/>
  <c r="G71" i="5" s="1"/>
  <c r="F76" i="5"/>
  <c r="E79" i="5"/>
  <c r="G79" i="5" s="1"/>
  <c r="F84" i="5"/>
  <c r="E87" i="5"/>
  <c r="G87" i="5" s="1"/>
  <c r="F92" i="5"/>
  <c r="E95" i="5"/>
  <c r="G95" i="5" s="1"/>
  <c r="F100" i="5"/>
  <c r="E103" i="5"/>
  <c r="G103" i="5" s="1"/>
  <c r="F108" i="5"/>
  <c r="E111" i="5"/>
  <c r="G111" i="5" s="1"/>
  <c r="F116" i="5"/>
  <c r="E119" i="5"/>
  <c r="G119" i="5" s="1"/>
  <c r="F124" i="5"/>
  <c r="E127" i="5"/>
  <c r="G127" i="5" s="1"/>
  <c r="F132" i="5"/>
  <c r="E135" i="5"/>
  <c r="G135" i="5" s="1"/>
  <c r="F140" i="5"/>
  <c r="E143" i="5"/>
  <c r="G143" i="5" s="1"/>
  <c r="F148" i="5"/>
  <c r="E151" i="5"/>
  <c r="G151" i="5" s="1"/>
  <c r="F156" i="5"/>
  <c r="E159" i="5"/>
  <c r="G159" i="5" s="1"/>
  <c r="F164" i="5"/>
  <c r="E167" i="5"/>
  <c r="G167" i="5" s="1"/>
  <c r="F172" i="5"/>
  <c r="E175" i="5"/>
  <c r="G175" i="5" s="1"/>
  <c r="F180" i="5"/>
  <c r="E183" i="5"/>
  <c r="G183" i="5" s="1"/>
  <c r="F188" i="5"/>
  <c r="E191" i="5"/>
  <c r="G191" i="5" s="1"/>
  <c r="F196" i="5"/>
  <c r="E199" i="5"/>
  <c r="G199" i="5" s="1"/>
  <c r="F204" i="5"/>
  <c r="E207" i="5"/>
  <c r="G207" i="5" s="1"/>
  <c r="F212" i="5"/>
  <c r="E215" i="5"/>
  <c r="G215" i="5" s="1"/>
  <c r="F220" i="5"/>
  <c r="E223" i="5"/>
  <c r="G223" i="5" s="1"/>
  <c r="F228" i="5"/>
  <c r="E231" i="5"/>
  <c r="G231" i="5" s="1"/>
  <c r="F236" i="5"/>
  <c r="E239" i="5"/>
  <c r="G239" i="5" s="1"/>
  <c r="F244" i="5"/>
  <c r="E247" i="5"/>
  <c r="G247" i="5" s="1"/>
  <c r="F252" i="5"/>
  <c r="E255" i="5"/>
  <c r="G255" i="5" s="1"/>
  <c r="F260" i="5"/>
  <c r="E263" i="5"/>
  <c r="G263" i="5" s="1"/>
  <c r="F268" i="5"/>
  <c r="E271" i="5"/>
  <c r="G271" i="5" s="1"/>
  <c r="F276" i="5"/>
  <c r="E279" i="5"/>
  <c r="G279" i="5" s="1"/>
  <c r="F284" i="5"/>
  <c r="E287" i="5"/>
  <c r="G287" i="5" s="1"/>
  <c r="F292" i="5"/>
  <c r="F295" i="5"/>
  <c r="F307" i="5"/>
  <c r="E314" i="5"/>
  <c r="E321" i="5"/>
  <c r="E329" i="5"/>
  <c r="F350" i="5"/>
  <c r="E361" i="5"/>
  <c r="F382" i="5"/>
  <c r="E13" i="3"/>
  <c r="E10" i="3" s="1"/>
  <c r="F8" i="4"/>
  <c r="F13" i="4"/>
  <c r="F27" i="4"/>
  <c r="F34" i="4"/>
  <c r="E8" i="5"/>
  <c r="F16" i="5"/>
  <c r="E22" i="5"/>
  <c r="F25" i="5"/>
  <c r="E30" i="5"/>
  <c r="F33" i="5"/>
  <c r="F39" i="5"/>
  <c r="E42" i="5"/>
  <c r="G42" i="5" s="1"/>
  <c r="F47" i="5"/>
  <c r="E50" i="5"/>
  <c r="F55" i="5"/>
  <c r="E58" i="5"/>
  <c r="F63" i="5"/>
  <c r="E66" i="5"/>
  <c r="F71" i="5"/>
  <c r="E74" i="5"/>
  <c r="G74" i="5" s="1"/>
  <c r="F79" i="5"/>
  <c r="E82" i="5"/>
  <c r="F87" i="5"/>
  <c r="E90" i="5"/>
  <c r="F95" i="5"/>
  <c r="E98" i="5"/>
  <c r="F103" i="5"/>
  <c r="E106" i="5"/>
  <c r="G106" i="5" s="1"/>
  <c r="F111" i="5"/>
  <c r="E114" i="5"/>
  <c r="F119" i="5"/>
  <c r="E122" i="5"/>
  <c r="F127" i="5"/>
  <c r="E130" i="5"/>
  <c r="F135" i="5"/>
  <c r="E138" i="5"/>
  <c r="G138" i="5" s="1"/>
  <c r="F143" i="5"/>
  <c r="E146" i="5"/>
  <c r="F151" i="5"/>
  <c r="E154" i="5"/>
  <c r="F159" i="5"/>
  <c r="E162" i="5"/>
  <c r="F167" i="5"/>
  <c r="E170" i="5"/>
  <c r="G170" i="5" s="1"/>
  <c r="F175" i="5"/>
  <c r="E178" i="5"/>
  <c r="F183" i="5"/>
  <c r="E186" i="5"/>
  <c r="F191" i="5"/>
  <c r="E194" i="5"/>
  <c r="F199" i="5"/>
  <c r="E202" i="5"/>
  <c r="G202" i="5" s="1"/>
  <c r="F207" i="5"/>
  <c r="E210" i="5"/>
  <c r="F215" i="5"/>
  <c r="E218" i="5"/>
  <c r="F223" i="5"/>
  <c r="E226" i="5"/>
  <c r="F231" i="5"/>
  <c r="E234" i="5"/>
  <c r="G234" i="5" s="1"/>
  <c r="F239" i="5"/>
  <c r="E242" i="5"/>
  <c r="F247" i="5"/>
  <c r="E250" i="5"/>
  <c r="F255" i="5"/>
  <c r="E258" i="5"/>
  <c r="F263" i="5"/>
  <c r="E266" i="5"/>
  <c r="G266" i="5" s="1"/>
  <c r="F271" i="5"/>
  <c r="E274" i="5"/>
  <c r="F279" i="5"/>
  <c r="E282" i="5"/>
  <c r="F287" i="5"/>
  <c r="E290" i="5"/>
  <c r="F315" i="5"/>
  <c r="E322" i="5"/>
  <c r="E330" i="5"/>
  <c r="F351" i="5"/>
  <c r="E362" i="5"/>
  <c r="F383" i="5"/>
  <c r="O4" i="4"/>
  <c r="E6" i="4" s="1"/>
  <c r="F6" i="4"/>
  <c r="F7" i="4"/>
  <c r="F12" i="4"/>
  <c r="I27" i="4"/>
  <c r="F29" i="4"/>
  <c r="F8" i="5"/>
  <c r="E10" i="5"/>
  <c r="E14" i="5"/>
  <c r="E19" i="5"/>
  <c r="F22" i="5"/>
  <c r="E27" i="5"/>
  <c r="F30" i="5"/>
  <c r="E35" i="5"/>
  <c r="E37" i="5"/>
  <c r="F42" i="5"/>
  <c r="E45" i="5"/>
  <c r="F50" i="5"/>
  <c r="E53" i="5"/>
  <c r="G53" i="5" s="1"/>
  <c r="F58" i="5"/>
  <c r="E61" i="5"/>
  <c r="F66" i="5"/>
  <c r="E69" i="5"/>
  <c r="F74" i="5"/>
  <c r="E77" i="5"/>
  <c r="F82" i="5"/>
  <c r="E85" i="5"/>
  <c r="G85" i="5" s="1"/>
  <c r="F90" i="5"/>
  <c r="E93" i="5"/>
  <c r="F98" i="5"/>
  <c r="E101" i="5"/>
  <c r="F106" i="5"/>
  <c r="E109" i="5"/>
  <c r="F114" i="5"/>
  <c r="E117" i="5"/>
  <c r="G117" i="5" s="1"/>
  <c r="F122" i="5"/>
  <c r="E125" i="5"/>
  <c r="F130" i="5"/>
  <c r="E133" i="5"/>
  <c r="F138" i="5"/>
  <c r="E141" i="5"/>
  <c r="F146" i="5"/>
  <c r="E149" i="5"/>
  <c r="G149" i="5" s="1"/>
  <c r="F154" i="5"/>
  <c r="E157" i="5"/>
  <c r="F162" i="5"/>
  <c r="E165" i="5"/>
  <c r="F170" i="5"/>
  <c r="E173" i="5"/>
  <c r="F178" i="5"/>
  <c r="E181" i="5"/>
  <c r="G181" i="5" s="1"/>
  <c r="F186" i="5"/>
  <c r="E189" i="5"/>
  <c r="F194" i="5"/>
  <c r="E197" i="5"/>
  <c r="F202" i="5"/>
  <c r="E205" i="5"/>
  <c r="F210" i="5"/>
  <c r="E213" i="5"/>
  <c r="G213" i="5" s="1"/>
  <c r="F218" i="5"/>
  <c r="E221" i="5"/>
  <c r="F226" i="5"/>
  <c r="E229" i="5"/>
  <c r="F234" i="5"/>
  <c r="E237" i="5"/>
  <c r="F242" i="5"/>
  <c r="E245" i="5"/>
  <c r="G245" i="5" s="1"/>
  <c r="F250" i="5"/>
  <c r="E253" i="5"/>
  <c r="F258" i="5"/>
  <c r="E261" i="5"/>
  <c r="F266" i="5"/>
  <c r="E269" i="5"/>
  <c r="F274" i="5"/>
  <c r="E277" i="5"/>
  <c r="G277" i="5" s="1"/>
  <c r="F282" i="5"/>
  <c r="E285" i="5"/>
  <c r="F290" i="5"/>
  <c r="E293" i="5"/>
  <c r="E296" i="5"/>
  <c r="G296" i="5" s="1"/>
  <c r="E302" i="5"/>
  <c r="F323" i="5"/>
  <c r="F342" i="5"/>
  <c r="E353" i="5"/>
  <c r="F374" i="5"/>
  <c r="E385" i="5"/>
  <c r="F11" i="4"/>
  <c r="F26" i="4"/>
  <c r="F32" i="4"/>
  <c r="F10" i="5"/>
  <c r="E12" i="5"/>
  <c r="F14" i="5"/>
  <c r="F19" i="5"/>
  <c r="E24" i="5"/>
  <c r="F27" i="5"/>
  <c r="E32" i="5"/>
  <c r="F35" i="5"/>
  <c r="F37" i="5"/>
  <c r="E40" i="5"/>
  <c r="F45" i="5"/>
  <c r="E48" i="5"/>
  <c r="F53" i="5"/>
  <c r="E56" i="5"/>
  <c r="F61" i="5"/>
  <c r="E64" i="5"/>
  <c r="F69" i="5"/>
  <c r="E72" i="5"/>
  <c r="F77" i="5"/>
  <c r="E80" i="5"/>
  <c r="F85" i="5"/>
  <c r="E88" i="5"/>
  <c r="F93" i="5"/>
  <c r="E96" i="5"/>
  <c r="F101" i="5"/>
  <c r="E104" i="5"/>
  <c r="F109" i="5"/>
  <c r="E112" i="5"/>
  <c r="F117" i="5"/>
  <c r="E120" i="5"/>
  <c r="F125" i="5"/>
  <c r="E128" i="5"/>
  <c r="F133" i="5"/>
  <c r="E136" i="5"/>
  <c r="F141" i="5"/>
  <c r="E144" i="5"/>
  <c r="F149" i="5"/>
  <c r="E152" i="5"/>
  <c r="F157" i="5"/>
  <c r="E160" i="5"/>
  <c r="F165" i="5"/>
  <c r="E168" i="5"/>
  <c r="F173" i="5"/>
  <c r="E176" i="5"/>
  <c r="F181" i="5"/>
  <c r="E184" i="5"/>
  <c r="F189" i="5"/>
  <c r="E192" i="5"/>
  <c r="F197" i="5"/>
  <c r="E200" i="5"/>
  <c r="F205" i="5"/>
  <c r="E208" i="5"/>
  <c r="F213" i="5"/>
  <c r="E216" i="5"/>
  <c r="F221" i="5"/>
  <c r="E224" i="5"/>
  <c r="F229" i="5"/>
  <c r="E232" i="5"/>
  <c r="F237" i="5"/>
  <c r="E240" i="5"/>
  <c r="F245" i="5"/>
  <c r="E248" i="5"/>
  <c r="F253" i="5"/>
  <c r="E256" i="5"/>
  <c r="F261" i="5"/>
  <c r="E264" i="5"/>
  <c r="F269" i="5"/>
  <c r="E272" i="5"/>
  <c r="F277" i="5"/>
  <c r="E280" i="5"/>
  <c r="F285" i="5"/>
  <c r="E288" i="5"/>
  <c r="F293" i="5"/>
  <c r="F296" i="5"/>
  <c r="F302" i="5"/>
  <c r="E310" i="5"/>
  <c r="F343" i="5"/>
  <c r="E354" i="5"/>
  <c r="F1003" i="5"/>
  <c r="E998" i="5"/>
  <c r="F995" i="5"/>
  <c r="E990" i="5"/>
  <c r="F987" i="5"/>
  <c r="E982" i="5"/>
  <c r="G982" i="5" s="1"/>
  <c r="F979" i="5"/>
  <c r="E974" i="5"/>
  <c r="F971" i="5"/>
  <c r="E966" i="5"/>
  <c r="F963" i="5"/>
  <c r="E958" i="5"/>
  <c r="F955" i="5"/>
  <c r="E950" i="5"/>
  <c r="F947" i="5"/>
  <c r="E942" i="5"/>
  <c r="F939" i="5"/>
  <c r="E934" i="5"/>
  <c r="F931" i="5"/>
  <c r="E926" i="5"/>
  <c r="F923" i="5"/>
  <c r="E918" i="5"/>
  <c r="F915" i="5"/>
  <c r="E910" i="5"/>
  <c r="F907" i="5"/>
  <c r="E902" i="5"/>
  <c r="F899" i="5"/>
  <c r="E894" i="5"/>
  <c r="F891" i="5"/>
  <c r="E886" i="5"/>
  <c r="F883" i="5"/>
  <c r="E878" i="5"/>
  <c r="F875" i="5"/>
  <c r="E870" i="5"/>
  <c r="F867" i="5"/>
  <c r="E862" i="5"/>
  <c r="F859" i="5"/>
  <c r="E854" i="5"/>
  <c r="G854" i="5" s="1"/>
  <c r="F851" i="5"/>
  <c r="E846" i="5"/>
  <c r="F843" i="5"/>
  <c r="E838" i="5"/>
  <c r="F835" i="5"/>
  <c r="E830" i="5"/>
  <c r="F827" i="5"/>
  <c r="E822" i="5"/>
  <c r="F819" i="5"/>
  <c r="E814" i="5"/>
  <c r="F811" i="5"/>
  <c r="E806" i="5"/>
  <c r="G806" i="5" s="1"/>
  <c r="F803" i="5"/>
  <c r="E798" i="5"/>
  <c r="F795" i="5"/>
  <c r="E790" i="5"/>
  <c r="G790" i="5" s="1"/>
  <c r="F787" i="5"/>
  <c r="E782" i="5"/>
  <c r="F779" i="5"/>
  <c r="E774" i="5"/>
  <c r="F771" i="5"/>
  <c r="E1003" i="5"/>
  <c r="G1003" i="5" s="1"/>
  <c r="F1000" i="5"/>
  <c r="E995" i="5"/>
  <c r="G995" i="5" s="1"/>
  <c r="F992" i="5"/>
  <c r="E987" i="5"/>
  <c r="F984" i="5"/>
  <c r="E979" i="5"/>
  <c r="G979" i="5" s="1"/>
  <c r="F976" i="5"/>
  <c r="E971" i="5"/>
  <c r="G971" i="5" s="1"/>
  <c r="F968" i="5"/>
  <c r="E963" i="5"/>
  <c r="G963" i="5" s="1"/>
  <c r="F960" i="5"/>
  <c r="E955" i="5"/>
  <c r="F952" i="5"/>
  <c r="E947" i="5"/>
  <c r="G947" i="5" s="1"/>
  <c r="F944" i="5"/>
  <c r="E939" i="5"/>
  <c r="G939" i="5" s="1"/>
  <c r="F936" i="5"/>
  <c r="E931" i="5"/>
  <c r="G931" i="5" s="1"/>
  <c r="F928" i="5"/>
  <c r="E923" i="5"/>
  <c r="F920" i="5"/>
  <c r="E915" i="5"/>
  <c r="G915" i="5" s="1"/>
  <c r="F912" i="5"/>
  <c r="E907" i="5"/>
  <c r="G907" i="5" s="1"/>
  <c r="F904" i="5"/>
  <c r="E899" i="5"/>
  <c r="G899" i="5" s="1"/>
  <c r="F896" i="5"/>
  <c r="E891" i="5"/>
  <c r="F888" i="5"/>
  <c r="E883" i="5"/>
  <c r="G883" i="5" s="1"/>
  <c r="F880" i="5"/>
  <c r="E875" i="5"/>
  <c r="G875" i="5" s="1"/>
  <c r="F872" i="5"/>
  <c r="E867" i="5"/>
  <c r="G867" i="5" s="1"/>
  <c r="F864" i="5"/>
  <c r="E859" i="5"/>
  <c r="F856" i="5"/>
  <c r="E851" i="5"/>
  <c r="G851" i="5" s="1"/>
  <c r="F848" i="5"/>
  <c r="E843" i="5"/>
  <c r="G843" i="5" s="1"/>
  <c r="F840" i="5"/>
  <c r="E835" i="5"/>
  <c r="G835" i="5" s="1"/>
  <c r="F832" i="5"/>
  <c r="E827" i="5"/>
  <c r="F824" i="5"/>
  <c r="E819" i="5"/>
  <c r="G819" i="5" s="1"/>
  <c r="F816" i="5"/>
  <c r="E811" i="5"/>
  <c r="G811" i="5" s="1"/>
  <c r="F808" i="5"/>
  <c r="E803" i="5"/>
  <c r="G803" i="5" s="1"/>
  <c r="F800" i="5"/>
  <c r="E795" i="5"/>
  <c r="F792" i="5"/>
  <c r="E787" i="5"/>
  <c r="G787" i="5" s="1"/>
  <c r="F784" i="5"/>
  <c r="E779" i="5"/>
  <c r="G779" i="5" s="1"/>
  <c r="F776" i="5"/>
  <c r="E771" i="5"/>
  <c r="G771" i="5" s="1"/>
  <c r="E1000" i="5"/>
  <c r="F993" i="5"/>
  <c r="F989" i="5"/>
  <c r="E986" i="5"/>
  <c r="F975" i="5"/>
  <c r="E972" i="5"/>
  <c r="E968" i="5"/>
  <c r="G968" i="5" s="1"/>
  <c r="F961" i="5"/>
  <c r="F957" i="5"/>
  <c r="E954" i="5"/>
  <c r="G954" i="5" s="1"/>
  <c r="F943" i="5"/>
  <c r="E940" i="5"/>
  <c r="E936" i="5"/>
  <c r="F929" i="5"/>
  <c r="F925" i="5"/>
  <c r="E922" i="5"/>
  <c r="F911" i="5"/>
  <c r="E908" i="5"/>
  <c r="E904" i="5"/>
  <c r="F897" i="5"/>
  <c r="F893" i="5"/>
  <c r="E890" i="5"/>
  <c r="F879" i="5"/>
  <c r="E876" i="5"/>
  <c r="E872" i="5"/>
  <c r="F865" i="5"/>
  <c r="F861" i="5"/>
  <c r="E858" i="5"/>
  <c r="F847" i="5"/>
  <c r="E844" i="5"/>
  <c r="E840" i="5"/>
  <c r="G840" i="5" s="1"/>
  <c r="F833" i="5"/>
  <c r="F829" i="5"/>
  <c r="E826" i="5"/>
  <c r="F815" i="5"/>
  <c r="E812" i="5"/>
  <c r="E808" i="5"/>
  <c r="F801" i="5"/>
  <c r="F797" i="5"/>
  <c r="E794" i="5"/>
  <c r="F783" i="5"/>
  <c r="E780" i="5"/>
  <c r="E776" i="5"/>
  <c r="F769" i="5"/>
  <c r="F766" i="5"/>
  <c r="E761" i="5"/>
  <c r="F758" i="5"/>
  <c r="E753" i="5"/>
  <c r="F750" i="5"/>
  <c r="E745" i="5"/>
  <c r="F742" i="5"/>
  <c r="E737" i="5"/>
  <c r="F734" i="5"/>
  <c r="E729" i="5"/>
  <c r="F726" i="5"/>
  <c r="E721" i="5"/>
  <c r="F718" i="5"/>
  <c r="E713" i="5"/>
  <c r="F996" i="5"/>
  <c r="E993" i="5"/>
  <c r="G993" i="5" s="1"/>
  <c r="E989" i="5"/>
  <c r="G989" i="5" s="1"/>
  <c r="F982" i="5"/>
  <c r="F978" i="5"/>
  <c r="E975" i="5"/>
  <c r="G975" i="5" s="1"/>
  <c r="F964" i="5"/>
  <c r="E961" i="5"/>
  <c r="E957" i="5"/>
  <c r="G957" i="5" s="1"/>
  <c r="F950" i="5"/>
  <c r="F946" i="5"/>
  <c r="E943" i="5"/>
  <c r="F932" i="5"/>
  <c r="E929" i="5"/>
  <c r="G929" i="5" s="1"/>
  <c r="E925" i="5"/>
  <c r="F918" i="5"/>
  <c r="F914" i="5"/>
  <c r="E911" i="5"/>
  <c r="G911" i="5" s="1"/>
  <c r="F900" i="5"/>
  <c r="E897" i="5"/>
  <c r="E893" i="5"/>
  <c r="G893" i="5" s="1"/>
  <c r="F886" i="5"/>
  <c r="F882" i="5"/>
  <c r="E879" i="5"/>
  <c r="F868" i="5"/>
  <c r="E865" i="5"/>
  <c r="G865" i="5" s="1"/>
  <c r="E861" i="5"/>
  <c r="G861" i="5" s="1"/>
  <c r="F854" i="5"/>
  <c r="F850" i="5"/>
  <c r="E847" i="5"/>
  <c r="G847" i="5" s="1"/>
  <c r="F836" i="5"/>
  <c r="E833" i="5"/>
  <c r="E829" i="5"/>
  <c r="G829" i="5" s="1"/>
  <c r="F822" i="5"/>
  <c r="F818" i="5"/>
  <c r="E815" i="5"/>
  <c r="G815" i="5" s="1"/>
  <c r="F804" i="5"/>
  <c r="E801" i="5"/>
  <c r="G801" i="5" s="1"/>
  <c r="E797" i="5"/>
  <c r="F790" i="5"/>
  <c r="F786" i="5"/>
  <c r="E783" i="5"/>
  <c r="G783" i="5" s="1"/>
  <c r="F772" i="5"/>
  <c r="E769" i="5"/>
  <c r="E766" i="5"/>
  <c r="G766" i="5" s="1"/>
  <c r="F763" i="5"/>
  <c r="E758" i="5"/>
  <c r="F755" i="5"/>
  <c r="E750" i="5"/>
  <c r="G750" i="5" s="1"/>
  <c r="F747" i="5"/>
  <c r="E742" i="5"/>
  <c r="G742" i="5" s="1"/>
  <c r="F739" i="5"/>
  <c r="E734" i="5"/>
  <c r="G734" i="5" s="1"/>
  <c r="F731" i="5"/>
  <c r="F999" i="5"/>
  <c r="E996" i="5"/>
  <c r="G996" i="5" s="1"/>
  <c r="E992" i="5"/>
  <c r="G992" i="5" s="1"/>
  <c r="F985" i="5"/>
  <c r="F981" i="5"/>
  <c r="E978" i="5"/>
  <c r="F967" i="5"/>
  <c r="E964" i="5"/>
  <c r="G964" i="5" s="1"/>
  <c r="E960" i="5"/>
  <c r="G960" i="5" s="1"/>
  <c r="F953" i="5"/>
  <c r="F949" i="5"/>
  <c r="E946" i="5"/>
  <c r="G946" i="5" s="1"/>
  <c r="F935" i="5"/>
  <c r="E932" i="5"/>
  <c r="E928" i="5"/>
  <c r="G928" i="5" s="1"/>
  <c r="F921" i="5"/>
  <c r="F917" i="5"/>
  <c r="E914" i="5"/>
  <c r="G914" i="5" s="1"/>
  <c r="F903" i="5"/>
  <c r="E900" i="5"/>
  <c r="G900" i="5" s="1"/>
  <c r="E896" i="5"/>
  <c r="G896" i="5" s="1"/>
  <c r="F889" i="5"/>
  <c r="F885" i="5"/>
  <c r="E882" i="5"/>
  <c r="G882" i="5" s="1"/>
  <c r="F871" i="5"/>
  <c r="E868" i="5"/>
  <c r="G868" i="5" s="1"/>
  <c r="E864" i="5"/>
  <c r="G864" i="5" s="1"/>
  <c r="F857" i="5"/>
  <c r="F853" i="5"/>
  <c r="E850" i="5"/>
  <c r="F839" i="5"/>
  <c r="E836" i="5"/>
  <c r="G836" i="5" s="1"/>
  <c r="E832" i="5"/>
  <c r="G832" i="5" s="1"/>
  <c r="F825" i="5"/>
  <c r="F821" i="5"/>
  <c r="E818" i="5"/>
  <c r="G818" i="5" s="1"/>
  <c r="F807" i="5"/>
  <c r="E804" i="5"/>
  <c r="E800" i="5"/>
  <c r="G800" i="5" s="1"/>
  <c r="F793" i="5"/>
  <c r="F789" i="5"/>
  <c r="E786" i="5"/>
  <c r="G786" i="5" s="1"/>
  <c r="F775" i="5"/>
  <c r="E772" i="5"/>
  <c r="G772" i="5" s="1"/>
  <c r="F768" i="5"/>
  <c r="E763" i="5"/>
  <c r="F760" i="5"/>
  <c r="E755" i="5"/>
  <c r="G755" i="5" s="1"/>
  <c r="F752" i="5"/>
  <c r="E747" i="5"/>
  <c r="F744" i="5"/>
  <c r="E739" i="5"/>
  <c r="G739" i="5" s="1"/>
  <c r="F736" i="5"/>
  <c r="E731" i="5"/>
  <c r="F728" i="5"/>
  <c r="E723" i="5"/>
  <c r="F720" i="5"/>
  <c r="E715" i="5"/>
  <c r="G715" i="5" s="1"/>
  <c r="F712" i="5"/>
  <c r="F1002" i="5"/>
  <c r="E999" i="5"/>
  <c r="G999" i="5" s="1"/>
  <c r="F988" i="5"/>
  <c r="E985" i="5"/>
  <c r="G985" i="5" s="1"/>
  <c r="E981" i="5"/>
  <c r="G981" i="5" s="1"/>
  <c r="F974" i="5"/>
  <c r="F970" i="5"/>
  <c r="E967" i="5"/>
  <c r="F956" i="5"/>
  <c r="E953" i="5"/>
  <c r="G953" i="5" s="1"/>
  <c r="E949" i="5"/>
  <c r="F942" i="5"/>
  <c r="F938" i="5"/>
  <c r="E935" i="5"/>
  <c r="G935" i="5" s="1"/>
  <c r="F924" i="5"/>
  <c r="E921" i="5"/>
  <c r="E917" i="5"/>
  <c r="G917" i="5" s="1"/>
  <c r="F910" i="5"/>
  <c r="F906" i="5"/>
  <c r="E903" i="5"/>
  <c r="G903" i="5" s="1"/>
  <c r="F892" i="5"/>
  <c r="E889" i="5"/>
  <c r="G889" i="5" s="1"/>
  <c r="E885" i="5"/>
  <c r="F878" i="5"/>
  <c r="F874" i="5"/>
  <c r="E871" i="5"/>
  <c r="G871" i="5" s="1"/>
  <c r="F860" i="5"/>
  <c r="E857" i="5"/>
  <c r="G857" i="5" s="1"/>
  <c r="E853" i="5"/>
  <c r="G853" i="5" s="1"/>
  <c r="F846" i="5"/>
  <c r="F842" i="5"/>
  <c r="E839" i="5"/>
  <c r="F828" i="5"/>
  <c r="E825" i="5"/>
  <c r="G825" i="5" s="1"/>
  <c r="E821" i="5"/>
  <c r="F814" i="5"/>
  <c r="F810" i="5"/>
  <c r="E807" i="5"/>
  <c r="G807" i="5" s="1"/>
  <c r="F796" i="5"/>
  <c r="E793" i="5"/>
  <c r="E789" i="5"/>
  <c r="G789" i="5" s="1"/>
  <c r="F782" i="5"/>
  <c r="F778" i="5"/>
  <c r="E775" i="5"/>
  <c r="G775" i="5" s="1"/>
  <c r="E768" i="5"/>
  <c r="G768" i="5" s="1"/>
  <c r="F765" i="5"/>
  <c r="E1002" i="5"/>
  <c r="F991" i="5"/>
  <c r="E988" i="5"/>
  <c r="G988" i="5" s="1"/>
  <c r="E984" i="5"/>
  <c r="G984" i="5" s="1"/>
  <c r="F977" i="5"/>
  <c r="F973" i="5"/>
  <c r="E970" i="5"/>
  <c r="G970" i="5" s="1"/>
  <c r="F959" i="5"/>
  <c r="E956" i="5"/>
  <c r="E952" i="5"/>
  <c r="G952" i="5" s="1"/>
  <c r="F945" i="5"/>
  <c r="F941" i="5"/>
  <c r="E938" i="5"/>
  <c r="F927" i="5"/>
  <c r="E924" i="5"/>
  <c r="G924" i="5" s="1"/>
  <c r="E920" i="5"/>
  <c r="G920" i="5" s="1"/>
  <c r="F913" i="5"/>
  <c r="F909" i="5"/>
  <c r="E906" i="5"/>
  <c r="G906" i="5" s="1"/>
  <c r="F895" i="5"/>
  <c r="E892" i="5"/>
  <c r="E888" i="5"/>
  <c r="G888" i="5" s="1"/>
  <c r="F881" i="5"/>
  <c r="F877" i="5"/>
  <c r="E874" i="5"/>
  <c r="F863" i="5"/>
  <c r="E860" i="5"/>
  <c r="G860" i="5" s="1"/>
  <c r="E856" i="5"/>
  <c r="G856" i="5" s="1"/>
  <c r="F849" i="5"/>
  <c r="F845" i="5"/>
  <c r="E842" i="5"/>
  <c r="G842" i="5" s="1"/>
  <c r="F831" i="5"/>
  <c r="E828" i="5"/>
  <c r="E824" i="5"/>
  <c r="G824" i="5" s="1"/>
  <c r="F817" i="5"/>
  <c r="F813" i="5"/>
  <c r="E810" i="5"/>
  <c r="F799" i="5"/>
  <c r="E796" i="5"/>
  <c r="G796" i="5" s="1"/>
  <c r="E792" i="5"/>
  <c r="G792" i="5" s="1"/>
  <c r="F785" i="5"/>
  <c r="F781" i="5"/>
  <c r="E778" i="5"/>
  <c r="G778" i="5" s="1"/>
  <c r="E765" i="5"/>
  <c r="G765" i="5" s="1"/>
  <c r="F762" i="5"/>
  <c r="E757" i="5"/>
  <c r="F754" i="5"/>
  <c r="E749" i="5"/>
  <c r="F746" i="5"/>
  <c r="E741" i="5"/>
  <c r="F738" i="5"/>
  <c r="E733" i="5"/>
  <c r="F730" i="5"/>
  <c r="E725" i="5"/>
  <c r="F722" i="5"/>
  <c r="E717" i="5"/>
  <c r="F998" i="5"/>
  <c r="F994" i="5"/>
  <c r="E991" i="5"/>
  <c r="G991" i="5" s="1"/>
  <c r="F980" i="5"/>
  <c r="E977" i="5"/>
  <c r="G977" i="5" s="1"/>
  <c r="E973" i="5"/>
  <c r="G973" i="5" s="1"/>
  <c r="F966" i="5"/>
  <c r="F962" i="5"/>
  <c r="E959" i="5"/>
  <c r="F948" i="5"/>
  <c r="E945" i="5"/>
  <c r="G945" i="5" s="1"/>
  <c r="E941" i="5"/>
  <c r="G941" i="5" s="1"/>
  <c r="F934" i="5"/>
  <c r="F930" i="5"/>
  <c r="E927" i="5"/>
  <c r="F916" i="5"/>
  <c r="E913" i="5"/>
  <c r="G913" i="5" s="1"/>
  <c r="E909" i="5"/>
  <c r="G909" i="5" s="1"/>
  <c r="F902" i="5"/>
  <c r="F898" i="5"/>
  <c r="E895" i="5"/>
  <c r="F884" i="5"/>
  <c r="E881" i="5"/>
  <c r="G881" i="5" s="1"/>
  <c r="E877" i="5"/>
  <c r="G877" i="5" s="1"/>
  <c r="F870" i="5"/>
  <c r="F866" i="5"/>
  <c r="E863" i="5"/>
  <c r="G863" i="5" s="1"/>
  <c r="F852" i="5"/>
  <c r="E849" i="5"/>
  <c r="G849" i="5" s="1"/>
  <c r="E845" i="5"/>
  <c r="G845" i="5" s="1"/>
  <c r="F838" i="5"/>
  <c r="F834" i="5"/>
  <c r="E831" i="5"/>
  <c r="F820" i="5"/>
  <c r="E817" i="5"/>
  <c r="G817" i="5" s="1"/>
  <c r="E813" i="5"/>
  <c r="G813" i="5" s="1"/>
  <c r="F806" i="5"/>
  <c r="F802" i="5"/>
  <c r="E799" i="5"/>
  <c r="F788" i="5"/>
  <c r="E785" i="5"/>
  <c r="G785" i="5" s="1"/>
  <c r="E781" i="5"/>
  <c r="G781" i="5" s="1"/>
  <c r="F774" i="5"/>
  <c r="F770" i="5"/>
  <c r="F767" i="5"/>
  <c r="E762" i="5"/>
  <c r="G762" i="5" s="1"/>
  <c r="F759" i="5"/>
  <c r="E754" i="5"/>
  <c r="F751" i="5"/>
  <c r="E746" i="5"/>
  <c r="G746" i="5" s="1"/>
  <c r="F743" i="5"/>
  <c r="E738" i="5"/>
  <c r="F735" i="5"/>
  <c r="E730" i="5"/>
  <c r="G730" i="5" s="1"/>
  <c r="F727" i="5"/>
  <c r="E722" i="5"/>
  <c r="F1001" i="5"/>
  <c r="F997" i="5"/>
  <c r="E994" i="5"/>
  <c r="G994" i="5" s="1"/>
  <c r="F983" i="5"/>
  <c r="E980" i="5"/>
  <c r="E976" i="5"/>
  <c r="G976" i="5" s="1"/>
  <c r="F969" i="5"/>
  <c r="F965" i="5"/>
  <c r="E962" i="5"/>
  <c r="F951" i="5"/>
  <c r="E948" i="5"/>
  <c r="G948" i="5" s="1"/>
  <c r="E944" i="5"/>
  <c r="G944" i="5" s="1"/>
  <c r="F937" i="5"/>
  <c r="F933" i="5"/>
  <c r="E930" i="5"/>
  <c r="F919" i="5"/>
  <c r="E916" i="5"/>
  <c r="E912" i="5"/>
  <c r="G912" i="5" s="1"/>
  <c r="F905" i="5"/>
  <c r="F901" i="5"/>
  <c r="E898" i="5"/>
  <c r="F887" i="5"/>
  <c r="E884" i="5"/>
  <c r="E880" i="5"/>
  <c r="G880" i="5" s="1"/>
  <c r="F873" i="5"/>
  <c r="F869" i="5"/>
  <c r="E866" i="5"/>
  <c r="G866" i="5" s="1"/>
  <c r="F855" i="5"/>
  <c r="E852" i="5"/>
  <c r="E848" i="5"/>
  <c r="G848" i="5" s="1"/>
  <c r="F841" i="5"/>
  <c r="F837" i="5"/>
  <c r="E834" i="5"/>
  <c r="F823" i="5"/>
  <c r="E820" i="5"/>
  <c r="G820" i="5" s="1"/>
  <c r="E816" i="5"/>
  <c r="G816" i="5" s="1"/>
  <c r="F809" i="5"/>
  <c r="F805" i="5"/>
  <c r="E802" i="5"/>
  <c r="F791" i="5"/>
  <c r="E788" i="5"/>
  <c r="E784" i="5"/>
  <c r="G784" i="5" s="1"/>
  <c r="F777" i="5"/>
  <c r="F773" i="5"/>
  <c r="E770" i="5"/>
  <c r="E767" i="5"/>
  <c r="G767" i="5" s="1"/>
  <c r="F764" i="5"/>
  <c r="E759" i="5"/>
  <c r="F756" i="5"/>
  <c r="E751" i="5"/>
  <c r="G751" i="5" s="1"/>
  <c r="F748" i="5"/>
  <c r="E743" i="5"/>
  <c r="F740" i="5"/>
  <c r="E735" i="5"/>
  <c r="G735" i="5" s="1"/>
  <c r="F732" i="5"/>
  <c r="E727" i="5"/>
  <c r="F724" i="5"/>
  <c r="E719" i="5"/>
  <c r="F716" i="5"/>
  <c r="E983" i="5"/>
  <c r="G983" i="5" s="1"/>
  <c r="F954" i="5"/>
  <c r="F926" i="5"/>
  <c r="E869" i="5"/>
  <c r="G869" i="5" s="1"/>
  <c r="E841" i="5"/>
  <c r="F812" i="5"/>
  <c r="E760" i="5"/>
  <c r="F749" i="5"/>
  <c r="E728" i="5"/>
  <c r="F715" i="5"/>
  <c r="F711" i="5"/>
  <c r="E706" i="5"/>
  <c r="F703" i="5"/>
  <c r="E698" i="5"/>
  <c r="F695" i="5"/>
  <c r="E690" i="5"/>
  <c r="F687" i="5"/>
  <c r="E682" i="5"/>
  <c r="F679" i="5"/>
  <c r="E674" i="5"/>
  <c r="F671" i="5"/>
  <c r="E666" i="5"/>
  <c r="F663" i="5"/>
  <c r="E658" i="5"/>
  <c r="F655" i="5"/>
  <c r="E650" i="5"/>
  <c r="F647" i="5"/>
  <c r="E642" i="5"/>
  <c r="F639" i="5"/>
  <c r="E634" i="5"/>
  <c r="F631" i="5"/>
  <c r="E626" i="5"/>
  <c r="F623" i="5"/>
  <c r="E618" i="5"/>
  <c r="F615" i="5"/>
  <c r="E610" i="5"/>
  <c r="F607" i="5"/>
  <c r="E602" i="5"/>
  <c r="F599" i="5"/>
  <c r="E594" i="5"/>
  <c r="F591" i="5"/>
  <c r="E586" i="5"/>
  <c r="F583" i="5"/>
  <c r="E578" i="5"/>
  <c r="F575" i="5"/>
  <c r="E570" i="5"/>
  <c r="F567" i="5"/>
  <c r="E562" i="5"/>
  <c r="F559" i="5"/>
  <c r="E554" i="5"/>
  <c r="F551" i="5"/>
  <c r="E546" i="5"/>
  <c r="F543" i="5"/>
  <c r="E538" i="5"/>
  <c r="F535" i="5"/>
  <c r="E530" i="5"/>
  <c r="F527" i="5"/>
  <c r="E522" i="5"/>
  <c r="F519" i="5"/>
  <c r="E514" i="5"/>
  <c r="F511" i="5"/>
  <c r="E506" i="5"/>
  <c r="F503" i="5"/>
  <c r="E498" i="5"/>
  <c r="F495" i="5"/>
  <c r="E490" i="5"/>
  <c r="F487" i="5"/>
  <c r="E482" i="5"/>
  <c r="F479" i="5"/>
  <c r="E474" i="5"/>
  <c r="F471" i="5"/>
  <c r="E466" i="5"/>
  <c r="F463" i="5"/>
  <c r="E458" i="5"/>
  <c r="F455" i="5"/>
  <c r="E450" i="5"/>
  <c r="F447" i="5"/>
  <c r="E442" i="5"/>
  <c r="F439" i="5"/>
  <c r="E434" i="5"/>
  <c r="F431" i="5"/>
  <c r="E426" i="5"/>
  <c r="F423" i="5"/>
  <c r="E418" i="5"/>
  <c r="F415" i="5"/>
  <c r="E410" i="5"/>
  <c r="F407" i="5"/>
  <c r="E402" i="5"/>
  <c r="F399" i="5"/>
  <c r="E394" i="5"/>
  <c r="F391" i="5"/>
  <c r="E386" i="5"/>
  <c r="E951" i="5"/>
  <c r="G951" i="5" s="1"/>
  <c r="F922" i="5"/>
  <c r="F894" i="5"/>
  <c r="E837" i="5"/>
  <c r="G837" i="5" s="1"/>
  <c r="E809" i="5"/>
  <c r="G809" i="5" s="1"/>
  <c r="F780" i="5"/>
  <c r="E748" i="5"/>
  <c r="G748" i="5" s="1"/>
  <c r="F737" i="5"/>
  <c r="E720" i="5"/>
  <c r="G720" i="5" s="1"/>
  <c r="E711" i="5"/>
  <c r="F708" i="5"/>
  <c r="E703" i="5"/>
  <c r="G703" i="5" s="1"/>
  <c r="F700" i="5"/>
  <c r="E695" i="5"/>
  <c r="F692" i="5"/>
  <c r="E687" i="5"/>
  <c r="G687" i="5" s="1"/>
  <c r="F684" i="5"/>
  <c r="E679" i="5"/>
  <c r="F676" i="5"/>
  <c r="E671" i="5"/>
  <c r="G671" i="5" s="1"/>
  <c r="F668" i="5"/>
  <c r="E663" i="5"/>
  <c r="F660" i="5"/>
  <c r="E655" i="5"/>
  <c r="G655" i="5" s="1"/>
  <c r="F652" i="5"/>
  <c r="E647" i="5"/>
  <c r="F644" i="5"/>
  <c r="E639" i="5"/>
  <c r="G639" i="5" s="1"/>
  <c r="F636" i="5"/>
  <c r="E631" i="5"/>
  <c r="F628" i="5"/>
  <c r="E623" i="5"/>
  <c r="G623" i="5" s="1"/>
  <c r="F620" i="5"/>
  <c r="E615" i="5"/>
  <c r="F612" i="5"/>
  <c r="E607" i="5"/>
  <c r="G607" i="5" s="1"/>
  <c r="F604" i="5"/>
  <c r="E599" i="5"/>
  <c r="F596" i="5"/>
  <c r="E591" i="5"/>
  <c r="G591" i="5" s="1"/>
  <c r="F588" i="5"/>
  <c r="E583" i="5"/>
  <c r="F580" i="5"/>
  <c r="E575" i="5"/>
  <c r="G575" i="5" s="1"/>
  <c r="F572" i="5"/>
  <c r="E567" i="5"/>
  <c r="F564" i="5"/>
  <c r="E559" i="5"/>
  <c r="G559" i="5" s="1"/>
  <c r="F556" i="5"/>
  <c r="E551" i="5"/>
  <c r="F548" i="5"/>
  <c r="E543" i="5"/>
  <c r="G543" i="5" s="1"/>
  <c r="F540" i="5"/>
  <c r="E535" i="5"/>
  <c r="F532" i="5"/>
  <c r="E527" i="5"/>
  <c r="G527" i="5" s="1"/>
  <c r="F524" i="5"/>
  <c r="E519" i="5"/>
  <c r="F516" i="5"/>
  <c r="E511" i="5"/>
  <c r="G511" i="5" s="1"/>
  <c r="F508" i="5"/>
  <c r="E503" i="5"/>
  <c r="F500" i="5"/>
  <c r="E495" i="5"/>
  <c r="G495" i="5" s="1"/>
  <c r="F492" i="5"/>
  <c r="E487" i="5"/>
  <c r="F484" i="5"/>
  <c r="E479" i="5"/>
  <c r="G479" i="5" s="1"/>
  <c r="F476" i="5"/>
  <c r="E471" i="5"/>
  <c r="F468" i="5"/>
  <c r="E463" i="5"/>
  <c r="G463" i="5" s="1"/>
  <c r="F460" i="5"/>
  <c r="E455" i="5"/>
  <c r="F452" i="5"/>
  <c r="E447" i="5"/>
  <c r="G447" i="5" s="1"/>
  <c r="F444" i="5"/>
  <c r="E439" i="5"/>
  <c r="F436" i="5"/>
  <c r="E431" i="5"/>
  <c r="G431" i="5" s="1"/>
  <c r="F428" i="5"/>
  <c r="E423" i="5"/>
  <c r="F420" i="5"/>
  <c r="E415" i="5"/>
  <c r="G415" i="5" s="1"/>
  <c r="F412" i="5"/>
  <c r="E407" i="5"/>
  <c r="F404" i="5"/>
  <c r="E399" i="5"/>
  <c r="G399" i="5" s="1"/>
  <c r="F396" i="5"/>
  <c r="E391" i="5"/>
  <c r="F388" i="5"/>
  <c r="E383" i="5"/>
  <c r="G383" i="5" s="1"/>
  <c r="F380" i="5"/>
  <c r="E375" i="5"/>
  <c r="G375" i="5" s="1"/>
  <c r="F372" i="5"/>
  <c r="E367" i="5"/>
  <c r="F364" i="5"/>
  <c r="E359" i="5"/>
  <c r="G359" i="5" s="1"/>
  <c r="F356" i="5"/>
  <c r="E351" i="5"/>
  <c r="G351" i="5" s="1"/>
  <c r="F348" i="5"/>
  <c r="E343" i="5"/>
  <c r="G343" i="5" s="1"/>
  <c r="F340" i="5"/>
  <c r="E335" i="5"/>
  <c r="F332" i="5"/>
  <c r="E327" i="5"/>
  <c r="G327" i="5" s="1"/>
  <c r="F324" i="5"/>
  <c r="E319" i="5"/>
  <c r="G319" i="5" s="1"/>
  <c r="F316" i="5"/>
  <c r="E311" i="5"/>
  <c r="F308" i="5"/>
  <c r="E303" i="5"/>
  <c r="F300" i="5"/>
  <c r="E919" i="5"/>
  <c r="G919" i="5" s="1"/>
  <c r="F890" i="5"/>
  <c r="F862" i="5"/>
  <c r="E805" i="5"/>
  <c r="E777" i="5"/>
  <c r="F757" i="5"/>
  <c r="E736" i="5"/>
  <c r="G736" i="5" s="1"/>
  <c r="E726" i="5"/>
  <c r="G726" i="5" s="1"/>
  <c r="F719" i="5"/>
  <c r="F714" i="5"/>
  <c r="E708" i="5"/>
  <c r="G708" i="5" s="1"/>
  <c r="F705" i="5"/>
  <c r="E700" i="5"/>
  <c r="F697" i="5"/>
  <c r="E692" i="5"/>
  <c r="G692" i="5" s="1"/>
  <c r="F689" i="5"/>
  <c r="E684" i="5"/>
  <c r="G684" i="5" s="1"/>
  <c r="F681" i="5"/>
  <c r="E676" i="5"/>
  <c r="G676" i="5" s="1"/>
  <c r="F673" i="5"/>
  <c r="E668" i="5"/>
  <c r="F665" i="5"/>
  <c r="E660" i="5"/>
  <c r="G660" i="5" s="1"/>
  <c r="F657" i="5"/>
  <c r="E652" i="5"/>
  <c r="G652" i="5" s="1"/>
  <c r="F649" i="5"/>
  <c r="E644" i="5"/>
  <c r="G644" i="5" s="1"/>
  <c r="F641" i="5"/>
  <c r="E636" i="5"/>
  <c r="F633" i="5"/>
  <c r="E628" i="5"/>
  <c r="G628" i="5" s="1"/>
  <c r="F625" i="5"/>
  <c r="E620" i="5"/>
  <c r="G620" i="5" s="1"/>
  <c r="F617" i="5"/>
  <c r="E612" i="5"/>
  <c r="G612" i="5" s="1"/>
  <c r="F609" i="5"/>
  <c r="E604" i="5"/>
  <c r="F601" i="5"/>
  <c r="E596" i="5"/>
  <c r="G596" i="5" s="1"/>
  <c r="F593" i="5"/>
  <c r="E588" i="5"/>
  <c r="G588" i="5" s="1"/>
  <c r="F585" i="5"/>
  <c r="E580" i="5"/>
  <c r="G580" i="5" s="1"/>
  <c r="F577" i="5"/>
  <c r="E572" i="5"/>
  <c r="F569" i="5"/>
  <c r="E564" i="5"/>
  <c r="G564" i="5" s="1"/>
  <c r="F561" i="5"/>
  <c r="E556" i="5"/>
  <c r="G556" i="5" s="1"/>
  <c r="F553" i="5"/>
  <c r="E548" i="5"/>
  <c r="G548" i="5" s="1"/>
  <c r="F545" i="5"/>
  <c r="E540" i="5"/>
  <c r="F537" i="5"/>
  <c r="E532" i="5"/>
  <c r="G532" i="5" s="1"/>
  <c r="F529" i="5"/>
  <c r="E524" i="5"/>
  <c r="G524" i="5" s="1"/>
  <c r="F521" i="5"/>
  <c r="E516" i="5"/>
  <c r="G516" i="5" s="1"/>
  <c r="F513" i="5"/>
  <c r="E508" i="5"/>
  <c r="F505" i="5"/>
  <c r="E500" i="5"/>
  <c r="G500" i="5" s="1"/>
  <c r="F497" i="5"/>
  <c r="E492" i="5"/>
  <c r="G492" i="5" s="1"/>
  <c r="F489" i="5"/>
  <c r="E484" i="5"/>
  <c r="G484" i="5" s="1"/>
  <c r="F481" i="5"/>
  <c r="E476" i="5"/>
  <c r="F473" i="5"/>
  <c r="E468" i="5"/>
  <c r="G468" i="5" s="1"/>
  <c r="F465" i="5"/>
  <c r="E460" i="5"/>
  <c r="G460" i="5" s="1"/>
  <c r="F457" i="5"/>
  <c r="E452" i="5"/>
  <c r="G452" i="5" s="1"/>
  <c r="F449" i="5"/>
  <c r="E444" i="5"/>
  <c r="F441" i="5"/>
  <c r="E436" i="5"/>
  <c r="G436" i="5" s="1"/>
  <c r="F433" i="5"/>
  <c r="E428" i="5"/>
  <c r="G428" i="5" s="1"/>
  <c r="F425" i="5"/>
  <c r="E420" i="5"/>
  <c r="G420" i="5" s="1"/>
  <c r="F417" i="5"/>
  <c r="E412" i="5"/>
  <c r="F409" i="5"/>
  <c r="E404" i="5"/>
  <c r="G404" i="5" s="1"/>
  <c r="F401" i="5"/>
  <c r="E396" i="5"/>
  <c r="G396" i="5" s="1"/>
  <c r="F393" i="5"/>
  <c r="E388" i="5"/>
  <c r="G388" i="5" s="1"/>
  <c r="F385" i="5"/>
  <c r="E380" i="5"/>
  <c r="F377" i="5"/>
  <c r="E372" i="5"/>
  <c r="G372" i="5" s="1"/>
  <c r="F369" i="5"/>
  <c r="E364" i="5"/>
  <c r="G364" i="5" s="1"/>
  <c r="F361" i="5"/>
  <c r="E356" i="5"/>
  <c r="G356" i="5" s="1"/>
  <c r="F353" i="5"/>
  <c r="E348" i="5"/>
  <c r="F345" i="5"/>
  <c r="E340" i="5"/>
  <c r="G340" i="5" s="1"/>
  <c r="F337" i="5"/>
  <c r="E332" i="5"/>
  <c r="G332" i="5" s="1"/>
  <c r="F329" i="5"/>
  <c r="E324" i="5"/>
  <c r="G324" i="5" s="1"/>
  <c r="F321" i="5"/>
  <c r="E316" i="5"/>
  <c r="F313" i="5"/>
  <c r="E308" i="5"/>
  <c r="G308" i="5" s="1"/>
  <c r="F305" i="5"/>
  <c r="E300" i="5"/>
  <c r="G300" i="5" s="1"/>
  <c r="F297" i="5"/>
  <c r="E1001" i="5"/>
  <c r="G1001" i="5" s="1"/>
  <c r="F972" i="5"/>
  <c r="E887" i="5"/>
  <c r="F858" i="5"/>
  <c r="F830" i="5"/>
  <c r="E773" i="5"/>
  <c r="G773" i="5" s="1"/>
  <c r="E756" i="5"/>
  <c r="G756" i="5" s="1"/>
  <c r="F745" i="5"/>
  <c r="F725" i="5"/>
  <c r="E714" i="5"/>
  <c r="G714" i="5" s="1"/>
  <c r="F710" i="5"/>
  <c r="E705" i="5"/>
  <c r="G705" i="5" s="1"/>
  <c r="F702" i="5"/>
  <c r="E697" i="5"/>
  <c r="F694" i="5"/>
  <c r="E689" i="5"/>
  <c r="G689" i="5" s="1"/>
  <c r="F686" i="5"/>
  <c r="E681" i="5"/>
  <c r="G681" i="5" s="1"/>
  <c r="F678" i="5"/>
  <c r="E673" i="5"/>
  <c r="G673" i="5" s="1"/>
  <c r="F670" i="5"/>
  <c r="E665" i="5"/>
  <c r="F662" i="5"/>
  <c r="E657" i="5"/>
  <c r="G657" i="5" s="1"/>
  <c r="F654" i="5"/>
  <c r="E649" i="5"/>
  <c r="G649" i="5" s="1"/>
  <c r="F646" i="5"/>
  <c r="E641" i="5"/>
  <c r="G641" i="5" s="1"/>
  <c r="F638" i="5"/>
  <c r="E633" i="5"/>
  <c r="F630" i="5"/>
  <c r="E625" i="5"/>
  <c r="G625" i="5" s="1"/>
  <c r="F622" i="5"/>
  <c r="E617" i="5"/>
  <c r="G617" i="5" s="1"/>
  <c r="F614" i="5"/>
  <c r="E609" i="5"/>
  <c r="G609" i="5" s="1"/>
  <c r="F606" i="5"/>
  <c r="E601" i="5"/>
  <c r="F598" i="5"/>
  <c r="E593" i="5"/>
  <c r="G593" i="5" s="1"/>
  <c r="F590" i="5"/>
  <c r="E585" i="5"/>
  <c r="G585" i="5" s="1"/>
  <c r="F582" i="5"/>
  <c r="E577" i="5"/>
  <c r="G577" i="5" s="1"/>
  <c r="F574" i="5"/>
  <c r="E569" i="5"/>
  <c r="F566" i="5"/>
  <c r="E561" i="5"/>
  <c r="G561" i="5" s="1"/>
  <c r="F558" i="5"/>
  <c r="E553" i="5"/>
  <c r="G553" i="5" s="1"/>
  <c r="F550" i="5"/>
  <c r="E545" i="5"/>
  <c r="G545" i="5" s="1"/>
  <c r="F542" i="5"/>
  <c r="E537" i="5"/>
  <c r="F534" i="5"/>
  <c r="E529" i="5"/>
  <c r="G529" i="5" s="1"/>
  <c r="F526" i="5"/>
  <c r="E521" i="5"/>
  <c r="G521" i="5" s="1"/>
  <c r="F518" i="5"/>
  <c r="E513" i="5"/>
  <c r="G513" i="5" s="1"/>
  <c r="F510" i="5"/>
  <c r="E505" i="5"/>
  <c r="F502" i="5"/>
  <c r="E497" i="5"/>
  <c r="G497" i="5" s="1"/>
  <c r="F494" i="5"/>
  <c r="E489" i="5"/>
  <c r="G489" i="5" s="1"/>
  <c r="F486" i="5"/>
  <c r="E481" i="5"/>
  <c r="G481" i="5" s="1"/>
  <c r="F478" i="5"/>
  <c r="E473" i="5"/>
  <c r="F470" i="5"/>
  <c r="E465" i="5"/>
  <c r="G465" i="5" s="1"/>
  <c r="F462" i="5"/>
  <c r="E457" i="5"/>
  <c r="G457" i="5" s="1"/>
  <c r="F454" i="5"/>
  <c r="E449" i="5"/>
  <c r="G449" i="5" s="1"/>
  <c r="F446" i="5"/>
  <c r="E441" i="5"/>
  <c r="F438" i="5"/>
  <c r="E433" i="5"/>
  <c r="G433" i="5" s="1"/>
  <c r="F430" i="5"/>
  <c r="E425" i="5"/>
  <c r="G425" i="5" s="1"/>
  <c r="F422" i="5"/>
  <c r="E417" i="5"/>
  <c r="G417" i="5" s="1"/>
  <c r="F414" i="5"/>
  <c r="E409" i="5"/>
  <c r="F406" i="5"/>
  <c r="E401" i="5"/>
  <c r="G401" i="5" s="1"/>
  <c r="F398" i="5"/>
  <c r="E393" i="5"/>
  <c r="G393" i="5" s="1"/>
  <c r="F390" i="5"/>
  <c r="E997" i="5"/>
  <c r="G997" i="5" s="1"/>
  <c r="E969" i="5"/>
  <c r="G969" i="5" s="1"/>
  <c r="F940" i="5"/>
  <c r="E855" i="5"/>
  <c r="G855" i="5" s="1"/>
  <c r="F826" i="5"/>
  <c r="F798" i="5"/>
  <c r="E744" i="5"/>
  <c r="G744" i="5" s="1"/>
  <c r="F733" i="5"/>
  <c r="E724" i="5"/>
  <c r="G724" i="5" s="1"/>
  <c r="E718" i="5"/>
  <c r="G718" i="5" s="1"/>
  <c r="F713" i="5"/>
  <c r="E710" i="5"/>
  <c r="G710" i="5" s="1"/>
  <c r="F707" i="5"/>
  <c r="E702" i="5"/>
  <c r="F699" i="5"/>
  <c r="E694" i="5"/>
  <c r="F691" i="5"/>
  <c r="E686" i="5"/>
  <c r="G686" i="5" s="1"/>
  <c r="F683" i="5"/>
  <c r="E678" i="5"/>
  <c r="G678" i="5" s="1"/>
  <c r="F675" i="5"/>
  <c r="E670" i="5"/>
  <c r="F667" i="5"/>
  <c r="E662" i="5"/>
  <c r="F659" i="5"/>
  <c r="E654" i="5"/>
  <c r="G654" i="5" s="1"/>
  <c r="F651" i="5"/>
  <c r="E646" i="5"/>
  <c r="G646" i="5" s="1"/>
  <c r="F643" i="5"/>
  <c r="E638" i="5"/>
  <c r="F635" i="5"/>
  <c r="E630" i="5"/>
  <c r="F627" i="5"/>
  <c r="E622" i="5"/>
  <c r="G622" i="5" s="1"/>
  <c r="F619" i="5"/>
  <c r="E614" i="5"/>
  <c r="G614" i="5" s="1"/>
  <c r="F611" i="5"/>
  <c r="E606" i="5"/>
  <c r="F603" i="5"/>
  <c r="E598" i="5"/>
  <c r="F595" i="5"/>
  <c r="E590" i="5"/>
  <c r="G590" i="5" s="1"/>
  <c r="F587" i="5"/>
  <c r="E582" i="5"/>
  <c r="G582" i="5" s="1"/>
  <c r="F579" i="5"/>
  <c r="E574" i="5"/>
  <c r="F571" i="5"/>
  <c r="E566" i="5"/>
  <c r="F563" i="5"/>
  <c r="E558" i="5"/>
  <c r="G558" i="5" s="1"/>
  <c r="F555" i="5"/>
  <c r="E550" i="5"/>
  <c r="G550" i="5" s="1"/>
  <c r="F547" i="5"/>
  <c r="E542" i="5"/>
  <c r="G542" i="5" s="1"/>
  <c r="F539" i="5"/>
  <c r="E534" i="5"/>
  <c r="F531" i="5"/>
  <c r="E526" i="5"/>
  <c r="G526" i="5" s="1"/>
  <c r="F523" i="5"/>
  <c r="E518" i="5"/>
  <c r="G518" i="5" s="1"/>
  <c r="F515" i="5"/>
  <c r="E510" i="5"/>
  <c r="G510" i="5" s="1"/>
  <c r="F507" i="5"/>
  <c r="E502" i="5"/>
  <c r="F499" i="5"/>
  <c r="E494" i="5"/>
  <c r="G494" i="5" s="1"/>
  <c r="F491" i="5"/>
  <c r="E486" i="5"/>
  <c r="G486" i="5" s="1"/>
  <c r="F483" i="5"/>
  <c r="E478" i="5"/>
  <c r="G478" i="5" s="1"/>
  <c r="F475" i="5"/>
  <c r="E470" i="5"/>
  <c r="F467" i="5"/>
  <c r="E462" i="5"/>
  <c r="G462" i="5" s="1"/>
  <c r="F459" i="5"/>
  <c r="E454" i="5"/>
  <c r="G454" i="5" s="1"/>
  <c r="F451" i="5"/>
  <c r="E446" i="5"/>
  <c r="G446" i="5" s="1"/>
  <c r="F443" i="5"/>
  <c r="E438" i="5"/>
  <c r="F435" i="5"/>
  <c r="E430" i="5"/>
  <c r="G430" i="5" s="1"/>
  <c r="F427" i="5"/>
  <c r="E422" i="5"/>
  <c r="G422" i="5" s="1"/>
  <c r="F419" i="5"/>
  <c r="E414" i="5"/>
  <c r="G414" i="5" s="1"/>
  <c r="F411" i="5"/>
  <c r="E406" i="5"/>
  <c r="F403" i="5"/>
  <c r="E398" i="5"/>
  <c r="G398" i="5" s="1"/>
  <c r="F395" i="5"/>
  <c r="E390" i="5"/>
  <c r="G390" i="5" s="1"/>
  <c r="F387" i="5"/>
  <c r="E382" i="5"/>
  <c r="G382" i="5" s="1"/>
  <c r="F379" i="5"/>
  <c r="E374" i="5"/>
  <c r="G374" i="5" s="1"/>
  <c r="F371" i="5"/>
  <c r="E366" i="5"/>
  <c r="F363" i="5"/>
  <c r="E358" i="5"/>
  <c r="G358" i="5" s="1"/>
  <c r="F355" i="5"/>
  <c r="E350" i="5"/>
  <c r="G350" i="5" s="1"/>
  <c r="F347" i="5"/>
  <c r="E342" i="5"/>
  <c r="G342" i="5" s="1"/>
  <c r="F339" i="5"/>
  <c r="E334" i="5"/>
  <c r="G334" i="5" s="1"/>
  <c r="F331" i="5"/>
  <c r="E965" i="5"/>
  <c r="G965" i="5" s="1"/>
  <c r="E937" i="5"/>
  <c r="G937" i="5" s="1"/>
  <c r="F908" i="5"/>
  <c r="E823" i="5"/>
  <c r="G823" i="5" s="1"/>
  <c r="F794" i="5"/>
  <c r="F753" i="5"/>
  <c r="E732" i="5"/>
  <c r="G732" i="5" s="1"/>
  <c r="F723" i="5"/>
  <c r="F717" i="5"/>
  <c r="E707" i="5"/>
  <c r="G707" i="5" s="1"/>
  <c r="F704" i="5"/>
  <c r="E699" i="5"/>
  <c r="G699" i="5" s="1"/>
  <c r="F696" i="5"/>
  <c r="E691" i="5"/>
  <c r="G691" i="5" s="1"/>
  <c r="F688" i="5"/>
  <c r="E683" i="5"/>
  <c r="G683" i="5" s="1"/>
  <c r="F680" i="5"/>
  <c r="E675" i="5"/>
  <c r="G675" i="5" s="1"/>
  <c r="F672" i="5"/>
  <c r="E667" i="5"/>
  <c r="G667" i="5" s="1"/>
  <c r="F664" i="5"/>
  <c r="E659" i="5"/>
  <c r="G659" i="5" s="1"/>
  <c r="F656" i="5"/>
  <c r="E651" i="5"/>
  <c r="G651" i="5" s="1"/>
  <c r="F648" i="5"/>
  <c r="E643" i="5"/>
  <c r="G643" i="5" s="1"/>
  <c r="F640" i="5"/>
  <c r="E635" i="5"/>
  <c r="G635" i="5" s="1"/>
  <c r="F632" i="5"/>
  <c r="E627" i="5"/>
  <c r="G627" i="5" s="1"/>
  <c r="F624" i="5"/>
  <c r="E619" i="5"/>
  <c r="G619" i="5" s="1"/>
  <c r="F616" i="5"/>
  <c r="E611" i="5"/>
  <c r="G611" i="5" s="1"/>
  <c r="F608" i="5"/>
  <c r="E603" i="5"/>
  <c r="G603" i="5" s="1"/>
  <c r="F600" i="5"/>
  <c r="E595" i="5"/>
  <c r="G595" i="5" s="1"/>
  <c r="F592" i="5"/>
  <c r="E587" i="5"/>
  <c r="G587" i="5" s="1"/>
  <c r="F584" i="5"/>
  <c r="E579" i="5"/>
  <c r="G579" i="5" s="1"/>
  <c r="F576" i="5"/>
  <c r="E571" i="5"/>
  <c r="G571" i="5" s="1"/>
  <c r="F568" i="5"/>
  <c r="E563" i="5"/>
  <c r="G563" i="5" s="1"/>
  <c r="F560" i="5"/>
  <c r="E555" i="5"/>
  <c r="G555" i="5" s="1"/>
  <c r="F552" i="5"/>
  <c r="E547" i="5"/>
  <c r="G547" i="5" s="1"/>
  <c r="F544" i="5"/>
  <c r="E539" i="5"/>
  <c r="G539" i="5" s="1"/>
  <c r="F536" i="5"/>
  <c r="E531" i="5"/>
  <c r="G531" i="5" s="1"/>
  <c r="F528" i="5"/>
  <c r="E523" i="5"/>
  <c r="G523" i="5" s="1"/>
  <c r="F520" i="5"/>
  <c r="E515" i="5"/>
  <c r="G515" i="5" s="1"/>
  <c r="F512" i="5"/>
  <c r="E507" i="5"/>
  <c r="G507" i="5" s="1"/>
  <c r="F504" i="5"/>
  <c r="E499" i="5"/>
  <c r="G499" i="5" s="1"/>
  <c r="F496" i="5"/>
  <c r="E491" i="5"/>
  <c r="G491" i="5" s="1"/>
  <c r="F488" i="5"/>
  <c r="E483" i="5"/>
  <c r="G483" i="5" s="1"/>
  <c r="F480" i="5"/>
  <c r="E475" i="5"/>
  <c r="G475" i="5" s="1"/>
  <c r="F472" i="5"/>
  <c r="E467" i="5"/>
  <c r="G467" i="5" s="1"/>
  <c r="F464" i="5"/>
  <c r="E459" i="5"/>
  <c r="G459" i="5" s="1"/>
  <c r="F456" i="5"/>
  <c r="E451" i="5"/>
  <c r="G451" i="5" s="1"/>
  <c r="F448" i="5"/>
  <c r="E443" i="5"/>
  <c r="G443" i="5" s="1"/>
  <c r="F440" i="5"/>
  <c r="E435" i="5"/>
  <c r="G435" i="5" s="1"/>
  <c r="F432" i="5"/>
  <c r="E427" i="5"/>
  <c r="G427" i="5" s="1"/>
  <c r="F424" i="5"/>
  <c r="E419" i="5"/>
  <c r="G419" i="5" s="1"/>
  <c r="F416" i="5"/>
  <c r="E411" i="5"/>
  <c r="G411" i="5" s="1"/>
  <c r="F408" i="5"/>
  <c r="E403" i="5"/>
  <c r="G403" i="5" s="1"/>
  <c r="F400" i="5"/>
  <c r="E395" i="5"/>
  <c r="G395" i="5" s="1"/>
  <c r="F392" i="5"/>
  <c r="E387" i="5"/>
  <c r="G387" i="5" s="1"/>
  <c r="F384" i="5"/>
  <c r="E379" i="5"/>
  <c r="G379" i="5" s="1"/>
  <c r="F376" i="5"/>
  <c r="E371" i="5"/>
  <c r="G371" i="5" s="1"/>
  <c r="F368" i="5"/>
  <c r="E363" i="5"/>
  <c r="G363" i="5" s="1"/>
  <c r="F360" i="5"/>
  <c r="E355" i="5"/>
  <c r="G355" i="5" s="1"/>
  <c r="F352" i="5"/>
  <c r="E347" i="5"/>
  <c r="G347" i="5" s="1"/>
  <c r="F344" i="5"/>
  <c r="E339" i="5"/>
  <c r="G339" i="5" s="1"/>
  <c r="F336" i="5"/>
  <c r="E331" i="5"/>
  <c r="G331" i="5" s="1"/>
  <c r="F328" i="5"/>
  <c r="E323" i="5"/>
  <c r="G323" i="5" s="1"/>
  <c r="F320" i="5"/>
  <c r="E315" i="5"/>
  <c r="G315" i="5" s="1"/>
  <c r="F312" i="5"/>
  <c r="E307" i="5"/>
  <c r="G307" i="5" s="1"/>
  <c r="F304" i="5"/>
  <c r="E299" i="5"/>
  <c r="G299" i="5" s="1"/>
  <c r="F990" i="5"/>
  <c r="E933" i="5"/>
  <c r="G933" i="5" s="1"/>
  <c r="E905" i="5"/>
  <c r="G905" i="5" s="1"/>
  <c r="F876" i="5"/>
  <c r="E791" i="5"/>
  <c r="G791" i="5" s="1"/>
  <c r="E764" i="5"/>
  <c r="G764" i="5" s="1"/>
  <c r="E752" i="5"/>
  <c r="G752" i="5" s="1"/>
  <c r="F741" i="5"/>
  <c r="E712" i="5"/>
  <c r="G712" i="5" s="1"/>
  <c r="F709" i="5"/>
  <c r="E704" i="5"/>
  <c r="G704" i="5" s="1"/>
  <c r="F701" i="5"/>
  <c r="E696" i="5"/>
  <c r="G696" i="5" s="1"/>
  <c r="F693" i="5"/>
  <c r="E688" i="5"/>
  <c r="G688" i="5" s="1"/>
  <c r="F685" i="5"/>
  <c r="E680" i="5"/>
  <c r="G680" i="5" s="1"/>
  <c r="F677" i="5"/>
  <c r="E672" i="5"/>
  <c r="G672" i="5" s="1"/>
  <c r="F669" i="5"/>
  <c r="E664" i="5"/>
  <c r="G664" i="5" s="1"/>
  <c r="F661" i="5"/>
  <c r="E656" i="5"/>
  <c r="G656" i="5" s="1"/>
  <c r="F653" i="5"/>
  <c r="E648" i="5"/>
  <c r="G648" i="5" s="1"/>
  <c r="F645" i="5"/>
  <c r="E640" i="5"/>
  <c r="G640" i="5" s="1"/>
  <c r="F637" i="5"/>
  <c r="E632" i="5"/>
  <c r="G632" i="5" s="1"/>
  <c r="F629" i="5"/>
  <c r="E624" i="5"/>
  <c r="G624" i="5" s="1"/>
  <c r="F621" i="5"/>
  <c r="E616" i="5"/>
  <c r="G616" i="5" s="1"/>
  <c r="F613" i="5"/>
  <c r="E608" i="5"/>
  <c r="G608" i="5" s="1"/>
  <c r="F605" i="5"/>
  <c r="E600" i="5"/>
  <c r="G600" i="5" s="1"/>
  <c r="F597" i="5"/>
  <c r="E592" i="5"/>
  <c r="G592" i="5" s="1"/>
  <c r="F589" i="5"/>
  <c r="E584" i="5"/>
  <c r="G584" i="5" s="1"/>
  <c r="F581" i="5"/>
  <c r="E576" i="5"/>
  <c r="G576" i="5" s="1"/>
  <c r="F573" i="5"/>
  <c r="E568" i="5"/>
  <c r="G568" i="5" s="1"/>
  <c r="F565" i="5"/>
  <c r="E560" i="5"/>
  <c r="G560" i="5" s="1"/>
  <c r="F557" i="5"/>
  <c r="E552" i="5"/>
  <c r="G552" i="5" s="1"/>
  <c r="F549" i="5"/>
  <c r="E544" i="5"/>
  <c r="G544" i="5" s="1"/>
  <c r="F541" i="5"/>
  <c r="E536" i="5"/>
  <c r="G536" i="5" s="1"/>
  <c r="F533" i="5"/>
  <c r="E528" i="5"/>
  <c r="G528" i="5" s="1"/>
  <c r="F525" i="5"/>
  <c r="E520" i="5"/>
  <c r="G520" i="5" s="1"/>
  <c r="F517" i="5"/>
  <c r="E512" i="5"/>
  <c r="G512" i="5" s="1"/>
  <c r="F509" i="5"/>
  <c r="E504" i="5"/>
  <c r="G504" i="5" s="1"/>
  <c r="F501" i="5"/>
  <c r="E496" i="5"/>
  <c r="G496" i="5" s="1"/>
  <c r="F493" i="5"/>
  <c r="E488" i="5"/>
  <c r="G488" i="5" s="1"/>
  <c r="F485" i="5"/>
  <c r="E480" i="5"/>
  <c r="G480" i="5" s="1"/>
  <c r="F477" i="5"/>
  <c r="E472" i="5"/>
  <c r="G472" i="5" s="1"/>
  <c r="F469" i="5"/>
  <c r="E464" i="5"/>
  <c r="G464" i="5" s="1"/>
  <c r="F461" i="5"/>
  <c r="E456" i="5"/>
  <c r="G456" i="5" s="1"/>
  <c r="F453" i="5"/>
  <c r="E448" i="5"/>
  <c r="G448" i="5" s="1"/>
  <c r="F445" i="5"/>
  <c r="E440" i="5"/>
  <c r="G440" i="5" s="1"/>
  <c r="F437" i="5"/>
  <c r="E432" i="5"/>
  <c r="G432" i="5" s="1"/>
  <c r="F429" i="5"/>
  <c r="E424" i="5"/>
  <c r="G424" i="5" s="1"/>
  <c r="F421" i="5"/>
  <c r="E416" i="5"/>
  <c r="G416" i="5" s="1"/>
  <c r="F413" i="5"/>
  <c r="E408" i="5"/>
  <c r="G408" i="5" s="1"/>
  <c r="F405" i="5"/>
  <c r="E400" i="5"/>
  <c r="G400" i="5" s="1"/>
  <c r="F397" i="5"/>
  <c r="E392" i="5"/>
  <c r="G392" i="5" s="1"/>
  <c r="F389" i="5"/>
  <c r="E384" i="5"/>
  <c r="G384" i="5" s="1"/>
  <c r="F381" i="5"/>
  <c r="E376" i="5"/>
  <c r="G376" i="5" s="1"/>
  <c r="F373" i="5"/>
  <c r="E368" i="5"/>
  <c r="G368" i="5" s="1"/>
  <c r="F365" i="5"/>
  <c r="E360" i="5"/>
  <c r="G360" i="5" s="1"/>
  <c r="F357" i="5"/>
  <c r="E352" i="5"/>
  <c r="G352" i="5" s="1"/>
  <c r="F349" i="5"/>
  <c r="E344" i="5"/>
  <c r="G344" i="5" s="1"/>
  <c r="F341" i="5"/>
  <c r="E336" i="5"/>
  <c r="G336" i="5" s="1"/>
  <c r="F333" i="5"/>
  <c r="E328" i="5"/>
  <c r="G328" i="5" s="1"/>
  <c r="F325" i="5"/>
  <c r="E320" i="5"/>
  <c r="G320" i="5" s="1"/>
  <c r="F317" i="5"/>
  <c r="E312" i="5"/>
  <c r="G312" i="5" s="1"/>
  <c r="F309" i="5"/>
  <c r="E304" i="5"/>
  <c r="G304" i="5" s="1"/>
  <c r="F301" i="5"/>
  <c r="F986" i="5"/>
  <c r="F958" i="5"/>
  <c r="E901" i="5"/>
  <c r="G901" i="5" s="1"/>
  <c r="E873" i="5"/>
  <c r="G873" i="5" s="1"/>
  <c r="F844" i="5"/>
  <c r="F761" i="5"/>
  <c r="E740" i="5"/>
  <c r="G740" i="5" s="1"/>
  <c r="F729" i="5"/>
  <c r="F721" i="5"/>
  <c r="E716" i="5"/>
  <c r="G716" i="5" s="1"/>
  <c r="E709" i="5"/>
  <c r="G709" i="5" s="1"/>
  <c r="F706" i="5"/>
  <c r="E701" i="5"/>
  <c r="F698" i="5"/>
  <c r="E693" i="5"/>
  <c r="G693" i="5" s="1"/>
  <c r="F690" i="5"/>
  <c r="E685" i="5"/>
  <c r="G685" i="5" s="1"/>
  <c r="F682" i="5"/>
  <c r="E677" i="5"/>
  <c r="G677" i="5" s="1"/>
  <c r="F674" i="5"/>
  <c r="E669" i="5"/>
  <c r="F666" i="5"/>
  <c r="E661" i="5"/>
  <c r="G661" i="5" s="1"/>
  <c r="F658" i="5"/>
  <c r="E653" i="5"/>
  <c r="G653" i="5" s="1"/>
  <c r="F650" i="5"/>
  <c r="E645" i="5"/>
  <c r="G645" i="5" s="1"/>
  <c r="F642" i="5"/>
  <c r="E637" i="5"/>
  <c r="F634" i="5"/>
  <c r="E629" i="5"/>
  <c r="G629" i="5" s="1"/>
  <c r="F626" i="5"/>
  <c r="E621" i="5"/>
  <c r="G621" i="5" s="1"/>
  <c r="F618" i="5"/>
  <c r="E613" i="5"/>
  <c r="G613" i="5" s="1"/>
  <c r="F610" i="5"/>
  <c r="E605" i="5"/>
  <c r="F602" i="5"/>
  <c r="E597" i="5"/>
  <c r="G597" i="5" s="1"/>
  <c r="F594" i="5"/>
  <c r="E589" i="5"/>
  <c r="G589" i="5" s="1"/>
  <c r="F586" i="5"/>
  <c r="E581" i="5"/>
  <c r="G581" i="5" s="1"/>
  <c r="F578" i="5"/>
  <c r="E573" i="5"/>
  <c r="F570" i="5"/>
  <c r="E565" i="5"/>
  <c r="G565" i="5" s="1"/>
  <c r="F562" i="5"/>
  <c r="E557" i="5"/>
  <c r="G557" i="5" s="1"/>
  <c r="F554" i="5"/>
  <c r="E549" i="5"/>
  <c r="G549" i="5" s="1"/>
  <c r="F546" i="5"/>
  <c r="E541" i="5"/>
  <c r="F538" i="5"/>
  <c r="E533" i="5"/>
  <c r="G533" i="5" s="1"/>
  <c r="F530" i="5"/>
  <c r="E525" i="5"/>
  <c r="G525" i="5" s="1"/>
  <c r="F522" i="5"/>
  <c r="E517" i="5"/>
  <c r="G517" i="5" s="1"/>
  <c r="F514" i="5"/>
  <c r="E509" i="5"/>
  <c r="F506" i="5"/>
  <c r="E501" i="5"/>
  <c r="G501" i="5" s="1"/>
  <c r="F498" i="5"/>
  <c r="E493" i="5"/>
  <c r="G493" i="5" s="1"/>
  <c r="F490" i="5"/>
  <c r="E485" i="5"/>
  <c r="G485" i="5" s="1"/>
  <c r="F482" i="5"/>
  <c r="E477" i="5"/>
  <c r="F474" i="5"/>
  <c r="E469" i="5"/>
  <c r="G469" i="5" s="1"/>
  <c r="F466" i="5"/>
  <c r="E461" i="5"/>
  <c r="G461" i="5" s="1"/>
  <c r="F458" i="5"/>
  <c r="E453" i="5"/>
  <c r="G453" i="5" s="1"/>
  <c r="F450" i="5"/>
  <c r="E445" i="5"/>
  <c r="F442" i="5"/>
  <c r="E437" i="5"/>
  <c r="G437" i="5" s="1"/>
  <c r="F434" i="5"/>
  <c r="E429" i="5"/>
  <c r="G429" i="5" s="1"/>
  <c r="F426" i="5"/>
  <c r="E421" i="5"/>
  <c r="G421" i="5" s="1"/>
  <c r="F418" i="5"/>
  <c r="E413" i="5"/>
  <c r="F410" i="5"/>
  <c r="E405" i="5"/>
  <c r="G405" i="5" s="1"/>
  <c r="F402" i="5"/>
  <c r="E397" i="5"/>
  <c r="G397" i="5" s="1"/>
  <c r="F394" i="5"/>
  <c r="E389" i="5"/>
  <c r="G389" i="5" s="1"/>
  <c r="F386" i="5"/>
  <c r="E381" i="5"/>
  <c r="F378" i="5"/>
  <c r="E373" i="5"/>
  <c r="G373" i="5" s="1"/>
  <c r="F370" i="5"/>
  <c r="E365" i="5"/>
  <c r="G365" i="5" s="1"/>
  <c r="F362" i="5"/>
  <c r="E357" i="5"/>
  <c r="G357" i="5" s="1"/>
  <c r="F354" i="5"/>
  <c r="E349" i="5"/>
  <c r="F346" i="5"/>
  <c r="E341" i="5"/>
  <c r="G341" i="5" s="1"/>
  <c r="F338" i="5"/>
  <c r="E333" i="5"/>
  <c r="G333" i="5" s="1"/>
  <c r="F330" i="5"/>
  <c r="E325" i="5"/>
  <c r="G325" i="5" s="1"/>
  <c r="F322" i="5"/>
  <c r="E317" i="5"/>
  <c r="G317" i="5" s="1"/>
  <c r="F314" i="5"/>
  <c r="E309" i="5"/>
  <c r="G309" i="5" s="1"/>
  <c r="F306" i="5"/>
  <c r="E301" i="5"/>
  <c r="G301" i="5" s="1"/>
  <c r="F298" i="5"/>
  <c r="E7" i="5"/>
  <c r="F12" i="5"/>
  <c r="E18" i="5"/>
  <c r="E21" i="5"/>
  <c r="F24" i="5"/>
  <c r="E29" i="5"/>
  <c r="F32" i="5"/>
  <c r="F40" i="5"/>
  <c r="E43" i="5"/>
  <c r="G43" i="5" s="1"/>
  <c r="F48" i="5"/>
  <c r="E51" i="5"/>
  <c r="F56" i="5"/>
  <c r="E59" i="5"/>
  <c r="G59" i="5" s="1"/>
  <c r="F64" i="5"/>
  <c r="E67" i="5"/>
  <c r="F72" i="5"/>
  <c r="E75" i="5"/>
  <c r="G75" i="5" s="1"/>
  <c r="F80" i="5"/>
  <c r="E83" i="5"/>
  <c r="F88" i="5"/>
  <c r="E91" i="5"/>
  <c r="G91" i="5" s="1"/>
  <c r="F96" i="5"/>
  <c r="E99" i="5"/>
  <c r="F104" i="5"/>
  <c r="E107" i="5"/>
  <c r="G107" i="5" s="1"/>
  <c r="F112" i="5"/>
  <c r="E115" i="5"/>
  <c r="F120" i="5"/>
  <c r="E123" i="5"/>
  <c r="G123" i="5" s="1"/>
  <c r="F128" i="5"/>
  <c r="E131" i="5"/>
  <c r="F136" i="5"/>
  <c r="E139" i="5"/>
  <c r="G139" i="5" s="1"/>
  <c r="F144" i="5"/>
  <c r="E147" i="5"/>
  <c r="F152" i="5"/>
  <c r="E155" i="5"/>
  <c r="G155" i="5" s="1"/>
  <c r="F160" i="5"/>
  <c r="E163" i="5"/>
  <c r="F168" i="5"/>
  <c r="E171" i="5"/>
  <c r="G171" i="5" s="1"/>
  <c r="F176" i="5"/>
  <c r="E179" i="5"/>
  <c r="F184" i="5"/>
  <c r="E187" i="5"/>
  <c r="G187" i="5" s="1"/>
  <c r="F192" i="5"/>
  <c r="E195" i="5"/>
  <c r="F200" i="5"/>
  <c r="E203" i="5"/>
  <c r="G203" i="5" s="1"/>
  <c r="F208" i="5"/>
  <c r="E211" i="5"/>
  <c r="F216" i="5"/>
  <c r="E219" i="5"/>
  <c r="G219" i="5" s="1"/>
  <c r="F224" i="5"/>
  <c r="E227" i="5"/>
  <c r="F232" i="5"/>
  <c r="E235" i="5"/>
  <c r="G235" i="5" s="1"/>
  <c r="F240" i="5"/>
  <c r="E243" i="5"/>
  <c r="F248" i="5"/>
  <c r="E251" i="5"/>
  <c r="G251" i="5" s="1"/>
  <c r="F256" i="5"/>
  <c r="E259" i="5"/>
  <c r="F264" i="5"/>
  <c r="E267" i="5"/>
  <c r="G267" i="5" s="1"/>
  <c r="F272" i="5"/>
  <c r="E275" i="5"/>
  <c r="F280" i="5"/>
  <c r="E283" i="5"/>
  <c r="G283" i="5" s="1"/>
  <c r="F288" i="5"/>
  <c r="E291" i="5"/>
  <c r="F303" i="5"/>
  <c r="F310" i="5"/>
  <c r="E318" i="5"/>
  <c r="F334" i="5"/>
  <c r="E345" i="5"/>
  <c r="G345" i="5" s="1"/>
  <c r="F366" i="5"/>
  <c r="E377" i="5"/>
  <c r="G377" i="5" s="1"/>
  <c r="E6" i="3"/>
  <c r="F14" i="4"/>
  <c r="F30" i="4"/>
  <c r="F7" i="5"/>
  <c r="E9" i="5"/>
  <c r="E15" i="5"/>
  <c r="F18" i="5"/>
  <c r="F21" i="5"/>
  <c r="E26" i="5"/>
  <c r="F29" i="5"/>
  <c r="E34" i="5"/>
  <c r="E38" i="5"/>
  <c r="G38" i="5" s="1"/>
  <c r="F43" i="5"/>
  <c r="E46" i="5"/>
  <c r="G46" i="5" s="1"/>
  <c r="F51" i="5"/>
  <c r="E54" i="5"/>
  <c r="G54" i="5" s="1"/>
  <c r="F59" i="5"/>
  <c r="E62" i="5"/>
  <c r="G62" i="5" s="1"/>
  <c r="F67" i="5"/>
  <c r="E70" i="5"/>
  <c r="G70" i="5" s="1"/>
  <c r="F75" i="5"/>
  <c r="E78" i="5"/>
  <c r="G78" i="5" s="1"/>
  <c r="F83" i="5"/>
  <c r="E86" i="5"/>
  <c r="G86" i="5" s="1"/>
  <c r="F91" i="5"/>
  <c r="E94" i="5"/>
  <c r="G94" i="5" s="1"/>
  <c r="F99" i="5"/>
  <c r="E102" i="5"/>
  <c r="G102" i="5" s="1"/>
  <c r="F107" i="5"/>
  <c r="E110" i="5"/>
  <c r="G110" i="5" s="1"/>
  <c r="F115" i="5"/>
  <c r="E118" i="5"/>
  <c r="G118" i="5" s="1"/>
  <c r="F123" i="5"/>
  <c r="E126" i="5"/>
  <c r="G126" i="5" s="1"/>
  <c r="F131" i="5"/>
  <c r="E134" i="5"/>
  <c r="G134" i="5" s="1"/>
  <c r="F139" i="5"/>
  <c r="E142" i="5"/>
  <c r="G142" i="5" s="1"/>
  <c r="F147" i="5"/>
  <c r="E150" i="5"/>
  <c r="G150" i="5" s="1"/>
  <c r="F155" i="5"/>
  <c r="E158" i="5"/>
  <c r="G158" i="5" s="1"/>
  <c r="F163" i="5"/>
  <c r="E166" i="5"/>
  <c r="G166" i="5" s="1"/>
  <c r="F171" i="5"/>
  <c r="E174" i="5"/>
  <c r="G174" i="5" s="1"/>
  <c r="F179" i="5"/>
  <c r="E182" i="5"/>
  <c r="G182" i="5" s="1"/>
  <c r="F187" i="5"/>
  <c r="E190" i="5"/>
  <c r="G190" i="5" s="1"/>
  <c r="F195" i="5"/>
  <c r="E198" i="5"/>
  <c r="G198" i="5" s="1"/>
  <c r="F203" i="5"/>
  <c r="E206" i="5"/>
  <c r="G206" i="5" s="1"/>
  <c r="F211" i="5"/>
  <c r="E214" i="5"/>
  <c r="G214" i="5" s="1"/>
  <c r="F219" i="5"/>
  <c r="E222" i="5"/>
  <c r="G222" i="5" s="1"/>
  <c r="F227" i="5"/>
  <c r="E230" i="5"/>
  <c r="G230" i="5" s="1"/>
  <c r="F235" i="5"/>
  <c r="E238" i="5"/>
  <c r="G238" i="5" s="1"/>
  <c r="F243" i="5"/>
  <c r="E246" i="5"/>
  <c r="G246" i="5" s="1"/>
  <c r="F251" i="5"/>
  <c r="E254" i="5"/>
  <c r="G254" i="5" s="1"/>
  <c r="F259" i="5"/>
  <c r="E262" i="5"/>
  <c r="G262" i="5" s="1"/>
  <c r="F267" i="5"/>
  <c r="E270" i="5"/>
  <c r="G270" i="5" s="1"/>
  <c r="F275" i="5"/>
  <c r="E278" i="5"/>
  <c r="G278" i="5" s="1"/>
  <c r="F283" i="5"/>
  <c r="E286" i="5"/>
  <c r="G286" i="5" s="1"/>
  <c r="F291" i="5"/>
  <c r="E294" i="5"/>
  <c r="G294" i="5" s="1"/>
  <c r="E297" i="5"/>
  <c r="G297" i="5" s="1"/>
  <c r="F311" i="5"/>
  <c r="F318" i="5"/>
  <c r="E326" i="5"/>
  <c r="G326" i="5" s="1"/>
  <c r="F335" i="5"/>
  <c r="E346" i="5"/>
  <c r="F367" i="5"/>
  <c r="E378" i="5"/>
  <c r="F1002" i="6"/>
  <c r="E997" i="6"/>
  <c r="F994" i="6"/>
  <c r="E989" i="6"/>
  <c r="F986" i="6"/>
  <c r="E981" i="6"/>
  <c r="F978" i="6"/>
  <c r="E973" i="6"/>
  <c r="F970" i="6"/>
  <c r="E965" i="6"/>
  <c r="F962" i="6"/>
  <c r="E957" i="6"/>
  <c r="F954" i="6"/>
  <c r="E949" i="6"/>
  <c r="F946" i="6"/>
  <c r="E941" i="6"/>
  <c r="F938" i="6"/>
  <c r="E933" i="6"/>
  <c r="F930" i="6"/>
  <c r="E925" i="6"/>
  <c r="F922" i="6"/>
  <c r="E917" i="6"/>
  <c r="F914" i="6"/>
  <c r="E909" i="6"/>
  <c r="F906" i="6"/>
  <c r="E901" i="6"/>
  <c r="F898" i="6"/>
  <c r="E893" i="6"/>
  <c r="F890" i="6"/>
  <c r="E885" i="6"/>
  <c r="F882" i="6"/>
  <c r="E877" i="6"/>
  <c r="F874" i="6"/>
  <c r="E869" i="6"/>
  <c r="F866" i="6"/>
  <c r="E861" i="6"/>
  <c r="F858" i="6"/>
  <c r="E853" i="6"/>
  <c r="F850" i="6"/>
  <c r="E845" i="6"/>
  <c r="E999" i="6"/>
  <c r="F996" i="6"/>
  <c r="E991" i="6"/>
  <c r="F988" i="6"/>
  <c r="E983" i="6"/>
  <c r="F980" i="6"/>
  <c r="E975" i="6"/>
  <c r="F972" i="6"/>
  <c r="E967" i="6"/>
  <c r="F964" i="6"/>
  <c r="E959" i="6"/>
  <c r="F956" i="6"/>
  <c r="E951" i="6"/>
  <c r="F948" i="6"/>
  <c r="E943" i="6"/>
  <c r="F940" i="6"/>
  <c r="E935" i="6"/>
  <c r="F932" i="6"/>
  <c r="E927" i="6"/>
  <c r="F924" i="6"/>
  <c r="E919" i="6"/>
  <c r="F916" i="6"/>
  <c r="E911" i="6"/>
  <c r="F908" i="6"/>
  <c r="E903" i="6"/>
  <c r="F900" i="6"/>
  <c r="E895" i="6"/>
  <c r="F892" i="6"/>
  <c r="E887" i="6"/>
  <c r="F884" i="6"/>
  <c r="E879" i="6"/>
  <c r="F876" i="6"/>
  <c r="E871" i="6"/>
  <c r="F868" i="6"/>
  <c r="E863" i="6"/>
  <c r="F860" i="6"/>
  <c r="F1001" i="6"/>
  <c r="E1003" i="6"/>
  <c r="F1000" i="6"/>
  <c r="E995" i="6"/>
  <c r="F992" i="6"/>
  <c r="E987" i="6"/>
  <c r="F984" i="6"/>
  <c r="E979" i="6"/>
  <c r="F976" i="6"/>
  <c r="E971" i="6"/>
  <c r="F968" i="6"/>
  <c r="E963" i="6"/>
  <c r="F960" i="6"/>
  <c r="E955" i="6"/>
  <c r="F952" i="6"/>
  <c r="E947" i="6"/>
  <c r="F944" i="6"/>
  <c r="E939" i="6"/>
  <c r="F936" i="6"/>
  <c r="E931" i="6"/>
  <c r="F928" i="6"/>
  <c r="E923" i="6"/>
  <c r="F920" i="6"/>
  <c r="E915" i="6"/>
  <c r="F912" i="6"/>
  <c r="E907" i="6"/>
  <c r="F904" i="6"/>
  <c r="E899" i="6"/>
  <c r="F896" i="6"/>
  <c r="E1001" i="6"/>
  <c r="F990" i="6"/>
  <c r="F983" i="6"/>
  <c r="E976" i="6"/>
  <c r="E969" i="6"/>
  <c r="F958" i="6"/>
  <c r="F951" i="6"/>
  <c r="E944" i="6"/>
  <c r="E937" i="6"/>
  <c r="F926" i="6"/>
  <c r="F919" i="6"/>
  <c r="E912" i="6"/>
  <c r="E905" i="6"/>
  <c r="F894" i="6"/>
  <c r="E891" i="6"/>
  <c r="E888" i="6"/>
  <c r="F881" i="6"/>
  <c r="F878" i="6"/>
  <c r="E875" i="6"/>
  <c r="E872" i="6"/>
  <c r="F865" i="6"/>
  <c r="F862" i="6"/>
  <c r="E859" i="6"/>
  <c r="E856" i="6"/>
  <c r="F853" i="6"/>
  <c r="E850" i="6"/>
  <c r="F847" i="6"/>
  <c r="F844" i="6"/>
  <c r="E839" i="6"/>
  <c r="F836" i="6"/>
  <c r="E831" i="6"/>
  <c r="F828" i="6"/>
  <c r="E823" i="6"/>
  <c r="F820" i="6"/>
  <c r="E815" i="6"/>
  <c r="F812" i="6"/>
  <c r="E807" i="6"/>
  <c r="F804" i="6"/>
  <c r="E799" i="6"/>
  <c r="F796" i="6"/>
  <c r="E791" i="6"/>
  <c r="F788" i="6"/>
  <c r="E783" i="6"/>
  <c r="F780" i="6"/>
  <c r="E775" i="6"/>
  <c r="F772" i="6"/>
  <c r="E767" i="6"/>
  <c r="F764" i="6"/>
  <c r="E759" i="6"/>
  <c r="F756" i="6"/>
  <c r="E751" i="6"/>
  <c r="F748" i="6"/>
  <c r="E743" i="6"/>
  <c r="F740" i="6"/>
  <c r="E735" i="6"/>
  <c r="F732" i="6"/>
  <c r="F997" i="6"/>
  <c r="F993" i="6"/>
  <c r="E990" i="6"/>
  <c r="E986" i="6"/>
  <c r="F979" i="6"/>
  <c r="E972" i="6"/>
  <c r="F965" i="6"/>
  <c r="F961" i="6"/>
  <c r="E958" i="6"/>
  <c r="E954" i="6"/>
  <c r="F947" i="6"/>
  <c r="E940" i="6"/>
  <c r="F933" i="6"/>
  <c r="F929" i="6"/>
  <c r="E926" i="6"/>
  <c r="E922" i="6"/>
  <c r="F915" i="6"/>
  <c r="E908" i="6"/>
  <c r="F901" i="6"/>
  <c r="F897" i="6"/>
  <c r="E894" i="6"/>
  <c r="E884" i="6"/>
  <c r="E881" i="6"/>
  <c r="E878" i="6"/>
  <c r="E868" i="6"/>
  <c r="E865" i="6"/>
  <c r="E862" i="6"/>
  <c r="E847" i="6"/>
  <c r="E844" i="6"/>
  <c r="F841" i="6"/>
  <c r="E836" i="6"/>
  <c r="F833" i="6"/>
  <c r="E828" i="6"/>
  <c r="F825" i="6"/>
  <c r="E820" i="6"/>
  <c r="F817" i="6"/>
  <c r="E812" i="6"/>
  <c r="F809" i="6"/>
  <c r="E804" i="6"/>
  <c r="F801" i="6"/>
  <c r="E796" i="6"/>
  <c r="F793" i="6"/>
  <c r="E788" i="6"/>
  <c r="F785" i="6"/>
  <c r="E780" i="6"/>
  <c r="F777" i="6"/>
  <c r="E1000" i="6"/>
  <c r="E993" i="6"/>
  <c r="F982" i="6"/>
  <c r="F975" i="6"/>
  <c r="E968" i="6"/>
  <c r="E961" i="6"/>
  <c r="F950" i="6"/>
  <c r="F943" i="6"/>
  <c r="E936" i="6"/>
  <c r="E929" i="6"/>
  <c r="F918" i="6"/>
  <c r="F911" i="6"/>
  <c r="E904" i="6"/>
  <c r="E897" i="6"/>
  <c r="E890" i="6"/>
  <c r="F887" i="6"/>
  <c r="E874" i="6"/>
  <c r="F871" i="6"/>
  <c r="E858" i="6"/>
  <c r="F855" i="6"/>
  <c r="F852" i="6"/>
  <c r="F849" i="6"/>
  <c r="E841" i="6"/>
  <c r="F838" i="6"/>
  <c r="E833" i="6"/>
  <c r="F830" i="6"/>
  <c r="E825" i="6"/>
  <c r="F822" i="6"/>
  <c r="E817" i="6"/>
  <c r="F814" i="6"/>
  <c r="E809" i="6"/>
  <c r="F806" i="6"/>
  <c r="E801" i="6"/>
  <c r="F798" i="6"/>
  <c r="E793" i="6"/>
  <c r="F790" i="6"/>
  <c r="E785" i="6"/>
  <c r="F782" i="6"/>
  <c r="E777" i="6"/>
  <c r="F774" i="6"/>
  <c r="E769" i="6"/>
  <c r="F766" i="6"/>
  <c r="E761" i="6"/>
  <c r="F758" i="6"/>
  <c r="E753" i="6"/>
  <c r="F750" i="6"/>
  <c r="E745" i="6"/>
  <c r="F742" i="6"/>
  <c r="E737" i="6"/>
  <c r="F734" i="6"/>
  <c r="E729" i="6"/>
  <c r="F726" i="6"/>
  <c r="E721" i="6"/>
  <c r="F718" i="6"/>
  <c r="E713" i="6"/>
  <c r="F710" i="6"/>
  <c r="E705" i="6"/>
  <c r="F702" i="6"/>
  <c r="E697" i="6"/>
  <c r="E996" i="6"/>
  <c r="F989" i="6"/>
  <c r="F985" i="6"/>
  <c r="E982" i="6"/>
  <c r="E978" i="6"/>
  <c r="F971" i="6"/>
  <c r="E964" i="6"/>
  <c r="F957" i="6"/>
  <c r="F953" i="6"/>
  <c r="E950" i="6"/>
  <c r="E946" i="6"/>
  <c r="F939" i="6"/>
  <c r="E932" i="6"/>
  <c r="F925" i="6"/>
  <c r="F921" i="6"/>
  <c r="E918" i="6"/>
  <c r="E914" i="6"/>
  <c r="F907" i="6"/>
  <c r="E900" i="6"/>
  <c r="F893" i="6"/>
  <c r="F883" i="6"/>
  <c r="F880" i="6"/>
  <c r="F877" i="6"/>
  <c r="F867" i="6"/>
  <c r="F864" i="6"/>
  <c r="F861" i="6"/>
  <c r="E855" i="6"/>
  <c r="E852" i="6"/>
  <c r="E849" i="6"/>
  <c r="F846" i="6"/>
  <c r="F843" i="6"/>
  <c r="E838" i="6"/>
  <c r="F835" i="6"/>
  <c r="E830" i="6"/>
  <c r="F827" i="6"/>
  <c r="E822" i="6"/>
  <c r="F819" i="6"/>
  <c r="E814" i="6"/>
  <c r="F811" i="6"/>
  <c r="E806" i="6"/>
  <c r="F803" i="6"/>
  <c r="E798" i="6"/>
  <c r="F795" i="6"/>
  <c r="E790" i="6"/>
  <c r="F787" i="6"/>
  <c r="E782" i="6"/>
  <c r="F779" i="6"/>
  <c r="E774" i="6"/>
  <c r="F771" i="6"/>
  <c r="E766" i="6"/>
  <c r="F763" i="6"/>
  <c r="E758" i="6"/>
  <c r="F755" i="6"/>
  <c r="E750" i="6"/>
  <c r="F747" i="6"/>
  <c r="E742" i="6"/>
  <c r="F739" i="6"/>
  <c r="E734" i="6"/>
  <c r="F731" i="6"/>
  <c r="E726" i="6"/>
  <c r="F723" i="6"/>
  <c r="E718" i="6"/>
  <c r="F715" i="6"/>
  <c r="F1003" i="6"/>
  <c r="F999" i="6"/>
  <c r="E992" i="6"/>
  <c r="E985" i="6"/>
  <c r="F974" i="6"/>
  <c r="F967" i="6"/>
  <c r="E960" i="6"/>
  <c r="E953" i="6"/>
  <c r="F942" i="6"/>
  <c r="F935" i="6"/>
  <c r="E928" i="6"/>
  <c r="E921" i="6"/>
  <c r="F910" i="6"/>
  <c r="F903" i="6"/>
  <c r="E896" i="6"/>
  <c r="F889" i="6"/>
  <c r="F886" i="6"/>
  <c r="E883" i="6"/>
  <c r="E880" i="6"/>
  <c r="F873" i="6"/>
  <c r="F870" i="6"/>
  <c r="E867" i="6"/>
  <c r="E864" i="6"/>
  <c r="F857" i="6"/>
  <c r="E846" i="6"/>
  <c r="E843" i="6"/>
  <c r="F840" i="6"/>
  <c r="E835" i="6"/>
  <c r="F832" i="6"/>
  <c r="E827" i="6"/>
  <c r="F824" i="6"/>
  <c r="E819" i="6"/>
  <c r="F816" i="6"/>
  <c r="E811" i="6"/>
  <c r="F808" i="6"/>
  <c r="E803" i="6"/>
  <c r="F800" i="6"/>
  <c r="E795" i="6"/>
  <c r="F792" i="6"/>
  <c r="E1002" i="6"/>
  <c r="F998" i="6"/>
  <c r="F991" i="6"/>
  <c r="E984" i="6"/>
  <c r="E977" i="6"/>
  <c r="F966" i="6"/>
  <c r="F959" i="6"/>
  <c r="E952" i="6"/>
  <c r="E945" i="6"/>
  <c r="F934" i="6"/>
  <c r="F927" i="6"/>
  <c r="E920" i="6"/>
  <c r="E913" i="6"/>
  <c r="F902" i="6"/>
  <c r="F895" i="6"/>
  <c r="E882" i="6"/>
  <c r="F879" i="6"/>
  <c r="E866" i="6"/>
  <c r="F863" i="6"/>
  <c r="E854" i="6"/>
  <c r="E851" i="6"/>
  <c r="E848" i="6"/>
  <c r="F845" i="6"/>
  <c r="F842" i="6"/>
  <c r="E837" i="6"/>
  <c r="F834" i="6"/>
  <c r="E829" i="6"/>
  <c r="F826" i="6"/>
  <c r="E821" i="6"/>
  <c r="F818" i="6"/>
  <c r="E813" i="6"/>
  <c r="F810" i="6"/>
  <c r="E805" i="6"/>
  <c r="F802" i="6"/>
  <c r="E797" i="6"/>
  <c r="F794" i="6"/>
  <c r="E789" i="6"/>
  <c r="F786" i="6"/>
  <c r="E781" i="6"/>
  <c r="F778" i="6"/>
  <c r="E773" i="6"/>
  <c r="F770" i="6"/>
  <c r="E765" i="6"/>
  <c r="F762" i="6"/>
  <c r="E757" i="6"/>
  <c r="F754" i="6"/>
  <c r="E749" i="6"/>
  <c r="F746" i="6"/>
  <c r="E741" i="6"/>
  <c r="F738" i="6"/>
  <c r="E733" i="6"/>
  <c r="F730" i="6"/>
  <c r="E725" i="6"/>
  <c r="F722" i="6"/>
  <c r="E717" i="6"/>
  <c r="F714" i="6"/>
  <c r="E709" i="6"/>
  <c r="F706" i="6"/>
  <c r="E701" i="6"/>
  <c r="F698" i="6"/>
  <c r="E998" i="6"/>
  <c r="E994" i="6"/>
  <c r="F987" i="6"/>
  <c r="E980" i="6"/>
  <c r="F973" i="6"/>
  <c r="F969" i="6"/>
  <c r="E966" i="6"/>
  <c r="E962" i="6"/>
  <c r="F955" i="6"/>
  <c r="E948" i="6"/>
  <c r="F941" i="6"/>
  <c r="F937" i="6"/>
  <c r="E934" i="6"/>
  <c r="E930" i="6"/>
  <c r="F923" i="6"/>
  <c r="E916" i="6"/>
  <c r="F909" i="6"/>
  <c r="F905" i="6"/>
  <c r="E902" i="6"/>
  <c r="E898" i="6"/>
  <c r="F891" i="6"/>
  <c r="F888" i="6"/>
  <c r="F885" i="6"/>
  <c r="F875" i="6"/>
  <c r="F872" i="6"/>
  <c r="F869" i="6"/>
  <c r="F859" i="6"/>
  <c r="F856" i="6"/>
  <c r="E842" i="6"/>
  <c r="F839" i="6"/>
  <c r="E834" i="6"/>
  <c r="F831" i="6"/>
  <c r="E826" i="6"/>
  <c r="F823" i="6"/>
  <c r="E818" i="6"/>
  <c r="F815" i="6"/>
  <c r="E810" i="6"/>
  <c r="F807" i="6"/>
  <c r="E802" i="6"/>
  <c r="F799" i="6"/>
  <c r="E794" i="6"/>
  <c r="F791" i="6"/>
  <c r="E786" i="6"/>
  <c r="F783" i="6"/>
  <c r="E778" i="6"/>
  <c r="F775" i="6"/>
  <c r="E770" i="6"/>
  <c r="F767" i="6"/>
  <c r="F945" i="6"/>
  <c r="E832" i="6"/>
  <c r="F813" i="6"/>
  <c r="E800" i="6"/>
  <c r="E772" i="6"/>
  <c r="E768" i="6"/>
  <c r="E763" i="6"/>
  <c r="E755" i="6"/>
  <c r="E747" i="6"/>
  <c r="E739" i="6"/>
  <c r="E731" i="6"/>
  <c r="E724" i="6"/>
  <c r="F720" i="6"/>
  <c r="F713" i="6"/>
  <c r="E710" i="6"/>
  <c r="E707" i="6"/>
  <c r="F700" i="6"/>
  <c r="F697" i="6"/>
  <c r="F694" i="6"/>
  <c r="E689" i="6"/>
  <c r="F686" i="6"/>
  <c r="E681" i="6"/>
  <c r="F678" i="6"/>
  <c r="E673" i="6"/>
  <c r="F670" i="6"/>
  <c r="E665" i="6"/>
  <c r="F662" i="6"/>
  <c r="E657" i="6"/>
  <c r="F654" i="6"/>
  <c r="E649" i="6"/>
  <c r="F646" i="6"/>
  <c r="E641" i="6"/>
  <c r="F638" i="6"/>
  <c r="E633" i="6"/>
  <c r="F630" i="6"/>
  <c r="E625" i="6"/>
  <c r="F622" i="6"/>
  <c r="E617" i="6"/>
  <c r="F614" i="6"/>
  <c r="E609" i="6"/>
  <c r="F606" i="6"/>
  <c r="E601" i="6"/>
  <c r="F598" i="6"/>
  <c r="E593" i="6"/>
  <c r="F590" i="6"/>
  <c r="E585" i="6"/>
  <c r="F582" i="6"/>
  <c r="E577" i="6"/>
  <c r="F574" i="6"/>
  <c r="E569" i="6"/>
  <c r="F566" i="6"/>
  <c r="E561" i="6"/>
  <c r="F558" i="6"/>
  <c r="E553" i="6"/>
  <c r="F550" i="6"/>
  <c r="E545" i="6"/>
  <c r="F542" i="6"/>
  <c r="E537" i="6"/>
  <c r="F534" i="6"/>
  <c r="E529" i="6"/>
  <c r="F526" i="6"/>
  <c r="E521" i="6"/>
  <c r="F518" i="6"/>
  <c r="E513" i="6"/>
  <c r="F510" i="6"/>
  <c r="E505" i="6"/>
  <c r="F502" i="6"/>
  <c r="E497" i="6"/>
  <c r="F494" i="6"/>
  <c r="E489" i="6"/>
  <c r="F486" i="6"/>
  <c r="E481" i="6"/>
  <c r="F478" i="6"/>
  <c r="E473" i="6"/>
  <c r="F470" i="6"/>
  <c r="E465" i="6"/>
  <c r="F462" i="6"/>
  <c r="E457" i="6"/>
  <c r="F454" i="6"/>
  <c r="E449" i="6"/>
  <c r="F446" i="6"/>
  <c r="E938" i="6"/>
  <c r="F931" i="6"/>
  <c r="E924" i="6"/>
  <c r="F917" i="6"/>
  <c r="E857" i="6"/>
  <c r="F851" i="6"/>
  <c r="E787" i="6"/>
  <c r="F776" i="6"/>
  <c r="F759" i="6"/>
  <c r="F751" i="6"/>
  <c r="F743" i="6"/>
  <c r="F735" i="6"/>
  <c r="F727" i="6"/>
  <c r="E720" i="6"/>
  <c r="F716" i="6"/>
  <c r="F703" i="6"/>
  <c r="E700" i="6"/>
  <c r="E694" i="6"/>
  <c r="F691" i="6"/>
  <c r="E686" i="6"/>
  <c r="F683" i="6"/>
  <c r="E678" i="6"/>
  <c r="F675" i="6"/>
  <c r="E670" i="6"/>
  <c r="F667" i="6"/>
  <c r="E662" i="6"/>
  <c r="F659" i="6"/>
  <c r="E654" i="6"/>
  <c r="F651" i="6"/>
  <c r="E646" i="6"/>
  <c r="F643" i="6"/>
  <c r="E638" i="6"/>
  <c r="F635" i="6"/>
  <c r="E630" i="6"/>
  <c r="F627" i="6"/>
  <c r="E622" i="6"/>
  <c r="F619" i="6"/>
  <c r="E614" i="6"/>
  <c r="F611" i="6"/>
  <c r="E606" i="6"/>
  <c r="F603" i="6"/>
  <c r="E598" i="6"/>
  <c r="F595" i="6"/>
  <c r="E590" i="6"/>
  <c r="F587" i="6"/>
  <c r="E582" i="6"/>
  <c r="F579" i="6"/>
  <c r="E574" i="6"/>
  <c r="F571" i="6"/>
  <c r="E566" i="6"/>
  <c r="F563" i="6"/>
  <c r="E558" i="6"/>
  <c r="F555" i="6"/>
  <c r="E550" i="6"/>
  <c r="F547" i="6"/>
  <c r="E542" i="6"/>
  <c r="F539" i="6"/>
  <c r="E534" i="6"/>
  <c r="F531" i="6"/>
  <c r="E526" i="6"/>
  <c r="F523" i="6"/>
  <c r="E518" i="6"/>
  <c r="F515" i="6"/>
  <c r="E510" i="6"/>
  <c r="F507" i="6"/>
  <c r="E502" i="6"/>
  <c r="F499" i="6"/>
  <c r="E494" i="6"/>
  <c r="F491" i="6"/>
  <c r="F977" i="6"/>
  <c r="E910" i="6"/>
  <c r="E876" i="6"/>
  <c r="E870" i="6"/>
  <c r="F837" i="6"/>
  <c r="E824" i="6"/>
  <c r="F805" i="6"/>
  <c r="E792" i="6"/>
  <c r="F781" i="6"/>
  <c r="E776" i="6"/>
  <c r="E771" i="6"/>
  <c r="E762" i="6"/>
  <c r="E754" i="6"/>
  <c r="E746" i="6"/>
  <c r="E738" i="6"/>
  <c r="E730" i="6"/>
  <c r="E727" i="6"/>
  <c r="E723" i="6"/>
  <c r="E716" i="6"/>
  <c r="F712" i="6"/>
  <c r="F709" i="6"/>
  <c r="E706" i="6"/>
  <c r="E703" i="6"/>
  <c r="F696" i="6"/>
  <c r="E691" i="6"/>
  <c r="F688" i="6"/>
  <c r="E683" i="6"/>
  <c r="F680" i="6"/>
  <c r="E675" i="6"/>
  <c r="F672" i="6"/>
  <c r="E667" i="6"/>
  <c r="F664" i="6"/>
  <c r="E659" i="6"/>
  <c r="F656" i="6"/>
  <c r="E651" i="6"/>
  <c r="F648" i="6"/>
  <c r="E643" i="6"/>
  <c r="F640" i="6"/>
  <c r="E635" i="6"/>
  <c r="F632" i="6"/>
  <c r="E627" i="6"/>
  <c r="F624" i="6"/>
  <c r="E619" i="6"/>
  <c r="F616" i="6"/>
  <c r="E611" i="6"/>
  <c r="F608" i="6"/>
  <c r="E603" i="6"/>
  <c r="F600" i="6"/>
  <c r="E595" i="6"/>
  <c r="F592" i="6"/>
  <c r="E587" i="6"/>
  <c r="F584" i="6"/>
  <c r="E579" i="6"/>
  <c r="F576" i="6"/>
  <c r="E571" i="6"/>
  <c r="F568" i="6"/>
  <c r="E563" i="6"/>
  <c r="F560" i="6"/>
  <c r="E555" i="6"/>
  <c r="F552" i="6"/>
  <c r="E547" i="6"/>
  <c r="F544" i="6"/>
  <c r="E539" i="6"/>
  <c r="F536" i="6"/>
  <c r="E531" i="6"/>
  <c r="F528" i="6"/>
  <c r="E523" i="6"/>
  <c r="F520" i="6"/>
  <c r="E515" i="6"/>
  <c r="F512" i="6"/>
  <c r="E507" i="6"/>
  <c r="F504" i="6"/>
  <c r="E499" i="6"/>
  <c r="F496" i="6"/>
  <c r="E491" i="6"/>
  <c r="F488" i="6"/>
  <c r="E483" i="6"/>
  <c r="F480" i="6"/>
  <c r="E475" i="6"/>
  <c r="F472" i="6"/>
  <c r="E467" i="6"/>
  <c r="F464" i="6"/>
  <c r="E459" i="6"/>
  <c r="F456" i="6"/>
  <c r="E451" i="6"/>
  <c r="F448" i="6"/>
  <c r="E970" i="6"/>
  <c r="F963" i="6"/>
  <c r="E956" i="6"/>
  <c r="F949" i="6"/>
  <c r="E889" i="6"/>
  <c r="F719" i="6"/>
  <c r="E712" i="6"/>
  <c r="F699" i="6"/>
  <c r="E696" i="6"/>
  <c r="F693" i="6"/>
  <c r="E688" i="6"/>
  <c r="F685" i="6"/>
  <c r="E680" i="6"/>
  <c r="F677" i="6"/>
  <c r="E672" i="6"/>
  <c r="F669" i="6"/>
  <c r="E664" i="6"/>
  <c r="F661" i="6"/>
  <c r="E656" i="6"/>
  <c r="F653" i="6"/>
  <c r="E648" i="6"/>
  <c r="F645" i="6"/>
  <c r="E640" i="6"/>
  <c r="F637" i="6"/>
  <c r="E632" i="6"/>
  <c r="F629" i="6"/>
  <c r="E624" i="6"/>
  <c r="F621" i="6"/>
  <c r="E616" i="6"/>
  <c r="F613" i="6"/>
  <c r="E608" i="6"/>
  <c r="F605" i="6"/>
  <c r="E600" i="6"/>
  <c r="F597" i="6"/>
  <c r="E592" i="6"/>
  <c r="F589" i="6"/>
  <c r="E584" i="6"/>
  <c r="F581" i="6"/>
  <c r="E576" i="6"/>
  <c r="F573" i="6"/>
  <c r="E568" i="6"/>
  <c r="F565" i="6"/>
  <c r="E560" i="6"/>
  <c r="F557" i="6"/>
  <c r="E552" i="6"/>
  <c r="F549" i="6"/>
  <c r="E544" i="6"/>
  <c r="F541" i="6"/>
  <c r="E536" i="6"/>
  <c r="F533" i="6"/>
  <c r="E528" i="6"/>
  <c r="F525" i="6"/>
  <c r="E520" i="6"/>
  <c r="F517" i="6"/>
  <c r="E512" i="6"/>
  <c r="F509" i="6"/>
  <c r="E504" i="6"/>
  <c r="F501" i="6"/>
  <c r="E496" i="6"/>
  <c r="F493" i="6"/>
  <c r="E488" i="6"/>
  <c r="F485" i="6"/>
  <c r="E480" i="6"/>
  <c r="F477" i="6"/>
  <c r="E942" i="6"/>
  <c r="F829" i="6"/>
  <c r="E816" i="6"/>
  <c r="F797" i="6"/>
  <c r="F765" i="6"/>
  <c r="F761" i="6"/>
  <c r="F757" i="6"/>
  <c r="F753" i="6"/>
  <c r="F749" i="6"/>
  <c r="F745" i="6"/>
  <c r="F741" i="6"/>
  <c r="F737" i="6"/>
  <c r="F733" i="6"/>
  <c r="F729" i="6"/>
  <c r="E722" i="6"/>
  <c r="E719" i="6"/>
  <c r="E715" i="6"/>
  <c r="F708" i="6"/>
  <c r="F705" i="6"/>
  <c r="E702" i="6"/>
  <c r="E699" i="6"/>
  <c r="E693" i="6"/>
  <c r="F690" i="6"/>
  <c r="E685" i="6"/>
  <c r="F682" i="6"/>
  <c r="E677" i="6"/>
  <c r="F674" i="6"/>
  <c r="E669" i="6"/>
  <c r="F666" i="6"/>
  <c r="E661" i="6"/>
  <c r="F658" i="6"/>
  <c r="E653" i="6"/>
  <c r="F650" i="6"/>
  <c r="E645" i="6"/>
  <c r="F642" i="6"/>
  <c r="E637" i="6"/>
  <c r="F634" i="6"/>
  <c r="E629" i="6"/>
  <c r="F626" i="6"/>
  <c r="E621" i="6"/>
  <c r="F618" i="6"/>
  <c r="E613" i="6"/>
  <c r="F610" i="6"/>
  <c r="E605" i="6"/>
  <c r="F602" i="6"/>
  <c r="E597" i="6"/>
  <c r="F594" i="6"/>
  <c r="E589" i="6"/>
  <c r="F586" i="6"/>
  <c r="E581" i="6"/>
  <c r="F578" i="6"/>
  <c r="E573" i="6"/>
  <c r="F570" i="6"/>
  <c r="E565" i="6"/>
  <c r="F562" i="6"/>
  <c r="E557" i="6"/>
  <c r="F554" i="6"/>
  <c r="E549" i="6"/>
  <c r="F546" i="6"/>
  <c r="E541" i="6"/>
  <c r="F538" i="6"/>
  <c r="E533" i="6"/>
  <c r="F530" i="6"/>
  <c r="E525" i="6"/>
  <c r="F522" i="6"/>
  <c r="E517" i="6"/>
  <c r="F514" i="6"/>
  <c r="E509" i="6"/>
  <c r="F506" i="6"/>
  <c r="E501" i="6"/>
  <c r="F498" i="6"/>
  <c r="E493" i="6"/>
  <c r="F490" i="6"/>
  <c r="E485" i="6"/>
  <c r="F482" i="6"/>
  <c r="E477" i="6"/>
  <c r="F474" i="6"/>
  <c r="E469" i="6"/>
  <c r="F466" i="6"/>
  <c r="E461" i="6"/>
  <c r="F458" i="6"/>
  <c r="E453" i="6"/>
  <c r="F450" i="6"/>
  <c r="E974" i="6"/>
  <c r="F913" i="6"/>
  <c r="E873" i="6"/>
  <c r="E840" i="6"/>
  <c r="F821" i="6"/>
  <c r="E808" i="6"/>
  <c r="F789" i="6"/>
  <c r="E784" i="6"/>
  <c r="F773" i="6"/>
  <c r="E764" i="6"/>
  <c r="F760" i="6"/>
  <c r="E756" i="6"/>
  <c r="F752" i="6"/>
  <c r="E748" i="6"/>
  <c r="F744" i="6"/>
  <c r="E740" i="6"/>
  <c r="F736" i="6"/>
  <c r="E732" i="6"/>
  <c r="F728" i="6"/>
  <c r="F721" i="6"/>
  <c r="E714" i="6"/>
  <c r="E711" i="6"/>
  <c r="F704" i="6"/>
  <c r="F701" i="6"/>
  <c r="E698" i="6"/>
  <c r="E695" i="6"/>
  <c r="F692" i="6"/>
  <c r="E687" i="6"/>
  <c r="F684" i="6"/>
  <c r="E679" i="6"/>
  <c r="F676" i="6"/>
  <c r="E671" i="6"/>
  <c r="F668" i="6"/>
  <c r="E663" i="6"/>
  <c r="F660" i="6"/>
  <c r="E655" i="6"/>
  <c r="F652" i="6"/>
  <c r="E647" i="6"/>
  <c r="F644" i="6"/>
  <c r="E639" i="6"/>
  <c r="F636" i="6"/>
  <c r="E631" i="6"/>
  <c r="F628" i="6"/>
  <c r="E623" i="6"/>
  <c r="F620" i="6"/>
  <c r="E615" i="6"/>
  <c r="F612" i="6"/>
  <c r="E607" i="6"/>
  <c r="F604" i="6"/>
  <c r="E599" i="6"/>
  <c r="F596" i="6"/>
  <c r="E591" i="6"/>
  <c r="F588" i="6"/>
  <c r="E583" i="6"/>
  <c r="F580" i="6"/>
  <c r="E575" i="6"/>
  <c r="F572" i="6"/>
  <c r="E567" i="6"/>
  <c r="F564" i="6"/>
  <c r="E559" i="6"/>
  <c r="F556" i="6"/>
  <c r="E551" i="6"/>
  <c r="F548" i="6"/>
  <c r="E543" i="6"/>
  <c r="F540" i="6"/>
  <c r="E535" i="6"/>
  <c r="F532" i="6"/>
  <c r="E527" i="6"/>
  <c r="F524" i="6"/>
  <c r="E519" i="6"/>
  <c r="F516" i="6"/>
  <c r="E511" i="6"/>
  <c r="F508" i="6"/>
  <c r="E503" i="6"/>
  <c r="F500" i="6"/>
  <c r="E495" i="6"/>
  <c r="F492" i="6"/>
  <c r="E487" i="6"/>
  <c r="F484" i="6"/>
  <c r="E479" i="6"/>
  <c r="F476" i="6"/>
  <c r="E471" i="6"/>
  <c r="F468" i="6"/>
  <c r="E463" i="6"/>
  <c r="F460" i="6"/>
  <c r="E455" i="6"/>
  <c r="F452" i="6"/>
  <c r="E447" i="6"/>
  <c r="F444" i="6"/>
  <c r="E906" i="6"/>
  <c r="F899" i="6"/>
  <c r="E892" i="6"/>
  <c r="E886" i="6"/>
  <c r="F768" i="6"/>
  <c r="E760" i="6"/>
  <c r="E752" i="6"/>
  <c r="E744" i="6"/>
  <c r="E736" i="6"/>
  <c r="E728" i="6"/>
  <c r="F724" i="6"/>
  <c r="F717" i="6"/>
  <c r="F707" i="6"/>
  <c r="E704" i="6"/>
  <c r="E692" i="6"/>
  <c r="F689" i="6"/>
  <c r="E684" i="6"/>
  <c r="F681" i="6"/>
  <c r="E676" i="6"/>
  <c r="F673" i="6"/>
  <c r="E668" i="6"/>
  <c r="F665" i="6"/>
  <c r="E660" i="6"/>
  <c r="F657" i="6"/>
  <c r="E652" i="6"/>
  <c r="F649" i="6"/>
  <c r="E644" i="6"/>
  <c r="F641" i="6"/>
  <c r="E636" i="6"/>
  <c r="F633" i="6"/>
  <c r="E628" i="6"/>
  <c r="F625" i="6"/>
  <c r="E620" i="6"/>
  <c r="F617" i="6"/>
  <c r="E612" i="6"/>
  <c r="F609" i="6"/>
  <c r="E604" i="6"/>
  <c r="F601" i="6"/>
  <c r="E596" i="6"/>
  <c r="F593" i="6"/>
  <c r="E588" i="6"/>
  <c r="F585" i="6"/>
  <c r="E580" i="6"/>
  <c r="F577" i="6"/>
  <c r="E572" i="6"/>
  <c r="F569" i="6"/>
  <c r="E564" i="6"/>
  <c r="F561" i="6"/>
  <c r="E556" i="6"/>
  <c r="F553" i="6"/>
  <c r="E548" i="6"/>
  <c r="F545" i="6"/>
  <c r="E540" i="6"/>
  <c r="F537" i="6"/>
  <c r="E532" i="6"/>
  <c r="F529" i="6"/>
  <c r="E524" i="6"/>
  <c r="F521" i="6"/>
  <c r="E516" i="6"/>
  <c r="F513" i="6"/>
  <c r="E508" i="6"/>
  <c r="F505" i="6"/>
  <c r="E500" i="6"/>
  <c r="F497" i="6"/>
  <c r="E492" i="6"/>
  <c r="F489" i="6"/>
  <c r="E484" i="6"/>
  <c r="F481" i="6"/>
  <c r="E476" i="6"/>
  <c r="F473" i="6"/>
  <c r="E468" i="6"/>
  <c r="F465" i="6"/>
  <c r="E460" i="6"/>
  <c r="F457" i="6"/>
  <c r="E452" i="6"/>
  <c r="F449" i="6"/>
  <c r="F854" i="6"/>
  <c r="F784" i="6"/>
  <c r="F469" i="6"/>
  <c r="E464" i="6"/>
  <c r="F455" i="6"/>
  <c r="E446" i="6"/>
  <c r="E443" i="6"/>
  <c r="F440" i="6"/>
  <c r="E435" i="6"/>
  <c r="F432" i="6"/>
  <c r="E427" i="6"/>
  <c r="F424" i="6"/>
  <c r="E419" i="6"/>
  <c r="F416" i="6"/>
  <c r="E411" i="6"/>
  <c r="F408" i="6"/>
  <c r="E403" i="6"/>
  <c r="F400" i="6"/>
  <c r="E395" i="6"/>
  <c r="F392" i="6"/>
  <c r="E387" i="6"/>
  <c r="F384" i="6"/>
  <c r="E379" i="6"/>
  <c r="F376" i="6"/>
  <c r="E371" i="6"/>
  <c r="F368" i="6"/>
  <c r="E363" i="6"/>
  <c r="F360" i="6"/>
  <c r="E355" i="6"/>
  <c r="F352" i="6"/>
  <c r="E347" i="6"/>
  <c r="F344" i="6"/>
  <c r="E339" i="6"/>
  <c r="F336" i="6"/>
  <c r="E331" i="6"/>
  <c r="F328" i="6"/>
  <c r="E323" i="6"/>
  <c r="F320" i="6"/>
  <c r="E315" i="6"/>
  <c r="F312" i="6"/>
  <c r="E307" i="6"/>
  <c r="F304" i="6"/>
  <c r="E299" i="6"/>
  <c r="F296" i="6"/>
  <c r="E291" i="6"/>
  <c r="F288" i="6"/>
  <c r="E283" i="6"/>
  <c r="F280" i="6"/>
  <c r="E275" i="6"/>
  <c r="F272" i="6"/>
  <c r="E267" i="6"/>
  <c r="F264" i="6"/>
  <c r="E259" i="6"/>
  <c r="F256" i="6"/>
  <c r="E251" i="6"/>
  <c r="F248" i="6"/>
  <c r="E243" i="6"/>
  <c r="F240" i="6"/>
  <c r="E235" i="6"/>
  <c r="F232" i="6"/>
  <c r="E227" i="6"/>
  <c r="F224" i="6"/>
  <c r="E219" i="6"/>
  <c r="F216" i="6"/>
  <c r="E211" i="6"/>
  <c r="F208" i="6"/>
  <c r="E203" i="6"/>
  <c r="E860" i="6"/>
  <c r="F769" i="6"/>
  <c r="E708" i="6"/>
  <c r="F687" i="6"/>
  <c r="E674" i="6"/>
  <c r="F655" i="6"/>
  <c r="E642" i="6"/>
  <c r="F623" i="6"/>
  <c r="E610" i="6"/>
  <c r="F591" i="6"/>
  <c r="E578" i="6"/>
  <c r="F559" i="6"/>
  <c r="E546" i="6"/>
  <c r="F527" i="6"/>
  <c r="E514" i="6"/>
  <c r="F495" i="6"/>
  <c r="F483" i="6"/>
  <c r="E478" i="6"/>
  <c r="F459" i="6"/>
  <c r="E450" i="6"/>
  <c r="E440" i="6"/>
  <c r="F437" i="6"/>
  <c r="E432" i="6"/>
  <c r="F429" i="6"/>
  <c r="E424" i="6"/>
  <c r="F421" i="6"/>
  <c r="E416" i="6"/>
  <c r="F413" i="6"/>
  <c r="E408" i="6"/>
  <c r="F405" i="6"/>
  <c r="E400" i="6"/>
  <c r="F397" i="6"/>
  <c r="E392" i="6"/>
  <c r="F389" i="6"/>
  <c r="E384" i="6"/>
  <c r="F381" i="6"/>
  <c r="E376" i="6"/>
  <c r="F373" i="6"/>
  <c r="E368" i="6"/>
  <c r="F365" i="6"/>
  <c r="E360" i="6"/>
  <c r="F357" i="6"/>
  <c r="E352" i="6"/>
  <c r="F349" i="6"/>
  <c r="E344" i="6"/>
  <c r="F341" i="6"/>
  <c r="E336" i="6"/>
  <c r="F333" i="6"/>
  <c r="E328" i="6"/>
  <c r="F325" i="6"/>
  <c r="E320" i="6"/>
  <c r="F317" i="6"/>
  <c r="E312" i="6"/>
  <c r="F309" i="6"/>
  <c r="E304" i="6"/>
  <c r="F301" i="6"/>
  <c r="E296" i="6"/>
  <c r="F293" i="6"/>
  <c r="E288" i="6"/>
  <c r="F285" i="6"/>
  <c r="E280" i="6"/>
  <c r="F277" i="6"/>
  <c r="E272" i="6"/>
  <c r="E472" i="6"/>
  <c r="F463" i="6"/>
  <c r="E454" i="6"/>
  <c r="F445" i="6"/>
  <c r="F442" i="6"/>
  <c r="E437" i="6"/>
  <c r="F434" i="6"/>
  <c r="E429" i="6"/>
  <c r="F426" i="6"/>
  <c r="E421" i="6"/>
  <c r="F418" i="6"/>
  <c r="E413" i="6"/>
  <c r="F410" i="6"/>
  <c r="E405" i="6"/>
  <c r="F402" i="6"/>
  <c r="E397" i="6"/>
  <c r="F394" i="6"/>
  <c r="E389" i="6"/>
  <c r="F386" i="6"/>
  <c r="E381" i="6"/>
  <c r="F378" i="6"/>
  <c r="E373" i="6"/>
  <c r="F370" i="6"/>
  <c r="E365" i="6"/>
  <c r="F362" i="6"/>
  <c r="E357" i="6"/>
  <c r="F354" i="6"/>
  <c r="E349" i="6"/>
  <c r="F346" i="6"/>
  <c r="E341" i="6"/>
  <c r="F338" i="6"/>
  <c r="E333" i="6"/>
  <c r="F330" i="6"/>
  <c r="E325" i="6"/>
  <c r="F322" i="6"/>
  <c r="E317" i="6"/>
  <c r="F314" i="6"/>
  <c r="E309" i="6"/>
  <c r="F306" i="6"/>
  <c r="E301" i="6"/>
  <c r="F298" i="6"/>
  <c r="E293" i="6"/>
  <c r="F290" i="6"/>
  <c r="E285" i="6"/>
  <c r="F282" i="6"/>
  <c r="E277" i="6"/>
  <c r="F274" i="6"/>
  <c r="E269" i="6"/>
  <c r="F266" i="6"/>
  <c r="E261" i="6"/>
  <c r="F258" i="6"/>
  <c r="E253" i="6"/>
  <c r="F250" i="6"/>
  <c r="E245" i="6"/>
  <c r="F242" i="6"/>
  <c r="E237" i="6"/>
  <c r="F234" i="6"/>
  <c r="E229" i="6"/>
  <c r="F226" i="6"/>
  <c r="E221" i="6"/>
  <c r="F218" i="6"/>
  <c r="E213" i="6"/>
  <c r="F210" i="6"/>
  <c r="E205" i="6"/>
  <c r="F202" i="6"/>
  <c r="F679" i="6"/>
  <c r="E666" i="6"/>
  <c r="F647" i="6"/>
  <c r="E634" i="6"/>
  <c r="F615" i="6"/>
  <c r="E602" i="6"/>
  <c r="F583" i="6"/>
  <c r="E570" i="6"/>
  <c r="F551" i="6"/>
  <c r="E538" i="6"/>
  <c r="F519" i="6"/>
  <c r="E506" i="6"/>
  <c r="F487" i="6"/>
  <c r="E482" i="6"/>
  <c r="F467" i="6"/>
  <c r="E458" i="6"/>
  <c r="E445" i="6"/>
  <c r="E442" i="6"/>
  <c r="F439" i="6"/>
  <c r="E434" i="6"/>
  <c r="F431" i="6"/>
  <c r="E426" i="6"/>
  <c r="F423" i="6"/>
  <c r="E418" i="6"/>
  <c r="F415" i="6"/>
  <c r="E410" i="6"/>
  <c r="F407" i="6"/>
  <c r="E402" i="6"/>
  <c r="F399" i="6"/>
  <c r="E394" i="6"/>
  <c r="F391" i="6"/>
  <c r="E386" i="6"/>
  <c r="F383" i="6"/>
  <c r="E378" i="6"/>
  <c r="F375" i="6"/>
  <c r="E370" i="6"/>
  <c r="F367" i="6"/>
  <c r="E362" i="6"/>
  <c r="F359" i="6"/>
  <c r="E354" i="6"/>
  <c r="F351" i="6"/>
  <c r="E346" i="6"/>
  <c r="F343" i="6"/>
  <c r="E338" i="6"/>
  <c r="F335" i="6"/>
  <c r="E330" i="6"/>
  <c r="F327" i="6"/>
  <c r="E322" i="6"/>
  <c r="F319" i="6"/>
  <c r="E314" i="6"/>
  <c r="F311" i="6"/>
  <c r="E306" i="6"/>
  <c r="F303" i="6"/>
  <c r="E298" i="6"/>
  <c r="F295" i="6"/>
  <c r="E290" i="6"/>
  <c r="F287" i="6"/>
  <c r="E282" i="6"/>
  <c r="F279" i="6"/>
  <c r="E274" i="6"/>
  <c r="F271" i="6"/>
  <c r="E266" i="6"/>
  <c r="F263" i="6"/>
  <c r="E258" i="6"/>
  <c r="F255" i="6"/>
  <c r="E250" i="6"/>
  <c r="F247" i="6"/>
  <c r="E242" i="6"/>
  <c r="F239" i="6"/>
  <c r="E234" i="6"/>
  <c r="F231" i="6"/>
  <c r="E226" i="6"/>
  <c r="F223" i="6"/>
  <c r="E218" i="6"/>
  <c r="F215" i="6"/>
  <c r="E210" i="6"/>
  <c r="F207" i="6"/>
  <c r="E202" i="6"/>
  <c r="F199" i="6"/>
  <c r="E779" i="6"/>
  <c r="F725" i="6"/>
  <c r="E470" i="6"/>
  <c r="F461" i="6"/>
  <c r="E456" i="6"/>
  <c r="F447" i="6"/>
  <c r="E441" i="6"/>
  <c r="F438" i="6"/>
  <c r="E433" i="6"/>
  <c r="F430" i="6"/>
  <c r="E425" i="6"/>
  <c r="F422" i="6"/>
  <c r="E417" i="6"/>
  <c r="F414" i="6"/>
  <c r="E409" i="6"/>
  <c r="F406" i="6"/>
  <c r="E401" i="6"/>
  <c r="F398" i="6"/>
  <c r="E393" i="6"/>
  <c r="F390" i="6"/>
  <c r="E385" i="6"/>
  <c r="F382" i="6"/>
  <c r="E377" i="6"/>
  <c r="F374" i="6"/>
  <c r="E369" i="6"/>
  <c r="F366" i="6"/>
  <c r="E361" i="6"/>
  <c r="F358" i="6"/>
  <c r="E353" i="6"/>
  <c r="F350" i="6"/>
  <c r="E345" i="6"/>
  <c r="F342" i="6"/>
  <c r="E337" i="6"/>
  <c r="F334" i="6"/>
  <c r="E329" i="6"/>
  <c r="F326" i="6"/>
  <c r="E321" i="6"/>
  <c r="F318" i="6"/>
  <c r="E313" i="6"/>
  <c r="F310" i="6"/>
  <c r="E305" i="6"/>
  <c r="F302" i="6"/>
  <c r="E297" i="6"/>
  <c r="F294" i="6"/>
  <c r="E289" i="6"/>
  <c r="F286" i="6"/>
  <c r="E281" i="6"/>
  <c r="F278" i="6"/>
  <c r="E273" i="6"/>
  <c r="F270" i="6"/>
  <c r="E265" i="6"/>
  <c r="F262" i="6"/>
  <c r="E257" i="6"/>
  <c r="F254" i="6"/>
  <c r="E249" i="6"/>
  <c r="F246" i="6"/>
  <c r="E241" i="6"/>
  <c r="F238" i="6"/>
  <c r="E233" i="6"/>
  <c r="F230" i="6"/>
  <c r="E225" i="6"/>
  <c r="F222" i="6"/>
  <c r="E217" i="6"/>
  <c r="F214" i="6"/>
  <c r="E209" i="6"/>
  <c r="F206" i="6"/>
  <c r="E201" i="6"/>
  <c r="F198" i="6"/>
  <c r="E193" i="6"/>
  <c r="F190" i="6"/>
  <c r="F995" i="6"/>
  <c r="E988" i="6"/>
  <c r="F981" i="6"/>
  <c r="F848" i="6"/>
  <c r="F695" i="6"/>
  <c r="E682" i="6"/>
  <c r="F663" i="6"/>
  <c r="E650" i="6"/>
  <c r="F631" i="6"/>
  <c r="E618" i="6"/>
  <c r="F599" i="6"/>
  <c r="E586" i="6"/>
  <c r="F567" i="6"/>
  <c r="E554" i="6"/>
  <c r="F535" i="6"/>
  <c r="E522" i="6"/>
  <c r="F503" i="6"/>
  <c r="E490" i="6"/>
  <c r="F479" i="6"/>
  <c r="E474" i="6"/>
  <c r="F451" i="6"/>
  <c r="F443" i="6"/>
  <c r="E438" i="6"/>
  <c r="F435" i="6"/>
  <c r="E430" i="6"/>
  <c r="F427" i="6"/>
  <c r="E422" i="6"/>
  <c r="F419" i="6"/>
  <c r="E414" i="6"/>
  <c r="F411" i="6"/>
  <c r="E406" i="6"/>
  <c r="F403" i="6"/>
  <c r="E398" i="6"/>
  <c r="F395" i="6"/>
  <c r="E390" i="6"/>
  <c r="F387" i="6"/>
  <c r="E382" i="6"/>
  <c r="F379" i="6"/>
  <c r="E374" i="6"/>
  <c r="F371" i="6"/>
  <c r="E366" i="6"/>
  <c r="F363" i="6"/>
  <c r="E358" i="6"/>
  <c r="F355" i="6"/>
  <c r="E350" i="6"/>
  <c r="F347" i="6"/>
  <c r="E342" i="6"/>
  <c r="F339" i="6"/>
  <c r="E334" i="6"/>
  <c r="F331" i="6"/>
  <c r="E326" i="6"/>
  <c r="F323" i="6"/>
  <c r="E318" i="6"/>
  <c r="F315" i="6"/>
  <c r="E310" i="6"/>
  <c r="F307" i="6"/>
  <c r="E302" i="6"/>
  <c r="F299" i="6"/>
  <c r="E294" i="6"/>
  <c r="F291" i="6"/>
  <c r="E286" i="6"/>
  <c r="F283" i="6"/>
  <c r="E278" i="6"/>
  <c r="F275" i="6"/>
  <c r="E270" i="6"/>
  <c r="F267" i="6"/>
  <c r="E262" i="6"/>
  <c r="F259" i="6"/>
  <c r="E254" i="6"/>
  <c r="F251" i="6"/>
  <c r="E246" i="6"/>
  <c r="F243" i="6"/>
  <c r="E238" i="6"/>
  <c r="F235" i="6"/>
  <c r="E230" i="6"/>
  <c r="F227" i="6"/>
  <c r="E222" i="6"/>
  <c r="F219" i="6"/>
  <c r="E214" i="6"/>
  <c r="F211" i="6"/>
  <c r="E206" i="6"/>
  <c r="F203" i="6"/>
  <c r="E198" i="6"/>
  <c r="F195" i="6"/>
  <c r="E190" i="6"/>
  <c r="F453" i="6"/>
  <c r="F265" i="6"/>
  <c r="E256" i="6"/>
  <c r="E252" i="6"/>
  <c r="E247" i="6"/>
  <c r="F233" i="6"/>
  <c r="E224" i="6"/>
  <c r="E220" i="6"/>
  <c r="E215" i="6"/>
  <c r="F201" i="6"/>
  <c r="F197" i="6"/>
  <c r="F194" i="6"/>
  <c r="F191" i="6"/>
  <c r="E188" i="6"/>
  <c r="F185" i="6"/>
  <c r="E180" i="6"/>
  <c r="F177" i="6"/>
  <c r="E172" i="6"/>
  <c r="F169" i="6"/>
  <c r="E164" i="6"/>
  <c r="F161" i="6"/>
  <c r="E156" i="6"/>
  <c r="F153" i="6"/>
  <c r="E148" i="6"/>
  <c r="F145" i="6"/>
  <c r="E140" i="6"/>
  <c r="F137" i="6"/>
  <c r="E132" i="6"/>
  <c r="F129" i="6"/>
  <c r="E124" i="6"/>
  <c r="F121" i="6"/>
  <c r="E116" i="6"/>
  <c r="F113" i="6"/>
  <c r="E108" i="6"/>
  <c r="F105" i="6"/>
  <c r="E100" i="6"/>
  <c r="F97" i="6"/>
  <c r="E92" i="6"/>
  <c r="F89" i="6"/>
  <c r="E84" i="6"/>
  <c r="F81" i="6"/>
  <c r="E76" i="6"/>
  <c r="F73" i="6"/>
  <c r="E68" i="6"/>
  <c r="F65" i="6"/>
  <c r="E60" i="6"/>
  <c r="F57" i="6"/>
  <c r="E52" i="6"/>
  <c r="F49" i="6"/>
  <c r="E44" i="6"/>
  <c r="F41" i="6"/>
  <c r="E36" i="6"/>
  <c r="F33" i="6"/>
  <c r="E28" i="6"/>
  <c r="F25" i="6"/>
  <c r="E20" i="6"/>
  <c r="F17" i="6"/>
  <c r="F12" i="6"/>
  <c r="E690" i="6"/>
  <c r="F607" i="6"/>
  <c r="E562" i="6"/>
  <c r="E466" i="6"/>
  <c r="F269" i="6"/>
  <c r="F260" i="6"/>
  <c r="F237" i="6"/>
  <c r="F228" i="6"/>
  <c r="F205" i="6"/>
  <c r="E197" i="6"/>
  <c r="E194" i="6"/>
  <c r="E191" i="6"/>
  <c r="E185" i="6"/>
  <c r="F182" i="6"/>
  <c r="E177" i="6"/>
  <c r="F174" i="6"/>
  <c r="E169" i="6"/>
  <c r="F166" i="6"/>
  <c r="E161" i="6"/>
  <c r="F158" i="6"/>
  <c r="E153" i="6"/>
  <c r="F150" i="6"/>
  <c r="E145" i="6"/>
  <c r="F142" i="6"/>
  <c r="E137" i="6"/>
  <c r="F134" i="6"/>
  <c r="E129" i="6"/>
  <c r="F126" i="6"/>
  <c r="E121" i="6"/>
  <c r="F118" i="6"/>
  <c r="E113" i="6"/>
  <c r="F110" i="6"/>
  <c r="E105" i="6"/>
  <c r="F102" i="6"/>
  <c r="E97" i="6"/>
  <c r="F94" i="6"/>
  <c r="E89" i="6"/>
  <c r="F86" i="6"/>
  <c r="E81" i="6"/>
  <c r="F78" i="6"/>
  <c r="E73" i="6"/>
  <c r="F70" i="6"/>
  <c r="E65" i="6"/>
  <c r="F62" i="6"/>
  <c r="E57" i="6"/>
  <c r="F54" i="6"/>
  <c r="E49" i="6"/>
  <c r="F46" i="6"/>
  <c r="E41" i="6"/>
  <c r="F38" i="6"/>
  <c r="E33" i="6"/>
  <c r="F30" i="6"/>
  <c r="E25" i="6"/>
  <c r="F22" i="6"/>
  <c r="E17" i="6"/>
  <c r="F14" i="6"/>
  <c r="E12" i="6"/>
  <c r="F10" i="6"/>
  <c r="E486" i="6"/>
  <c r="E439" i="6"/>
  <c r="F428" i="6"/>
  <c r="E423" i="6"/>
  <c r="F412" i="6"/>
  <c r="E407" i="6"/>
  <c r="F396" i="6"/>
  <c r="E391" i="6"/>
  <c r="F380" i="6"/>
  <c r="E375" i="6"/>
  <c r="F364" i="6"/>
  <c r="E359" i="6"/>
  <c r="F348" i="6"/>
  <c r="E343" i="6"/>
  <c r="F332" i="6"/>
  <c r="E327" i="6"/>
  <c r="F316" i="6"/>
  <c r="E311" i="6"/>
  <c r="F300" i="6"/>
  <c r="E295" i="6"/>
  <c r="F284" i="6"/>
  <c r="E279" i="6"/>
  <c r="E264" i="6"/>
  <c r="E260" i="6"/>
  <c r="E255" i="6"/>
  <c r="F241" i="6"/>
  <c r="E232" i="6"/>
  <c r="E228" i="6"/>
  <c r="E223" i="6"/>
  <c r="F209" i="6"/>
  <c r="F200" i="6"/>
  <c r="F187" i="6"/>
  <c r="E182" i="6"/>
  <c r="F179" i="6"/>
  <c r="E174" i="6"/>
  <c r="F171" i="6"/>
  <c r="E166" i="6"/>
  <c r="F163" i="6"/>
  <c r="E158" i="6"/>
  <c r="F155" i="6"/>
  <c r="E150" i="6"/>
  <c r="F147" i="6"/>
  <c r="E142" i="6"/>
  <c r="F139" i="6"/>
  <c r="E134" i="6"/>
  <c r="F131" i="6"/>
  <c r="E126" i="6"/>
  <c r="F123" i="6"/>
  <c r="E118" i="6"/>
  <c r="F115" i="6"/>
  <c r="E110" i="6"/>
  <c r="F107" i="6"/>
  <c r="E102" i="6"/>
  <c r="F99" i="6"/>
  <c r="E94" i="6"/>
  <c r="F91" i="6"/>
  <c r="E86" i="6"/>
  <c r="F83" i="6"/>
  <c r="E78" i="6"/>
  <c r="F75" i="6"/>
  <c r="E70" i="6"/>
  <c r="F67" i="6"/>
  <c r="E62" i="6"/>
  <c r="F59" i="6"/>
  <c r="E54" i="6"/>
  <c r="F51" i="6"/>
  <c r="E46" i="6"/>
  <c r="F43" i="6"/>
  <c r="E38" i="6"/>
  <c r="F35" i="6"/>
  <c r="E30" i="6"/>
  <c r="F27" i="6"/>
  <c r="E22" i="6"/>
  <c r="F19" i="6"/>
  <c r="E14" i="6"/>
  <c r="E10" i="6"/>
  <c r="F8" i="6"/>
  <c r="F711" i="6"/>
  <c r="E658" i="6"/>
  <c r="F575" i="6"/>
  <c r="E530" i="6"/>
  <c r="F471" i="6"/>
  <c r="E444" i="6"/>
  <c r="F433" i="6"/>
  <c r="E428" i="6"/>
  <c r="F417" i="6"/>
  <c r="E412" i="6"/>
  <c r="F401" i="6"/>
  <c r="E396" i="6"/>
  <c r="F385" i="6"/>
  <c r="E380" i="6"/>
  <c r="F369" i="6"/>
  <c r="E364" i="6"/>
  <c r="F353" i="6"/>
  <c r="E348" i="6"/>
  <c r="F337" i="6"/>
  <c r="E332" i="6"/>
  <c r="F321" i="6"/>
  <c r="E316" i="6"/>
  <c r="F305" i="6"/>
  <c r="E300" i="6"/>
  <c r="F289" i="6"/>
  <c r="E284" i="6"/>
  <c r="F273" i="6"/>
  <c r="F268" i="6"/>
  <c r="F245" i="6"/>
  <c r="F236" i="6"/>
  <c r="F213" i="6"/>
  <c r="F204" i="6"/>
  <c r="E200" i="6"/>
  <c r="F196" i="6"/>
  <c r="F193" i="6"/>
  <c r="E187" i="6"/>
  <c r="F184" i="6"/>
  <c r="E179" i="6"/>
  <c r="F176" i="6"/>
  <c r="E171" i="6"/>
  <c r="F168" i="6"/>
  <c r="E163" i="6"/>
  <c r="F160" i="6"/>
  <c r="E155" i="6"/>
  <c r="F152" i="6"/>
  <c r="E147" i="6"/>
  <c r="F144" i="6"/>
  <c r="E139" i="6"/>
  <c r="F136" i="6"/>
  <c r="E131" i="6"/>
  <c r="F128" i="6"/>
  <c r="E123" i="6"/>
  <c r="F120" i="6"/>
  <c r="E115" i="6"/>
  <c r="F112" i="6"/>
  <c r="E107" i="6"/>
  <c r="F104" i="6"/>
  <c r="E99" i="6"/>
  <c r="F96" i="6"/>
  <c r="E91" i="6"/>
  <c r="F88" i="6"/>
  <c r="E83" i="6"/>
  <c r="F80" i="6"/>
  <c r="E75" i="6"/>
  <c r="F72" i="6"/>
  <c r="E67" i="6"/>
  <c r="F64" i="6"/>
  <c r="E59" i="6"/>
  <c r="F56" i="6"/>
  <c r="E51" i="6"/>
  <c r="F48" i="6"/>
  <c r="E43" i="6"/>
  <c r="F40" i="6"/>
  <c r="E35" i="6"/>
  <c r="F32" i="6"/>
  <c r="E27" i="6"/>
  <c r="F24" i="6"/>
  <c r="E19" i="6"/>
  <c r="F16" i="6"/>
  <c r="E268" i="6"/>
  <c r="E263" i="6"/>
  <c r="F249" i="6"/>
  <c r="E240" i="6"/>
  <c r="E236" i="6"/>
  <c r="E231" i="6"/>
  <c r="F217" i="6"/>
  <c r="E208" i="6"/>
  <c r="E204" i="6"/>
  <c r="E196" i="6"/>
  <c r="F189" i="6"/>
  <c r="E184" i="6"/>
  <c r="F181" i="6"/>
  <c r="E176" i="6"/>
  <c r="F173" i="6"/>
  <c r="E168" i="6"/>
  <c r="F165" i="6"/>
  <c r="E160" i="6"/>
  <c r="F157" i="6"/>
  <c r="E152" i="6"/>
  <c r="F149" i="6"/>
  <c r="E144" i="6"/>
  <c r="F141" i="6"/>
  <c r="E136" i="6"/>
  <c r="F133" i="6"/>
  <c r="E128" i="6"/>
  <c r="F125" i="6"/>
  <c r="E120" i="6"/>
  <c r="F117" i="6"/>
  <c r="E112" i="6"/>
  <c r="F109" i="6"/>
  <c r="E104" i="6"/>
  <c r="F101" i="6"/>
  <c r="E96" i="6"/>
  <c r="F93" i="6"/>
  <c r="E88" i="6"/>
  <c r="F85" i="6"/>
  <c r="E80" i="6"/>
  <c r="F77" i="6"/>
  <c r="E72" i="6"/>
  <c r="F69" i="6"/>
  <c r="E64" i="6"/>
  <c r="F61" i="6"/>
  <c r="E56" i="6"/>
  <c r="F53" i="6"/>
  <c r="E48" i="6"/>
  <c r="F45" i="6"/>
  <c r="E40" i="6"/>
  <c r="F37" i="6"/>
  <c r="E32" i="6"/>
  <c r="F29" i="6"/>
  <c r="E24" i="6"/>
  <c r="F21" i="6"/>
  <c r="E16" i="6"/>
  <c r="F13" i="6"/>
  <c r="F11" i="6"/>
  <c r="F671" i="6"/>
  <c r="E626" i="6"/>
  <c r="F543" i="6"/>
  <c r="E498" i="6"/>
  <c r="F253" i="6"/>
  <c r="F244" i="6"/>
  <c r="F221" i="6"/>
  <c r="F212" i="6"/>
  <c r="E199" i="6"/>
  <c r="F192" i="6"/>
  <c r="E189" i="6"/>
  <c r="F186" i="6"/>
  <c r="E181" i="6"/>
  <c r="F178" i="6"/>
  <c r="E173" i="6"/>
  <c r="F170" i="6"/>
  <c r="E165" i="6"/>
  <c r="F162" i="6"/>
  <c r="E157" i="6"/>
  <c r="F154" i="6"/>
  <c r="E149" i="6"/>
  <c r="F146" i="6"/>
  <c r="E141" i="6"/>
  <c r="F138" i="6"/>
  <c r="E133" i="6"/>
  <c r="F130" i="6"/>
  <c r="E125" i="6"/>
  <c r="F122" i="6"/>
  <c r="E117" i="6"/>
  <c r="F114" i="6"/>
  <c r="E109" i="6"/>
  <c r="F106" i="6"/>
  <c r="E101" i="6"/>
  <c r="F98" i="6"/>
  <c r="E93" i="6"/>
  <c r="F90" i="6"/>
  <c r="E85" i="6"/>
  <c r="F82" i="6"/>
  <c r="E77" i="6"/>
  <c r="F74" i="6"/>
  <c r="E69" i="6"/>
  <c r="F66" i="6"/>
  <c r="E61" i="6"/>
  <c r="F58" i="6"/>
  <c r="E53" i="6"/>
  <c r="F50" i="6"/>
  <c r="E45" i="6"/>
  <c r="F42" i="6"/>
  <c r="E37" i="6"/>
  <c r="F34" i="6"/>
  <c r="E29" i="6"/>
  <c r="F26" i="6"/>
  <c r="E21" i="6"/>
  <c r="F18" i="6"/>
  <c r="E13" i="6"/>
  <c r="E11" i="6"/>
  <c r="F475" i="6"/>
  <c r="E462" i="6"/>
  <c r="E448" i="6"/>
  <c r="F436" i="6"/>
  <c r="E431" i="6"/>
  <c r="F420" i="6"/>
  <c r="E415" i="6"/>
  <c r="F404" i="6"/>
  <c r="E399" i="6"/>
  <c r="F388" i="6"/>
  <c r="E383" i="6"/>
  <c r="F372" i="6"/>
  <c r="E367" i="6"/>
  <c r="F356" i="6"/>
  <c r="E351" i="6"/>
  <c r="F340" i="6"/>
  <c r="E335" i="6"/>
  <c r="F324" i="6"/>
  <c r="E319" i="6"/>
  <c r="F308" i="6"/>
  <c r="E303" i="6"/>
  <c r="F292" i="6"/>
  <c r="E287" i="6"/>
  <c r="F276" i="6"/>
  <c r="E271" i="6"/>
  <c r="F257" i="6"/>
  <c r="E248" i="6"/>
  <c r="E244" i="6"/>
  <c r="E239" i="6"/>
  <c r="F225" i="6"/>
  <c r="E216" i="6"/>
  <c r="E212" i="6"/>
  <c r="E207" i="6"/>
  <c r="E195" i="6"/>
  <c r="E192" i="6"/>
  <c r="E186" i="6"/>
  <c r="F183" i="6"/>
  <c r="E178" i="6"/>
  <c r="F175" i="6"/>
  <c r="E170" i="6"/>
  <c r="F167" i="6"/>
  <c r="E162" i="6"/>
  <c r="F159" i="6"/>
  <c r="E154" i="6"/>
  <c r="F151" i="6"/>
  <c r="E146" i="6"/>
  <c r="F143" i="6"/>
  <c r="E138" i="6"/>
  <c r="F135" i="6"/>
  <c r="E130" i="6"/>
  <c r="F127" i="6"/>
  <c r="E122" i="6"/>
  <c r="F119" i="6"/>
  <c r="E114" i="6"/>
  <c r="F111" i="6"/>
  <c r="E106" i="6"/>
  <c r="F103" i="6"/>
  <c r="E98" i="6"/>
  <c r="F95" i="6"/>
  <c r="E90" i="6"/>
  <c r="F87" i="6"/>
  <c r="E82" i="6"/>
  <c r="F79" i="6"/>
  <c r="E74" i="6"/>
  <c r="F71" i="6"/>
  <c r="E66" i="6"/>
  <c r="F63" i="6"/>
  <c r="E58" i="6"/>
  <c r="F55" i="6"/>
  <c r="E50" i="6"/>
  <c r="F47" i="6"/>
  <c r="E42" i="6"/>
  <c r="F39" i="6"/>
  <c r="E34" i="6"/>
  <c r="F31" i="6"/>
  <c r="E26" i="6"/>
  <c r="F23" i="6"/>
  <c r="E18" i="6"/>
  <c r="F15" i="6"/>
  <c r="F639" i="6"/>
  <c r="E594" i="6"/>
  <c r="F511" i="6"/>
  <c r="F441" i="6"/>
  <c r="E436" i="6"/>
  <c r="F425" i="6"/>
  <c r="E420" i="6"/>
  <c r="F409" i="6"/>
  <c r="E404" i="6"/>
  <c r="F393" i="6"/>
  <c r="E388" i="6"/>
  <c r="F377" i="6"/>
  <c r="E372" i="6"/>
  <c r="F361" i="6"/>
  <c r="E356" i="6"/>
  <c r="F345" i="6"/>
  <c r="E340" i="6"/>
  <c r="F329" i="6"/>
  <c r="E324" i="6"/>
  <c r="F313" i="6"/>
  <c r="E308" i="6"/>
  <c r="F297" i="6"/>
  <c r="E292" i="6"/>
  <c r="F281" i="6"/>
  <c r="E276" i="6"/>
  <c r="F261" i="6"/>
  <c r="F252" i="6"/>
  <c r="F229" i="6"/>
  <c r="F220" i="6"/>
  <c r="F188" i="6"/>
  <c r="E183" i="6"/>
  <c r="F180" i="6"/>
  <c r="E175" i="6"/>
  <c r="F172" i="6"/>
  <c r="E167" i="6"/>
  <c r="F164" i="6"/>
  <c r="E159" i="6"/>
  <c r="F156" i="6"/>
  <c r="E151" i="6"/>
  <c r="F148" i="6"/>
  <c r="E143" i="6"/>
  <c r="F140" i="6"/>
  <c r="E135" i="6"/>
  <c r="F132" i="6"/>
  <c r="E127" i="6"/>
  <c r="F124" i="6"/>
  <c r="E119" i="6"/>
  <c r="F116" i="6"/>
  <c r="E111" i="6"/>
  <c r="F108" i="6"/>
  <c r="E103" i="6"/>
  <c r="F100" i="6"/>
  <c r="E95" i="6"/>
  <c r="F92" i="6"/>
  <c r="E87" i="6"/>
  <c r="F84" i="6"/>
  <c r="E79" i="6"/>
  <c r="F76" i="6"/>
  <c r="E71" i="6"/>
  <c r="F68" i="6"/>
  <c r="E63" i="6"/>
  <c r="F60" i="6"/>
  <c r="E55" i="6"/>
  <c r="F52" i="6"/>
  <c r="E47" i="6"/>
  <c r="F44" i="6"/>
  <c r="E39" i="6"/>
  <c r="F36" i="6"/>
  <c r="E31" i="6"/>
  <c r="F28" i="6"/>
  <c r="E23" i="6"/>
  <c r="F20" i="6"/>
  <c r="E15" i="6"/>
  <c r="E9" i="6"/>
  <c r="E7" i="6"/>
  <c r="F9" i="6"/>
  <c r="E8" i="6"/>
  <c r="F7" i="6"/>
  <c r="F6" i="6"/>
  <c r="E6" i="6"/>
  <c r="G6" i="7"/>
  <c r="G15" i="7" s="1"/>
  <c r="F6" i="7"/>
  <c r="H6" i="7"/>
  <c r="H7" i="7"/>
  <c r="F7" i="7"/>
  <c r="G259" i="5" l="1"/>
  <c r="G195" i="5"/>
  <c r="G99" i="5"/>
  <c r="G391" i="5"/>
  <c r="G423" i="5"/>
  <c r="G455" i="5"/>
  <c r="G487" i="5"/>
  <c r="G519" i="5"/>
  <c r="G551" i="5"/>
  <c r="G583" i="5"/>
  <c r="G615" i="5"/>
  <c r="G647" i="5"/>
  <c r="G679" i="5"/>
  <c r="G711" i="5"/>
  <c r="G410" i="5"/>
  <c r="G442" i="5"/>
  <c r="G474" i="5"/>
  <c r="G506" i="5"/>
  <c r="G538" i="5"/>
  <c r="G570" i="5"/>
  <c r="G602" i="5"/>
  <c r="G634" i="5"/>
  <c r="G666" i="5"/>
  <c r="G698" i="5"/>
  <c r="G788" i="5"/>
  <c r="G834" i="5"/>
  <c r="G916" i="5"/>
  <c r="G962" i="5"/>
  <c r="G831" i="5"/>
  <c r="G959" i="5"/>
  <c r="G828" i="5"/>
  <c r="G874" i="5"/>
  <c r="G956" i="5"/>
  <c r="G1002" i="5"/>
  <c r="G885" i="5"/>
  <c r="G747" i="5"/>
  <c r="G879" i="5"/>
  <c r="G826" i="5"/>
  <c r="G795" i="5"/>
  <c r="G827" i="5"/>
  <c r="G859" i="5"/>
  <c r="G891" i="5"/>
  <c r="G923" i="5"/>
  <c r="G955" i="5"/>
  <c r="G987" i="5"/>
  <c r="G782" i="5"/>
  <c r="G814" i="5"/>
  <c r="G846" i="5"/>
  <c r="G878" i="5"/>
  <c r="G910" i="5"/>
  <c r="G942" i="5"/>
  <c r="G974" i="5"/>
  <c r="G280" i="5"/>
  <c r="G248" i="5"/>
  <c r="G216" i="5"/>
  <c r="G184" i="5"/>
  <c r="G152" i="5"/>
  <c r="G120" i="5"/>
  <c r="G88" i="5"/>
  <c r="G56" i="5"/>
  <c r="G362" i="5"/>
  <c r="G291" i="5"/>
  <c r="G227" i="5"/>
  <c r="G163" i="5"/>
  <c r="G131" i="5"/>
  <c r="G67" i="5"/>
  <c r="G409" i="5"/>
  <c r="G441" i="5"/>
  <c r="G473" i="5"/>
  <c r="G505" i="5"/>
  <c r="G537" i="5"/>
  <c r="G569" i="5"/>
  <c r="G601" i="5"/>
  <c r="G633" i="5"/>
  <c r="G665" i="5"/>
  <c r="G697" i="5"/>
  <c r="G841" i="5"/>
  <c r="G727" i="5"/>
  <c r="G759" i="5"/>
  <c r="G722" i="5"/>
  <c r="G754" i="5"/>
  <c r="G717" i="5"/>
  <c r="G749" i="5"/>
  <c r="G758" i="5"/>
  <c r="G797" i="5"/>
  <c r="G925" i="5"/>
  <c r="G369" i="5"/>
  <c r="G366" i="5"/>
  <c r="G303" i="5"/>
  <c r="G335" i="5"/>
  <c r="G367" i="5"/>
  <c r="G386" i="5"/>
  <c r="G418" i="5"/>
  <c r="G450" i="5"/>
  <c r="G482" i="5"/>
  <c r="G514" i="5"/>
  <c r="G546" i="5"/>
  <c r="G578" i="5"/>
  <c r="G610" i="5"/>
  <c r="G642" i="5"/>
  <c r="G674" i="5"/>
  <c r="G706" i="5"/>
  <c r="G802" i="5"/>
  <c r="G884" i="5"/>
  <c r="G930" i="5"/>
  <c r="G799" i="5"/>
  <c r="G927" i="5"/>
  <c r="G723" i="5"/>
  <c r="G721" i="5"/>
  <c r="G753" i="5"/>
  <c r="G794" i="5"/>
  <c r="G876" i="5"/>
  <c r="G922" i="5"/>
  <c r="G310" i="5"/>
  <c r="G272" i="5"/>
  <c r="G240" i="5"/>
  <c r="G208" i="5"/>
  <c r="G176" i="5"/>
  <c r="G144" i="5"/>
  <c r="G112" i="5"/>
  <c r="G80" i="5"/>
  <c r="G48" i="5"/>
  <c r="G330" i="5"/>
  <c r="G725" i="5"/>
  <c r="G757" i="5"/>
  <c r="G353" i="5"/>
  <c r="G322" i="5"/>
  <c r="G337" i="5"/>
  <c r="G275" i="5"/>
  <c r="G243" i="5"/>
  <c r="G211" i="5"/>
  <c r="G179" i="5"/>
  <c r="G147" i="5"/>
  <c r="G115" i="5"/>
  <c r="G83" i="5"/>
  <c r="G51" i="5"/>
  <c r="G349" i="5"/>
  <c r="G381" i="5"/>
  <c r="G413" i="5"/>
  <c r="G445" i="5"/>
  <c r="G477" i="5"/>
  <c r="G509" i="5"/>
  <c r="G541" i="5"/>
  <c r="G573" i="5"/>
  <c r="G605" i="5"/>
  <c r="G637" i="5"/>
  <c r="G669" i="5"/>
  <c r="G701" i="5"/>
  <c r="G406" i="5"/>
  <c r="G438" i="5"/>
  <c r="G470" i="5"/>
  <c r="G502" i="5"/>
  <c r="G534" i="5"/>
  <c r="G566" i="5"/>
  <c r="G598" i="5"/>
  <c r="G630" i="5"/>
  <c r="G662" i="5"/>
  <c r="G694" i="5"/>
  <c r="G887" i="5"/>
  <c r="G316" i="5"/>
  <c r="G348" i="5"/>
  <c r="G380" i="5"/>
  <c r="G412" i="5"/>
  <c r="G444" i="5"/>
  <c r="G476" i="5"/>
  <c r="G508" i="5"/>
  <c r="G540" i="5"/>
  <c r="G572" i="5"/>
  <c r="G604" i="5"/>
  <c r="G636" i="5"/>
  <c r="G668" i="5"/>
  <c r="G700" i="5"/>
  <c r="G777" i="5"/>
  <c r="G311" i="5"/>
  <c r="G407" i="5"/>
  <c r="G439" i="5"/>
  <c r="G471" i="5"/>
  <c r="G503" i="5"/>
  <c r="G535" i="5"/>
  <c r="G567" i="5"/>
  <c r="G599" i="5"/>
  <c r="G631" i="5"/>
  <c r="G663" i="5"/>
  <c r="G695" i="5"/>
  <c r="G426" i="5"/>
  <c r="G458" i="5"/>
  <c r="G586" i="5"/>
  <c r="G770" i="5"/>
  <c r="G898" i="5"/>
  <c r="G895" i="5"/>
  <c r="G892" i="5"/>
  <c r="G731" i="5"/>
  <c r="G763" i="5"/>
  <c r="G890" i="5"/>
  <c r="G798" i="5"/>
  <c r="G830" i="5"/>
  <c r="G862" i="5"/>
  <c r="G894" i="5"/>
  <c r="G926" i="5"/>
  <c r="G958" i="5"/>
  <c r="G990" i="5"/>
  <c r="G264" i="5"/>
  <c r="G232" i="5"/>
  <c r="G200" i="5"/>
  <c r="G168" i="5"/>
  <c r="G136" i="5"/>
  <c r="G104" i="5"/>
  <c r="G72" i="5"/>
  <c r="G40" i="5"/>
  <c r="G378" i="5"/>
  <c r="G318" i="5"/>
  <c r="G805" i="5"/>
  <c r="G728" i="5"/>
  <c r="G743" i="5"/>
  <c r="G738" i="5"/>
  <c r="G733" i="5"/>
  <c r="G314" i="5"/>
  <c r="G574" i="5"/>
  <c r="G606" i="5"/>
  <c r="G638" i="5"/>
  <c r="G670" i="5"/>
  <c r="G702" i="5"/>
  <c r="G402" i="5"/>
  <c r="G434" i="5"/>
  <c r="G466" i="5"/>
  <c r="G498" i="5"/>
  <c r="G530" i="5"/>
  <c r="G562" i="5"/>
  <c r="G594" i="5"/>
  <c r="G626" i="5"/>
  <c r="G658" i="5"/>
  <c r="G690" i="5"/>
  <c r="G737" i="5"/>
  <c r="G812" i="5"/>
  <c r="G858" i="5"/>
  <c r="G940" i="5"/>
  <c r="G986" i="5"/>
  <c r="G774" i="5"/>
  <c r="G288" i="5"/>
  <c r="G256" i="5"/>
  <c r="G224" i="5"/>
  <c r="G192" i="5"/>
  <c r="G160" i="5"/>
  <c r="G128" i="5"/>
  <c r="G96" i="5"/>
  <c r="G64" i="5"/>
  <c r="G302" i="5"/>
  <c r="G346" i="5"/>
  <c r="G760" i="5"/>
  <c r="G719" i="5"/>
  <c r="G741" i="5"/>
  <c r="G793" i="5"/>
  <c r="G839" i="5"/>
  <c r="G921" i="5"/>
  <c r="G967" i="5"/>
  <c r="G282" i="5"/>
  <c r="G250" i="5"/>
  <c r="G218" i="5"/>
  <c r="G186" i="5"/>
  <c r="G154" i="5"/>
  <c r="G122" i="5"/>
  <c r="G90" i="5"/>
  <c r="G58" i="5"/>
  <c r="G329" i="5"/>
  <c r="G313" i="5"/>
  <c r="G153" i="5"/>
  <c r="G121" i="5"/>
  <c r="G89" i="5"/>
  <c r="G57" i="5"/>
  <c r="K18" i="5"/>
  <c r="G394" i="5"/>
  <c r="G490" i="5"/>
  <c r="G522" i="5"/>
  <c r="G554" i="5"/>
  <c r="G618" i="5"/>
  <c r="G650" i="5"/>
  <c r="G682" i="5"/>
  <c r="G852" i="5"/>
  <c r="G980" i="5"/>
  <c r="G810" i="5"/>
  <c r="G938" i="5"/>
  <c r="G821" i="5"/>
  <c r="G949" i="5"/>
  <c r="G804" i="5"/>
  <c r="G850" i="5"/>
  <c r="G932" i="5"/>
  <c r="G978" i="5"/>
  <c r="G769" i="5"/>
  <c r="G897" i="5"/>
  <c r="G943" i="5"/>
  <c r="G729" i="5"/>
  <c r="G761" i="5"/>
  <c r="G844" i="5"/>
  <c r="G972" i="5"/>
  <c r="G321" i="5"/>
  <c r="G306" i="5"/>
  <c r="G808" i="5"/>
  <c r="G936" i="5"/>
  <c r="G290" i="5"/>
  <c r="G258" i="5"/>
  <c r="G226" i="5"/>
  <c r="G194" i="5"/>
  <c r="G162" i="5"/>
  <c r="G130" i="5"/>
  <c r="G98" i="5"/>
  <c r="G66" i="5"/>
  <c r="G49" i="5"/>
  <c r="G838" i="5"/>
  <c r="G870" i="5"/>
  <c r="G902" i="5"/>
  <c r="G934" i="5"/>
  <c r="G966" i="5"/>
  <c r="G998" i="5"/>
  <c r="G269" i="5"/>
  <c r="G237" i="5"/>
  <c r="G205" i="5"/>
  <c r="G173" i="5"/>
  <c r="G141" i="5"/>
  <c r="G109" i="5"/>
  <c r="G77" i="5"/>
  <c r="G45" i="5"/>
  <c r="G305" i="5"/>
  <c r="G776" i="5"/>
  <c r="G904" i="5"/>
  <c r="G370" i="5"/>
  <c r="G298" i="5"/>
  <c r="G137" i="5"/>
  <c r="G105" i="5"/>
  <c r="G73" i="5"/>
  <c r="G41" i="5"/>
  <c r="G833" i="5"/>
  <c r="G961" i="5"/>
  <c r="G713" i="5"/>
  <c r="G745" i="5"/>
  <c r="G780" i="5"/>
  <c r="G908" i="5"/>
  <c r="G354" i="5"/>
  <c r="G293" i="5"/>
  <c r="G261" i="5"/>
  <c r="G229" i="5"/>
  <c r="G197" i="5"/>
  <c r="G165" i="5"/>
  <c r="G133" i="5"/>
  <c r="G101" i="5"/>
  <c r="G69" i="5"/>
  <c r="G37" i="5"/>
  <c r="G872" i="5"/>
  <c r="G1000" i="5"/>
  <c r="G385" i="5"/>
  <c r="G274" i="5"/>
  <c r="G242" i="5"/>
  <c r="G210" i="5"/>
  <c r="G178" i="5"/>
  <c r="G146" i="5"/>
  <c r="G114" i="5"/>
  <c r="G82" i="5"/>
  <c r="G50" i="5"/>
  <c r="K17" i="5"/>
  <c r="G361" i="5"/>
  <c r="G338" i="5"/>
  <c r="G97" i="5"/>
  <c r="G65" i="5"/>
  <c r="G822" i="5"/>
  <c r="G886" i="5"/>
  <c r="G918" i="5"/>
  <c r="G950" i="5"/>
  <c r="G285" i="5"/>
  <c r="G253" i="5"/>
  <c r="G221" i="5"/>
  <c r="G189" i="5"/>
  <c r="G157" i="5"/>
  <c r="G125" i="5"/>
  <c r="G93" i="5"/>
  <c r="G61" i="5"/>
  <c r="E23" i="4"/>
  <c r="F16" i="4"/>
  <c r="E22" i="4"/>
  <c r="E30" i="4"/>
  <c r="F18" i="4"/>
  <c r="E21" i="4"/>
  <c r="E16" i="4"/>
  <c r="F17" i="4"/>
  <c r="E7" i="4"/>
  <c r="E17" i="4"/>
  <c r="E34" i="4"/>
  <c r="E18" i="4"/>
  <c r="E29" i="4"/>
  <c r="E24" i="4"/>
  <c r="E8" i="4"/>
  <c r="E19" i="4"/>
  <c r="F21" i="4"/>
  <c r="F15" i="4"/>
  <c r="F20" i="4"/>
  <c r="E15" i="4"/>
  <c r="F22" i="4"/>
  <c r="K16" i="5"/>
  <c r="E31" i="4"/>
  <c r="F23" i="4"/>
  <c r="F19" i="4"/>
  <c r="F15" i="7"/>
  <c r="H15" i="7"/>
  <c r="J18" i="5"/>
  <c r="E33" i="4"/>
  <c r="E32" i="4"/>
  <c r="E11" i="4"/>
  <c r="E12" i="4"/>
  <c r="E27" i="4"/>
  <c r="M22" i="3"/>
  <c r="D19" i="3" s="1"/>
  <c r="D1002" i="8"/>
  <c r="D998" i="8"/>
  <c r="D994" i="8"/>
  <c r="D990" i="8"/>
  <c r="D986" i="8"/>
  <c r="D982" i="8"/>
  <c r="D978" i="8"/>
  <c r="D974" i="8"/>
  <c r="D970" i="8"/>
  <c r="D966" i="8"/>
  <c r="D962" i="8"/>
  <c r="D958" i="8"/>
  <c r="D954" i="8"/>
  <c r="D950" i="8"/>
  <c r="D946" i="8"/>
  <c r="D942" i="8"/>
  <c r="D938" i="8"/>
  <c r="D934" i="8"/>
  <c r="D930" i="8"/>
  <c r="D926" i="8"/>
  <c r="D922" i="8"/>
  <c r="D918" i="8"/>
  <c r="D914" i="8"/>
  <c r="D910" i="8"/>
  <c r="D906" i="8"/>
  <c r="D902" i="8"/>
  <c r="D898" i="8"/>
  <c r="D894" i="8"/>
  <c r="D890" i="8"/>
  <c r="D886" i="8"/>
  <c r="D882" i="8"/>
  <c r="D878" i="8"/>
  <c r="D874" i="8"/>
  <c r="D870" i="8"/>
  <c r="D866" i="8"/>
  <c r="D862" i="8"/>
  <c r="D858" i="8"/>
  <c r="D854" i="8"/>
  <c r="D850" i="8"/>
  <c r="D846" i="8"/>
  <c r="D842" i="8"/>
  <c r="D838" i="8"/>
  <c r="D834" i="8"/>
  <c r="D830" i="8"/>
  <c r="D826" i="8"/>
  <c r="D822" i="8"/>
  <c r="D818" i="8"/>
  <c r="D814" i="8"/>
  <c r="D810" i="8"/>
  <c r="D806" i="8"/>
  <c r="D802" i="8"/>
  <c r="D798" i="8"/>
  <c r="D794" i="8"/>
  <c r="D790" i="8"/>
  <c r="D786" i="8"/>
  <c r="D782" i="8"/>
  <c r="D778" i="8"/>
  <c r="D774" i="8"/>
  <c r="D770" i="8"/>
  <c r="D766" i="8"/>
  <c r="D762" i="8"/>
  <c r="D758" i="8"/>
  <c r="D754" i="8"/>
  <c r="D750" i="8"/>
  <c r="D746" i="8"/>
  <c r="D742" i="8"/>
  <c r="D738" i="8"/>
  <c r="D734" i="8"/>
  <c r="D730" i="8"/>
  <c r="D726" i="8"/>
  <c r="D722" i="8"/>
  <c r="D718" i="8"/>
  <c r="D1000" i="8"/>
  <c r="D996" i="8"/>
  <c r="D992" i="8"/>
  <c r="D988" i="8"/>
  <c r="D984" i="8"/>
  <c r="D980" i="8"/>
  <c r="D976" i="8"/>
  <c r="D972" i="8"/>
  <c r="D968" i="8"/>
  <c r="D964" i="8"/>
  <c r="D960" i="8"/>
  <c r="D956" i="8"/>
  <c r="D952" i="8"/>
  <c r="D948" i="8"/>
  <c r="D944" i="8"/>
  <c r="D940" i="8"/>
  <c r="D936" i="8"/>
  <c r="D932" i="8"/>
  <c r="D928" i="8"/>
  <c r="D1003" i="8"/>
  <c r="D999" i="8"/>
  <c r="D995" i="8"/>
  <c r="D991" i="8"/>
  <c r="D987" i="8"/>
  <c r="D983" i="8"/>
  <c r="D979" i="8"/>
  <c r="D975" i="8"/>
  <c r="D971" i="8"/>
  <c r="D967" i="8"/>
  <c r="D963" i="8"/>
  <c r="D959" i="8"/>
  <c r="D955" i="8"/>
  <c r="D951" i="8"/>
  <c r="D947" i="8"/>
  <c r="D943" i="8"/>
  <c r="D939" i="8"/>
  <c r="D935" i="8"/>
  <c r="D931" i="8"/>
  <c r="D927" i="8"/>
  <c r="D923" i="8"/>
  <c r="D919" i="8"/>
  <c r="D915" i="8"/>
  <c r="D911" i="8"/>
  <c r="D907" i="8"/>
  <c r="D903" i="8"/>
  <c r="D899" i="8"/>
  <c r="D895" i="8"/>
  <c r="D891" i="8"/>
  <c r="D887" i="8"/>
  <c r="D883" i="8"/>
  <c r="D879" i="8"/>
  <c r="D875" i="8"/>
  <c r="D871" i="8"/>
  <c r="D867" i="8"/>
  <c r="D863" i="8"/>
  <c r="D859" i="8"/>
  <c r="D855" i="8"/>
  <c r="D851" i="8"/>
  <c r="D847" i="8"/>
  <c r="D843" i="8"/>
  <c r="D839" i="8"/>
  <c r="D835" i="8"/>
  <c r="D831" i="8"/>
  <c r="D827" i="8"/>
  <c r="D823" i="8"/>
  <c r="D819" i="8"/>
  <c r="D815" i="8"/>
  <c r="D811" i="8"/>
  <c r="D807" i="8"/>
  <c r="D803" i="8"/>
  <c r="D799" i="8"/>
  <c r="D795" i="8"/>
  <c r="D791" i="8"/>
  <c r="D787" i="8"/>
  <c r="D783" i="8"/>
  <c r="D779" i="8"/>
  <c r="D775" i="8"/>
  <c r="D771" i="8"/>
  <c r="D767" i="8"/>
  <c r="D763" i="8"/>
  <c r="D759" i="8"/>
  <c r="D755" i="8"/>
  <c r="D751" i="8"/>
  <c r="D747" i="8"/>
  <c r="D743" i="8"/>
  <c r="D739" i="8"/>
  <c r="D735" i="8"/>
  <c r="D731" i="8"/>
  <c r="D727" i="8"/>
  <c r="D723" i="8"/>
  <c r="D719" i="8"/>
  <c r="D715" i="8"/>
  <c r="D711" i="8"/>
  <c r="D707" i="8"/>
  <c r="D703" i="8"/>
  <c r="D699" i="8"/>
  <c r="D695" i="8"/>
  <c r="D691" i="8"/>
  <c r="D687" i="8"/>
  <c r="D683" i="8"/>
  <c r="D973" i="8"/>
  <c r="D941" i="8"/>
  <c r="D917" i="8"/>
  <c r="D912" i="8"/>
  <c r="D901" i="8"/>
  <c r="D896" i="8"/>
  <c r="D885" i="8"/>
  <c r="D880" i="8"/>
  <c r="D869" i="8"/>
  <c r="D864" i="8"/>
  <c r="D853" i="8"/>
  <c r="D848" i="8"/>
  <c r="D837" i="8"/>
  <c r="D832" i="8"/>
  <c r="D821" i="8"/>
  <c r="D816" i="8"/>
  <c r="D805" i="8"/>
  <c r="D800" i="8"/>
  <c r="D789" i="8"/>
  <c r="D784" i="8"/>
  <c r="D773" i="8"/>
  <c r="D768" i="8"/>
  <c r="D757" i="8"/>
  <c r="D752" i="8"/>
  <c r="D741" i="8"/>
  <c r="D736" i="8"/>
  <c r="D725" i="8"/>
  <c r="D720" i="8"/>
  <c r="D710" i="8"/>
  <c r="D701" i="8"/>
  <c r="D692" i="8"/>
  <c r="D985" i="8"/>
  <c r="D953" i="8"/>
  <c r="D997" i="8"/>
  <c r="D965" i="8"/>
  <c r="D933" i="8"/>
  <c r="D921" i="8"/>
  <c r="D916" i="8"/>
  <c r="D905" i="8"/>
  <c r="D900" i="8"/>
  <c r="D889" i="8"/>
  <c r="D884" i="8"/>
  <c r="D873" i="8"/>
  <c r="D868" i="8"/>
  <c r="D857" i="8"/>
  <c r="D852" i="8"/>
  <c r="D841" i="8"/>
  <c r="D836" i="8"/>
  <c r="D825" i="8"/>
  <c r="D820" i="8"/>
  <c r="D809" i="8"/>
  <c r="D804" i="8"/>
  <c r="D793" i="8"/>
  <c r="D788" i="8"/>
  <c r="D777" i="8"/>
  <c r="D772" i="8"/>
  <c r="D761" i="8"/>
  <c r="D756" i="8"/>
  <c r="D745" i="8"/>
  <c r="D740" i="8"/>
  <c r="D729" i="8"/>
  <c r="D724" i="8"/>
  <c r="D709" i="8"/>
  <c r="D700" i="8"/>
  <c r="D686" i="8"/>
  <c r="D977" i="8"/>
  <c r="D945" i="8"/>
  <c r="D713" i="8"/>
  <c r="D704" i="8"/>
  <c r="D690" i="8"/>
  <c r="D681" i="8"/>
  <c r="D677" i="8"/>
  <c r="D673" i="8"/>
  <c r="D669" i="8"/>
  <c r="D665" i="8"/>
  <c r="D661" i="8"/>
  <c r="D657" i="8"/>
  <c r="D653" i="8"/>
  <c r="D649" i="8"/>
  <c r="D645" i="8"/>
  <c r="D641" i="8"/>
  <c r="D637" i="8"/>
  <c r="D633" i="8"/>
  <c r="D629" i="8"/>
  <c r="D625" i="8"/>
  <c r="D621" i="8"/>
  <c r="D617" i="8"/>
  <c r="D613" i="8"/>
  <c r="D609" i="8"/>
  <c r="D605" i="8"/>
  <c r="D601" i="8"/>
  <c r="D597" i="8"/>
  <c r="D593" i="8"/>
  <c r="D589" i="8"/>
  <c r="D585" i="8"/>
  <c r="D581" i="8"/>
  <c r="D577" i="8"/>
  <c r="D573" i="8"/>
  <c r="D569" i="8"/>
  <c r="D565" i="8"/>
  <c r="D561" i="8"/>
  <c r="D557" i="8"/>
  <c r="D553" i="8"/>
  <c r="D549" i="8"/>
  <c r="D545" i="8"/>
  <c r="D541" i="8"/>
  <c r="D537" i="8"/>
  <c r="D533" i="8"/>
  <c r="D529" i="8"/>
  <c r="D525" i="8"/>
  <c r="D521" i="8"/>
  <c r="D517" i="8"/>
  <c r="D513" i="8"/>
  <c r="D509" i="8"/>
  <c r="D505" i="8"/>
  <c r="D501" i="8"/>
  <c r="D497" i="8"/>
  <c r="D493" i="8"/>
  <c r="D489" i="8"/>
  <c r="D485" i="8"/>
  <c r="D481" i="8"/>
  <c r="D477" i="8"/>
  <c r="D473" i="8"/>
  <c r="D469" i="8"/>
  <c r="D465" i="8"/>
  <c r="D461" i="8"/>
  <c r="D457" i="8"/>
  <c r="D453" i="8"/>
  <c r="D449" i="8"/>
  <c r="D445" i="8"/>
  <c r="D441" i="8"/>
  <c r="D437" i="8"/>
  <c r="D433" i="8"/>
  <c r="D429" i="8"/>
  <c r="D425" i="8"/>
  <c r="D421" i="8"/>
  <c r="D417" i="8"/>
  <c r="D413" i="8"/>
  <c r="D409" i="8"/>
  <c r="D405" i="8"/>
  <c r="D401" i="8"/>
  <c r="D397" i="8"/>
  <c r="D393" i="8"/>
  <c r="D389" i="8"/>
  <c r="D385" i="8"/>
  <c r="D381" i="8"/>
  <c r="D377" i="8"/>
  <c r="D373" i="8"/>
  <c r="D369" i="8"/>
  <c r="D365" i="8"/>
  <c r="D989" i="8"/>
  <c r="D957" i="8"/>
  <c r="D925" i="8"/>
  <c r="D920" i="8"/>
  <c r="D909" i="8"/>
  <c r="D904" i="8"/>
  <c r="D893" i="8"/>
  <c r="D888" i="8"/>
  <c r="D877" i="8"/>
  <c r="D872" i="8"/>
  <c r="D861" i="8"/>
  <c r="D856" i="8"/>
  <c r="D845" i="8"/>
  <c r="D840" i="8"/>
  <c r="D829" i="8"/>
  <c r="D824" i="8"/>
  <c r="D813" i="8"/>
  <c r="D808" i="8"/>
  <c r="D797" i="8"/>
  <c r="D792" i="8"/>
  <c r="D781" i="8"/>
  <c r="D776" i="8"/>
  <c r="D765" i="8"/>
  <c r="D760" i="8"/>
  <c r="D749" i="8"/>
  <c r="D744" i="8"/>
  <c r="D733" i="8"/>
  <c r="D728" i="8"/>
  <c r="D717" i="8"/>
  <c r="D708" i="8"/>
  <c r="D694" i="8"/>
  <c r="D685" i="8"/>
  <c r="D1001" i="8"/>
  <c r="D969" i="8"/>
  <c r="D937" i="8"/>
  <c r="D712" i="8"/>
  <c r="D698" i="8"/>
  <c r="D689" i="8"/>
  <c r="D680" i="8"/>
  <c r="D676" i="8"/>
  <c r="D672" i="8"/>
  <c r="D668" i="8"/>
  <c r="D664" i="8"/>
  <c r="D660" i="8"/>
  <c r="D656" i="8"/>
  <c r="D652" i="8"/>
  <c r="D648" i="8"/>
  <c r="D644" i="8"/>
  <c r="D640" i="8"/>
  <c r="D636" i="8"/>
  <c r="D632" i="8"/>
  <c r="D628" i="8"/>
  <c r="D624" i="8"/>
  <c r="D620" i="8"/>
  <c r="D616" i="8"/>
  <c r="D612" i="8"/>
  <c r="D608" i="8"/>
  <c r="D604" i="8"/>
  <c r="D600" i="8"/>
  <c r="D596" i="8"/>
  <c r="D592" i="8"/>
  <c r="D588" i="8"/>
  <c r="D584" i="8"/>
  <c r="D580" i="8"/>
  <c r="D576" i="8"/>
  <c r="D572" i="8"/>
  <c r="D568" i="8"/>
  <c r="D564" i="8"/>
  <c r="D560" i="8"/>
  <c r="D556" i="8"/>
  <c r="D552" i="8"/>
  <c r="D548" i="8"/>
  <c r="D544" i="8"/>
  <c r="D540" i="8"/>
  <c r="D536" i="8"/>
  <c r="D532" i="8"/>
  <c r="D528" i="8"/>
  <c r="D524" i="8"/>
  <c r="D520" i="8"/>
  <c r="D516" i="8"/>
  <c r="D512" i="8"/>
  <c r="D508" i="8"/>
  <c r="D504" i="8"/>
  <c r="D500" i="8"/>
  <c r="D496" i="8"/>
  <c r="D492" i="8"/>
  <c r="D488" i="8"/>
  <c r="D484" i="8"/>
  <c r="D981" i="8"/>
  <c r="D684" i="8"/>
  <c r="D472" i="8"/>
  <c r="D463" i="8"/>
  <c r="D454" i="8"/>
  <c r="D440" i="8"/>
  <c r="D431" i="8"/>
  <c r="D422" i="8"/>
  <c r="D408" i="8"/>
  <c r="D399" i="8"/>
  <c r="D390" i="8"/>
  <c r="D376" i="8"/>
  <c r="D367" i="8"/>
  <c r="D913" i="8"/>
  <c r="D892" i="8"/>
  <c r="D849" i="8"/>
  <c r="D828" i="8"/>
  <c r="D785" i="8"/>
  <c r="D764" i="8"/>
  <c r="D721" i="8"/>
  <c r="D702" i="8"/>
  <c r="D696" i="8"/>
  <c r="D678" i="8"/>
  <c r="D667" i="8"/>
  <c r="D662" i="8"/>
  <c r="D651" i="8"/>
  <c r="D646" i="8"/>
  <c r="D635" i="8"/>
  <c r="D630" i="8"/>
  <c r="D619" i="8"/>
  <c r="D614" i="8"/>
  <c r="D603" i="8"/>
  <c r="D598" i="8"/>
  <c r="D587" i="8"/>
  <c r="D582" i="8"/>
  <c r="D571" i="8"/>
  <c r="D566" i="8"/>
  <c r="D555" i="8"/>
  <c r="D550" i="8"/>
  <c r="D539" i="8"/>
  <c r="D534" i="8"/>
  <c r="D523" i="8"/>
  <c r="D518" i="8"/>
  <c r="D507" i="8"/>
  <c r="D502" i="8"/>
  <c r="D491" i="8"/>
  <c r="D486" i="8"/>
  <c r="D476" i="8"/>
  <c r="D467" i="8"/>
  <c r="D458" i="8"/>
  <c r="D444" i="8"/>
  <c r="D435" i="8"/>
  <c r="D426" i="8"/>
  <c r="D412" i="8"/>
  <c r="D403" i="8"/>
  <c r="D394" i="8"/>
  <c r="D380" i="8"/>
  <c r="D371" i="8"/>
  <c r="D362" i="8"/>
  <c r="D358" i="8"/>
  <c r="D354" i="8"/>
  <c r="D350" i="8"/>
  <c r="D346" i="8"/>
  <c r="D342" i="8"/>
  <c r="D338" i="8"/>
  <c r="D334" i="8"/>
  <c r="D330" i="8"/>
  <c r="D326" i="8"/>
  <c r="D322" i="8"/>
  <c r="D318" i="8"/>
  <c r="D314" i="8"/>
  <c r="D310" i="8"/>
  <c r="D306" i="8"/>
  <c r="D302" i="8"/>
  <c r="D298" i="8"/>
  <c r="D294" i="8"/>
  <c r="D290" i="8"/>
  <c r="D286" i="8"/>
  <c r="D282" i="8"/>
  <c r="D278" i="8"/>
  <c r="D274" i="8"/>
  <c r="D270" i="8"/>
  <c r="D266" i="8"/>
  <c r="D262" i="8"/>
  <c r="D258" i="8"/>
  <c r="D254" i="8"/>
  <c r="D250" i="8"/>
  <c r="D246" i="8"/>
  <c r="D242" i="8"/>
  <c r="D238" i="8"/>
  <c r="D234" i="8"/>
  <c r="D230" i="8"/>
  <c r="D226" i="8"/>
  <c r="D222" i="8"/>
  <c r="D218" i="8"/>
  <c r="D214" i="8"/>
  <c r="D210" i="8"/>
  <c r="D206" i="8"/>
  <c r="D949" i="8"/>
  <c r="D714" i="8"/>
  <c r="D480" i="8"/>
  <c r="D471" i="8"/>
  <c r="D462" i="8"/>
  <c r="D448" i="8"/>
  <c r="D439" i="8"/>
  <c r="D430" i="8"/>
  <c r="D416" i="8"/>
  <c r="D407" i="8"/>
  <c r="D398" i="8"/>
  <c r="D384" i="8"/>
  <c r="D375" i="8"/>
  <c r="D366" i="8"/>
  <c r="D993" i="8"/>
  <c r="D897" i="8"/>
  <c r="D876" i="8"/>
  <c r="D833" i="8"/>
  <c r="D812" i="8"/>
  <c r="D769" i="8"/>
  <c r="D748" i="8"/>
  <c r="D706" i="8"/>
  <c r="D688" i="8"/>
  <c r="D682" i="8"/>
  <c r="D671" i="8"/>
  <c r="D666" i="8"/>
  <c r="D655" i="8"/>
  <c r="D650" i="8"/>
  <c r="D639" i="8"/>
  <c r="D634" i="8"/>
  <c r="D623" i="8"/>
  <c r="D618" i="8"/>
  <c r="D607" i="8"/>
  <c r="D602" i="8"/>
  <c r="D591" i="8"/>
  <c r="D586" i="8"/>
  <c r="D575" i="8"/>
  <c r="D570" i="8"/>
  <c r="D559" i="8"/>
  <c r="D554" i="8"/>
  <c r="D543" i="8"/>
  <c r="D538" i="8"/>
  <c r="D527" i="8"/>
  <c r="D522" i="8"/>
  <c r="D511" i="8"/>
  <c r="D506" i="8"/>
  <c r="D495" i="8"/>
  <c r="D490" i="8"/>
  <c r="D475" i="8"/>
  <c r="D466" i="8"/>
  <c r="D452" i="8"/>
  <c r="D443" i="8"/>
  <c r="D434" i="8"/>
  <c r="D420" i="8"/>
  <c r="D411" i="8"/>
  <c r="D402" i="8"/>
  <c r="D388" i="8"/>
  <c r="D379" i="8"/>
  <c r="D370" i="8"/>
  <c r="D361" i="8"/>
  <c r="D357" i="8"/>
  <c r="D353" i="8"/>
  <c r="D349" i="8"/>
  <c r="D345" i="8"/>
  <c r="D341" i="8"/>
  <c r="D337" i="8"/>
  <c r="D333" i="8"/>
  <c r="D329" i="8"/>
  <c r="D325" i="8"/>
  <c r="D321" i="8"/>
  <c r="D317" i="8"/>
  <c r="D313" i="8"/>
  <c r="D309" i="8"/>
  <c r="D305" i="8"/>
  <c r="D301" i="8"/>
  <c r="D297" i="8"/>
  <c r="D293" i="8"/>
  <c r="D289" i="8"/>
  <c r="D285" i="8"/>
  <c r="D281" i="8"/>
  <c r="D277" i="8"/>
  <c r="D273" i="8"/>
  <c r="D269" i="8"/>
  <c r="D265" i="8"/>
  <c r="D261" i="8"/>
  <c r="D257" i="8"/>
  <c r="D253" i="8"/>
  <c r="D249" i="8"/>
  <c r="D245" i="8"/>
  <c r="D241" i="8"/>
  <c r="D237" i="8"/>
  <c r="D233" i="8"/>
  <c r="D229" i="8"/>
  <c r="D225" i="8"/>
  <c r="D221" i="8"/>
  <c r="D217" i="8"/>
  <c r="D213" i="8"/>
  <c r="D209" i="8"/>
  <c r="D205" i="8"/>
  <c r="D201" i="8"/>
  <c r="D865" i="8"/>
  <c r="D737" i="8"/>
  <c r="D679" i="8"/>
  <c r="D654" i="8"/>
  <c r="D647" i="8"/>
  <c r="D622" i="8"/>
  <c r="D615" i="8"/>
  <c r="D590" i="8"/>
  <c r="D583" i="8"/>
  <c r="D558" i="8"/>
  <c r="D551" i="8"/>
  <c r="D526" i="8"/>
  <c r="D519" i="8"/>
  <c r="D494" i="8"/>
  <c r="D487" i="8"/>
  <c r="D428" i="8"/>
  <c r="D423" i="8"/>
  <c r="D364" i="8"/>
  <c r="D359" i="8"/>
  <c r="D348" i="8"/>
  <c r="D343" i="8"/>
  <c r="D332" i="8"/>
  <c r="D327" i="8"/>
  <c r="D316" i="8"/>
  <c r="D311" i="8"/>
  <c r="D300" i="8"/>
  <c r="D295" i="8"/>
  <c r="D284" i="8"/>
  <c r="D279" i="8"/>
  <c r="D268" i="8"/>
  <c r="D263" i="8"/>
  <c r="D252" i="8"/>
  <c r="D247" i="8"/>
  <c r="D236" i="8"/>
  <c r="D231" i="8"/>
  <c r="D220" i="8"/>
  <c r="D215" i="8"/>
  <c r="D204" i="8"/>
  <c r="D12" i="8"/>
  <c r="D693" i="8"/>
  <c r="D659" i="8"/>
  <c r="D627" i="8"/>
  <c r="D595" i="8"/>
  <c r="D563" i="8"/>
  <c r="D531" i="8"/>
  <c r="D499" i="8"/>
  <c r="D451" i="8"/>
  <c r="D446" i="8"/>
  <c r="D387" i="8"/>
  <c r="D382" i="8"/>
  <c r="D199" i="8"/>
  <c r="D195" i="8"/>
  <c r="D191" i="8"/>
  <c r="D187" i="8"/>
  <c r="D183" i="8"/>
  <c r="D179" i="8"/>
  <c r="D175" i="8"/>
  <c r="D171" i="8"/>
  <c r="D167" i="8"/>
  <c r="D163" i="8"/>
  <c r="D159" i="8"/>
  <c r="D155" i="8"/>
  <c r="D151" i="8"/>
  <c r="D147" i="8"/>
  <c r="D143" i="8"/>
  <c r="D139" i="8"/>
  <c r="D135" i="8"/>
  <c r="D131" i="8"/>
  <c r="D127" i="8"/>
  <c r="D123" i="8"/>
  <c r="D119" i="8"/>
  <c r="D115" i="8"/>
  <c r="D111" i="8"/>
  <c r="D107" i="8"/>
  <c r="D103" i="8"/>
  <c r="D99" i="8"/>
  <c r="D95" i="8"/>
  <c r="D91" i="8"/>
  <c r="D87" i="8"/>
  <c r="D83" i="8"/>
  <c r="D79" i="8"/>
  <c r="D75" i="8"/>
  <c r="D71" i="8"/>
  <c r="D67" i="8"/>
  <c r="D63" i="8"/>
  <c r="D59" i="8"/>
  <c r="D55" i="8"/>
  <c r="D51" i="8"/>
  <c r="D47" i="8"/>
  <c r="D43" i="8"/>
  <c r="D39" i="8"/>
  <c r="D35" i="8"/>
  <c r="D31" i="8"/>
  <c r="D27" i="8"/>
  <c r="D23" i="8"/>
  <c r="D19" i="8"/>
  <c r="D15" i="8"/>
  <c r="D9" i="8"/>
  <c r="D924" i="8"/>
  <c r="D796" i="8"/>
  <c r="D474" i="8"/>
  <c r="D468" i="8"/>
  <c r="D456" i="8"/>
  <c r="D427" i="8"/>
  <c r="D410" i="8"/>
  <c r="D404" i="8"/>
  <c r="D392" i="8"/>
  <c r="D363" i="8"/>
  <c r="D352" i="8"/>
  <c r="D347" i="8"/>
  <c r="D336" i="8"/>
  <c r="D331" i="8"/>
  <c r="D320" i="8"/>
  <c r="D315" i="8"/>
  <c r="D304" i="8"/>
  <c r="D299" i="8"/>
  <c r="D288" i="8"/>
  <c r="D283" i="8"/>
  <c r="D272" i="8"/>
  <c r="D267" i="8"/>
  <c r="D256" i="8"/>
  <c r="D251" i="8"/>
  <c r="D240" i="8"/>
  <c r="D235" i="8"/>
  <c r="D224" i="8"/>
  <c r="D219" i="8"/>
  <c r="D208" i="8"/>
  <c r="D203" i="8"/>
  <c r="D6" i="8"/>
  <c r="D961" i="8"/>
  <c r="D908" i="8"/>
  <c r="D817" i="8"/>
  <c r="D780" i="8"/>
  <c r="D705" i="8"/>
  <c r="D658" i="8"/>
  <c r="D626" i="8"/>
  <c r="D594" i="8"/>
  <c r="D562" i="8"/>
  <c r="D530" i="8"/>
  <c r="D498" i="8"/>
  <c r="D479" i="8"/>
  <c r="D450" i="8"/>
  <c r="D438" i="8"/>
  <c r="D432" i="8"/>
  <c r="D415" i="8"/>
  <c r="D386" i="8"/>
  <c r="D374" i="8"/>
  <c r="D368" i="8"/>
  <c r="D198" i="8"/>
  <c r="D194" i="8"/>
  <c r="D190" i="8"/>
  <c r="D186" i="8"/>
  <c r="D182" i="8"/>
  <c r="D178" i="8"/>
  <c r="D174" i="8"/>
  <c r="D170" i="8"/>
  <c r="D166" i="8"/>
  <c r="D162" i="8"/>
  <c r="D158" i="8"/>
  <c r="D154" i="8"/>
  <c r="D150" i="8"/>
  <c r="D146" i="8"/>
  <c r="D142" i="8"/>
  <c r="D138" i="8"/>
  <c r="D134" i="8"/>
  <c r="D130" i="8"/>
  <c r="D126" i="8"/>
  <c r="D122" i="8"/>
  <c r="D118" i="8"/>
  <c r="D114" i="8"/>
  <c r="D110" i="8"/>
  <c r="D106" i="8"/>
  <c r="D102" i="8"/>
  <c r="D98" i="8"/>
  <c r="D94" i="8"/>
  <c r="D90" i="8"/>
  <c r="D86" i="8"/>
  <c r="D82" i="8"/>
  <c r="D78" i="8"/>
  <c r="D74" i="8"/>
  <c r="D70" i="8"/>
  <c r="D66" i="8"/>
  <c r="D62" i="8"/>
  <c r="D58" i="8"/>
  <c r="D54" i="8"/>
  <c r="D50" i="8"/>
  <c r="D46" i="8"/>
  <c r="D42" i="8"/>
  <c r="D38" i="8"/>
  <c r="D34" i="8"/>
  <c r="D30" i="8"/>
  <c r="D26" i="8"/>
  <c r="D22" i="8"/>
  <c r="D18" i="8"/>
  <c r="D14" i="8"/>
  <c r="D11" i="8"/>
  <c r="D929" i="8"/>
  <c r="D801" i="8"/>
  <c r="D697" i="8"/>
  <c r="D670" i="8"/>
  <c r="D663" i="8"/>
  <c r="D638" i="8"/>
  <c r="D631" i="8"/>
  <c r="D606" i="8"/>
  <c r="D599" i="8"/>
  <c r="D574" i="8"/>
  <c r="D567" i="8"/>
  <c r="D542" i="8"/>
  <c r="D535" i="8"/>
  <c r="D510" i="8"/>
  <c r="D503" i="8"/>
  <c r="D460" i="8"/>
  <c r="D455" i="8"/>
  <c r="D396" i="8"/>
  <c r="D391" i="8"/>
  <c r="D356" i="8"/>
  <c r="D351" i="8"/>
  <c r="D340" i="8"/>
  <c r="D335" i="8"/>
  <c r="D324" i="8"/>
  <c r="D319" i="8"/>
  <c r="D308" i="8"/>
  <c r="D303" i="8"/>
  <c r="D292" i="8"/>
  <c r="D287" i="8"/>
  <c r="D276" i="8"/>
  <c r="D271" i="8"/>
  <c r="D260" i="8"/>
  <c r="D255" i="8"/>
  <c r="D244" i="8"/>
  <c r="D239" i="8"/>
  <c r="D228" i="8"/>
  <c r="D223" i="8"/>
  <c r="D212" i="8"/>
  <c r="D207" i="8"/>
  <c r="D202" i="8"/>
  <c r="D8" i="8"/>
  <c r="D860" i="8"/>
  <c r="D732" i="8"/>
  <c r="D459" i="8"/>
  <c r="D442" i="8"/>
  <c r="D436" i="8"/>
  <c r="D424" i="8"/>
  <c r="D395" i="8"/>
  <c r="D378" i="8"/>
  <c r="D372" i="8"/>
  <c r="D360" i="8"/>
  <c r="D355" i="8"/>
  <c r="D344" i="8"/>
  <c r="D339" i="8"/>
  <c r="D328" i="8"/>
  <c r="D323" i="8"/>
  <c r="D312" i="8"/>
  <c r="D307" i="8"/>
  <c r="D296" i="8"/>
  <c r="D291" i="8"/>
  <c r="D280" i="8"/>
  <c r="D275" i="8"/>
  <c r="D264" i="8"/>
  <c r="D259" i="8"/>
  <c r="D248" i="8"/>
  <c r="D243" i="8"/>
  <c r="D232" i="8"/>
  <c r="D227" i="8"/>
  <c r="D216" i="8"/>
  <c r="D211" i="8"/>
  <c r="D10" i="8"/>
  <c r="D478" i="8"/>
  <c r="D464" i="8"/>
  <c r="D383" i="8"/>
  <c r="D200" i="8"/>
  <c r="D189" i="8"/>
  <c r="D184" i="8"/>
  <c r="D173" i="8"/>
  <c r="D168" i="8"/>
  <c r="D157" i="8"/>
  <c r="D152" i="8"/>
  <c r="D141" i="8"/>
  <c r="D136" i="8"/>
  <c r="D125" i="8"/>
  <c r="D120" i="8"/>
  <c r="D109" i="8"/>
  <c r="D104" i="8"/>
  <c r="D93" i="8"/>
  <c r="D88" i="8"/>
  <c r="D77" i="8"/>
  <c r="D72" i="8"/>
  <c r="D61" i="8"/>
  <c r="D56" i="8"/>
  <c r="D45" i="8"/>
  <c r="D40" i="8"/>
  <c r="D29" i="8"/>
  <c r="D24" i="8"/>
  <c r="D844" i="8"/>
  <c r="D642" i="8"/>
  <c r="D611" i="8"/>
  <c r="D514" i="8"/>
  <c r="D483" i="8"/>
  <c r="D470" i="8"/>
  <c r="D418" i="8"/>
  <c r="D447" i="8"/>
  <c r="D193" i="8"/>
  <c r="D188" i="8"/>
  <c r="D177" i="8"/>
  <c r="D172" i="8"/>
  <c r="D161" i="8"/>
  <c r="D156" i="8"/>
  <c r="D145" i="8"/>
  <c r="D140" i="8"/>
  <c r="D129" i="8"/>
  <c r="D124" i="8"/>
  <c r="D113" i="8"/>
  <c r="D108" i="8"/>
  <c r="D97" i="8"/>
  <c r="D92" i="8"/>
  <c r="D81" i="8"/>
  <c r="D76" i="8"/>
  <c r="D65" i="8"/>
  <c r="D60" i="8"/>
  <c r="D49" i="8"/>
  <c r="D44" i="8"/>
  <c r="D33" i="8"/>
  <c r="D28" i="8"/>
  <c r="D17" i="8"/>
  <c r="D7" i="8"/>
  <c r="D881" i="8"/>
  <c r="D716" i="8"/>
  <c r="D610" i="8"/>
  <c r="D579" i="8"/>
  <c r="D482" i="8"/>
  <c r="D197" i="8"/>
  <c r="D192" i="8"/>
  <c r="D181" i="8"/>
  <c r="D176" i="8"/>
  <c r="D165" i="8"/>
  <c r="D160" i="8"/>
  <c r="D149" i="8"/>
  <c r="D144" i="8"/>
  <c r="D133" i="8"/>
  <c r="D128" i="8"/>
  <c r="D117" i="8"/>
  <c r="D112" i="8"/>
  <c r="D101" i="8"/>
  <c r="D96" i="8"/>
  <c r="D85" i="8"/>
  <c r="D80" i="8"/>
  <c r="D69" i="8"/>
  <c r="D64" i="8"/>
  <c r="D53" i="8"/>
  <c r="D48" i="8"/>
  <c r="D37" i="8"/>
  <c r="D32" i="8"/>
  <c r="D21" i="8"/>
  <c r="D16" i="8"/>
  <c r="D414" i="8"/>
  <c r="D400" i="8"/>
  <c r="D196" i="8"/>
  <c r="D185" i="8"/>
  <c r="D180" i="8"/>
  <c r="D169" i="8"/>
  <c r="D164" i="8"/>
  <c r="D153" i="8"/>
  <c r="D148" i="8"/>
  <c r="D137" i="8"/>
  <c r="D132" i="8"/>
  <c r="D121" i="8"/>
  <c r="D116" i="8"/>
  <c r="D105" i="8"/>
  <c r="D100" i="8"/>
  <c r="D89" i="8"/>
  <c r="D84" i="8"/>
  <c r="D73" i="8"/>
  <c r="D68" i="8"/>
  <c r="D57" i="8"/>
  <c r="D52" i="8"/>
  <c r="D41" i="8"/>
  <c r="D36" i="8"/>
  <c r="D25" i="8"/>
  <c r="D20" i="8"/>
  <c r="D674" i="8"/>
  <c r="D643" i="8"/>
  <c r="D546" i="8"/>
  <c r="D515" i="8"/>
  <c r="D419" i="8"/>
  <c r="D406" i="8"/>
  <c r="D13" i="8"/>
  <c r="D675" i="8"/>
  <c r="D753" i="8"/>
  <c r="D578" i="8"/>
  <c r="D547" i="8"/>
  <c r="H22" i="3"/>
  <c r="E26" i="4"/>
  <c r="E28" i="4"/>
  <c r="E22" i="3"/>
  <c r="J17" i="5"/>
  <c r="E5" i="4"/>
  <c r="E14" i="4"/>
  <c r="E10" i="4"/>
  <c r="E9" i="4"/>
  <c r="E13" i="4"/>
  <c r="J16" i="5"/>
  <c r="G30" i="3"/>
  <c r="E30" i="3"/>
  <c r="F28" i="3"/>
  <c r="G28" i="5" l="1"/>
  <c r="G35" i="5"/>
  <c r="G27" i="5"/>
  <c r="G33" i="5"/>
  <c r="G26" i="5"/>
  <c r="G29" i="5"/>
  <c r="G30" i="5"/>
  <c r="G31" i="5"/>
  <c r="G32" i="5"/>
  <c r="G34" i="5"/>
  <c r="G12" i="5"/>
  <c r="G11" i="5"/>
  <c r="G9" i="5"/>
  <c r="G10" i="5"/>
  <c r="G13" i="5"/>
  <c r="G14" i="5"/>
  <c r="G15" i="5"/>
  <c r="G7" i="5"/>
  <c r="G8" i="5"/>
  <c r="G6" i="5"/>
  <c r="G20" i="5"/>
  <c r="G19" i="5"/>
  <c r="G25" i="5"/>
  <c r="G17" i="5"/>
  <c r="G16" i="5"/>
  <c r="G18" i="5"/>
  <c r="G21" i="5"/>
  <c r="G22" i="5"/>
  <c r="G23" i="5"/>
  <c r="G24" i="5"/>
  <c r="J7" i="4"/>
  <c r="J6" i="4" s="1"/>
  <c r="J10" i="4" s="1"/>
  <c r="K6" i="6"/>
  <c r="K8" i="6" s="1"/>
  <c r="K9" i="6" s="1"/>
  <c r="K10" i="6" s="1"/>
  <c r="K5" i="6"/>
  <c r="I7" i="4"/>
  <c r="H16" i="4"/>
  <c r="I14" i="7"/>
  <c r="E16" i="7" s="1"/>
  <c r="I6" i="8"/>
  <c r="I5" i="8"/>
  <c r="I7" i="8"/>
  <c r="E28" i="3"/>
  <c r="G28" i="3"/>
  <c r="I8" i="8" l="1"/>
  <c r="I9" i="8" s="1"/>
  <c r="I10" i="8" s="1"/>
  <c r="J11" i="4"/>
  <c r="J8" i="4"/>
  <c r="J12" i="4" s="1"/>
  <c r="K5" i="5"/>
  <c r="K6" i="5"/>
  <c r="K8" i="5" s="1"/>
  <c r="K9" i="5" s="1"/>
  <c r="K11" i="6"/>
  <c r="K12" i="6" s="1"/>
  <c r="K7" i="4"/>
  <c r="J20" i="4"/>
  <c r="I20" i="4"/>
  <c r="I6" i="4"/>
  <c r="I10" i="4" s="1"/>
  <c r="I8" i="4"/>
  <c r="I12" i="4" s="1"/>
  <c r="I11" i="4"/>
  <c r="I11" i="8"/>
  <c r="I12" i="8" s="1"/>
  <c r="K10" i="5" l="1"/>
  <c r="K11" i="5"/>
  <c r="K12" i="5" s="1"/>
  <c r="K16" i="4"/>
  <c r="H17" i="4" s="1"/>
  <c r="K6" i="4"/>
  <c r="K10" i="4" s="1"/>
  <c r="K8" i="4"/>
  <c r="K12" i="4" s="1"/>
  <c r="K1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 authorId="0" shapeId="0" xr:uid="{00000000-0006-0000-0100-000001000000}">
      <text>
        <r>
          <rPr>
            <sz val="10"/>
            <color rgb="FF000000"/>
            <rFont val="Arial"/>
            <scheme val="minor"/>
          </rPr>
          <t>This is a correction factor to remove bias from standard deviation estimates.</t>
        </r>
      </text>
    </comment>
    <comment ref="D7" authorId="0" shapeId="0" xr:uid="{00000000-0006-0000-0100-000002000000}">
      <text>
        <r>
          <rPr>
            <sz val="10"/>
            <color rgb="FF000000"/>
            <rFont val="Arial"/>
            <scheme val="minor"/>
          </rPr>
          <t>When using this " ± " notation it is important to specify that the margin is a confidence interval and not a standard error, since this notation is also frequently used for the latter.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I3" authorId="0" shapeId="0" xr:uid="{00000000-0006-0000-0200-000001000000}">
      <text>
        <r>
          <rPr>
            <sz val="10"/>
            <color rgb="FF000000"/>
            <rFont val="Arial"/>
            <scheme val="minor"/>
          </rPr>
          <t>Confidence Intervals (CI) are a range of values that contain the true value in some proportion of experiments.  Detailed explanation of what that means below.
The proportion that you want to compute for CIs is the number in the adjacent cell.  90% is a common number to use for statistical inference.
What is a statistical experiment?  Particular ammunition shot through a particular gun has some true mean and variance.  If we could somehow shoot an infinite number of those bullets, and the gun barrel never wore out, we could observe the true values.  But we can't do that.  Instead we can only shoot a limited number of samples and use statistics to estimate what the true value is.  Each target that we shoot constitutes an "experiment" from which we can estimate the value of these parameters.  We never get to know the "true" value; we can only estimate it by conducting experiments.
What does the Confidence Interval mean?  If we calculate the 90% CIs on our estimate of a parameter following each experiment, then in 90% of such experiments the computed confidence interval will contain the true value of that parameter.  Note that this also means that in 10% of experiments the confidence interval will *not* contain the true value!  So Confidence Intervals give us an idea of how statistically significant are the results of an experiment.</t>
        </r>
      </text>
    </comment>
    <comment ref="H6" authorId="0" shapeId="0" xr:uid="{00000000-0006-0000-0200-000002000000}">
      <text>
        <r>
          <rPr>
            <sz val="10"/>
            <color rgb="FF000000"/>
            <rFont val="Arial"/>
            <scheme val="minor"/>
          </rPr>
          <t>When using this " ± " notation it is important to specify that the margin is a confidence interval and not a standard error, since this notation is also frequently used for the latter.</t>
        </r>
      </text>
    </comment>
    <comment ref="L6" authorId="0" shapeId="0" xr:uid="{00000000-0006-0000-0200-000003000000}">
      <text>
        <r>
          <rPr>
            <sz val="10"/>
            <color rgb="FF000000"/>
            <rFont val="Arial"/>
            <scheme val="minor"/>
          </rPr>
          <t>This is a correction factor to remove bias from standard deviation estimates.</t>
        </r>
      </text>
    </comment>
    <comment ref="L7" authorId="0" shapeId="0" xr:uid="{00000000-0006-0000-0200-000004000000}">
      <text>
        <r>
          <rPr>
            <sz val="10"/>
            <color rgb="FF000000"/>
            <rFont val="Arial"/>
            <scheme val="minor"/>
          </rPr>
          <t>This is a correction factor to remove bias from standard deviation estimates.</t>
        </r>
      </text>
    </comment>
    <comment ref="E19" authorId="0" shapeId="0" xr:uid="{00000000-0006-0000-0200-000005000000}">
      <text>
        <r>
          <rPr>
            <sz val="10"/>
            <color rgb="FF000000"/>
            <rFont val="Arial"/>
            <scheme val="minor"/>
          </rPr>
          <t>This is the "False positive" rate: I.e., the probability of observing these data if there is no true difference.</t>
        </r>
      </text>
    </comment>
    <comment ref="M20" authorId="0" shapeId="0" xr:uid="{00000000-0006-0000-0200-000006000000}">
      <text>
        <r>
          <rPr>
            <sz val="10"/>
            <color rgb="FF000000"/>
            <rFont val="Arial"/>
            <scheme val="minor"/>
          </rPr>
          <t>Satterthwaite degrees of freedom for t distribution (for Welch's t test)</t>
        </r>
      </text>
    </comment>
    <comment ref="H22" authorId="0" shapeId="0" xr:uid="{00000000-0006-0000-0200-000007000000}">
      <text>
        <r>
          <rPr>
            <sz val="10"/>
            <color rgb="FF000000"/>
            <rFont val="Arial"/>
            <scheme val="minor"/>
          </rPr>
          <t>When using this " ± " notation it is important to specify that the margin is a confidence interval and not a standard error, since this notation is also frequently used for the latter.</t>
        </r>
      </text>
    </comment>
    <comment ref="E25" authorId="0" shapeId="0" xr:uid="{00000000-0006-0000-0200-000008000000}">
      <text>
        <r>
          <rPr>
            <sz val="10"/>
            <color rgb="FF000000"/>
            <rFont val="Arial"/>
            <scheme val="minor"/>
          </rPr>
          <t>This is the "False positive" rate: I.e., the probability of observing these data if there is no true difference.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H3" authorId="0" shapeId="0" xr:uid="{00000000-0006-0000-0300-000001000000}">
      <text>
        <r>
          <rPr>
            <sz val="10"/>
            <color rgb="FF000000"/>
            <rFont val="Arial"/>
            <scheme val="minor"/>
          </rPr>
          <t>Confidence Intervals (CI) are a range of values that contain the true value in some proportion of experiments.  Detailed explanation of what that means below.
The proportion that you want to compute for CIs is the number in the adjacent cell.  90% is a common number to use for statistical inference.
What is a statistical experiment?  Particular ammunition shot through a particular gun has some true mean and variance.  If we could somehow shoot an infinite number of those bullets, and the gun barrel never wore out, we could observe the true values.  But we can't do that.  Instead we can only shoot a limited number of samples and use statistics to estimate what the true value is.  Each target that we shoot constitutes an "experiment" from which we can estimate the value of these parameters.  We never get to know the "true" value; we can only estimate it by conducting experiments.
What does the Confidence Interval mean?  If we calculate the 90% CIs on our estimate of a parameter following each experiment, then in 90% of such experiments the computed confidence interval will contain the true value of that parameter.  Note that this also means that in 10% of experiments the confidence interval will *not* contain the true value!  So Confidence Intervals give us an idea of how statistically significant are the results of an experiment.</t>
        </r>
      </text>
    </comment>
    <comment ref="I16" authorId="0" shapeId="0" xr:uid="{00000000-0006-0000-0300-000002000000}">
      <text>
        <r>
          <rPr>
            <sz val="10"/>
            <color rgb="FF000000"/>
            <rFont val="Arial"/>
            <scheme val="minor"/>
          </rPr>
          <t>This is the "False positive" rate: I.e., the probability of observing these data if there is no true difference.</t>
        </r>
      </text>
    </comment>
    <comment ref="I27" authorId="0" shapeId="0" xr:uid="{00000000-0006-0000-0300-000003000000}">
      <text>
        <r>
          <rPr>
            <sz val="10"/>
            <color rgb="FF000000"/>
            <rFont val="Arial"/>
            <scheme val="minor"/>
          </rPr>
          <t>This is a correction factor to remove bias from standard deviation estimates.</t>
        </r>
      </text>
    </comment>
    <comment ref="J27" authorId="0" shapeId="0" xr:uid="{00000000-0006-0000-0300-000004000000}">
      <text>
        <r>
          <rPr>
            <sz val="10"/>
            <color rgb="FF000000"/>
            <rFont val="Arial"/>
            <scheme val="minor"/>
          </rPr>
          <t>This is a correction factor to remove bias from standard deviation estimates.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600-000001000000}">
      <text>
        <r>
          <rPr>
            <sz val="10"/>
            <color rgb="FF000000"/>
            <rFont val="Arial"/>
            <scheme val="minor"/>
          </rPr>
          <t>Paste your sample data here.
The R^2 for each shot on a target can be copied from the Precision sheets, which compute it in MOA terms.
Purpose of this sheet is to look at the statistical difference between two targets.</t>
        </r>
      </text>
    </comment>
    <comment ref="J3" authorId="0" shapeId="0" xr:uid="{00000000-0006-0000-0600-000002000000}">
      <text>
        <r>
          <rPr>
            <sz val="10"/>
            <color rgb="FF000000"/>
            <rFont val="Arial"/>
            <scheme val="minor"/>
          </rPr>
          <t>Confidence Intervals (CI) are a range of values that contain the true value in some proportion of experiments.  Detailed explanation of what that means below.
The proportion that you want to compute for CIs is the number in the next cell.  90% is a common number to use for statistical inference.
What is a statistical experiment?  Particular ammunition shot through a particular gun has some true dispersion.  If we could somehow shoot an infinite number of those bullets, and the gun barrel never wore out, we could observe the true dispersion.  But we can't do that.  Instead we can only shoot a limited number of samples and use statistics to estimate what the true value is.  Each target that we shoot constitutes an "experiment" from which we can estimate the value of sigma.  We never get to know the "true" value of sigma; we can only estimate it by conducting experiments.
What does the Confidence Interval mean?  If we calculate the 90% CIs on our estimate of sigma following each experiment, then in 90% of such experiments the computed confidence interval will contain the true value of sigma.  Note that this also means that in 10% of experiments the confidence interval will *not* contain the true value!  So Confidence Intervals give us an idea of how statistically significant are the results of an experiment.</t>
        </r>
      </text>
    </comment>
    <comment ref="G10" authorId="0" shapeId="0" xr:uid="{00000000-0006-0000-0600-000003000000}">
      <text>
        <r>
          <rPr>
            <sz val="10"/>
            <color rgb="FF000000"/>
            <rFont val="Arial"/>
            <scheme val="minor"/>
          </rPr>
          <t>False positive rate.
More precisely: The is the probability of observing these samples under the null hypothesis.  I.e., if there is no difference in precision between A and B, but we draw this many samples from each, then this is the probability of observing samples with the mean R^2 differences shown here.</t>
        </r>
      </text>
    </comment>
    <comment ref="H10" authorId="0" shapeId="0" xr:uid="{00000000-0006-0000-0600-000004000000}">
      <text>
        <r>
          <rPr>
            <sz val="10"/>
            <color rgb="FF000000"/>
            <rFont val="Arial"/>
            <scheme val="minor"/>
          </rPr>
          <t>In other words, "p" is the probability of a "false positive" in rejecting the null hypothesis that the precision of A and B are the same.
The smaller the p value the less likely the data that A and B have the same precision.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C5" authorId="0" shapeId="0" xr:uid="{00000000-0006-0000-0700-000001000000}">
      <text>
        <r>
          <rPr>
            <sz val="10"/>
            <color rgb="FF000000"/>
            <rFont val="Arial"/>
            <scheme val="minor"/>
          </rPr>
          <t>This is the straight-line measurement of the distance between the two holes in the target.  Measure from the center of each hole.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H3" authorId="0" shapeId="0" xr:uid="{00000000-0006-0000-0800-000001000000}">
      <text>
        <r>
          <rPr>
            <sz val="10"/>
            <color rgb="FF000000"/>
            <rFont val="Arial"/>
            <scheme val="minor"/>
          </rPr>
          <t>These are sampling distribution moments of these range statistics for each group size.
Ref: https://colab.research.google.com/drive/1FN4Nq-14N-JhYEtwYcSydJgJG5o0io6t#scrollTo=p6RZjHQI-WGW</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F2" authorId="0" shapeId="0" xr:uid="{00000000-0006-0000-0900-000001000000}">
      <text>
        <r>
          <rPr>
            <sz val="10"/>
            <color rgb="FF000000"/>
            <rFont val="Arial"/>
            <scheme val="minor"/>
          </rPr>
          <t>http://ballistipedia.com/index.php?title=Closed_Form_Precision#How_many_sighter_shots_do_you_need.3F</t>
        </r>
      </text>
    </comment>
    <comment ref="S2" authorId="0" shapeId="0" xr:uid="{00000000-0006-0000-0900-000002000000}">
      <text>
        <r>
          <rPr>
            <sz val="10"/>
            <color rgb="FF000000"/>
            <rFont val="Arial"/>
            <scheme val="minor"/>
          </rPr>
          <t xml:space="preserve">Python code to generate this:
import math
from scipy.stats import rice
table = []
for e in numpy.arange(0, .8, 0.01):
    row = [e,]
    for p in numpy.arange(0.1, 1, 0.025):
        if e == 0:
            row.append(p)
        else:
            t = math.sqrt(-2 * math.log(1-p))
            row.append(rice.cdf(t, 0, scale=1) - rice.cdf(t, e, scale=1))
    table.append(row)
</t>
        </r>
      </text>
    </comment>
    <comment ref="G3" authorId="0" shapeId="0" xr:uid="{00000000-0006-0000-0900-000003000000}">
      <text>
        <r>
          <rPr>
            <sz val="10"/>
            <color rgb="FF000000"/>
            <rFont val="Arial"/>
            <scheme val="minor"/>
          </rPr>
          <t>Average distance of sample center from true center.
I.e., you shoot some number of shots at a target and then zero your gun sight based on the center of that sample group.  But that's an estimate of the true center, which will always be some distance away from the sample center.</t>
        </r>
      </text>
    </comment>
  </commentList>
</comments>
</file>

<file path=xl/sharedStrings.xml><?xml version="1.0" encoding="utf-8"?>
<sst xmlns="http://schemas.openxmlformats.org/spreadsheetml/2006/main" count="315" uniqueCount="180">
  <si>
    <t>Worksheets</t>
  </si>
  <si>
    <t>Velocity</t>
  </si>
  <si>
    <t>Input velocity data, get estimates for mean, variance, and standard deviation with confidence intervals.  (Works for any Normally distributed sample data.)</t>
  </si>
  <si>
    <t>AvB Velocity</t>
  </si>
  <si>
    <t>Statistical analysis of the difference in velocity variance between two different loads.</t>
  </si>
  <si>
    <t>X-Y Variance</t>
  </si>
  <si>
    <t>Input (x,y) coordinates of shots on targets.  This sheet computes the variance estimate of each axis with confidence intervals, as well as aggregate variance and sigma, and a test of whether the variance on each axis is statistically different.</t>
  </si>
  <si>
    <t>Target Precision</t>
  </si>
  <si>
    <t>Input (x,y) coordinates of shots on targets.  This sheet computes the precision estimate (sigma) with 90% upper confidence bound – Ballistic Precision Class (BPC)</t>
  </si>
  <si>
    <t>Precision – known POA</t>
  </si>
  <si>
    <t>Input (x,y) coordinates of shots on targets relative to the point of aim (POA).  Knowing the POA allows more efficient statistics when analyzing multiple targets.</t>
  </si>
  <si>
    <t>AvB Target</t>
  </si>
  <si>
    <t>Compares precision of two different loads.  Input R^2 from targets (which is calculated on Target Precision sheets).</t>
  </si>
  <si>
    <t>2-Shot BPC</t>
  </si>
  <si>
    <t>Shoot two shots at each point of aim and measure their straight-line spread.  Can be easier than recording (x,y) for each hit, but sacrifices statistical power in calculating precision estimate (sigma).</t>
  </si>
  <si>
    <t>Extreme Spread</t>
  </si>
  <si>
    <t>Convert an average extreme spread to an estimate of sigma</t>
  </si>
  <si>
    <t>Applied σ</t>
  </si>
  <si>
    <t>Given sigma, find expected extreme spread, covering probabilities, and zero errors.</t>
  </si>
  <si>
    <t>David Bookstaber is the original author of this workbook.</t>
  </si>
  <si>
    <t>Please email him if you have any questions or comments: bookstaber@gmail.com</t>
  </si>
  <si>
    <t>References:</t>
  </si>
  <si>
    <t>Detailed explanation and validation of the formulas used here.</t>
  </si>
  <si>
    <t>https://david.bookstaber.com/Interests/category/ballistics/</t>
  </si>
  <si>
    <t>https://github.com/dbookstaber/ballistipedia</t>
  </si>
  <si>
    <t>http://ballistipedia.com/</t>
  </si>
  <si>
    <t>Enter Velocity samples in column A.  This sheet computes estimated Mean, Variance, and Standard Deviation with Confidence Intervals.</t>
  </si>
  <si>
    <t>Note: Standard Deviation estimate is de-biased using Normal distribution correction.  This correction is only valid if the data are Normally distributed.</t>
  </si>
  <si>
    <t>Muzzle Velocity Samples</t>
  </si>
  <si>
    <t>&lt;&lt; Put your data in this column</t>
  </si>
  <si>
    <t>Statistic Estimates</t>
  </si>
  <si>
    <t>&lt;&lt; Confidence Level for Confidence Intervals (CI)</t>
  </si>
  <si>
    <t>CI Lower Bound</t>
  </si>
  <si>
    <t>Mean</t>
  </si>
  <si>
    <t>CI Upper Bound</t>
  </si>
  <si>
    <t>Num Samples</t>
  </si>
  <si>
    <t>cG</t>
  </si>
  <si>
    <t>Standard Deviation</t>
  </si>
  <si>
    <t>&lt;&lt; Biased estimate of standard deviation (underestimates the true value)</t>
  </si>
  <si>
    <t>Variance</t>
  </si>
  <si>
    <r>
      <rPr>
        <b/>
        <u/>
        <sz val="12"/>
        <color rgb="FFFFFFFF"/>
        <rFont val="Arial"/>
        <family val="2"/>
      </rPr>
      <t>Instructions</t>
    </r>
    <r>
      <rPr>
        <sz val="12"/>
        <color rgb="FFFFFFFF"/>
        <rFont val="Arial"/>
        <family val="2"/>
      </rPr>
      <t>: Enter Velocity samples in columns A &amp; B.  This sheet computes estimated Mean, Variance, and Standard Deviation with Confidence Intervals.</t>
    </r>
  </si>
  <si>
    <r>
      <rPr>
        <sz val="12"/>
        <color rgb="FFFFFFFF"/>
        <rFont val="Arial"/>
        <family val="2"/>
      </rPr>
      <t xml:space="preserve">Also computes A/B comparison statistics for </t>
    </r>
    <r>
      <rPr>
        <i/>
        <sz val="12"/>
        <color rgb="FFFFFFFF"/>
        <rFont val="Arial"/>
        <family val="2"/>
      </rPr>
      <t>difference of means</t>
    </r>
    <r>
      <rPr>
        <sz val="12"/>
        <color rgb="FFFFFFFF"/>
        <rFont val="Arial"/>
        <family val="2"/>
      </rPr>
      <t xml:space="preserve"> and </t>
    </r>
    <r>
      <rPr>
        <i/>
        <sz val="12"/>
        <color rgb="FFFFFFFF"/>
        <rFont val="Arial"/>
        <family val="2"/>
      </rPr>
      <t>ratio of variances</t>
    </r>
    <r>
      <rPr>
        <sz val="12"/>
        <color rgb="FFFFFFFF"/>
        <rFont val="Arial"/>
        <family val="2"/>
      </rPr>
      <t>.</t>
    </r>
  </si>
  <si>
    <t>SK Match</t>
  </si>
  <si>
    <t>SK+</t>
  </si>
  <si>
    <t>&lt;&lt; Name each sample series</t>
  </si>
  <si>
    <t>&lt;&lt; Put sample values here</t>
  </si>
  <si>
    <t>Samples (n)</t>
  </si>
  <si>
    <t>Variance / n</t>
  </si>
  <si>
    <t>Comparison Statistics</t>
  </si>
  <si>
    <r>
      <rPr>
        <i/>
        <sz val="10"/>
        <color theme="1"/>
        <rFont val="Arial"/>
        <family val="2"/>
      </rPr>
      <t xml:space="preserve">&lt;&lt; </t>
    </r>
    <r>
      <rPr>
        <b/>
        <i/>
        <sz val="10"/>
        <color theme="1"/>
        <rFont val="Arial"/>
        <family val="2"/>
      </rPr>
      <t>p</t>
    </r>
    <r>
      <rPr>
        <b/>
        <sz val="10"/>
        <color theme="1"/>
        <rFont val="Arial"/>
        <family val="2"/>
      </rPr>
      <t>-value</t>
    </r>
  </si>
  <si>
    <r>
      <rPr>
        <i/>
        <sz val="10"/>
        <color theme="1"/>
        <rFont val="Arial"/>
        <family val="2"/>
      </rPr>
      <t xml:space="preserve">If so, how different are the means?  </t>
    </r>
    <r>
      <rPr>
        <b/>
        <i/>
        <sz val="10"/>
        <color theme="1"/>
        <rFont val="Arial"/>
        <family val="2"/>
      </rPr>
      <t xml:space="preserve">Effect Size </t>
    </r>
    <r>
      <rPr>
        <i/>
        <sz val="10"/>
        <color theme="1"/>
        <rFont val="Arial"/>
        <family val="2"/>
      </rPr>
      <t>statistic is the difference of means:</t>
    </r>
  </si>
  <si>
    <t>df:</t>
  </si>
  <si>
    <t>MeanA - MeanB</t>
  </si>
  <si>
    <t>norm:</t>
  </si>
  <si>
    <t>tstat:</t>
  </si>
  <si>
    <r>
      <rPr>
        <i/>
        <sz val="10"/>
        <color theme="1"/>
        <rFont val="Arial"/>
        <family val="2"/>
      </rPr>
      <t xml:space="preserve">&lt;&lt; </t>
    </r>
    <r>
      <rPr>
        <b/>
        <i/>
        <sz val="10"/>
        <color theme="1"/>
        <rFont val="Arial"/>
        <family val="2"/>
      </rPr>
      <t>p</t>
    </r>
    <r>
      <rPr>
        <b/>
        <sz val="10"/>
        <color theme="1"/>
        <rFont val="Arial"/>
        <family val="2"/>
      </rPr>
      <t>-value</t>
    </r>
  </si>
  <si>
    <r>
      <rPr>
        <i/>
        <sz val="10"/>
        <color theme="1"/>
        <rFont val="Arial"/>
        <family val="2"/>
      </rPr>
      <t xml:space="preserve">If so, how different are the variances?  </t>
    </r>
    <r>
      <rPr>
        <b/>
        <i/>
        <sz val="10"/>
        <color theme="1"/>
        <rFont val="Arial"/>
        <family val="2"/>
      </rPr>
      <t>Effect Size</t>
    </r>
    <r>
      <rPr>
        <i/>
        <sz val="10"/>
        <color theme="1"/>
        <rFont val="Arial"/>
        <family val="2"/>
      </rPr>
      <t xml:space="preserve"> statistic is the ratio:</t>
    </r>
  </si>
  <si>
    <t>Ratio of StDev</t>
  </si>
  <si>
    <t>Ratio of Variances</t>
  </si>
  <si>
    <t>This sheet estimates variance on each axis, and then aggregated (i.e., assuming they are sampled from the same distribution).</t>
  </si>
  <si>
    <r>
      <rPr>
        <b/>
        <u/>
        <sz val="12"/>
        <color rgb="FFFFFFFF"/>
        <rFont val="Arial"/>
        <family val="2"/>
      </rPr>
      <t>Instructions</t>
    </r>
    <r>
      <rPr>
        <b/>
        <sz val="12"/>
        <color rgb="FFFFFFFF"/>
        <rFont val="Arial"/>
        <family val="2"/>
      </rPr>
      <t>:</t>
    </r>
    <r>
      <rPr>
        <sz val="12"/>
        <color rgb="FFFFFFFF"/>
        <rFont val="Arial"/>
        <family val="2"/>
      </rPr>
      <t xml:space="preserve"> Enter Target data in columns A:D.  Each point of aim should get its own Target Group # in column A. </t>
    </r>
  </si>
  <si>
    <t>User Data</t>
  </si>
  <si>
    <t>yards</t>
  </si>
  <si>
    <t>inches</t>
  </si>
  <si>
    <t>Group</t>
  </si>
  <si>
    <t>Xbar</t>
  </si>
  <si>
    <t>Ybar</t>
  </si>
  <si>
    <t>Target Group #</t>
  </si>
  <si>
    <t>Target Distance</t>
  </si>
  <si>
    <t>Hit X</t>
  </si>
  <si>
    <t>Hit Y</t>
  </si>
  <si>
    <t>MOA X-Xbar</t>
  </si>
  <si>
    <t>MOA Y-Ybar</t>
  </si>
  <si>
    <t>Axis</t>
  </si>
  <si>
    <t>X</t>
  </si>
  <si>
    <t>Y</t>
  </si>
  <si>
    <t>Agg</t>
  </si>
  <si>
    <t>Sigma (SD)</t>
  </si>
  <si>
    <t>Does the evidence suggest VarX &lt;&gt; VarY?</t>
  </si>
  <si>
    <r>
      <rPr>
        <i/>
        <sz val="10"/>
        <color theme="1"/>
        <rFont val="Arial"/>
        <family val="2"/>
      </rPr>
      <t xml:space="preserve">&lt;&lt; </t>
    </r>
    <r>
      <rPr>
        <b/>
        <i/>
        <sz val="10"/>
        <color theme="1"/>
        <rFont val="Arial"/>
        <family val="2"/>
      </rPr>
      <t>p</t>
    </r>
    <r>
      <rPr>
        <b/>
        <sz val="10"/>
        <color theme="1"/>
        <rFont val="Arial"/>
        <family val="2"/>
      </rPr>
      <t>-value</t>
    </r>
  </si>
  <si>
    <t>Ratio Test:</t>
  </si>
  <si>
    <t>CI-</t>
  </si>
  <si>
    <t>CI+</t>
  </si>
  <si>
    <t>MOA Conversion:</t>
  </si>
  <si>
    <t>n</t>
  </si>
  <si>
    <t>2n-2g+1</t>
  </si>
  <si>
    <t>Samples:</t>
  </si>
  <si>
    <t>cG:</t>
  </si>
  <si>
    <t>A "target group" is a collection of shots taken at the same point of aim.  For each target group, measure coordinates (X, Y) of the center of each hit.  (The coordinates will be adjusted in the calculations to the center of the group.)</t>
  </si>
  <si>
    <r>
      <rPr>
        <b/>
        <u/>
        <sz val="12"/>
        <color rgb="FFFFFFFF"/>
        <rFont val="Arial"/>
        <family val="2"/>
      </rPr>
      <t>Instructions</t>
    </r>
    <r>
      <rPr>
        <b/>
        <sz val="12"/>
        <color rgb="FFFFFFFF"/>
        <rFont val="Arial"/>
        <family val="2"/>
      </rPr>
      <t>:</t>
    </r>
    <r>
      <rPr>
        <sz val="12"/>
        <color rgb="FFFFFFFF"/>
        <rFont val="Arial"/>
        <family val="2"/>
      </rPr>
      <t xml:space="preserve"> Enter Target data in columns A:D.  Each point of aim should get its own Target Group # in column A. </t>
    </r>
  </si>
  <si>
    <t>Calculation of estimated sigma σ̂ and BPC</t>
  </si>
  <si>
    <t>Target Distance Units</t>
  </si>
  <si>
    <t>Abbrev</t>
  </si>
  <si>
    <t>cm</t>
  </si>
  <si>
    <t>MOA X</t>
  </si>
  <si>
    <t>MOA Y</t>
  </si>
  <si>
    <t>Radius^2</t>
  </si>
  <si>
    <t>Σr^2</t>
  </si>
  <si>
    <t>yd</t>
  </si>
  <si>
    <t>shots n</t>
  </si>
  <si>
    <t>meters</t>
  </si>
  <si>
    <t>m</t>
  </si>
  <si>
    <t>groups g</t>
  </si>
  <si>
    <t>feet</t>
  </si>
  <si>
    <t>ft</t>
  </si>
  <si>
    <t>=2(n-g)+1</t>
  </si>
  <si>
    <t>Shot Coordinate Units</t>
  </si>
  <si>
    <t>cG(m)</t>
  </si>
  <si>
    <t>=EXP(GAMMALN((m-1)/2) - LN(SQRT(2/(m-1))) - GAMMALN(m/2))</t>
  </si>
  <si>
    <t>in</t>
  </si>
  <si>
    <t>Estimated Sigma σ̂</t>
  </si>
  <si>
    <t>=cG(m) * SQRT(Σr^2/(2*(n-g)))</t>
  </si>
  <si>
    <t>Upper bound of 90% CI U(σ̂)</t>
  </si>
  <si>
    <t>=SQRT(Σr^2/CHIINV(0.95, 2*(n-g)))</t>
  </si>
  <si>
    <t>BPC:</t>
  </si>
  <si>
    <t>=ROUND(10*U(σ̂), 0)</t>
  </si>
  <si>
    <t>Center X</t>
  </si>
  <si>
    <t>Center Y</t>
  </si>
  <si>
    <r>
      <rPr>
        <sz val="12"/>
        <color rgb="FFFFFFFF"/>
        <rFont val="Arial"/>
        <family val="2"/>
      </rPr>
      <t xml:space="preserve">This sheet estimates precision (sigma) and Ballistic Precision Class (BPC) based on target data.  Reference: </t>
    </r>
    <r>
      <rPr>
        <u/>
        <sz val="12"/>
        <color rgb="FF1155CC"/>
        <rFont val="Arial"/>
        <family val="2"/>
      </rPr>
      <t>http://ballistipedia.com/index.php?title=Ballistic_Accuracy_Classification</t>
    </r>
  </si>
  <si>
    <r>
      <rPr>
        <sz val="11"/>
        <color rgb="FFFFFFFF"/>
        <rFont val="Arial"/>
        <family val="2"/>
      </rPr>
      <t xml:space="preserve">A "target group" is a collection of shots taken at the same point of aim.   For each target group, measure the coordinates (X, Y) of the center of each hit </t>
    </r>
    <r>
      <rPr>
        <b/>
        <i/>
        <sz val="11"/>
        <color rgb="FFFFFFFF"/>
        <rFont val="Arial"/>
        <family val="2"/>
      </rPr>
      <t>relative to the point of aim</t>
    </r>
    <r>
      <rPr>
        <sz val="11"/>
        <color rgb="FFFFFFFF"/>
        <rFont val="Arial"/>
        <family val="2"/>
      </rPr>
      <t>.</t>
    </r>
  </si>
  <si>
    <r>
      <rPr>
        <b/>
        <sz val="12"/>
        <color rgb="FFFFFFFF"/>
        <rFont val="Arial"/>
        <family val="2"/>
      </rPr>
      <t>Instructions:</t>
    </r>
    <r>
      <rPr>
        <sz val="12"/>
        <color rgb="FFFFFFFF"/>
        <rFont val="Arial"/>
        <family val="2"/>
      </rPr>
      <t xml:space="preserve"> Enter Target data in columns B:D.  (Target Group # is not used here. If you did not record the point of aim for every shot then use </t>
    </r>
    <r>
      <rPr>
        <u/>
        <sz val="12"/>
        <color rgb="FFFFFFFF"/>
        <rFont val="Arial"/>
        <family val="2"/>
      </rPr>
      <t>the unknown POA calculator</t>
    </r>
    <r>
      <rPr>
        <sz val="12"/>
        <color rgb="FFFFFFFF"/>
        <rFont val="Arial"/>
        <family val="2"/>
      </rPr>
      <t>.)</t>
    </r>
  </si>
  <si>
    <t>g=1 because we have virtually overlaid the groups with respect to their POA</t>
  </si>
  <si>
    <t>This sheet compares the target precision of two things (loads, barrels, etc.)</t>
  </si>
  <si>
    <r>
      <rPr>
        <b/>
        <sz val="12"/>
        <color rgb="FFFFFFFF"/>
        <rFont val="Arial"/>
        <family val="2"/>
      </rPr>
      <t>Instructions:</t>
    </r>
    <r>
      <rPr>
        <sz val="12"/>
        <color rgb="FFFFFFFF"/>
        <rFont val="Arial"/>
        <family val="2"/>
      </rPr>
      <t xml:space="preserve"> Enter radius^2 of each shot.  (This can be calculated and copied from target </t>
    </r>
    <r>
      <rPr>
        <u/>
        <sz val="12"/>
        <color rgb="FFFFFFFF"/>
        <rFont val="Arial"/>
        <family val="2"/>
      </rPr>
      <t>Precision</t>
    </r>
    <r>
      <rPr>
        <sz val="12"/>
        <color rgb="FFFFFFFF"/>
        <rFont val="Arial"/>
        <family val="2"/>
      </rPr>
      <t xml:space="preserve"> sheet, column G.)</t>
    </r>
  </si>
  <si>
    <t>SK Match R^2</t>
  </si>
  <si>
    <t>SK+ R^2</t>
  </si>
  <si>
    <t>&lt;&lt; Confidence Level for Confidence Intervals</t>
  </si>
  <si>
    <t>&lt;&lt; Put sample R^2 values here</t>
  </si>
  <si>
    <t>Precision Estimates</t>
  </si>
  <si>
    <t>Groups (g)</t>
  </si>
  <si>
    <t xml:space="preserve">CI- </t>
  </si>
  <si>
    <t>Est Sigma</t>
  </si>
  <si>
    <t xml:space="preserve"> CI+</t>
  </si>
  <si>
    <t>2(n-g)+1</t>
  </si>
  <si>
    <t>Is there a statistically significant difference in precision between the two?</t>
  </si>
  <si>
    <r>
      <rPr>
        <i/>
        <u/>
        <sz val="10"/>
        <color theme="1"/>
        <rFont val="Arial"/>
        <family val="2"/>
      </rPr>
      <t>p</t>
    </r>
    <r>
      <rPr>
        <u/>
        <sz val="10"/>
        <color theme="1"/>
        <rFont val="Arial"/>
        <family val="2"/>
      </rPr>
      <t xml:space="preserve"> left tail</t>
    </r>
  </si>
  <si>
    <r>
      <rPr>
        <i/>
        <u/>
        <sz val="10"/>
        <color theme="1"/>
        <rFont val="Arial"/>
        <family val="2"/>
      </rPr>
      <t>p</t>
    </r>
    <r>
      <rPr>
        <u/>
        <sz val="10"/>
        <color theme="1"/>
        <rFont val="Arial"/>
        <family val="2"/>
      </rPr>
      <t xml:space="preserve"> right tail</t>
    </r>
  </si>
  <si>
    <r>
      <rPr>
        <b/>
        <sz val="10"/>
        <color rgb="FFFFFFFF"/>
        <rFont val="Arial"/>
        <family val="2"/>
      </rPr>
      <t xml:space="preserve">2-tailed </t>
    </r>
    <r>
      <rPr>
        <b/>
        <i/>
        <sz val="10"/>
        <color rgb="FFFFFFFF"/>
        <rFont val="Arial"/>
        <family val="2"/>
      </rPr>
      <t>p</t>
    </r>
  </si>
  <si>
    <r>
      <rPr>
        <i/>
        <sz val="10"/>
        <color theme="1"/>
        <rFont val="Arial"/>
        <family val="2"/>
      </rPr>
      <t>p</t>
    </r>
    <r>
      <rPr>
        <sz val="10"/>
        <color theme="1"/>
        <rFont val="Arial"/>
        <family val="2"/>
      </rPr>
      <t xml:space="preserve"> values tell us the probability of observing the difference here if the truth is that there is no difference.</t>
    </r>
  </si>
  <si>
    <t>Ratio test statistic gives Effect Size and confidence interval:</t>
  </si>
  <si>
    <t>Sigma A/B</t>
  </si>
  <si>
    <t>Test statistic</t>
  </si>
  <si>
    <r>
      <rPr>
        <sz val="12"/>
        <color rgb="FFFFFFFF"/>
        <rFont val="Arial"/>
        <family val="2"/>
      </rPr>
      <t xml:space="preserve">This sheet estimates precision (sigma) and Ballistic Precision Class (BPC) based on "2-shot" groups.  Reference: </t>
    </r>
    <r>
      <rPr>
        <u/>
        <sz val="12"/>
        <color rgb="FF1155CC"/>
        <rFont val="Arial"/>
        <family val="2"/>
      </rPr>
      <t>http://ballistipedia.com/index.php?title=Measuring_Tools#2-Shot_Method</t>
    </r>
  </si>
  <si>
    <t>(This simplifies data collection but sacrifices statistical power: Twice as many shots are needed to achieve the same level of confidence as when the coordinates of each shot are recorded.)</t>
  </si>
  <si>
    <r>
      <rPr>
        <b/>
        <u/>
        <sz val="12"/>
        <color rgb="FFFFFFFF"/>
        <rFont val="Arial"/>
        <family val="2"/>
      </rPr>
      <t>Instructions</t>
    </r>
    <r>
      <rPr>
        <b/>
        <sz val="12"/>
        <color rgb="FFFFFFFF"/>
        <rFont val="Arial"/>
        <family val="2"/>
      </rPr>
      <t>:</t>
    </r>
    <r>
      <rPr>
        <sz val="12"/>
        <color rgb="FFFFFFFF"/>
        <rFont val="Arial"/>
        <family val="2"/>
      </rPr>
      <t xml:space="preserve"> Enter data in columns A:C.  Shoot two shots at each point of aim and measure the center-to-center distance (i.e., Extreme Spread) between the two.</t>
    </r>
  </si>
  <si>
    <t>Shot Pair #</t>
  </si>
  <si>
    <t>Pair diameter</t>
  </si>
  <si>
    <t>Diameter (MOA)</t>
  </si>
  <si>
    <t>This sheet converts Extreme Spread measurements to an estimate of precision (sigma).</t>
  </si>
  <si>
    <r>
      <rPr>
        <b/>
        <u/>
        <sz val="12"/>
        <color rgb="FFFFFFFF"/>
        <rFont val="Arial"/>
        <family val="2"/>
      </rPr>
      <t>Instructions</t>
    </r>
    <r>
      <rPr>
        <b/>
        <sz val="12"/>
        <color rgb="FFFFFFFF"/>
        <rFont val="Arial"/>
        <family val="2"/>
      </rPr>
      <t>:</t>
    </r>
    <r>
      <rPr>
        <sz val="12"/>
        <color rgb="FFFFFFFF"/>
        <rFont val="Arial"/>
        <family val="2"/>
      </rPr>
      <t xml:space="preserve"> Enter data in C5:E5.  Extreme Spread should be the average ES measured over as many sample groups as possible.</t>
    </r>
  </si>
  <si>
    <r>
      <rPr>
        <b/>
        <sz val="11"/>
        <color theme="1"/>
        <rFont val="Arial"/>
        <family val="2"/>
      </rPr>
      <t>⬌</t>
    </r>
    <r>
      <rPr>
        <sz val="11"/>
        <color theme="1"/>
        <rFont val="Arial"/>
        <family val="2"/>
      </rPr>
      <t xml:space="preserve"> Estimated sigma given extreme spread measurement:</t>
    </r>
  </si>
  <si>
    <t>Diagonal</t>
  </si>
  <si>
    <t>Figure of Merit</t>
  </si>
  <si>
    <t>(MOA)</t>
  </si>
  <si>
    <t>Shots per Group</t>
  </si>
  <si>
    <t>Distance</t>
  </si>
  <si>
    <t>MOA Conversion</t>
  </si>
  <si>
    <t>Size (n)</t>
  </si>
  <si>
    <t>StDev</t>
  </si>
  <si>
    <t>Inputs:</t>
  </si>
  <si>
    <r>
      <rPr>
        <sz val="10"/>
        <color theme="1"/>
        <rFont val="Arial"/>
        <family val="2"/>
      </rPr>
      <t>(</t>
    </r>
    <r>
      <rPr>
        <i/>
        <sz val="10"/>
        <color theme="1"/>
        <rFont val="Arial"/>
        <family val="2"/>
      </rPr>
      <t>n</t>
    </r>
    <r>
      <rPr>
        <sz val="10"/>
        <color theme="1"/>
        <rFont val="Arial"/>
        <family val="2"/>
      </rPr>
      <t>)</t>
    </r>
  </si>
  <si>
    <r>
      <rPr>
        <b/>
        <u/>
        <sz val="12"/>
        <color rgb="FFFFFFFF"/>
        <rFont val="Arial"/>
        <family val="2"/>
      </rPr>
      <t>Instructions</t>
    </r>
    <r>
      <rPr>
        <b/>
        <sz val="12"/>
        <color rgb="FFFFFFFF"/>
        <rFont val="Arial"/>
        <family val="2"/>
      </rPr>
      <t>:</t>
    </r>
    <r>
      <rPr>
        <sz val="12"/>
        <color rgb="FFFFFFFF"/>
        <rFont val="Arial"/>
        <family val="2"/>
      </rPr>
      <t xml:space="preserve"> Enter sigma and Pₕ of interest in B3:B4.  This sheet calculates covering-circle radius, zero errors, and expected range statistics.</t>
    </r>
  </si>
  <si>
    <t>Reference Data ...</t>
  </si>
  <si>
    <t>... Reference Data ...</t>
  </si>
  <si>
    <t>... Reference Data</t>
  </si>
  <si>
    <t>Given:</t>
  </si>
  <si>
    <t>Zero Error</t>
  </si>
  <si>
    <t>Shots lost to zero error</t>
  </si>
  <si>
    <t>Sigma:</t>
  </si>
  <si>
    <t>Shots used to find zero</t>
  </si>
  <si>
    <t>Mean distance from true zero</t>
  </si>
  <si>
    <t>Size</t>
  </si>
  <si>
    <t>Median</t>
  </si>
  <si>
    <t>Zero Error
(in sigmas)</t>
  </si>
  <si>
    <t>Target sized so that hit probability with no zero error is:</t>
  </si>
  <si>
    <t>Hit probability:</t>
  </si>
  <si>
    <t>Covering Circle Radius</t>
  </si>
  <si>
    <t>Expected Value of Range Statistics</t>
  </si>
  <si>
    <r>
      <t xml:space="preserve">This sheet estimates precision (sigma) and Ballistic Precision Class (BPC) based on target data.  Reference: </t>
    </r>
    <r>
      <rPr>
        <u/>
        <sz val="10"/>
        <color rgb="FF1155CC"/>
        <rFont val="Arial"/>
        <family val="2"/>
        <scheme val="minor"/>
      </rPr>
      <t>http://ballistipedia.com/index.php?title=Ballistic_Precision_Classification</t>
    </r>
  </si>
  <si>
    <t>Put #/groups here &gt;&gt;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</si>
</sst>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0.0000"/>
    <numFmt numFmtId="165" formatCode="#,##0.0"/>
    <numFmt numFmtId="166" formatCode="#,##0.000000"/>
    <numFmt numFmtId="167" formatCode="#,##0.000"/>
    <numFmt numFmtId="168" formatCode="0.0%"/>
    <numFmt numFmtId="169" formatCode="0.0000000"/>
    <numFmt numFmtId="170" formatCode="0.000000"/>
  </numFmts>
  <fonts count="88">
    <font>
      <sz val="10"/>
      <color rgb="FF000000"/>
      <name val="Arial"/>
      <scheme val="minor"/>
    </font>
    <font>
      <b/>
      <u/>
      <sz val="11"/>
      <color theme="1"/>
      <name val="Arial"/>
      <family val="2"/>
      <scheme val="minor"/>
    </font>
    <font>
      <sz val="10"/>
      <color theme="1"/>
      <name val="Arial"/>
      <family val="2"/>
      <scheme val="minor"/>
    </font>
    <font>
      <b/>
      <u/>
      <sz val="10"/>
      <color rgb="FF0000FF"/>
      <name val="Arial"/>
      <family val="2"/>
    </font>
    <font>
      <b/>
      <sz val="10"/>
      <color theme="1"/>
      <name val="Arial"/>
      <family val="2"/>
      <scheme val="minor"/>
    </font>
    <font>
      <u/>
      <sz val="10"/>
      <color rgb="FF0000FF"/>
      <name val="Arial"/>
      <family val="2"/>
    </font>
    <font>
      <sz val="12"/>
      <color rgb="FFFFFFFF"/>
      <name val="Arial"/>
      <family val="2"/>
      <scheme val="minor"/>
    </font>
    <font>
      <sz val="10"/>
      <color rgb="FFFFFFFF"/>
      <name val="Arial"/>
      <family val="2"/>
      <scheme val="minor"/>
    </font>
    <font>
      <sz val="10"/>
      <name val="Arial"/>
      <family val="2"/>
    </font>
    <font>
      <b/>
      <u/>
      <sz val="10"/>
      <color theme="1"/>
      <name val="Arial"/>
      <family val="2"/>
      <scheme val="minor"/>
    </font>
    <font>
      <sz val="10"/>
      <color rgb="FF980000"/>
      <name val="Arial"/>
      <family val="2"/>
      <scheme val="minor"/>
    </font>
    <font>
      <b/>
      <sz val="11"/>
      <color rgb="FF000000"/>
      <name val="Arial"/>
      <family val="2"/>
      <scheme val="minor"/>
    </font>
    <font>
      <sz val="9"/>
      <color rgb="FF000000"/>
      <name val="Arial"/>
      <family val="2"/>
      <scheme val="minor"/>
    </font>
    <font>
      <sz val="10"/>
      <color rgb="FF666666"/>
      <name val="Arial"/>
      <family val="2"/>
      <scheme val="minor"/>
    </font>
    <font>
      <sz val="10"/>
      <color rgb="FFEFEFEF"/>
      <name val="Arial"/>
      <family val="2"/>
      <scheme val="minor"/>
    </font>
    <font>
      <sz val="9"/>
      <color rgb="FFEFEFEF"/>
      <name val="Arial"/>
      <family val="2"/>
      <scheme val="minor"/>
    </font>
    <font>
      <b/>
      <sz val="9"/>
      <color rgb="FF000000"/>
      <name val="Arial"/>
      <family val="2"/>
      <scheme val="minor"/>
    </font>
    <font>
      <i/>
      <sz val="10"/>
      <color theme="1"/>
      <name val="Arial"/>
      <family val="2"/>
      <scheme val="minor"/>
    </font>
    <font>
      <i/>
      <sz val="10"/>
      <color rgb="FFEA4335"/>
      <name val="Arial"/>
      <family val="2"/>
      <scheme val="minor"/>
    </font>
    <font>
      <sz val="10"/>
      <color rgb="FF000000"/>
      <name val="Arial"/>
      <family val="2"/>
      <scheme val="minor"/>
    </font>
    <font>
      <sz val="11"/>
      <color rgb="FF980000"/>
      <name val="Arial"/>
      <family val="2"/>
      <scheme val="minor"/>
    </font>
    <font>
      <sz val="10"/>
      <color theme="1"/>
      <name val="Arial"/>
      <family val="2"/>
    </font>
    <font>
      <b/>
      <u/>
      <sz val="9"/>
      <color theme="1"/>
      <name val="Arial"/>
      <family val="2"/>
      <scheme val="minor"/>
    </font>
    <font>
      <u/>
      <sz val="10"/>
      <color rgb="FF999999"/>
      <name val="Arial"/>
      <family val="2"/>
      <scheme val="minor"/>
    </font>
    <font>
      <sz val="9"/>
      <color rgb="FF999999"/>
      <name val="Arial"/>
      <family val="2"/>
      <scheme val="minor"/>
    </font>
    <font>
      <sz val="9"/>
      <color rgb="FF666666"/>
      <name val="Arial"/>
      <family val="2"/>
      <scheme val="minor"/>
    </font>
    <font>
      <b/>
      <sz val="8"/>
      <color theme="1"/>
      <name val="Arial"/>
      <family val="2"/>
      <scheme val="minor"/>
    </font>
    <font>
      <sz val="10"/>
      <color rgb="FF999999"/>
      <name val="Arial"/>
      <family val="2"/>
      <scheme val="minor"/>
    </font>
    <font>
      <b/>
      <sz val="12"/>
      <color theme="1"/>
      <name val="Arial"/>
      <family val="2"/>
      <scheme val="minor"/>
    </font>
    <font>
      <b/>
      <i/>
      <u/>
      <sz val="12"/>
      <color theme="1"/>
      <name val="Arial"/>
      <family val="2"/>
      <scheme val="minor"/>
    </font>
    <font>
      <b/>
      <i/>
      <sz val="12"/>
      <color theme="1"/>
      <name val="Arial"/>
      <family val="2"/>
      <scheme val="minor"/>
    </font>
    <font>
      <b/>
      <sz val="9"/>
      <color theme="1"/>
      <name val="Arial"/>
      <family val="2"/>
      <scheme val="minor"/>
    </font>
    <font>
      <b/>
      <i/>
      <sz val="10"/>
      <color theme="1"/>
      <name val="Arial"/>
      <family val="2"/>
      <scheme val="minor"/>
    </font>
    <font>
      <b/>
      <sz val="8"/>
      <color rgb="FF999999"/>
      <name val="Arial"/>
      <family val="2"/>
      <scheme val="minor"/>
    </font>
    <font>
      <b/>
      <sz val="10"/>
      <color rgb="FF999999"/>
      <name val="Arial"/>
      <family val="2"/>
      <scheme val="minor"/>
    </font>
    <font>
      <b/>
      <sz val="10"/>
      <color rgb="FFB7B7B7"/>
      <name val="Arial"/>
      <family val="2"/>
      <scheme val="minor"/>
    </font>
    <font>
      <sz val="10"/>
      <color rgb="FFB7B7B7"/>
      <name val="Arial"/>
      <family val="2"/>
      <scheme val="minor"/>
    </font>
    <font>
      <sz val="10"/>
      <color rgb="FF000000"/>
      <name val="Arial"/>
      <family val="2"/>
    </font>
    <font>
      <sz val="10"/>
      <color rgb="FFFFFFFF"/>
      <name val="Arial"/>
      <family val="2"/>
      <scheme val="minor"/>
    </font>
    <font>
      <b/>
      <sz val="10"/>
      <color rgb="FFFFFFFF"/>
      <name val="Arial"/>
      <family val="2"/>
      <scheme val="minor"/>
    </font>
    <font>
      <sz val="9"/>
      <color rgb="FFCCCCCC"/>
      <name val="Arial"/>
      <family val="2"/>
      <scheme val="minor"/>
    </font>
    <font>
      <sz val="10"/>
      <color rgb="FFCCCCCC"/>
      <name val="Arial"/>
      <family val="2"/>
      <scheme val="minor"/>
    </font>
    <font>
      <sz val="12"/>
      <color rgb="FFFFFFFF"/>
      <name val="Arial"/>
      <family val="2"/>
    </font>
    <font>
      <sz val="11"/>
      <color rgb="FFFFFFFF"/>
      <name val="Arial"/>
      <family val="2"/>
      <scheme val="minor"/>
    </font>
    <font>
      <i/>
      <sz val="9"/>
      <color theme="1"/>
      <name val="Arial"/>
      <family val="2"/>
      <scheme val="minor"/>
    </font>
    <font>
      <sz val="9"/>
      <color theme="1"/>
      <name val="Arial"/>
      <family val="2"/>
      <scheme val="minor"/>
    </font>
    <font>
      <b/>
      <sz val="11"/>
      <color rgb="FF000000"/>
      <name val="Calibri"/>
      <family val="2"/>
    </font>
    <font>
      <sz val="11"/>
      <color rgb="FF000000"/>
      <name val="Calibri"/>
      <family val="2"/>
    </font>
    <font>
      <i/>
      <sz val="11"/>
      <color rgb="FF000000"/>
      <name val="Calibri"/>
      <family val="2"/>
    </font>
    <font>
      <b/>
      <sz val="11"/>
      <color rgb="FFFFFFFF"/>
      <name val="Calibri"/>
      <family val="2"/>
    </font>
    <font>
      <i/>
      <sz val="9"/>
      <color rgb="FF980000"/>
      <name val="Arial"/>
      <family val="2"/>
      <scheme val="minor"/>
    </font>
    <font>
      <b/>
      <sz val="10"/>
      <color theme="1"/>
      <name val="Arial"/>
      <family val="2"/>
      <scheme val="minor"/>
    </font>
    <font>
      <sz val="9"/>
      <color rgb="FF980000"/>
      <name val="Arial"/>
      <family val="2"/>
      <scheme val="minor"/>
    </font>
    <font>
      <sz val="9"/>
      <color rgb="FFD9D9D9"/>
      <name val="Arial"/>
      <family val="2"/>
      <scheme val="minor"/>
    </font>
    <font>
      <u/>
      <sz val="10"/>
      <color theme="1"/>
      <name val="Arial"/>
      <family val="2"/>
      <scheme val="minor"/>
    </font>
    <font>
      <b/>
      <sz val="11"/>
      <color theme="1"/>
      <name val="Arial"/>
      <family val="2"/>
      <scheme val="minor"/>
    </font>
    <font>
      <sz val="11"/>
      <color theme="1"/>
      <name val="Arial"/>
      <family val="2"/>
      <scheme val="minor"/>
    </font>
    <font>
      <b/>
      <sz val="11"/>
      <color rgb="FF000000"/>
      <name val="Arial"/>
      <family val="2"/>
    </font>
    <font>
      <b/>
      <sz val="11"/>
      <color rgb="FFFFFFFF"/>
      <name val="Arial"/>
      <family val="2"/>
    </font>
    <font>
      <b/>
      <sz val="10"/>
      <color rgb="FF000000"/>
      <name val="Arial"/>
      <family val="2"/>
    </font>
    <font>
      <b/>
      <sz val="10"/>
      <color rgb="FFFFFFFF"/>
      <name val="Arial"/>
      <family val="2"/>
    </font>
    <font>
      <sz val="10"/>
      <color rgb="FFFFFFFF"/>
      <name val="Arial"/>
      <family val="2"/>
    </font>
    <font>
      <i/>
      <sz val="10"/>
      <color rgb="FFEFEFEF"/>
      <name val="Arial"/>
      <family val="2"/>
      <scheme val="minor"/>
    </font>
    <font>
      <b/>
      <u/>
      <sz val="10"/>
      <color theme="1"/>
      <name val="Arial"/>
      <family val="2"/>
      <scheme val="minor"/>
    </font>
    <font>
      <b/>
      <sz val="10"/>
      <color rgb="FF000000"/>
      <name val="Arial"/>
      <family val="2"/>
      <scheme val="minor"/>
    </font>
    <font>
      <b/>
      <sz val="11"/>
      <color rgb="FFFFFFFF"/>
      <name val="&quot;Aptos Narrow&quot;"/>
    </font>
    <font>
      <sz val="11"/>
      <color rgb="FF000000"/>
      <name val="&quot;Aptos Narrow&quot;"/>
    </font>
    <font>
      <sz val="11"/>
      <color rgb="FFFFFFFF"/>
      <name val="&quot;Aptos Narrow&quot;"/>
    </font>
    <font>
      <b/>
      <u/>
      <sz val="12"/>
      <color rgb="FFFFFFFF"/>
      <name val="Arial"/>
      <family val="2"/>
    </font>
    <font>
      <i/>
      <sz val="12"/>
      <color rgb="FFFFFFFF"/>
      <name val="Arial"/>
      <family val="2"/>
    </font>
    <font>
      <i/>
      <sz val="10"/>
      <color theme="1"/>
      <name val="Arial"/>
      <family val="2"/>
    </font>
    <font>
      <b/>
      <i/>
      <sz val="10"/>
      <color theme="1"/>
      <name val="Arial"/>
      <family val="2"/>
    </font>
    <font>
      <b/>
      <sz val="10"/>
      <color theme="1"/>
      <name val="Arial"/>
      <family val="2"/>
    </font>
    <font>
      <b/>
      <sz val="12"/>
      <color rgb="FFFFFFFF"/>
      <name val="Arial"/>
      <family val="2"/>
    </font>
    <font>
      <u/>
      <sz val="12"/>
      <color rgb="FF1155CC"/>
      <name val="Arial"/>
      <family val="2"/>
    </font>
    <font>
      <sz val="11"/>
      <color rgb="FFFFFFFF"/>
      <name val="Arial"/>
      <family val="2"/>
    </font>
    <font>
      <b/>
      <i/>
      <sz val="11"/>
      <color rgb="FFFFFFFF"/>
      <name val="Arial"/>
      <family val="2"/>
    </font>
    <font>
      <u/>
      <sz val="12"/>
      <color rgb="FFFFFFFF"/>
      <name val="Arial"/>
      <family val="2"/>
    </font>
    <font>
      <i/>
      <u/>
      <sz val="10"/>
      <color theme="1"/>
      <name val="Arial"/>
      <family val="2"/>
    </font>
    <font>
      <u/>
      <sz val="10"/>
      <color theme="1"/>
      <name val="Arial"/>
      <family val="2"/>
    </font>
    <font>
      <b/>
      <i/>
      <sz val="10"/>
      <color rgb="FFFFFFFF"/>
      <name val="Arial"/>
      <family val="2"/>
    </font>
    <font>
      <b/>
      <sz val="11"/>
      <color theme="1"/>
      <name val="Arial"/>
      <family val="2"/>
    </font>
    <font>
      <sz val="11"/>
      <color theme="1"/>
      <name val="Arial"/>
      <family val="2"/>
    </font>
    <font>
      <b/>
      <sz val="12"/>
      <color rgb="FFFFFFFF"/>
      <name val="Aptos Narrow"/>
      <family val="2"/>
    </font>
    <font>
      <b/>
      <sz val="10"/>
      <color rgb="FF000000"/>
      <name val="Aptos Narrow"/>
      <family val="2"/>
    </font>
    <font>
      <b/>
      <sz val="10"/>
      <color theme="1"/>
      <name val="Aptos"/>
      <family val="2"/>
    </font>
    <font>
      <sz val="10"/>
      <name val="Aptos"/>
      <family val="2"/>
    </font>
    <font>
      <u/>
      <sz val="10"/>
      <color rgb="FF1155CC"/>
      <name val="Arial"/>
      <family val="2"/>
      <scheme val="minor"/>
    </font>
  </fonts>
  <fills count="26">
    <fill>
      <patternFill patternType="none"/>
    </fill>
    <fill>
      <patternFill patternType="gray125"/>
    </fill>
    <fill>
      <patternFill patternType="solid">
        <fgColor rgb="FFF3F3F3"/>
        <bgColor rgb="FFF3F3F3"/>
      </patternFill>
    </fill>
    <fill>
      <patternFill patternType="solid">
        <fgColor rgb="FF1C4587"/>
        <bgColor rgb="FF1C4587"/>
      </patternFill>
    </fill>
    <fill>
      <patternFill patternType="solid">
        <fgColor rgb="FFFFF2CC"/>
        <bgColor rgb="FFFFF2CC"/>
      </patternFill>
    </fill>
    <fill>
      <patternFill patternType="solid">
        <fgColor rgb="FFFFFF00"/>
        <bgColor rgb="FFFFFF00"/>
      </patternFill>
    </fill>
    <fill>
      <patternFill patternType="solid">
        <fgColor rgb="FFFFFFFF"/>
        <bgColor rgb="FFFFFFFF"/>
      </patternFill>
    </fill>
    <fill>
      <patternFill patternType="solid">
        <fgColor rgb="FFD9EAD3"/>
        <bgColor rgb="FFD9EAD3"/>
      </patternFill>
    </fill>
    <fill>
      <patternFill patternType="solid">
        <fgColor rgb="FFCFE2F3"/>
        <bgColor rgb="FFCFE2F3"/>
      </patternFill>
    </fill>
    <fill>
      <patternFill patternType="solid">
        <fgColor rgb="FFD0E0E3"/>
        <bgColor rgb="FFD0E0E3"/>
      </patternFill>
    </fill>
    <fill>
      <patternFill patternType="solid">
        <fgColor rgb="FFC9DAF8"/>
        <bgColor rgb="FFC9DAF8"/>
      </patternFill>
    </fill>
    <fill>
      <patternFill patternType="solid">
        <fgColor rgb="FF4472C4"/>
        <bgColor rgb="FF4472C4"/>
      </patternFill>
    </fill>
    <fill>
      <patternFill patternType="solid">
        <fgColor rgb="FF6AA84F"/>
        <bgColor rgb="FF6AA84F"/>
      </patternFill>
    </fill>
    <fill>
      <patternFill patternType="solid">
        <fgColor rgb="FF4F81BD"/>
        <bgColor rgb="FF4F81BD"/>
      </patternFill>
    </fill>
    <fill>
      <patternFill patternType="solid">
        <fgColor rgb="FF9BBB59"/>
        <bgColor rgb="FF9BBB59"/>
      </patternFill>
    </fill>
    <fill>
      <patternFill patternType="solid">
        <fgColor rgb="FF8064A2"/>
        <bgColor rgb="FF8064A2"/>
      </patternFill>
    </fill>
    <fill>
      <patternFill patternType="solid">
        <fgColor rgb="FF95B3D7"/>
        <bgColor rgb="FF95B3D7"/>
      </patternFill>
    </fill>
    <fill>
      <patternFill patternType="solid">
        <fgColor rgb="FFC4D79B"/>
        <bgColor rgb="FFC4D79B"/>
      </patternFill>
    </fill>
    <fill>
      <patternFill patternType="solid">
        <fgColor rgb="FFB1A0C7"/>
        <bgColor rgb="FFB1A0C7"/>
      </patternFill>
    </fill>
    <fill>
      <patternFill patternType="solid">
        <fgColor rgb="FF999999"/>
        <bgColor rgb="FF999999"/>
      </patternFill>
    </fill>
    <fill>
      <patternFill patternType="solid">
        <fgColor rgb="FFD9D9D9"/>
        <bgColor rgb="FFD9D9D9"/>
      </patternFill>
    </fill>
    <fill>
      <patternFill patternType="solid">
        <fgColor rgb="FF000000"/>
        <bgColor rgb="FF000000"/>
      </patternFill>
    </fill>
    <fill>
      <patternFill patternType="solid">
        <fgColor rgb="FFEAD1DC"/>
        <bgColor rgb="FFEAD1DC"/>
      </patternFill>
    </fill>
    <fill>
      <patternFill patternType="solid">
        <fgColor rgb="FF666666"/>
        <bgColor rgb="FF666666"/>
      </patternFill>
    </fill>
    <fill>
      <patternFill patternType="solid">
        <fgColor rgb="FF0B5394"/>
        <bgColor rgb="FF0B5394"/>
      </patternFill>
    </fill>
    <fill>
      <patternFill patternType="solid">
        <fgColor rgb="FFBDBDBD"/>
        <bgColor rgb="FFBDBDBD"/>
      </patternFill>
    </fill>
  </fills>
  <borders count="28">
    <border>
      <left/>
      <right/>
      <top/>
      <bottom/>
      <diagonal/>
    </border>
    <border>
      <left/>
      <right/>
      <top style="thick">
        <color rgb="FF000000"/>
      </top>
      <bottom/>
      <diagonal/>
    </border>
    <border>
      <left/>
      <right/>
      <top/>
      <bottom style="medium">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hair">
        <color rgb="FF000000"/>
      </right>
      <top/>
      <bottom style="thin">
        <color rgb="FF000000"/>
      </bottom>
      <diagonal/>
    </border>
    <border>
      <left/>
      <right/>
      <top/>
      <bottom style="thin">
        <color rgb="FF000000"/>
      </bottom>
      <diagonal/>
    </border>
    <border>
      <left/>
      <right style="hair">
        <color rgb="FF000000"/>
      </right>
      <top/>
      <bottom/>
      <diagonal/>
    </border>
    <border>
      <left/>
      <right/>
      <top/>
      <bottom style="hair">
        <color rgb="FF000000"/>
      </bottom>
      <diagonal/>
    </border>
    <border>
      <left style="thin">
        <color rgb="FF000000"/>
      </left>
      <right style="thin">
        <color rgb="FF000000"/>
      </right>
      <top/>
      <bottom style="hair">
        <color rgb="FF000000"/>
      </bottom>
      <diagonal/>
    </border>
    <border>
      <left/>
      <right/>
      <top/>
      <bottom style="double">
        <color rgb="FF000000"/>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right style="thin">
        <color rgb="FF000000"/>
      </right>
      <top/>
      <bottom style="hair">
        <color rgb="FF000000"/>
      </bottom>
      <diagonal/>
    </border>
    <border>
      <left/>
      <right style="hair">
        <color rgb="FF000000"/>
      </right>
      <top/>
      <bottom style="hair">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bottom/>
      <diagonal/>
    </border>
    <border>
      <left style="thin">
        <color rgb="FF000000"/>
      </left>
      <right/>
      <top/>
      <bottom style="medium">
        <color rgb="FF000000"/>
      </bottom>
      <diagonal/>
    </border>
  </borders>
  <cellStyleXfs count="1">
    <xf numFmtId="0" fontId="0" fillId="0" borderId="0"/>
  </cellStyleXfs>
  <cellXfs count="395">
    <xf numFmtId="0" fontId="0" fillId="0" borderId="0" xfId="0"/>
    <xf numFmtId="0" fontId="1" fillId="0" borderId="0" xfId="0" applyFont="1" applyAlignment="1">
      <alignment horizontal="right"/>
    </xf>
    <xf numFmtId="0" fontId="2" fillId="0" borderId="0" xfId="0" applyFont="1"/>
    <xf numFmtId="0" fontId="3" fillId="0" borderId="0" xfId="0" applyFont="1" applyAlignment="1">
      <alignment horizontal="right" vertical="top"/>
    </xf>
    <xf numFmtId="0" fontId="2" fillId="2" borderId="0" xfId="0" applyFont="1" applyFill="1" applyAlignment="1">
      <alignment vertical="top"/>
    </xf>
    <xf numFmtId="0" fontId="2" fillId="2" borderId="0" xfId="0" applyFont="1" applyFill="1"/>
    <xf numFmtId="0" fontId="2" fillId="0" borderId="1" xfId="0" applyFont="1" applyBorder="1"/>
    <xf numFmtId="0" fontId="4" fillId="0" borderId="0" xfId="0" applyFont="1"/>
    <xf numFmtId="0" fontId="5" fillId="0" borderId="0" xfId="0" applyFont="1"/>
    <xf numFmtId="3" fontId="9" fillId="4" borderId="0" xfId="0" applyNumberFormat="1" applyFont="1" applyFill="1"/>
    <xf numFmtId="0" fontId="10" fillId="0" borderId="0" xfId="0" applyFont="1"/>
    <xf numFmtId="0" fontId="2" fillId="0" borderId="0" xfId="0" applyFont="1" applyAlignment="1">
      <alignment horizontal="left"/>
    </xf>
    <xf numFmtId="9" fontId="4" fillId="5" borderId="4" xfId="0" applyNumberFormat="1" applyFont="1" applyFill="1" applyBorder="1" applyAlignment="1">
      <alignment horizontal="right"/>
    </xf>
    <xf numFmtId="3" fontId="2" fillId="4" borderId="0" xfId="0" applyNumberFormat="1" applyFont="1" applyFill="1"/>
    <xf numFmtId="0" fontId="2" fillId="6" borderId="0" xfId="0" applyFont="1" applyFill="1"/>
    <xf numFmtId="0" fontId="12" fillId="7" borderId="7" xfId="0" applyFont="1" applyFill="1" applyBorder="1" applyAlignment="1">
      <alignment horizontal="right"/>
    </xf>
    <xf numFmtId="0" fontId="4" fillId="7" borderId="7" xfId="0" applyFont="1" applyFill="1" applyBorder="1" applyAlignment="1">
      <alignment horizontal="center"/>
    </xf>
    <xf numFmtId="0" fontId="12" fillId="7" borderId="7" xfId="0" applyFont="1" applyFill="1" applyBorder="1" applyAlignment="1">
      <alignment horizontal="left"/>
    </xf>
    <xf numFmtId="0" fontId="13" fillId="6" borderId="0" xfId="0" applyFont="1" applyFill="1" applyAlignment="1">
      <alignment horizontal="right"/>
    </xf>
    <xf numFmtId="0" fontId="13" fillId="6" borderId="0" xfId="0" applyFont="1" applyFill="1" applyAlignment="1">
      <alignment horizontal="left"/>
    </xf>
    <xf numFmtId="3" fontId="2" fillId="7" borderId="0" xfId="0" applyNumberFormat="1" applyFont="1" applyFill="1"/>
    <xf numFmtId="3" fontId="4" fillId="7" borderId="3" xfId="0" applyNumberFormat="1" applyFont="1" applyFill="1" applyBorder="1" applyAlignment="1">
      <alignment horizontal="center"/>
    </xf>
    <xf numFmtId="3" fontId="2" fillId="7" borderId="0" xfId="0" applyNumberFormat="1" applyFont="1" applyFill="1" applyAlignment="1">
      <alignment horizontal="left"/>
    </xf>
    <xf numFmtId="0" fontId="14" fillId="6" borderId="0" xfId="0" applyFont="1" applyFill="1" applyAlignment="1">
      <alignment horizontal="right"/>
    </xf>
    <xf numFmtId="164" fontId="15" fillId="6" borderId="0" xfId="0" applyNumberFormat="1" applyFont="1" applyFill="1"/>
    <xf numFmtId="0" fontId="4" fillId="6" borderId="7" xfId="0" applyFont="1" applyFill="1" applyBorder="1" applyAlignment="1">
      <alignment horizontal="center"/>
    </xf>
    <xf numFmtId="0" fontId="16" fillId="6" borderId="0" xfId="0" applyFont="1" applyFill="1" applyAlignment="1">
      <alignment horizontal="right"/>
    </xf>
    <xf numFmtId="0" fontId="16" fillId="6" borderId="0" xfId="0" applyFont="1" applyFill="1" applyAlignment="1">
      <alignment horizontal="center"/>
    </xf>
    <xf numFmtId="0" fontId="16" fillId="6" borderId="0" xfId="0" applyFont="1" applyFill="1" applyAlignment="1">
      <alignment horizontal="left"/>
    </xf>
    <xf numFmtId="0" fontId="12" fillId="8" borderId="7" xfId="0" applyFont="1" applyFill="1" applyBorder="1" applyAlignment="1">
      <alignment horizontal="right"/>
    </xf>
    <xf numFmtId="0" fontId="16" fillId="8" borderId="7" xfId="0" applyFont="1" applyFill="1" applyBorder="1" applyAlignment="1">
      <alignment horizontal="center"/>
    </xf>
    <xf numFmtId="0" fontId="12" fillId="8" borderId="7" xfId="0" applyFont="1" applyFill="1" applyBorder="1" applyAlignment="1">
      <alignment horizontal="left"/>
    </xf>
    <xf numFmtId="165" fontId="2" fillId="8" borderId="0" xfId="0" applyNumberFormat="1" applyFont="1" applyFill="1"/>
    <xf numFmtId="165" fontId="4" fillId="8" borderId="3" xfId="0" applyNumberFormat="1" applyFont="1" applyFill="1" applyBorder="1" applyAlignment="1">
      <alignment horizontal="center"/>
    </xf>
    <xf numFmtId="165" fontId="2" fillId="8" borderId="0" xfId="0" applyNumberFormat="1" applyFont="1" applyFill="1" applyAlignment="1">
      <alignment horizontal="left"/>
    </xf>
    <xf numFmtId="165" fontId="2" fillId="0" borderId="0" xfId="0" applyNumberFormat="1" applyFont="1"/>
    <xf numFmtId="165" fontId="17" fillId="0" borderId="3" xfId="0" applyNumberFormat="1" applyFont="1" applyBorder="1" applyAlignment="1">
      <alignment horizontal="right"/>
    </xf>
    <xf numFmtId="165" fontId="18" fillId="0" borderId="0" xfId="0" applyNumberFormat="1" applyFont="1" applyAlignment="1">
      <alignment horizontal="left"/>
    </xf>
    <xf numFmtId="165" fontId="18" fillId="6" borderId="0" xfId="0" applyNumberFormat="1" applyFont="1" applyFill="1" applyAlignment="1">
      <alignment horizontal="left"/>
    </xf>
    <xf numFmtId="0" fontId="12" fillId="0" borderId="7" xfId="0" applyFont="1" applyBorder="1" applyAlignment="1">
      <alignment horizontal="right"/>
    </xf>
    <xf numFmtId="0" fontId="19" fillId="0" borderId="7" xfId="0" applyFont="1" applyBorder="1" applyAlignment="1">
      <alignment horizontal="center"/>
    </xf>
    <xf numFmtId="0" fontId="12" fillId="0" borderId="7" xfId="0" applyFont="1" applyBorder="1" applyAlignment="1">
      <alignment horizontal="left"/>
    </xf>
    <xf numFmtId="3" fontId="19" fillId="0" borderId="0" xfId="0" applyNumberFormat="1" applyFont="1"/>
    <xf numFmtId="3" fontId="19" fillId="0" borderId="4" xfId="0" applyNumberFormat="1" applyFont="1" applyBorder="1" applyAlignment="1">
      <alignment horizontal="center"/>
    </xf>
    <xf numFmtId="3" fontId="19" fillId="0" borderId="0" xfId="0" applyNumberFormat="1" applyFont="1" applyAlignment="1">
      <alignment horizontal="left"/>
    </xf>
    <xf numFmtId="0" fontId="2" fillId="0" borderId="0" xfId="0" applyFont="1" applyAlignment="1">
      <alignment horizontal="center"/>
    </xf>
    <xf numFmtId="0" fontId="2" fillId="6" borderId="0" xfId="0" applyFont="1" applyFill="1" applyAlignment="1">
      <alignment horizontal="center"/>
    </xf>
    <xf numFmtId="0" fontId="2" fillId="6" borderId="0" xfId="0" applyFont="1" applyFill="1" applyAlignment="1">
      <alignment horizontal="left"/>
    </xf>
    <xf numFmtId="0" fontId="4" fillId="4" borderId="8" xfId="0" applyFont="1" applyFill="1" applyBorder="1" applyAlignment="1">
      <alignment horizontal="center"/>
    </xf>
    <xf numFmtId="0" fontId="21" fillId="4" borderId="10" xfId="0" applyFont="1" applyFill="1" applyBorder="1" applyAlignment="1">
      <alignment horizontal="right"/>
    </xf>
    <xf numFmtId="0" fontId="2" fillId="0" borderId="0" xfId="0" applyFont="1" applyAlignment="1">
      <alignment horizontal="right"/>
    </xf>
    <xf numFmtId="0" fontId="22" fillId="0" borderId="0" xfId="0" applyFont="1" applyAlignment="1">
      <alignment horizontal="left"/>
    </xf>
    <xf numFmtId="0" fontId="23" fillId="0" borderId="0" xfId="0" applyFont="1" applyAlignment="1">
      <alignment horizontal="right"/>
    </xf>
    <xf numFmtId="0" fontId="4" fillId="7" borderId="11" xfId="0" applyFont="1" applyFill="1" applyBorder="1" applyAlignment="1">
      <alignment horizontal="right"/>
    </xf>
    <xf numFmtId="3" fontId="2" fillId="7" borderId="11" xfId="0" applyNumberFormat="1" applyFont="1" applyFill="1" applyBorder="1"/>
    <xf numFmtId="3" fontId="4" fillId="7" borderId="12" xfId="0" applyNumberFormat="1" applyFont="1" applyFill="1" applyBorder="1" applyAlignment="1">
      <alignment horizontal="center"/>
    </xf>
    <xf numFmtId="3" fontId="2" fillId="7" borderId="11" xfId="0" applyNumberFormat="1" applyFont="1" applyFill="1" applyBorder="1" applyAlignment="1">
      <alignment horizontal="left"/>
    </xf>
    <xf numFmtId="0" fontId="4" fillId="7" borderId="7" xfId="0" applyFont="1" applyFill="1" applyBorder="1"/>
    <xf numFmtId="0" fontId="4" fillId="7" borderId="11" xfId="0" applyFont="1" applyFill="1" applyBorder="1"/>
    <xf numFmtId="3" fontId="2" fillId="7" borderId="11" xfId="0" applyNumberFormat="1" applyFont="1" applyFill="1" applyBorder="1" applyAlignment="1">
      <alignment horizontal="center"/>
    </xf>
    <xf numFmtId="0" fontId="2" fillId="7" borderId="11" xfId="0" applyFont="1" applyFill="1" applyBorder="1" applyAlignment="1">
      <alignment horizontal="center"/>
    </xf>
    <xf numFmtId="166" fontId="24" fillId="0" borderId="0" xfId="0" applyNumberFormat="1" applyFont="1"/>
    <xf numFmtId="0" fontId="4" fillId="9" borderId="9" xfId="0" applyFont="1" applyFill="1" applyBorder="1" applyAlignment="1">
      <alignment horizontal="right"/>
    </xf>
    <xf numFmtId="3" fontId="2" fillId="9" borderId="9" xfId="0" applyNumberFormat="1" applyFont="1" applyFill="1" applyBorder="1"/>
    <xf numFmtId="3" fontId="4" fillId="9" borderId="4" xfId="0" applyNumberFormat="1" applyFont="1" applyFill="1" applyBorder="1" applyAlignment="1">
      <alignment horizontal="center"/>
    </xf>
    <xf numFmtId="3" fontId="2" fillId="9" borderId="9" xfId="0" applyNumberFormat="1" applyFont="1" applyFill="1" applyBorder="1" applyAlignment="1">
      <alignment horizontal="left"/>
    </xf>
    <xf numFmtId="0" fontId="4" fillId="9" borderId="7" xfId="0" applyFont="1" applyFill="1" applyBorder="1"/>
    <xf numFmtId="0" fontId="4" fillId="9" borderId="9" xfId="0" applyFont="1" applyFill="1" applyBorder="1"/>
    <xf numFmtId="0" fontId="2" fillId="9" borderId="9" xfId="0" applyFont="1" applyFill="1" applyBorder="1" applyAlignment="1">
      <alignment horizontal="center"/>
    </xf>
    <xf numFmtId="0" fontId="25" fillId="6" borderId="0" xfId="0" applyFont="1" applyFill="1" applyAlignment="1">
      <alignment horizontal="right"/>
    </xf>
    <xf numFmtId="0" fontId="26" fillId="6" borderId="3" xfId="0" applyFont="1" applyFill="1" applyBorder="1" applyAlignment="1">
      <alignment horizontal="center"/>
    </xf>
    <xf numFmtId="0" fontId="25" fillId="6" borderId="0" xfId="0" applyFont="1" applyFill="1" applyAlignment="1">
      <alignment horizontal="left"/>
    </xf>
    <xf numFmtId="0" fontId="27" fillId="0" borderId="0" xfId="0" applyFont="1"/>
    <xf numFmtId="0" fontId="26" fillId="8" borderId="7" xfId="0" applyFont="1" applyFill="1" applyBorder="1" applyAlignment="1">
      <alignment horizontal="center"/>
    </xf>
    <xf numFmtId="0" fontId="4" fillId="8" borderId="11" xfId="0" applyFont="1" applyFill="1" applyBorder="1" applyAlignment="1">
      <alignment horizontal="right"/>
    </xf>
    <xf numFmtId="165" fontId="2" fillId="8" borderId="11" xfId="0" applyNumberFormat="1" applyFont="1" applyFill="1" applyBorder="1"/>
    <xf numFmtId="165" fontId="4" fillId="8" borderId="12" xfId="0" applyNumberFormat="1" applyFont="1" applyFill="1" applyBorder="1" applyAlignment="1">
      <alignment horizontal="center"/>
    </xf>
    <xf numFmtId="165" fontId="2" fillId="8" borderId="11" xfId="0" applyNumberFormat="1" applyFont="1" applyFill="1" applyBorder="1" applyAlignment="1">
      <alignment horizontal="left"/>
    </xf>
    <xf numFmtId="0" fontId="24" fillId="0" borderId="0" xfId="0" applyFont="1" applyAlignment="1">
      <alignment horizontal="right"/>
    </xf>
    <xf numFmtId="0" fontId="4" fillId="10" borderId="0" xfId="0" applyFont="1" applyFill="1" applyAlignment="1">
      <alignment horizontal="right"/>
    </xf>
    <xf numFmtId="165" fontId="2" fillId="10" borderId="0" xfId="0" applyNumberFormat="1" applyFont="1" applyFill="1"/>
    <xf numFmtId="165" fontId="4" fillId="10" borderId="3" xfId="0" applyNumberFormat="1" applyFont="1" applyFill="1" applyBorder="1" applyAlignment="1">
      <alignment horizontal="center"/>
    </xf>
    <xf numFmtId="165" fontId="2" fillId="10" borderId="0" xfId="0" applyNumberFormat="1" applyFont="1" applyFill="1" applyAlignment="1">
      <alignment horizontal="left"/>
    </xf>
    <xf numFmtId="3" fontId="27" fillId="0" borderId="0" xfId="0" applyNumberFormat="1" applyFont="1"/>
    <xf numFmtId="0" fontId="24" fillId="0" borderId="7" xfId="0" applyFont="1" applyBorder="1" applyAlignment="1">
      <alignment horizontal="right"/>
    </xf>
    <xf numFmtId="0" fontId="27" fillId="0" borderId="7" xfId="0" applyFont="1" applyBorder="1" applyAlignment="1">
      <alignment horizontal="center"/>
    </xf>
    <xf numFmtId="0" fontId="24" fillId="0" borderId="7" xfId="0" applyFont="1" applyBorder="1" applyAlignment="1">
      <alignment horizontal="left"/>
    </xf>
    <xf numFmtId="0" fontId="2" fillId="0" borderId="11" xfId="0" applyFont="1" applyBorder="1" applyAlignment="1">
      <alignment horizontal="right"/>
    </xf>
    <xf numFmtId="3" fontId="27" fillId="0" borderId="11" xfId="0" applyNumberFormat="1" applyFont="1" applyBorder="1"/>
    <xf numFmtId="3" fontId="27" fillId="0" borderId="12" xfId="0" applyNumberFormat="1" applyFont="1" applyBorder="1" applyAlignment="1">
      <alignment horizontal="center"/>
    </xf>
    <xf numFmtId="3" fontId="27" fillId="0" borderId="11" xfId="0" applyNumberFormat="1" applyFont="1" applyBorder="1" applyAlignment="1">
      <alignment horizontal="left"/>
    </xf>
    <xf numFmtId="3" fontId="27" fillId="0" borderId="4" xfId="0" applyNumberFormat="1" applyFont="1" applyBorder="1" applyAlignment="1">
      <alignment horizontal="center"/>
    </xf>
    <xf numFmtId="3" fontId="27" fillId="0" borderId="0" xfId="0" applyNumberFormat="1" applyFont="1" applyAlignment="1">
      <alignment horizontal="left"/>
    </xf>
    <xf numFmtId="0" fontId="29" fillId="0" borderId="0" xfId="0" applyFont="1"/>
    <xf numFmtId="9" fontId="2" fillId="7" borderId="7" xfId="0" applyNumberFormat="1" applyFont="1" applyFill="1" applyBorder="1"/>
    <xf numFmtId="0" fontId="17" fillId="0" borderId="0" xfId="0" applyFont="1"/>
    <xf numFmtId="0" fontId="31" fillId="6" borderId="0" xfId="0" applyFont="1" applyFill="1" applyAlignment="1">
      <alignment horizontal="center"/>
    </xf>
    <xf numFmtId="0" fontId="27" fillId="0" borderId="0" xfId="0" applyFont="1" applyAlignment="1">
      <alignment horizontal="right"/>
    </xf>
    <xf numFmtId="0" fontId="31" fillId="7" borderId="7" xfId="0" applyFont="1" applyFill="1" applyBorder="1" applyAlignment="1">
      <alignment horizontal="center"/>
    </xf>
    <xf numFmtId="165" fontId="2" fillId="7" borderId="9" xfId="0" applyNumberFormat="1" applyFont="1" applyFill="1" applyBorder="1"/>
    <xf numFmtId="3" fontId="4" fillId="7" borderId="4" xfId="0" applyNumberFormat="1" applyFont="1" applyFill="1" applyBorder="1" applyAlignment="1">
      <alignment horizontal="center"/>
    </xf>
    <xf numFmtId="165" fontId="2" fillId="7" borderId="9" xfId="0" applyNumberFormat="1" applyFont="1" applyFill="1" applyBorder="1" applyAlignment="1">
      <alignment horizontal="left"/>
    </xf>
    <xf numFmtId="0" fontId="4" fillId="0" borderId="7" xfId="0" applyFont="1" applyBorder="1"/>
    <xf numFmtId="9" fontId="2" fillId="8" borderId="7" xfId="0" applyNumberFormat="1" applyFont="1" applyFill="1" applyBorder="1"/>
    <xf numFmtId="0" fontId="32" fillId="0" borderId="0" xfId="0" applyFont="1"/>
    <xf numFmtId="0" fontId="4" fillId="8" borderId="7" xfId="0" applyFont="1" applyFill="1" applyBorder="1" applyAlignment="1">
      <alignment horizontal="center"/>
    </xf>
    <xf numFmtId="4" fontId="2" fillId="8" borderId="0" xfId="0" applyNumberFormat="1" applyFont="1" applyFill="1" applyAlignment="1">
      <alignment horizontal="right"/>
    </xf>
    <xf numFmtId="4" fontId="4" fillId="8" borderId="7" xfId="0" applyNumberFormat="1" applyFont="1" applyFill="1" applyBorder="1" applyAlignment="1">
      <alignment horizontal="center"/>
    </xf>
    <xf numFmtId="4" fontId="2" fillId="8" borderId="0" xfId="0" applyNumberFormat="1" applyFont="1" applyFill="1" applyAlignment="1">
      <alignment horizontal="left"/>
    </xf>
    <xf numFmtId="0" fontId="33" fillId="0" borderId="7" xfId="0" applyFont="1" applyBorder="1" applyAlignment="1">
      <alignment horizontal="center"/>
    </xf>
    <xf numFmtId="0" fontId="24" fillId="0" borderId="0" xfId="0" applyFont="1" applyAlignment="1">
      <alignment horizontal="left"/>
    </xf>
    <xf numFmtId="4" fontId="27" fillId="0" borderId="0" xfId="0" applyNumberFormat="1" applyFont="1" applyAlignment="1">
      <alignment horizontal="right"/>
    </xf>
    <xf numFmtId="4" fontId="34" fillId="0" borderId="7" xfId="0" applyNumberFormat="1" applyFont="1" applyBorder="1" applyAlignment="1">
      <alignment horizontal="center"/>
    </xf>
    <xf numFmtId="4" fontId="27" fillId="0" borderId="0" xfId="0" applyNumberFormat="1" applyFont="1" applyAlignment="1">
      <alignment horizontal="left"/>
    </xf>
    <xf numFmtId="0" fontId="2" fillId="4" borderId="0" xfId="0" applyFont="1" applyFill="1"/>
    <xf numFmtId="3" fontId="6" fillId="3" borderId="2" xfId="0" applyNumberFormat="1" applyFont="1" applyFill="1" applyBorder="1" applyAlignment="1">
      <alignment horizontal="left" vertical="center"/>
    </xf>
    <xf numFmtId="0" fontId="4" fillId="4" borderId="4" xfId="0" applyFont="1" applyFill="1" applyBorder="1"/>
    <xf numFmtId="0" fontId="2" fillId="4" borderId="14" xfId="0" applyFont="1" applyFill="1" applyBorder="1" applyAlignment="1">
      <alignment horizontal="center"/>
    </xf>
    <xf numFmtId="0" fontId="2" fillId="4" borderId="0" xfId="0" applyFont="1" applyFill="1" applyAlignment="1">
      <alignment horizontal="center"/>
    </xf>
    <xf numFmtId="0" fontId="4" fillId="2" borderId="0" xfId="0" applyFont="1" applyFill="1" applyAlignment="1">
      <alignment horizontal="right"/>
    </xf>
    <xf numFmtId="0" fontId="35" fillId="2" borderId="0" xfId="0" applyFont="1" applyFill="1" applyAlignment="1">
      <alignment horizontal="right"/>
    </xf>
    <xf numFmtId="0" fontId="4" fillId="4" borderId="16" xfId="0" applyFont="1" applyFill="1" applyBorder="1"/>
    <xf numFmtId="0" fontId="4" fillId="4" borderId="4" xfId="0" applyFont="1" applyFill="1" applyBorder="1" applyAlignment="1">
      <alignment horizontal="center"/>
    </xf>
    <xf numFmtId="0" fontId="4" fillId="4" borderId="6" xfId="0" applyFont="1" applyFill="1" applyBorder="1" applyAlignment="1">
      <alignment horizontal="center"/>
    </xf>
    <xf numFmtId="0" fontId="4" fillId="2" borderId="9" xfId="0" applyFont="1" applyFill="1" applyBorder="1" applyAlignment="1">
      <alignment horizontal="center"/>
    </xf>
    <xf numFmtId="0" fontId="36" fillId="2" borderId="0" xfId="0" applyFont="1" applyFill="1"/>
    <xf numFmtId="4" fontId="36" fillId="2" borderId="0" xfId="0" applyNumberFormat="1" applyFont="1" applyFill="1"/>
    <xf numFmtId="0" fontId="37" fillId="4" borderId="15" xfId="0" applyFont="1" applyFill="1" applyBorder="1" applyAlignment="1">
      <alignment horizontal="right"/>
    </xf>
    <xf numFmtId="0" fontId="37" fillId="4" borderId="3" xfId="0" applyFont="1" applyFill="1" applyBorder="1" applyAlignment="1">
      <alignment horizontal="center"/>
    </xf>
    <xf numFmtId="4" fontId="37" fillId="4" borderId="10" xfId="0" applyNumberFormat="1" applyFont="1" applyFill="1" applyBorder="1" applyAlignment="1">
      <alignment horizontal="center"/>
    </xf>
    <xf numFmtId="4" fontId="37" fillId="4" borderId="15" xfId="0" applyNumberFormat="1" applyFont="1" applyFill="1" applyBorder="1" applyAlignment="1">
      <alignment horizontal="center"/>
    </xf>
    <xf numFmtId="4" fontId="2" fillId="2" borderId="0" xfId="0" applyNumberFormat="1" applyFont="1" applyFill="1"/>
    <xf numFmtId="0" fontId="4" fillId="2" borderId="9" xfId="0" applyFont="1" applyFill="1" applyBorder="1" applyAlignment="1">
      <alignment horizontal="right"/>
    </xf>
    <xf numFmtId="0" fontId="2" fillId="6" borderId="18" xfId="0" applyFont="1" applyFill="1" applyBorder="1" applyAlignment="1">
      <alignment horizontal="right"/>
    </xf>
    <xf numFmtId="167" fontId="2" fillId="8" borderId="3" xfId="0" applyNumberFormat="1" applyFont="1" applyFill="1" applyBorder="1"/>
    <xf numFmtId="0" fontId="4" fillId="6" borderId="18" xfId="0" applyFont="1" applyFill="1" applyBorder="1" applyAlignment="1">
      <alignment horizontal="right"/>
    </xf>
    <xf numFmtId="167" fontId="4" fillId="8" borderId="19" xfId="0" applyNumberFormat="1" applyFont="1" applyFill="1" applyBorder="1"/>
    <xf numFmtId="0" fontId="2" fillId="6" borderId="9" xfId="0" applyFont="1" applyFill="1" applyBorder="1" applyAlignment="1">
      <alignment horizontal="right"/>
    </xf>
    <xf numFmtId="167" fontId="2" fillId="8" borderId="4" xfId="0" applyNumberFormat="1" applyFont="1" applyFill="1" applyBorder="1"/>
    <xf numFmtId="0" fontId="2" fillId="2" borderId="9" xfId="0" applyFont="1" applyFill="1" applyBorder="1" applyAlignment="1">
      <alignment horizontal="right"/>
    </xf>
    <xf numFmtId="0" fontId="2" fillId="2" borderId="4" xfId="0" applyFont="1" applyFill="1" applyBorder="1"/>
    <xf numFmtId="4" fontId="2" fillId="8" borderId="3" xfId="0" applyNumberFormat="1" applyFont="1" applyFill="1" applyBorder="1"/>
    <xf numFmtId="4" fontId="4" fillId="8" borderId="19" xfId="0" applyNumberFormat="1" applyFont="1" applyFill="1" applyBorder="1"/>
    <xf numFmtId="4" fontId="2" fillId="8" borderId="4" xfId="0" applyNumberFormat="1" applyFont="1" applyFill="1" applyBorder="1"/>
    <xf numFmtId="0" fontId="37" fillId="4" borderId="20" xfId="0" applyFont="1" applyFill="1" applyBorder="1" applyAlignment="1">
      <alignment horizontal="right"/>
    </xf>
    <xf numFmtId="0" fontId="37" fillId="4" borderId="12" xfId="0" applyFont="1" applyFill="1" applyBorder="1" applyAlignment="1">
      <alignment horizontal="center"/>
    </xf>
    <xf numFmtId="4" fontId="37" fillId="4" borderId="21" xfId="0" applyNumberFormat="1" applyFont="1" applyFill="1" applyBorder="1" applyAlignment="1">
      <alignment horizontal="center"/>
    </xf>
    <xf numFmtId="4" fontId="37" fillId="4" borderId="20" xfId="0" applyNumberFormat="1" applyFont="1" applyFill="1" applyBorder="1" applyAlignment="1">
      <alignment horizontal="center"/>
    </xf>
    <xf numFmtId="168" fontId="4" fillId="8" borderId="7" xfId="0" applyNumberFormat="1" applyFont="1" applyFill="1" applyBorder="1"/>
    <xf numFmtId="0" fontId="38" fillId="0" borderId="0" xfId="0" applyFont="1"/>
    <xf numFmtId="0" fontId="2" fillId="6" borderId="0" xfId="0" applyFont="1" applyFill="1" applyAlignment="1">
      <alignment vertical="top" wrapText="1"/>
    </xf>
    <xf numFmtId="0" fontId="2" fillId="2" borderId="0" xfId="0" applyFont="1" applyFill="1" applyAlignment="1">
      <alignment vertical="top" wrapText="1"/>
    </xf>
    <xf numFmtId="4" fontId="2" fillId="7" borderId="7" xfId="0" applyNumberFormat="1" applyFont="1" applyFill="1" applyBorder="1" applyAlignment="1">
      <alignment horizontal="center"/>
    </xf>
    <xf numFmtId="0" fontId="4" fillId="2" borderId="0" xfId="0" applyFont="1" applyFill="1" applyAlignment="1">
      <alignment horizontal="right" vertical="top" wrapText="1"/>
    </xf>
    <xf numFmtId="0" fontId="2" fillId="2" borderId="0" xfId="0" applyFont="1" applyFill="1" applyAlignment="1">
      <alignment horizontal="center"/>
    </xf>
    <xf numFmtId="0" fontId="39" fillId="2" borderId="0" xfId="0" applyFont="1" applyFill="1" applyAlignment="1">
      <alignment horizontal="center"/>
    </xf>
    <xf numFmtId="0" fontId="4" fillId="2" borderId="0" xfId="0" applyFont="1" applyFill="1" applyAlignment="1">
      <alignment vertical="top" wrapText="1"/>
    </xf>
    <xf numFmtId="168" fontId="2" fillId="2" borderId="0" xfId="0" applyNumberFormat="1" applyFont="1" applyFill="1"/>
    <xf numFmtId="0" fontId="40" fillId="2" borderId="0" xfId="0" applyFont="1" applyFill="1" applyAlignment="1">
      <alignment horizontal="right"/>
    </xf>
    <xf numFmtId="169" fontId="40" fillId="2" borderId="0" xfId="0" applyNumberFormat="1" applyFont="1" applyFill="1"/>
    <xf numFmtId="0" fontId="41" fillId="2" borderId="0" xfId="0" applyFont="1" applyFill="1"/>
    <xf numFmtId="0" fontId="41" fillId="2" borderId="0" xfId="0" applyFont="1" applyFill="1" applyAlignment="1">
      <alignment horizontal="right"/>
    </xf>
    <xf numFmtId="0" fontId="41" fillId="2" borderId="0" xfId="0" applyFont="1" applyFill="1" applyAlignment="1">
      <alignment horizontal="center"/>
    </xf>
    <xf numFmtId="0" fontId="41" fillId="2" borderId="0" xfId="0" applyFont="1" applyFill="1" applyAlignment="1">
      <alignment horizontal="left"/>
    </xf>
    <xf numFmtId="166" fontId="40" fillId="2" borderId="0" xfId="0" applyNumberFormat="1" applyFont="1" applyFill="1"/>
    <xf numFmtId="0" fontId="2" fillId="4" borderId="3" xfId="0" applyFont="1" applyFill="1" applyBorder="1" applyAlignment="1">
      <alignment horizontal="center"/>
    </xf>
    <xf numFmtId="0" fontId="2" fillId="4" borderId="10" xfId="0" applyFont="1" applyFill="1" applyBorder="1" applyAlignment="1">
      <alignment horizontal="center"/>
    </xf>
    <xf numFmtId="0" fontId="4" fillId="4" borderId="7" xfId="0" applyFont="1" applyFill="1" applyBorder="1"/>
    <xf numFmtId="0" fontId="44" fillId="2" borderId="0" xfId="0" applyFont="1" applyFill="1" applyAlignment="1">
      <alignment horizontal="right"/>
    </xf>
    <xf numFmtId="170" fontId="45" fillId="2" borderId="0" xfId="0" applyNumberFormat="1" applyFont="1" applyFill="1" applyAlignment="1">
      <alignment horizontal="left"/>
    </xf>
    <xf numFmtId="0" fontId="4" fillId="2" borderId="9" xfId="0" applyFont="1" applyFill="1" applyBorder="1"/>
    <xf numFmtId="0" fontId="47" fillId="2" borderId="0" xfId="0" applyFont="1" applyFill="1"/>
    <xf numFmtId="0" fontId="47" fillId="6" borderId="0" xfId="0" applyFont="1" applyFill="1" applyAlignment="1">
      <alignment horizontal="right"/>
    </xf>
    <xf numFmtId="4" fontId="47" fillId="6" borderId="0" xfId="0" applyNumberFormat="1" applyFont="1" applyFill="1" applyAlignment="1">
      <alignment horizontal="right"/>
    </xf>
    <xf numFmtId="0" fontId="37" fillId="4" borderId="15" xfId="0" applyFont="1" applyFill="1" applyBorder="1" applyAlignment="1">
      <alignment horizontal="center"/>
    </xf>
    <xf numFmtId="0" fontId="48" fillId="2" borderId="0" xfId="0" applyFont="1" applyFill="1" applyAlignment="1">
      <alignment horizontal="left"/>
    </xf>
    <xf numFmtId="0" fontId="48" fillId="6" borderId="0" xfId="0" applyFont="1" applyFill="1" applyAlignment="1">
      <alignment horizontal="right"/>
    </xf>
    <xf numFmtId="0" fontId="47" fillId="2" borderId="0" xfId="0" quotePrefix="1" applyFont="1" applyFill="1" applyAlignment="1">
      <alignment horizontal="left"/>
    </xf>
    <xf numFmtId="0" fontId="2" fillId="2" borderId="9" xfId="0" applyFont="1" applyFill="1" applyBorder="1"/>
    <xf numFmtId="0" fontId="47" fillId="2" borderId="13" xfId="0" applyFont="1" applyFill="1" applyBorder="1"/>
    <xf numFmtId="0" fontId="47" fillId="6" borderId="13" xfId="0" applyFont="1" applyFill="1" applyBorder="1" applyAlignment="1">
      <alignment horizontal="right"/>
    </xf>
    <xf numFmtId="169" fontId="47" fillId="6" borderId="13" xfId="0" applyNumberFormat="1" applyFont="1" applyFill="1" applyBorder="1" applyAlignment="1">
      <alignment horizontal="right"/>
    </xf>
    <xf numFmtId="0" fontId="47" fillId="6" borderId="0" xfId="0" applyFont="1" applyFill="1"/>
    <xf numFmtId="0" fontId="46" fillId="6" borderId="0" xfId="0" applyFont="1" applyFill="1" applyAlignment="1">
      <alignment horizontal="right"/>
    </xf>
    <xf numFmtId="4" fontId="46" fillId="7" borderId="0" xfId="0" applyNumberFormat="1" applyFont="1" applyFill="1" applyAlignment="1">
      <alignment horizontal="center"/>
    </xf>
    <xf numFmtId="0" fontId="49" fillId="11" borderId="0" xfId="0" applyFont="1" applyFill="1" applyAlignment="1">
      <alignment horizontal="right"/>
    </xf>
    <xf numFmtId="0" fontId="49" fillId="11" borderId="0" xfId="0" applyFont="1" applyFill="1" applyAlignment="1">
      <alignment horizontal="center"/>
    </xf>
    <xf numFmtId="0" fontId="37" fillId="4" borderId="20" xfId="0" applyFont="1" applyFill="1" applyBorder="1" applyAlignment="1">
      <alignment horizontal="center"/>
    </xf>
    <xf numFmtId="0" fontId="2" fillId="4" borderId="15" xfId="0" applyFont="1" applyFill="1" applyBorder="1" applyAlignment="1">
      <alignment horizontal="center"/>
    </xf>
    <xf numFmtId="0" fontId="4" fillId="2" borderId="15" xfId="0" applyFont="1" applyFill="1" applyBorder="1"/>
    <xf numFmtId="170" fontId="44" fillId="2" borderId="0" xfId="0" applyNumberFormat="1" applyFont="1" applyFill="1" applyAlignment="1">
      <alignment horizontal="left"/>
    </xf>
    <xf numFmtId="0" fontId="37" fillId="2" borderId="15" xfId="0" applyFont="1" applyFill="1" applyBorder="1" applyAlignment="1">
      <alignment horizontal="right"/>
    </xf>
    <xf numFmtId="0" fontId="4" fillId="2" borderId="0" xfId="0" applyFont="1" applyFill="1"/>
    <xf numFmtId="4" fontId="37" fillId="2" borderId="0" xfId="0" applyNumberFormat="1" applyFont="1" applyFill="1" applyAlignment="1">
      <alignment horizontal="right"/>
    </xf>
    <xf numFmtId="0" fontId="2" fillId="2" borderId="15" xfId="0" applyFont="1" applyFill="1" applyBorder="1"/>
    <xf numFmtId="4" fontId="50" fillId="0" borderId="0" xfId="0" applyNumberFormat="1" applyFont="1" applyAlignment="1">
      <alignment vertical="center"/>
    </xf>
    <xf numFmtId="4" fontId="2" fillId="0" borderId="0" xfId="0" applyNumberFormat="1" applyFont="1"/>
    <xf numFmtId="9" fontId="4" fillId="5" borderId="7" xfId="0" applyNumberFormat="1" applyFont="1" applyFill="1" applyBorder="1" applyAlignment="1">
      <alignment horizontal="right"/>
    </xf>
    <xf numFmtId="0" fontId="37" fillId="4" borderId="10" xfId="0" applyFont="1" applyFill="1" applyBorder="1" applyAlignment="1">
      <alignment horizontal="right"/>
    </xf>
    <xf numFmtId="0" fontId="52" fillId="0" borderId="0" xfId="0" applyFont="1" applyAlignment="1">
      <alignment vertical="center"/>
    </xf>
    <xf numFmtId="0" fontId="13" fillId="0" borderId="0" xfId="0" applyFont="1" applyAlignment="1">
      <alignment horizontal="right"/>
    </xf>
    <xf numFmtId="0" fontId="45" fillId="0" borderId="7" xfId="0" applyFont="1" applyBorder="1" applyAlignment="1">
      <alignment horizontal="center"/>
    </xf>
    <xf numFmtId="0" fontId="2" fillId="7" borderId="7" xfId="0" applyFont="1" applyFill="1" applyBorder="1" applyAlignment="1">
      <alignment horizontal="right"/>
    </xf>
    <xf numFmtId="0" fontId="2" fillId="7" borderId="7" xfId="0" applyFont="1" applyFill="1" applyBorder="1" applyAlignment="1">
      <alignment horizontal="left"/>
    </xf>
    <xf numFmtId="4" fontId="53" fillId="0" borderId="0" xfId="0" applyNumberFormat="1" applyFont="1" applyAlignment="1">
      <alignment horizontal="right"/>
    </xf>
    <xf numFmtId="0" fontId="53" fillId="0" borderId="0" xfId="0" applyFont="1" applyAlignment="1">
      <alignment horizontal="center"/>
    </xf>
    <xf numFmtId="4" fontId="17" fillId="0" borderId="0" xfId="0" applyNumberFormat="1" applyFont="1" applyAlignment="1">
      <alignment horizontal="center"/>
    </xf>
    <xf numFmtId="0" fontId="4" fillId="0" borderId="0" xfId="0" applyFont="1" applyAlignment="1">
      <alignment horizontal="right"/>
    </xf>
    <xf numFmtId="0" fontId="2" fillId="0" borderId="3" xfId="0" applyFont="1" applyBorder="1" applyAlignment="1">
      <alignment horizontal="center"/>
    </xf>
    <xf numFmtId="4" fontId="17" fillId="7" borderId="0" xfId="0" applyNumberFormat="1" applyFont="1" applyFill="1" applyAlignment="1">
      <alignment horizontal="right"/>
    </xf>
    <xf numFmtId="4" fontId="4" fillId="7" borderId="3" xfId="0" applyNumberFormat="1" applyFont="1" applyFill="1" applyBorder="1" applyAlignment="1">
      <alignment horizontal="center"/>
    </xf>
    <xf numFmtId="4" fontId="17" fillId="7" borderId="7" xfId="0" applyNumberFormat="1" applyFont="1" applyFill="1" applyBorder="1" applyAlignment="1">
      <alignment horizontal="left"/>
    </xf>
    <xf numFmtId="3" fontId="53" fillId="0" borderId="0" xfId="0" applyNumberFormat="1" applyFont="1" applyAlignment="1">
      <alignment horizontal="right"/>
    </xf>
    <xf numFmtId="0" fontId="53" fillId="0" borderId="0" xfId="0" applyFont="1" applyAlignment="1">
      <alignment horizontal="right"/>
    </xf>
    <xf numFmtId="4" fontId="4" fillId="0" borderId="0" xfId="0" applyNumberFormat="1" applyFont="1" applyAlignment="1">
      <alignment horizontal="center"/>
    </xf>
    <xf numFmtId="0" fontId="2" fillId="4" borderId="7" xfId="0" applyFont="1" applyFill="1" applyBorder="1" applyAlignment="1">
      <alignment horizontal="center"/>
    </xf>
    <xf numFmtId="0" fontId="2" fillId="0" borderId="7" xfId="0" applyFont="1" applyBorder="1" applyAlignment="1">
      <alignment horizontal="center"/>
    </xf>
    <xf numFmtId="4" fontId="17" fillId="7" borderId="25" xfId="0" applyNumberFormat="1" applyFont="1" applyFill="1" applyBorder="1" applyAlignment="1">
      <alignment horizontal="right"/>
    </xf>
    <xf numFmtId="4" fontId="4" fillId="7" borderId="7" xfId="0" applyNumberFormat="1" applyFont="1" applyFill="1" applyBorder="1" applyAlignment="1">
      <alignment horizontal="center"/>
    </xf>
    <xf numFmtId="4" fontId="17" fillId="7" borderId="17" xfId="0" applyNumberFormat="1" applyFont="1" applyFill="1" applyBorder="1" applyAlignment="1">
      <alignment horizontal="left"/>
    </xf>
    <xf numFmtId="165" fontId="30" fillId="0" borderId="0" xfId="0" applyNumberFormat="1" applyFont="1"/>
    <xf numFmtId="0" fontId="54" fillId="0" borderId="0" xfId="0" applyFont="1" applyAlignment="1">
      <alignment horizontal="center"/>
    </xf>
    <xf numFmtId="0" fontId="39" fillId="12" borderId="7" xfId="0" applyFont="1" applyFill="1" applyBorder="1" applyAlignment="1">
      <alignment horizontal="center"/>
    </xf>
    <xf numFmtId="9" fontId="2" fillId="0" borderId="0" xfId="0" applyNumberFormat="1" applyFont="1" applyAlignment="1">
      <alignment horizontal="center"/>
    </xf>
    <xf numFmtId="9" fontId="4" fillId="7" borderId="7" xfId="0" applyNumberFormat="1" applyFont="1" applyFill="1" applyBorder="1" applyAlignment="1">
      <alignment horizontal="center"/>
    </xf>
    <xf numFmtId="165" fontId="17" fillId="0" borderId="0" xfId="0" applyNumberFormat="1" applyFont="1"/>
    <xf numFmtId="165" fontId="2" fillId="7" borderId="16" xfId="0" applyNumberFormat="1" applyFont="1" applyFill="1" applyBorder="1" applyAlignment="1">
      <alignment horizontal="right"/>
    </xf>
    <xf numFmtId="165" fontId="4" fillId="7" borderId="7" xfId="0" applyNumberFormat="1" applyFont="1" applyFill="1" applyBorder="1" applyAlignment="1">
      <alignment horizontal="center"/>
    </xf>
    <xf numFmtId="0" fontId="2" fillId="7" borderId="17" xfId="0" applyFont="1" applyFill="1" applyBorder="1" applyAlignment="1">
      <alignment horizontal="left"/>
    </xf>
    <xf numFmtId="0" fontId="13" fillId="0" borderId="0" xfId="0" applyFont="1"/>
    <xf numFmtId="4" fontId="2" fillId="7" borderId="5" xfId="0" applyNumberFormat="1" applyFont="1" applyFill="1" applyBorder="1" applyAlignment="1">
      <alignment horizontal="right"/>
    </xf>
    <xf numFmtId="4" fontId="4" fillId="7" borderId="4" xfId="0" applyNumberFormat="1" applyFont="1" applyFill="1" applyBorder="1" applyAlignment="1">
      <alignment horizontal="center"/>
    </xf>
    <xf numFmtId="4" fontId="2" fillId="7" borderId="6" xfId="0" applyNumberFormat="1" applyFont="1" applyFill="1" applyBorder="1" applyAlignment="1">
      <alignment horizontal="left"/>
    </xf>
    <xf numFmtId="4" fontId="53" fillId="0" borderId="0" xfId="0" applyNumberFormat="1" applyFont="1"/>
    <xf numFmtId="0" fontId="53" fillId="0" borderId="0" xfId="0" applyFont="1"/>
    <xf numFmtId="165" fontId="4" fillId="0" borderId="0" xfId="0" applyNumberFormat="1" applyFont="1" applyAlignment="1">
      <alignment horizontal="center" wrapText="1"/>
    </xf>
    <xf numFmtId="165" fontId="2" fillId="0" borderId="0" xfId="0" applyNumberFormat="1" applyFont="1" applyAlignment="1">
      <alignment horizontal="center"/>
    </xf>
    <xf numFmtId="165" fontId="17" fillId="0" borderId="0" xfId="0" applyNumberFormat="1" applyFont="1" applyAlignment="1">
      <alignment horizontal="left"/>
    </xf>
    <xf numFmtId="9" fontId="2" fillId="0" borderId="0" xfId="0" applyNumberFormat="1" applyFont="1"/>
    <xf numFmtId="4" fontId="13" fillId="0" borderId="0" xfId="0" applyNumberFormat="1" applyFont="1"/>
    <xf numFmtId="0" fontId="2" fillId="4" borderId="10" xfId="0" applyFont="1" applyFill="1" applyBorder="1"/>
    <xf numFmtId="4" fontId="2" fillId="4" borderId="15" xfId="0" applyNumberFormat="1" applyFont="1" applyFill="1" applyBorder="1" applyAlignment="1">
      <alignment horizontal="center"/>
    </xf>
    <xf numFmtId="0" fontId="4" fillId="4" borderId="7" xfId="0" applyFont="1" applyFill="1" applyBorder="1" applyAlignment="1">
      <alignment horizontal="right"/>
    </xf>
    <xf numFmtId="4" fontId="4" fillId="4" borderId="6" xfId="0" applyNumberFormat="1" applyFont="1" applyFill="1" applyBorder="1" applyAlignment="1">
      <alignment horizontal="center"/>
    </xf>
    <xf numFmtId="4" fontId="4" fillId="2" borderId="9" xfId="0" applyNumberFormat="1" applyFont="1" applyFill="1" applyBorder="1"/>
    <xf numFmtId="4" fontId="4" fillId="2" borderId="9" xfId="0" applyNumberFormat="1" applyFont="1" applyFill="1" applyBorder="1" applyAlignment="1">
      <alignment horizontal="right"/>
    </xf>
    <xf numFmtId="0" fontId="2" fillId="4" borderId="15" xfId="0" applyFont="1" applyFill="1" applyBorder="1"/>
    <xf numFmtId="4" fontId="2" fillId="4" borderId="3" xfId="0" applyNumberFormat="1" applyFont="1" applyFill="1" applyBorder="1" applyAlignment="1">
      <alignment horizontal="center"/>
    </xf>
    <xf numFmtId="4" fontId="55" fillId="7" borderId="14" xfId="0" applyNumberFormat="1" applyFont="1" applyFill="1" applyBorder="1" applyAlignment="1">
      <alignment horizontal="right" vertical="center"/>
    </xf>
    <xf numFmtId="0" fontId="56" fillId="0" borderId="23" xfId="0" applyFont="1" applyBorder="1"/>
    <xf numFmtId="0" fontId="56" fillId="0" borderId="0" xfId="0" applyFont="1" applyAlignment="1">
      <alignment horizontal="center"/>
    </xf>
    <xf numFmtId="0" fontId="56" fillId="0" borderId="23" xfId="0" applyFont="1" applyBorder="1" applyAlignment="1">
      <alignment horizontal="center"/>
    </xf>
    <xf numFmtId="0" fontId="56" fillId="2" borderId="0" xfId="0" applyFont="1" applyFill="1"/>
    <xf numFmtId="0" fontId="57" fillId="2" borderId="26" xfId="0" applyFont="1" applyFill="1" applyBorder="1" applyAlignment="1">
      <alignment horizontal="center"/>
    </xf>
    <xf numFmtId="4" fontId="4" fillId="7" borderId="4" xfId="0" applyNumberFormat="1" applyFont="1" applyFill="1" applyBorder="1" applyAlignment="1">
      <alignment horizontal="right" vertical="center"/>
    </xf>
    <xf numFmtId="0" fontId="4" fillId="0" borderId="14" xfId="0" applyFont="1" applyBorder="1" applyAlignment="1">
      <alignment horizontal="center"/>
    </xf>
    <xf numFmtId="0" fontId="59" fillId="2" borderId="5" xfId="0" applyFont="1" applyFill="1" applyBorder="1" applyAlignment="1">
      <alignment horizontal="center"/>
    </xf>
    <xf numFmtId="0" fontId="60" fillId="13" borderId="16" xfId="0" applyFont="1" applyFill="1" applyBorder="1" applyAlignment="1">
      <alignment horizontal="center"/>
    </xf>
    <xf numFmtId="0" fontId="60" fillId="16" borderId="25" xfId="0" applyFont="1" applyFill="1" applyBorder="1" applyAlignment="1">
      <alignment horizontal="center"/>
    </xf>
    <xf numFmtId="0" fontId="60" fillId="14" borderId="16" xfId="0" applyFont="1" applyFill="1" applyBorder="1" applyAlignment="1">
      <alignment horizontal="center"/>
    </xf>
    <xf numFmtId="0" fontId="60" fillId="17" borderId="25" xfId="0" applyFont="1" applyFill="1" applyBorder="1" applyAlignment="1">
      <alignment horizontal="center"/>
    </xf>
    <xf numFmtId="0" fontId="60" fillId="15" borderId="16" xfId="0" applyFont="1" applyFill="1" applyBorder="1" applyAlignment="1">
      <alignment horizontal="center"/>
    </xf>
    <xf numFmtId="0" fontId="60" fillId="18" borderId="25" xfId="0" applyFont="1" applyFill="1" applyBorder="1" applyAlignment="1">
      <alignment horizontal="center"/>
    </xf>
    <xf numFmtId="0" fontId="2" fillId="2" borderId="0" xfId="0" applyFont="1" applyFill="1" applyAlignment="1">
      <alignment horizontal="right"/>
    </xf>
    <xf numFmtId="0" fontId="4" fillId="4" borderId="26" xfId="0" applyFont="1" applyFill="1" applyBorder="1" applyAlignment="1">
      <alignment horizontal="right"/>
    </xf>
    <xf numFmtId="2" fontId="2" fillId="4" borderId="3" xfId="0" applyNumberFormat="1" applyFont="1" applyFill="1" applyBorder="1" applyAlignment="1">
      <alignment horizontal="center"/>
    </xf>
    <xf numFmtId="0" fontId="45" fillId="2" borderId="0" xfId="0" applyFont="1" applyFill="1"/>
    <xf numFmtId="0" fontId="37" fillId="2" borderId="26" xfId="0" applyFont="1" applyFill="1" applyBorder="1" applyAlignment="1">
      <alignment horizontal="center"/>
    </xf>
    <xf numFmtId="2" fontId="61" fillId="13" borderId="26" xfId="0" applyNumberFormat="1" applyFont="1" applyFill="1" applyBorder="1" applyAlignment="1">
      <alignment horizontal="right"/>
    </xf>
    <xf numFmtId="2" fontId="61" fillId="16" borderId="0" xfId="0" applyNumberFormat="1" applyFont="1" applyFill="1" applyAlignment="1">
      <alignment horizontal="right"/>
    </xf>
    <xf numFmtId="2" fontId="61" fillId="14" borderId="26" xfId="0" applyNumberFormat="1" applyFont="1" applyFill="1" applyBorder="1" applyAlignment="1">
      <alignment horizontal="right"/>
    </xf>
    <xf numFmtId="2" fontId="61" fillId="17" borderId="0" xfId="0" applyNumberFormat="1" applyFont="1" applyFill="1" applyAlignment="1">
      <alignment horizontal="right"/>
    </xf>
    <xf numFmtId="2" fontId="61" fillId="15" borderId="26" xfId="0" applyNumberFormat="1" applyFont="1" applyFill="1" applyBorder="1" applyAlignment="1">
      <alignment horizontal="right"/>
    </xf>
    <xf numFmtId="2" fontId="61" fillId="18" borderId="0" xfId="0" applyNumberFormat="1" applyFont="1" applyFill="1" applyAlignment="1">
      <alignment horizontal="right"/>
    </xf>
    <xf numFmtId="0" fontId="2" fillId="2" borderId="5" xfId="0" applyFont="1" applyFill="1" applyBorder="1"/>
    <xf numFmtId="0" fontId="2" fillId="0" borderId="4" xfId="0" applyFont="1" applyBorder="1" applyAlignment="1">
      <alignment horizontal="center"/>
    </xf>
    <xf numFmtId="0" fontId="2" fillId="2" borderId="9" xfId="0" applyFont="1" applyFill="1" applyBorder="1" applyAlignment="1">
      <alignment horizontal="center"/>
    </xf>
    <xf numFmtId="3" fontId="62" fillId="3" borderId="27" xfId="0" applyNumberFormat="1" applyFont="1" applyFill="1" applyBorder="1" applyAlignment="1">
      <alignment horizontal="left" vertical="center"/>
    </xf>
    <xf numFmtId="3" fontId="62" fillId="3" borderId="2" xfId="0" applyNumberFormat="1" applyFont="1" applyFill="1" applyBorder="1" applyAlignment="1">
      <alignment horizontal="left" vertical="center"/>
    </xf>
    <xf numFmtId="3" fontId="62" fillId="3" borderId="2" xfId="0" applyNumberFormat="1" applyFont="1" applyFill="1" applyBorder="1" applyAlignment="1">
      <alignment horizontal="center" vertical="center"/>
    </xf>
    <xf numFmtId="3" fontId="62" fillId="3" borderId="2" xfId="0" applyNumberFormat="1" applyFont="1" applyFill="1" applyBorder="1" applyAlignment="1">
      <alignment horizontal="right" vertical="center"/>
    </xf>
    <xf numFmtId="3" fontId="62" fillId="3" borderId="0" xfId="0" applyNumberFormat="1" applyFont="1" applyFill="1" applyAlignment="1">
      <alignment horizontal="right" vertical="center"/>
    </xf>
    <xf numFmtId="0" fontId="2" fillId="0" borderId="9" xfId="0" applyFont="1" applyBorder="1" applyAlignment="1">
      <alignment horizontal="right"/>
    </xf>
    <xf numFmtId="0" fontId="63" fillId="0" borderId="9" xfId="0" applyFont="1" applyBorder="1" applyAlignment="1">
      <alignment horizontal="left"/>
    </xf>
    <xf numFmtId="0" fontId="19" fillId="0" borderId="0" xfId="0" applyFont="1"/>
    <xf numFmtId="0" fontId="59" fillId="20" borderId="26" xfId="0" applyFont="1" applyFill="1" applyBorder="1" applyAlignment="1">
      <alignment horizontal="center"/>
    </xf>
    <xf numFmtId="0" fontId="2" fillId="21" borderId="0" xfId="0" applyFont="1" applyFill="1"/>
    <xf numFmtId="0" fontId="57" fillId="22" borderId="0" xfId="0" applyFont="1" applyFill="1" applyAlignment="1">
      <alignment horizontal="center" wrapText="1"/>
    </xf>
    <xf numFmtId="0" fontId="32" fillId="5" borderId="0" xfId="0" applyFont="1" applyFill="1" applyAlignment="1">
      <alignment horizontal="right" vertical="center"/>
    </xf>
    <xf numFmtId="2" fontId="4" fillId="5" borderId="0" xfId="0" applyNumberFormat="1" applyFont="1" applyFill="1" applyAlignment="1">
      <alignment horizontal="left"/>
    </xf>
    <xf numFmtId="0" fontId="64" fillId="0" borderId="0" xfId="0" applyFont="1" applyAlignment="1">
      <alignment horizontal="center" wrapText="1"/>
    </xf>
    <xf numFmtId="0" fontId="59" fillId="20" borderId="5" xfId="0" applyFont="1" applyFill="1" applyBorder="1" applyAlignment="1">
      <alignment horizontal="center"/>
    </xf>
    <xf numFmtId="0" fontId="60" fillId="24" borderId="16" xfId="0" applyFont="1" applyFill="1" applyBorder="1" applyAlignment="1">
      <alignment horizontal="center"/>
    </xf>
    <xf numFmtId="0" fontId="60" fillId="16" borderId="17" xfId="0" applyFont="1" applyFill="1" applyBorder="1" applyAlignment="1">
      <alignment horizontal="center"/>
    </xf>
    <xf numFmtId="9" fontId="65" fillId="19" borderId="0" xfId="0" applyNumberFormat="1" applyFont="1" applyFill="1" applyAlignment="1">
      <alignment horizontal="center"/>
    </xf>
    <xf numFmtId="0" fontId="32" fillId="5" borderId="13" xfId="0" applyFont="1" applyFill="1" applyBorder="1" applyAlignment="1">
      <alignment horizontal="right"/>
    </xf>
    <xf numFmtId="9" fontId="4" fillId="5" borderId="13" xfId="0" applyNumberFormat="1" applyFont="1" applyFill="1" applyBorder="1" applyAlignment="1">
      <alignment horizontal="left"/>
    </xf>
    <xf numFmtId="0" fontId="39" fillId="0" borderId="0" xfId="0" applyFont="1" applyAlignment="1">
      <alignment horizontal="center" wrapText="1"/>
    </xf>
    <xf numFmtId="0" fontId="37" fillId="20" borderId="26" xfId="0" applyFont="1" applyFill="1" applyBorder="1" applyAlignment="1">
      <alignment horizontal="center"/>
    </xf>
    <xf numFmtId="2" fontId="61" fillId="24" borderId="26" xfId="0" applyNumberFormat="1" applyFont="1" applyFill="1" applyBorder="1" applyAlignment="1">
      <alignment horizontal="right"/>
    </xf>
    <xf numFmtId="168" fontId="65" fillId="19" borderId="0" xfId="0" applyNumberFormat="1" applyFont="1" applyFill="1" applyAlignment="1">
      <alignment horizontal="right"/>
    </xf>
    <xf numFmtId="0" fontId="2" fillId="2" borderId="3" xfId="0" applyFont="1" applyFill="1" applyBorder="1"/>
    <xf numFmtId="4" fontId="2" fillId="2" borderId="26" xfId="0" applyNumberFormat="1" applyFont="1" applyFill="1" applyBorder="1" applyAlignment="1">
      <alignment horizontal="center"/>
    </xf>
    <xf numFmtId="168" fontId="2" fillId="2" borderId="15" xfId="0" applyNumberFormat="1" applyFont="1" applyFill="1" applyBorder="1" applyAlignment="1">
      <alignment horizontal="center"/>
    </xf>
    <xf numFmtId="0" fontId="38" fillId="0" borderId="0" xfId="0" applyFont="1" applyAlignment="1">
      <alignment horizontal="center"/>
    </xf>
    <xf numFmtId="0" fontId="66" fillId="4" borderId="0" xfId="0" applyFont="1" applyFill="1" applyAlignment="1">
      <alignment horizontal="right"/>
    </xf>
    <xf numFmtId="10" fontId="66" fillId="0" borderId="0" xfId="0" applyNumberFormat="1" applyFont="1" applyAlignment="1">
      <alignment horizontal="right"/>
    </xf>
    <xf numFmtId="0" fontId="2" fillId="6" borderId="3" xfId="0" applyFont="1" applyFill="1" applyBorder="1"/>
    <xf numFmtId="4" fontId="2" fillId="6" borderId="26" xfId="0" applyNumberFormat="1" applyFont="1" applyFill="1" applyBorder="1" applyAlignment="1">
      <alignment horizontal="center"/>
    </xf>
    <xf numFmtId="168" fontId="2" fillId="6" borderId="15" xfId="0" applyNumberFormat="1" applyFont="1" applyFill="1" applyBorder="1" applyAlignment="1">
      <alignment horizontal="center"/>
    </xf>
    <xf numFmtId="0" fontId="4" fillId="0" borderId="0" xfId="0" applyFont="1" applyAlignment="1">
      <alignment horizontal="center"/>
    </xf>
    <xf numFmtId="0" fontId="39" fillId="23" borderId="5" xfId="0" applyFont="1" applyFill="1" applyBorder="1" applyAlignment="1">
      <alignment horizontal="center"/>
    </xf>
    <xf numFmtId="0" fontId="39" fillId="23" borderId="9" xfId="0" applyFont="1" applyFill="1" applyBorder="1" applyAlignment="1">
      <alignment horizontal="center"/>
    </xf>
    <xf numFmtId="0" fontId="39" fillId="23" borderId="6" xfId="0" applyFont="1" applyFill="1" applyBorder="1" applyAlignment="1">
      <alignment horizontal="center"/>
    </xf>
    <xf numFmtId="0" fontId="37" fillId="6" borderId="15" xfId="0" applyFont="1" applyFill="1" applyBorder="1" applyAlignment="1">
      <alignment horizontal="right"/>
    </xf>
    <xf numFmtId="2" fontId="2" fillId="6" borderId="26" xfId="0" applyNumberFormat="1" applyFont="1" applyFill="1" applyBorder="1" applyAlignment="1">
      <alignment horizontal="center"/>
    </xf>
    <xf numFmtId="2" fontId="2" fillId="6" borderId="0" xfId="0" applyNumberFormat="1" applyFont="1" applyFill="1" applyAlignment="1">
      <alignment horizontal="center"/>
    </xf>
    <xf numFmtId="2" fontId="2" fillId="6" borderId="15" xfId="0" applyNumberFormat="1" applyFont="1" applyFill="1" applyBorder="1" applyAlignment="1">
      <alignment horizontal="center"/>
    </xf>
    <xf numFmtId="2" fontId="2" fillId="2" borderId="26" xfId="0" applyNumberFormat="1" applyFont="1" applyFill="1" applyBorder="1" applyAlignment="1">
      <alignment horizontal="center"/>
    </xf>
    <xf numFmtId="2" fontId="2" fillId="2" borderId="0" xfId="0" applyNumberFormat="1" applyFont="1" applyFill="1" applyAlignment="1">
      <alignment horizontal="center"/>
    </xf>
    <xf numFmtId="2" fontId="2" fillId="2" borderId="15" xfId="0" applyNumberFormat="1" applyFont="1" applyFill="1" applyBorder="1" applyAlignment="1">
      <alignment horizontal="center"/>
    </xf>
    <xf numFmtId="0" fontId="2" fillId="6" borderId="4" xfId="0" applyFont="1" applyFill="1" applyBorder="1"/>
    <xf numFmtId="4" fontId="2" fillId="6" borderId="5" xfId="0" applyNumberFormat="1" applyFont="1" applyFill="1" applyBorder="1" applyAlignment="1">
      <alignment horizontal="center"/>
    </xf>
    <xf numFmtId="168" fontId="2" fillId="6" borderId="6" xfId="0" applyNumberFormat="1" applyFont="1" applyFill="1" applyBorder="1" applyAlignment="1">
      <alignment horizontal="center"/>
    </xf>
    <xf numFmtId="2" fontId="67" fillId="24" borderId="0" xfId="0" applyNumberFormat="1" applyFont="1" applyFill="1" applyAlignment="1">
      <alignment horizontal="right"/>
    </xf>
    <xf numFmtId="2" fontId="2" fillId="6" borderId="5" xfId="0" applyNumberFormat="1" applyFont="1" applyFill="1" applyBorder="1" applyAlignment="1">
      <alignment horizontal="center"/>
    </xf>
    <xf numFmtId="2" fontId="2" fillId="6" borderId="9" xfId="0" applyNumberFormat="1" applyFont="1" applyFill="1" applyBorder="1" applyAlignment="1">
      <alignment horizontal="center"/>
    </xf>
    <xf numFmtId="2" fontId="2" fillId="6" borderId="6" xfId="0" applyNumberFormat="1" applyFont="1" applyFill="1" applyBorder="1" applyAlignment="1">
      <alignment horizontal="center"/>
    </xf>
    <xf numFmtId="3" fontId="6" fillId="3" borderId="0" xfId="0" applyNumberFormat="1" applyFont="1" applyFill="1" applyAlignment="1">
      <alignment horizontal="center" vertical="center"/>
    </xf>
    <xf numFmtId="0" fontId="0" fillId="0" borderId="0" xfId="0"/>
    <xf numFmtId="3" fontId="7" fillId="3" borderId="2" xfId="0" applyNumberFormat="1" applyFont="1" applyFill="1" applyBorder="1" applyAlignment="1">
      <alignment horizontal="center" vertical="top"/>
    </xf>
    <xf numFmtId="0" fontId="8" fillId="0" borderId="2" xfId="0" applyFont="1" applyBorder="1"/>
    <xf numFmtId="0" fontId="11" fillId="0" borderId="3" xfId="0" applyFont="1" applyBorder="1" applyAlignment="1">
      <alignment horizontal="center" wrapText="1"/>
    </xf>
    <xf numFmtId="0" fontId="8" fillId="0" borderId="4" xfId="0" applyFont="1" applyBorder="1"/>
    <xf numFmtId="0" fontId="2" fillId="0" borderId="5" xfId="0" applyFont="1" applyBorder="1" applyAlignment="1">
      <alignment horizontal="left"/>
    </xf>
    <xf numFmtId="0" fontId="8" fillId="0" borderId="6" xfId="0" applyFont="1" applyBorder="1"/>
    <xf numFmtId="0" fontId="20" fillId="0" borderId="1" xfId="0" applyFont="1" applyBorder="1" applyAlignment="1">
      <alignment horizontal="center" vertical="top" wrapText="1"/>
    </xf>
    <xf numFmtId="0" fontId="8" fillId="0" borderId="1" xfId="0" applyFont="1" applyBorder="1"/>
    <xf numFmtId="3" fontId="6" fillId="3" borderId="0" xfId="0" applyNumberFormat="1" applyFont="1" applyFill="1" applyAlignment="1">
      <alignment horizontal="left" vertical="center"/>
    </xf>
    <xf numFmtId="3" fontId="6" fillId="3" borderId="2" xfId="0" applyNumberFormat="1" applyFont="1" applyFill="1" applyBorder="1" applyAlignment="1">
      <alignment horizontal="center" vertical="center"/>
    </xf>
    <xf numFmtId="0" fontId="4" fillId="0" borderId="5" xfId="0" applyFont="1" applyBorder="1" applyAlignment="1">
      <alignment horizontal="left"/>
    </xf>
    <xf numFmtId="0" fontId="8" fillId="0" borderId="9" xfId="0" applyFont="1" applyBorder="1"/>
    <xf numFmtId="0" fontId="28" fillId="0" borderId="0" xfId="0" applyFont="1" applyAlignment="1">
      <alignment horizontal="center"/>
    </xf>
    <xf numFmtId="0" fontId="8" fillId="0" borderId="13" xfId="0" applyFont="1" applyBorder="1"/>
    <xf numFmtId="0" fontId="30" fillId="0" borderId="0" xfId="0" applyFont="1"/>
    <xf numFmtId="0" fontId="4" fillId="6" borderId="14" xfId="0" applyFont="1" applyFill="1" applyBorder="1" applyAlignment="1">
      <alignment horizontal="right" vertical="center" wrapText="1"/>
    </xf>
    <xf numFmtId="3" fontId="6" fillId="3" borderId="2" xfId="0" applyNumberFormat="1" applyFont="1" applyFill="1" applyBorder="1" applyAlignment="1">
      <alignment horizontal="left" vertical="center"/>
    </xf>
    <xf numFmtId="0" fontId="2" fillId="4" borderId="0" xfId="0" applyFont="1" applyFill="1" applyAlignment="1">
      <alignment horizontal="center"/>
    </xf>
    <xf numFmtId="0" fontId="8" fillId="0" borderId="15" xfId="0" applyFont="1" applyBorder="1"/>
    <xf numFmtId="0" fontId="4" fillId="6" borderId="16" xfId="0" applyFont="1" applyFill="1" applyBorder="1" applyAlignment="1">
      <alignment horizontal="center"/>
    </xf>
    <xf numFmtId="0" fontId="8" fillId="0" borderId="17" xfId="0" applyFont="1" applyBorder="1"/>
    <xf numFmtId="0" fontId="30" fillId="2" borderId="0" xfId="0" applyFont="1" applyFill="1"/>
    <xf numFmtId="0" fontId="17" fillId="0" borderId="0" xfId="0" applyFont="1"/>
    <xf numFmtId="3" fontId="42" fillId="3" borderId="0" xfId="0" applyNumberFormat="1" applyFont="1" applyFill="1" applyAlignment="1">
      <alignment horizontal="left" vertical="center"/>
    </xf>
    <xf numFmtId="3" fontId="43" fillId="3" borderId="0" xfId="0" applyNumberFormat="1" applyFont="1" applyFill="1" applyAlignment="1">
      <alignment horizontal="left" vertical="center"/>
    </xf>
    <xf numFmtId="0" fontId="44" fillId="2" borderId="0" xfId="0" applyFont="1" applyFill="1" applyAlignment="1">
      <alignment horizontal="right"/>
    </xf>
    <xf numFmtId="0" fontId="46" fillId="6" borderId="13" xfId="0" applyFont="1" applyFill="1" applyBorder="1" applyAlignment="1">
      <alignment horizontal="center"/>
    </xf>
    <xf numFmtId="3" fontId="42" fillId="3" borderId="2" xfId="0" applyNumberFormat="1" applyFont="1" applyFill="1" applyBorder="1" applyAlignment="1">
      <alignment horizontal="left" vertical="center"/>
    </xf>
    <xf numFmtId="0" fontId="51" fillId="0" borderId="16" xfId="0" applyFont="1" applyBorder="1" applyAlignment="1">
      <alignment horizontal="left"/>
    </xf>
    <xf numFmtId="4" fontId="39" fillId="12" borderId="16" xfId="0" applyNumberFormat="1" applyFont="1" applyFill="1" applyBorder="1" applyAlignment="1">
      <alignment horizontal="center"/>
    </xf>
    <xf numFmtId="0" fontId="8" fillId="0" borderId="25" xfId="0" applyFont="1" applyBorder="1"/>
    <xf numFmtId="165" fontId="30" fillId="0" borderId="0" xfId="0" applyNumberFormat="1" applyFont="1"/>
    <xf numFmtId="0" fontId="2" fillId="0" borderId="0" xfId="0" applyFont="1" applyAlignment="1">
      <alignment vertical="center" wrapText="1"/>
    </xf>
    <xf numFmtId="165" fontId="4" fillId="0" borderId="0" xfId="0" applyNumberFormat="1" applyFont="1" applyAlignment="1">
      <alignment horizontal="center" wrapText="1"/>
    </xf>
    <xf numFmtId="0" fontId="58" fillId="13" borderId="26" xfId="0" applyFont="1" applyFill="1" applyBorder="1" applyAlignment="1">
      <alignment horizontal="center"/>
    </xf>
    <xf numFmtId="0" fontId="58" fillId="14" borderId="0" xfId="0" applyFont="1" applyFill="1" applyAlignment="1">
      <alignment horizontal="center"/>
    </xf>
    <xf numFmtId="0" fontId="58" fillId="15" borderId="0" xfId="0" applyFont="1" applyFill="1" applyAlignment="1">
      <alignment horizontal="center"/>
    </xf>
    <xf numFmtId="0" fontId="60" fillId="15" borderId="0" xfId="0" applyFont="1" applyFill="1" applyAlignment="1">
      <alignment horizontal="center"/>
    </xf>
    <xf numFmtId="0" fontId="57" fillId="4" borderId="0" xfId="0" applyFont="1" applyFill="1" applyAlignment="1">
      <alignment horizontal="right" wrapText="1"/>
    </xf>
    <xf numFmtId="0" fontId="39" fillId="23" borderId="14" xfId="0" applyFont="1" applyFill="1" applyBorder="1" applyAlignment="1">
      <alignment horizontal="center" wrapText="1"/>
    </xf>
    <xf numFmtId="0" fontId="8" fillId="6" borderId="4" xfId="0" applyFont="1" applyFill="1" applyBorder="1"/>
    <xf numFmtId="0" fontId="39" fillId="19" borderId="0" xfId="0" applyFont="1" applyFill="1" applyAlignment="1">
      <alignment horizontal="right" vertical="center" wrapText="1"/>
    </xf>
    <xf numFmtId="4" fontId="4" fillId="7" borderId="0" xfId="0" applyNumberFormat="1" applyFont="1" applyFill="1" applyAlignment="1">
      <alignment horizontal="left" vertical="center"/>
    </xf>
    <xf numFmtId="0" fontId="39" fillId="23" borderId="15" xfId="0" applyFont="1" applyFill="1" applyBorder="1" applyAlignment="1">
      <alignment horizontal="center" wrapText="1"/>
    </xf>
    <xf numFmtId="0" fontId="8" fillId="25" borderId="6" xfId="0" applyFont="1" applyFill="1" applyBorder="1"/>
    <xf numFmtId="0" fontId="39" fillId="19" borderId="16" xfId="0" applyFont="1" applyFill="1" applyBorder="1" applyAlignment="1">
      <alignment horizontal="center"/>
    </xf>
    <xf numFmtId="0" fontId="39" fillId="19" borderId="9" xfId="0" applyFont="1" applyFill="1" applyBorder="1" applyAlignment="1">
      <alignment horizontal="center"/>
    </xf>
    <xf numFmtId="0" fontId="60" fillId="13" borderId="26" xfId="0" applyFont="1" applyFill="1" applyBorder="1" applyAlignment="1">
      <alignment horizontal="center"/>
    </xf>
    <xf numFmtId="0" fontId="60" fillId="14" borderId="0" xfId="0" applyFont="1" applyFill="1" applyAlignment="1">
      <alignment horizontal="center"/>
    </xf>
    <xf numFmtId="0" fontId="57" fillId="22" borderId="0" xfId="0" applyFont="1" applyFill="1" applyAlignment="1">
      <alignment horizontal="center" wrapText="1"/>
    </xf>
    <xf numFmtId="0" fontId="39" fillId="23" borderId="22" xfId="0" applyFont="1" applyFill="1" applyBorder="1" applyAlignment="1">
      <alignment horizontal="center" wrapText="1"/>
    </xf>
    <xf numFmtId="0" fontId="8" fillId="6" borderId="5" xfId="0" applyFont="1" applyFill="1" applyBorder="1"/>
    <xf numFmtId="0" fontId="39" fillId="23" borderId="24" xfId="0" applyFont="1" applyFill="1" applyBorder="1" applyAlignment="1">
      <alignment horizontal="center" wrapText="1"/>
    </xf>
    <xf numFmtId="0" fontId="8" fillId="6" borderId="6" xfId="0" applyFont="1" applyFill="1" applyBorder="1"/>
    <xf numFmtId="9" fontId="65" fillId="19" borderId="0" xfId="0" applyNumberFormat="1" applyFont="1" applyFill="1" applyAlignment="1">
      <alignment horizontal="center"/>
    </xf>
    <xf numFmtId="0" fontId="2" fillId="0" borderId="0" xfId="0" applyFont="1" applyAlignment="1">
      <alignment vertical="top" wrapText="1"/>
    </xf>
    <xf numFmtId="3" fontId="83" fillId="3" borderId="0" xfId="0" applyNumberFormat="1" applyFont="1" applyFill="1" applyAlignment="1">
      <alignment horizontal="center" vertical="center"/>
    </xf>
    <xf numFmtId="0" fontId="84" fillId="0" borderId="0" xfId="0" applyFont="1"/>
    <xf numFmtId="0" fontId="85" fillId="6" borderId="22" xfId="0" applyFont="1" applyFill="1" applyBorder="1" applyAlignment="1">
      <alignment horizontal="center" wrapText="1"/>
    </xf>
    <xf numFmtId="0" fontId="86" fillId="0" borderId="23" xfId="0" applyFont="1" applyBorder="1"/>
    <xf numFmtId="0" fontId="86" fillId="0" borderId="24" xfId="0" applyFont="1" applyBorder="1"/>
    <xf numFmtId="0" fontId="86" fillId="0" borderId="5" xfId="0" applyFont="1" applyBorder="1"/>
    <xf numFmtId="0" fontId="86" fillId="0" borderId="9" xfId="0" applyFont="1" applyBorder="1"/>
    <xf numFmtId="0" fontId="86" fillId="0" borderId="6" xfId="0" applyFont="1" applyBorder="1"/>
    <xf numFmtId="0" fontId="52" fillId="0" borderId="0" xfId="0" applyFont="1" applyAlignment="1">
      <alignment horizontal="right" vertical="center"/>
    </xf>
  </cellXfs>
  <cellStyles count="1">
    <cellStyle name="Normal" xfId="0" builtinId="0"/>
  </cellStyles>
  <dxfs count="6">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2">
    <tableStyle name="About-style" pivot="0" count="3" xr9:uid="{00000000-0011-0000-FFFF-FFFF00000000}">
      <tableStyleElement type="headerRow" dxfId="5"/>
      <tableStyleElement type="firstRowStripe" dxfId="4"/>
      <tableStyleElement type="secondRowStripe" dxfId="3"/>
    </tableStyle>
    <tableStyle name="Applied σ-style"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B10" headerRowCount="0">
  <tableColumns count="2">
    <tableColumn id="1" xr3:uid="{00000000-0010-0000-0000-000001000000}" name="Column1"/>
    <tableColumn id="2" xr3:uid="{00000000-0010-0000-0000-000002000000}" name="Column2"/>
  </tableColumns>
  <tableStyleInfo name="About-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T4:BC83" headerRowCount="0">
  <tableColumns count="36">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 id="25" xr3:uid="{00000000-0010-0000-0100-000019000000}" name="Column25"/>
    <tableColumn id="26" xr3:uid="{00000000-0010-0000-0100-00001A000000}" name="Column26"/>
    <tableColumn id="27" xr3:uid="{00000000-0010-0000-0100-00001B000000}" name="Column27"/>
    <tableColumn id="28" xr3:uid="{00000000-0010-0000-0100-00001C000000}" name="Column28"/>
    <tableColumn id="29" xr3:uid="{00000000-0010-0000-0100-00001D000000}" name="Column29"/>
    <tableColumn id="30" xr3:uid="{00000000-0010-0000-0100-00001E000000}" name="Column30"/>
    <tableColumn id="31" xr3:uid="{00000000-0010-0000-0100-00001F000000}" name="Column31"/>
    <tableColumn id="32" xr3:uid="{00000000-0010-0000-0100-000020000000}" name="Column32"/>
    <tableColumn id="33" xr3:uid="{00000000-0010-0000-0100-000021000000}" name="Column33"/>
    <tableColumn id="34" xr3:uid="{00000000-0010-0000-0100-000022000000}" name="Column34"/>
    <tableColumn id="35" xr3:uid="{00000000-0010-0000-0100-000023000000}" name="Column35"/>
    <tableColumn id="36" xr3:uid="{00000000-0010-0000-0100-000024000000}" name="Column36"/>
  </tableColumns>
  <tableStyleInfo name="Applied σ-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bookstaber/ballistipedia" TargetMode="External"/><Relationship Id="rId2" Type="http://schemas.openxmlformats.org/officeDocument/2006/relationships/hyperlink" Target="https://david.bookstaber.com/Interests/category/ballistics/" TargetMode="External"/><Relationship Id="rId1" Type="http://schemas.openxmlformats.org/officeDocument/2006/relationships/hyperlink" Target="https://colab.research.google.com/drive/1FN4Nq-14N-JhYEtwYcSydJgJG5o0io6t" TargetMode="External"/><Relationship Id="rId5" Type="http://schemas.openxmlformats.org/officeDocument/2006/relationships/table" Target="../tables/table1.xml"/><Relationship Id="rId4" Type="http://schemas.openxmlformats.org/officeDocument/2006/relationships/hyperlink" Target="http://ballistipedia.com/"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2.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hyperlink" Target="http://ballistipedia.com/index.php?title=Ballistic_Accuracy_Classification)"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http://ballistipedia.com/index.php?title=Ballistic_Accuracy_Classification)" TargetMode="Externa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9"/>
  <sheetViews>
    <sheetView showGridLines="0" tabSelected="1" workbookViewId="0"/>
  </sheetViews>
  <sheetFormatPr defaultColWidth="12.59765625" defaultRowHeight="15.75" customHeight="1"/>
  <cols>
    <col min="1" max="1" width="20.46484375" customWidth="1"/>
    <col min="2" max="2" width="130.3984375" customWidth="1"/>
  </cols>
  <sheetData>
    <row r="1" spans="1:2" ht="15.75" customHeight="1">
      <c r="A1" s="1" t="s">
        <v>0</v>
      </c>
      <c r="B1" s="2"/>
    </row>
    <row r="2" spans="1:2" ht="13.15">
      <c r="A2" s="3" t="s">
        <v>1</v>
      </c>
      <c r="B2" s="385" t="s">
        <v>2</v>
      </c>
    </row>
    <row r="3" spans="1:2" ht="13.15">
      <c r="A3" s="3" t="s">
        <v>3</v>
      </c>
      <c r="B3" s="385" t="s">
        <v>4</v>
      </c>
    </row>
    <row r="4" spans="1:2" ht="25.5">
      <c r="A4" s="3" t="s">
        <v>5</v>
      </c>
      <c r="B4" s="385" t="s">
        <v>6</v>
      </c>
    </row>
    <row r="5" spans="1:2" ht="25.5">
      <c r="A5" s="3" t="s">
        <v>7</v>
      </c>
      <c r="B5" s="385" t="s">
        <v>8</v>
      </c>
    </row>
    <row r="6" spans="1:2" ht="25.5">
      <c r="A6" s="3" t="s">
        <v>9</v>
      </c>
      <c r="B6" s="385" t="s">
        <v>10</v>
      </c>
    </row>
    <row r="7" spans="1:2" ht="13.15">
      <c r="A7" s="3" t="s">
        <v>11</v>
      </c>
      <c r="B7" s="385" t="s">
        <v>12</v>
      </c>
    </row>
    <row r="8" spans="1:2" ht="25.5">
      <c r="A8" s="3" t="s">
        <v>13</v>
      </c>
      <c r="B8" s="385" t="s">
        <v>14</v>
      </c>
    </row>
    <row r="9" spans="1:2" ht="13.15">
      <c r="A9" s="3" t="s">
        <v>15</v>
      </c>
      <c r="B9" s="385" t="s">
        <v>16</v>
      </c>
    </row>
    <row r="10" spans="1:2" ht="13.15">
      <c r="A10" s="3" t="s">
        <v>17</v>
      </c>
      <c r="B10" s="385" t="s">
        <v>18</v>
      </c>
    </row>
    <row r="11" spans="1:2">
      <c r="A11" s="4"/>
      <c r="B11" s="5"/>
    </row>
    <row r="12" spans="1:2">
      <c r="A12" s="5"/>
      <c r="B12" s="5"/>
    </row>
    <row r="13" spans="1:2">
      <c r="A13" s="6" t="s">
        <v>19</v>
      </c>
      <c r="B13" s="6"/>
    </row>
    <row r="14" spans="1:2">
      <c r="A14" s="2" t="s">
        <v>20</v>
      </c>
    </row>
    <row r="15" spans="1:2" ht="15.75" customHeight="1">
      <c r="A15" s="7" t="s">
        <v>21</v>
      </c>
    </row>
    <row r="16" spans="1:2">
      <c r="A16" s="8" t="s">
        <v>22</v>
      </c>
    </row>
    <row r="17" spans="1:1">
      <c r="A17" s="8" t="s">
        <v>23</v>
      </c>
    </row>
    <row r="18" spans="1:1">
      <c r="A18" s="8" t="s">
        <v>24</v>
      </c>
    </row>
    <row r="19" spans="1:1">
      <c r="A19" s="8" t="s">
        <v>25</v>
      </c>
    </row>
  </sheetData>
  <hyperlinks>
    <hyperlink ref="A2" location="Velocity!A1" display="Velocity" xr:uid="{00000000-0004-0000-0000-000000000000}"/>
    <hyperlink ref="A3" location="'AvB Velocity'!A1" display="AvB Velocity" xr:uid="{00000000-0004-0000-0000-000001000000}"/>
    <hyperlink ref="A4" location="'X-Y Variance'!A1" display="X-Y Variance" xr:uid="{00000000-0004-0000-0000-000002000000}"/>
    <hyperlink ref="A5" location="'Target Precision'!A1" display="Target Precision" xr:uid="{00000000-0004-0000-0000-000003000000}"/>
    <hyperlink ref="A6" location="'Precision – known POA'!A1" display="Precision – known POA" xr:uid="{00000000-0004-0000-0000-000004000000}"/>
    <hyperlink ref="A7" location="'AvB Target'!A1" display="AvB Target" xr:uid="{00000000-0004-0000-0000-000005000000}"/>
    <hyperlink ref="A8" location="'2-Shot BPC'!A1" display="2-Shot BPC" xr:uid="{00000000-0004-0000-0000-000006000000}"/>
    <hyperlink ref="A9" location="'Extreme Spread'!A1" display="Extreme Spread" xr:uid="{00000000-0004-0000-0000-000007000000}"/>
    <hyperlink ref="A10" location="'Applied σ'!A1" display="Applied σ" xr:uid="{00000000-0004-0000-0000-000008000000}"/>
    <hyperlink ref="A16" r:id="rId1" xr:uid="{00000000-0004-0000-0000-000009000000}"/>
    <hyperlink ref="A17" r:id="rId2" xr:uid="{00000000-0004-0000-0000-00000A000000}"/>
    <hyperlink ref="A18" r:id="rId3" xr:uid="{00000000-0004-0000-0000-00000B000000}"/>
    <hyperlink ref="A19" r:id="rId4" xr:uid="{00000000-0004-0000-0000-00000C000000}"/>
  </hyperlinks>
  <pageMargins left="0.7" right="0.7" top="0.75" bottom="0.75" header="0.3" footer="0.3"/>
  <tableParts count="1">
    <tablePart r:id="rId5"/>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BC108"/>
  <sheetViews>
    <sheetView showGridLines="0" workbookViewId="0"/>
  </sheetViews>
  <sheetFormatPr defaultColWidth="12.59765625" defaultRowHeight="15.75" customHeight="1"/>
  <cols>
    <col min="1" max="1" width="15.3984375" customWidth="1"/>
    <col min="2" max="2" width="13.46484375" customWidth="1"/>
    <col min="5" max="5" width="4.86328125" customWidth="1"/>
    <col min="6" max="6" width="12" customWidth="1"/>
    <col min="7" max="7" width="14.3984375" customWidth="1"/>
    <col min="8" max="8" width="13.265625" customWidth="1"/>
    <col min="9" max="9" width="31.46484375" customWidth="1"/>
    <col min="10" max="10" width="5.59765625" customWidth="1"/>
    <col min="11" max="17" width="8.46484375" customWidth="1"/>
    <col min="19" max="19" width="12.3984375" customWidth="1"/>
  </cols>
  <sheetData>
    <row r="1" spans="1:55">
      <c r="A1" s="115" t="s">
        <v>161</v>
      </c>
      <c r="B1" s="115"/>
      <c r="C1" s="115"/>
      <c r="D1" s="115"/>
      <c r="E1" s="115"/>
      <c r="F1" s="115"/>
      <c r="G1" s="115"/>
      <c r="H1" s="115"/>
      <c r="I1" s="115"/>
      <c r="J1" s="277" t="s">
        <v>162</v>
      </c>
      <c r="K1" s="278"/>
      <c r="L1" s="278"/>
      <c r="M1" s="278"/>
      <c r="N1" s="278"/>
      <c r="O1" s="279" t="s">
        <v>163</v>
      </c>
      <c r="P1" s="278"/>
      <c r="Q1" s="278"/>
      <c r="R1" s="278"/>
      <c r="S1" s="279" t="s">
        <v>163</v>
      </c>
      <c r="T1" s="278"/>
      <c r="U1" s="278"/>
      <c r="V1" s="278"/>
      <c r="W1" s="278"/>
      <c r="X1" s="279" t="s">
        <v>163</v>
      </c>
      <c r="Y1" s="278"/>
      <c r="Z1" s="278"/>
      <c r="AA1" s="278"/>
      <c r="AB1" s="278"/>
      <c r="AC1" s="279" t="s">
        <v>163</v>
      </c>
      <c r="AD1" s="278"/>
      <c r="AE1" s="278"/>
      <c r="AF1" s="278"/>
      <c r="AG1" s="278"/>
      <c r="AH1" s="278"/>
      <c r="AI1" s="278"/>
      <c r="AJ1" s="278"/>
      <c r="AK1" s="280" t="s">
        <v>164</v>
      </c>
      <c r="AL1" s="281"/>
      <c r="AM1" s="281"/>
      <c r="AN1" s="281"/>
      <c r="AO1" s="281"/>
      <c r="AP1" s="281"/>
      <c r="AQ1" s="281"/>
      <c r="AR1" s="277" t="s">
        <v>162</v>
      </c>
      <c r="AS1" s="278"/>
      <c r="AT1" s="278"/>
      <c r="AU1" s="278"/>
      <c r="AV1" s="278"/>
      <c r="AW1" s="279" t="s">
        <v>163</v>
      </c>
      <c r="AX1" s="278"/>
      <c r="AY1" s="278"/>
      <c r="AZ1" s="278"/>
      <c r="BA1" s="279" t="s">
        <v>163</v>
      </c>
      <c r="BB1" s="278"/>
      <c r="BC1" s="278"/>
    </row>
    <row r="2" spans="1:55" ht="15.75" customHeight="1">
      <c r="A2" s="282"/>
      <c r="B2" s="283" t="s">
        <v>165</v>
      </c>
      <c r="F2" s="376" t="s">
        <v>166</v>
      </c>
      <c r="G2" s="341"/>
      <c r="H2" s="341"/>
      <c r="I2" s="284"/>
      <c r="J2" s="285" t="s">
        <v>64</v>
      </c>
      <c r="K2" s="377" t="s">
        <v>15</v>
      </c>
      <c r="L2" s="329"/>
      <c r="M2" s="329"/>
      <c r="N2" s="378" t="s">
        <v>151</v>
      </c>
      <c r="O2" s="329"/>
      <c r="P2" s="367" t="s">
        <v>152</v>
      </c>
      <c r="Q2" s="329"/>
      <c r="R2" s="286"/>
      <c r="S2" s="379" t="s">
        <v>167</v>
      </c>
      <c r="T2" s="329"/>
      <c r="U2" s="329"/>
      <c r="V2" s="329"/>
      <c r="W2" s="329"/>
      <c r="X2" s="329"/>
      <c r="Y2" s="329"/>
      <c r="Z2" s="329"/>
      <c r="AA2" s="329"/>
      <c r="AB2" s="329"/>
      <c r="AC2" s="287"/>
      <c r="AD2" s="287"/>
      <c r="AE2" s="287"/>
      <c r="AF2" s="287"/>
      <c r="AG2" s="287"/>
      <c r="AH2" s="287"/>
      <c r="AI2" s="287"/>
      <c r="AJ2" s="287"/>
      <c r="AK2" s="287"/>
      <c r="AL2" s="287"/>
      <c r="AM2" s="287"/>
      <c r="AN2" s="287"/>
      <c r="AO2" s="287"/>
      <c r="AP2" s="287"/>
      <c r="AQ2" s="287"/>
      <c r="AR2" s="287"/>
      <c r="AS2" s="287"/>
      <c r="AT2" s="287"/>
      <c r="AU2" s="287"/>
      <c r="AV2" s="287"/>
      <c r="AW2" s="287"/>
      <c r="AX2" s="287"/>
      <c r="AY2" s="287"/>
      <c r="AZ2" s="287"/>
      <c r="BA2" s="287"/>
      <c r="BB2" s="287"/>
      <c r="BC2" s="287"/>
    </row>
    <row r="3" spans="1:55" ht="15.75" customHeight="1">
      <c r="A3" s="288" t="s">
        <v>168</v>
      </c>
      <c r="B3" s="289">
        <v>0.55000000000000004</v>
      </c>
      <c r="F3" s="369" t="s">
        <v>169</v>
      </c>
      <c r="G3" s="380" t="s">
        <v>170</v>
      </c>
      <c r="H3" s="382" t="str">
        <f>"Miss rate on "&amp;TEXT(B4,"0%")&amp;" target"</f>
        <v>Miss rate on 80% target</v>
      </c>
      <c r="I3" s="290"/>
      <c r="J3" s="291" t="s">
        <v>171</v>
      </c>
      <c r="K3" s="292" t="s">
        <v>172</v>
      </c>
      <c r="L3" s="257" t="s">
        <v>33</v>
      </c>
      <c r="M3" s="293" t="s">
        <v>158</v>
      </c>
      <c r="N3" s="259" t="s">
        <v>33</v>
      </c>
      <c r="O3" s="260" t="s">
        <v>158</v>
      </c>
      <c r="P3" s="261" t="s">
        <v>33</v>
      </c>
      <c r="Q3" s="262" t="s">
        <v>158</v>
      </c>
      <c r="R3" s="286"/>
      <c r="S3" s="368" t="s">
        <v>173</v>
      </c>
      <c r="T3" s="384" t="s">
        <v>174</v>
      </c>
      <c r="U3" s="329"/>
      <c r="V3" s="329"/>
      <c r="W3" s="329"/>
      <c r="X3" s="329"/>
      <c r="Y3" s="329"/>
      <c r="Z3" s="329"/>
      <c r="AA3" s="329"/>
      <c r="AB3" s="329"/>
      <c r="AC3" s="294"/>
      <c r="AD3" s="294"/>
      <c r="AE3" s="294"/>
      <c r="AF3" s="294"/>
      <c r="AG3" s="294"/>
      <c r="AH3" s="294"/>
      <c r="AI3" s="294"/>
      <c r="AJ3" s="294"/>
      <c r="AK3" s="294"/>
      <c r="AL3" s="294"/>
      <c r="AM3" s="294"/>
      <c r="AN3" s="294"/>
      <c r="AO3" s="294"/>
      <c r="AP3" s="294"/>
      <c r="AQ3" s="294"/>
      <c r="AR3" s="294"/>
      <c r="AS3" s="294"/>
      <c r="AT3" s="294"/>
      <c r="AU3" s="294"/>
      <c r="AV3" s="294"/>
      <c r="AW3" s="294"/>
      <c r="AX3" s="294"/>
      <c r="AY3" s="294"/>
      <c r="AZ3" s="294"/>
      <c r="BA3" s="294"/>
      <c r="BB3" s="294"/>
      <c r="BC3" s="294"/>
    </row>
    <row r="4" spans="1:55" ht="15.75" customHeight="1">
      <c r="A4" s="295" t="s">
        <v>175</v>
      </c>
      <c r="B4" s="296">
        <v>0.8</v>
      </c>
      <c r="F4" s="370"/>
      <c r="G4" s="381"/>
      <c r="H4" s="383"/>
      <c r="I4" s="297">
        <f>MATCH(B4,T4:BC4)</f>
        <v>29</v>
      </c>
      <c r="J4" s="298">
        <v>2</v>
      </c>
      <c r="K4" s="299">
        <v>1.6641679380000001</v>
      </c>
      <c r="L4" s="268">
        <v>1.77</v>
      </c>
      <c r="M4" s="269">
        <v>0.93</v>
      </c>
      <c r="N4" s="270">
        <v>1.77</v>
      </c>
      <c r="O4" s="271">
        <v>0.93</v>
      </c>
      <c r="P4" s="272">
        <v>1.1299999999999999</v>
      </c>
      <c r="Q4" s="273">
        <v>0.6</v>
      </c>
      <c r="R4" s="286"/>
      <c r="S4" s="329"/>
      <c r="T4" s="300">
        <v>0.1</v>
      </c>
      <c r="U4" s="300">
        <v>0.125</v>
      </c>
      <c r="V4" s="300">
        <v>0.15</v>
      </c>
      <c r="W4" s="300">
        <v>0.17499999999999999</v>
      </c>
      <c r="X4" s="300">
        <v>0.2</v>
      </c>
      <c r="Y4" s="300">
        <v>0.22500000000000001</v>
      </c>
      <c r="Z4" s="300">
        <v>0.25</v>
      </c>
      <c r="AA4" s="300">
        <v>0.27500000000000002</v>
      </c>
      <c r="AB4" s="300">
        <v>0.3</v>
      </c>
      <c r="AC4" s="300">
        <v>0.32500000000000001</v>
      </c>
      <c r="AD4" s="300">
        <v>0.35</v>
      </c>
      <c r="AE4" s="300">
        <v>0.375</v>
      </c>
      <c r="AF4" s="300">
        <v>0.4</v>
      </c>
      <c r="AG4" s="300">
        <v>0.42499999999999999</v>
      </c>
      <c r="AH4" s="300">
        <v>0.45</v>
      </c>
      <c r="AI4" s="300">
        <v>0.47499999999999998</v>
      </c>
      <c r="AJ4" s="300">
        <v>0.5</v>
      </c>
      <c r="AK4" s="300">
        <v>0.52500000000000002</v>
      </c>
      <c r="AL4" s="300">
        <v>0.55000000000000004</v>
      </c>
      <c r="AM4" s="300">
        <v>0.57499999999999996</v>
      </c>
      <c r="AN4" s="300">
        <v>0.6</v>
      </c>
      <c r="AO4" s="300">
        <v>0.625</v>
      </c>
      <c r="AP4" s="300">
        <v>0.65</v>
      </c>
      <c r="AQ4" s="300">
        <v>0.67500000000000004</v>
      </c>
      <c r="AR4" s="300">
        <v>0.7</v>
      </c>
      <c r="AS4" s="300">
        <v>0.72499999999999998</v>
      </c>
      <c r="AT4" s="300">
        <v>0.75</v>
      </c>
      <c r="AU4" s="300">
        <v>0.77500000000000002</v>
      </c>
      <c r="AV4" s="300">
        <v>0.8</v>
      </c>
      <c r="AW4" s="300">
        <v>0.82499999999999996</v>
      </c>
      <c r="AX4" s="300">
        <v>0.85</v>
      </c>
      <c r="AY4" s="300">
        <v>0.875</v>
      </c>
      <c r="AZ4" s="300">
        <v>0.9</v>
      </c>
      <c r="BA4" s="300">
        <v>0.92500000000000004</v>
      </c>
      <c r="BB4" s="300">
        <v>0.95</v>
      </c>
      <c r="BC4" s="300">
        <v>0.97499999999999998</v>
      </c>
    </row>
    <row r="5" spans="1:55">
      <c r="A5" s="371" t="s">
        <v>176</v>
      </c>
      <c r="B5" s="372">
        <f>B3*SQRT(-2*LN(1-B4))</f>
        <v>0.98676741789675593</v>
      </c>
      <c r="C5" s="362" t="str">
        <f>"&lt;&lt; This is the radius of a circle that will cover "&amp;TEXT(B4,"0%")&amp;" of shots"</f>
        <v>&lt;&lt; This is the radius of a circle that will cover 80% of shots</v>
      </c>
      <c r="D5" s="329"/>
      <c r="F5" s="301">
        <v>3</v>
      </c>
      <c r="G5" s="302">
        <f t="shared" ref="G5:G22" si="0">$B$3*1.25/SQRT(F5)</f>
        <v>0.39692831006786772</v>
      </c>
      <c r="H5" s="303">
        <f t="shared" ref="H5:H22" si="1">INDEX($S$1:$BC$83,I5,$I$4+1)</f>
        <v>8.1172567000000001E-2</v>
      </c>
      <c r="I5" s="304">
        <f t="shared" ref="I5:I22" si="2">MATCH(G5/$B$3,S:S)</f>
        <v>76</v>
      </c>
      <c r="J5" s="298">
        <v>3</v>
      </c>
      <c r="K5" s="299">
        <v>2.3384287879999999</v>
      </c>
      <c r="L5" s="268">
        <v>2.41</v>
      </c>
      <c r="M5" s="269">
        <v>0.89</v>
      </c>
      <c r="N5" s="270">
        <v>2.54</v>
      </c>
      <c r="O5" s="271">
        <v>0.93</v>
      </c>
      <c r="P5" s="272">
        <v>1.69</v>
      </c>
      <c r="Q5" s="273">
        <v>0.63</v>
      </c>
      <c r="R5" s="286"/>
      <c r="S5" s="305">
        <v>0.01</v>
      </c>
      <c r="T5" s="306">
        <v>4.7400000000000004E-6</v>
      </c>
      <c r="U5" s="306">
        <v>5.84E-6</v>
      </c>
      <c r="V5" s="306">
        <v>6.9099999999999999E-6</v>
      </c>
      <c r="W5" s="306">
        <v>7.9400000000000002E-6</v>
      </c>
      <c r="X5" s="306">
        <v>8.9299999999999992E-6</v>
      </c>
      <c r="Y5" s="306">
        <v>9.8800000000000003E-6</v>
      </c>
      <c r="Z5" s="306">
        <v>1.08E-5</v>
      </c>
      <c r="AA5" s="306">
        <v>1.17E-5</v>
      </c>
      <c r="AB5" s="306">
        <v>1.2500000000000001E-5</v>
      </c>
      <c r="AC5" s="306">
        <v>1.33E-5</v>
      </c>
      <c r="AD5" s="306">
        <v>1.4E-5</v>
      </c>
      <c r="AE5" s="306">
        <v>1.47E-5</v>
      </c>
      <c r="AF5" s="306">
        <v>1.5299999999999999E-5</v>
      </c>
      <c r="AG5" s="306">
        <v>1.59E-5</v>
      </c>
      <c r="AH5" s="306">
        <v>1.6399999999999999E-5</v>
      </c>
      <c r="AI5" s="306">
        <v>1.6900000000000001E-5</v>
      </c>
      <c r="AJ5" s="306">
        <v>1.73E-5</v>
      </c>
      <c r="AK5" s="306">
        <v>1.77E-5</v>
      </c>
      <c r="AL5" s="306">
        <v>1.8E-5</v>
      </c>
      <c r="AM5" s="306">
        <v>1.8199999999999999E-5</v>
      </c>
      <c r="AN5" s="306">
        <v>1.8300000000000001E-5</v>
      </c>
      <c r="AO5" s="306">
        <v>1.84E-5</v>
      </c>
      <c r="AP5" s="306">
        <v>1.84E-5</v>
      </c>
      <c r="AQ5" s="306">
        <v>1.8300000000000001E-5</v>
      </c>
      <c r="AR5" s="306">
        <v>1.8099999999999999E-5</v>
      </c>
      <c r="AS5" s="306">
        <v>1.7799999999999999E-5</v>
      </c>
      <c r="AT5" s="306">
        <v>1.73E-5</v>
      </c>
      <c r="AU5" s="306">
        <v>1.6799999999999998E-5</v>
      </c>
      <c r="AV5" s="306">
        <v>1.6099999999999998E-5</v>
      </c>
      <c r="AW5" s="306">
        <v>1.5299999999999999E-5</v>
      </c>
      <c r="AX5" s="306">
        <v>1.42E-5</v>
      </c>
      <c r="AY5" s="306">
        <v>1.2999999999999999E-5</v>
      </c>
      <c r="AZ5" s="306">
        <v>1.15E-5</v>
      </c>
      <c r="BA5" s="306">
        <v>9.7100000000000002E-6</v>
      </c>
      <c r="BB5" s="306">
        <v>7.4900000000000003E-6</v>
      </c>
      <c r="BC5" s="306">
        <v>4.6099999999999999E-6</v>
      </c>
    </row>
    <row r="6" spans="1:55">
      <c r="A6" s="329"/>
      <c r="B6" s="329"/>
      <c r="C6" s="329"/>
      <c r="D6" s="329"/>
      <c r="F6" s="307">
        <v>4</v>
      </c>
      <c r="G6" s="308">
        <f t="shared" si="0"/>
        <v>0.34375</v>
      </c>
      <c r="H6" s="309">
        <f t="shared" si="1"/>
        <v>6.0643247999999997E-2</v>
      </c>
      <c r="I6" s="304">
        <f t="shared" si="2"/>
        <v>66</v>
      </c>
      <c r="J6" s="298">
        <v>4</v>
      </c>
      <c r="K6" s="299">
        <v>2.7350300669999998</v>
      </c>
      <c r="L6" s="268">
        <v>2.79</v>
      </c>
      <c r="M6" s="269">
        <v>0.86</v>
      </c>
      <c r="N6" s="270">
        <v>3.03</v>
      </c>
      <c r="O6" s="271">
        <v>0.91</v>
      </c>
      <c r="P6" s="272">
        <v>2.06</v>
      </c>
      <c r="Q6" s="273">
        <v>0.62</v>
      </c>
      <c r="R6" s="286"/>
      <c r="S6" s="305">
        <v>0.02</v>
      </c>
      <c r="T6" s="306">
        <v>1.9000000000000001E-5</v>
      </c>
      <c r="U6" s="306">
        <v>2.34E-5</v>
      </c>
      <c r="V6" s="306">
        <v>2.76E-5</v>
      </c>
      <c r="W6" s="306">
        <v>3.1699999999999998E-5</v>
      </c>
      <c r="X6" s="306">
        <v>3.57E-5</v>
      </c>
      <c r="Y6" s="306">
        <v>3.9499999999999998E-5</v>
      </c>
      <c r="Z6" s="306">
        <v>4.3099999999999997E-5</v>
      </c>
      <c r="AA6" s="306">
        <v>4.6600000000000001E-5</v>
      </c>
      <c r="AB6" s="306">
        <v>4.99E-5</v>
      </c>
      <c r="AC6" s="306">
        <v>5.3100000000000003E-5</v>
      </c>
      <c r="AD6" s="306">
        <v>5.5999999999999999E-5</v>
      </c>
      <c r="AE6" s="306">
        <v>5.8699999999999997E-5</v>
      </c>
      <c r="AF6" s="306">
        <v>6.1299999999999999E-5</v>
      </c>
      <c r="AG6" s="306">
        <v>6.3600000000000001E-5</v>
      </c>
      <c r="AH6" s="306">
        <v>6.58E-5</v>
      </c>
      <c r="AI6" s="306">
        <v>6.7700000000000006E-5</v>
      </c>
      <c r="AJ6" s="306">
        <v>6.9300000000000004E-5</v>
      </c>
      <c r="AK6" s="306">
        <v>7.0699999999999997E-5</v>
      </c>
      <c r="AL6" s="306">
        <v>7.1899999999999999E-5</v>
      </c>
      <c r="AM6" s="306">
        <v>7.2700000000000005E-5</v>
      </c>
      <c r="AN6" s="306">
        <v>7.3300000000000006E-5</v>
      </c>
      <c r="AO6" s="306">
        <v>7.36E-5</v>
      </c>
      <c r="AP6" s="306">
        <v>7.3499999999999998E-5</v>
      </c>
      <c r="AQ6" s="306">
        <v>7.3100000000000001E-5</v>
      </c>
      <c r="AR6" s="306">
        <v>7.2200000000000007E-5</v>
      </c>
      <c r="AS6" s="306">
        <v>7.1000000000000005E-5</v>
      </c>
      <c r="AT6" s="306">
        <v>6.9300000000000004E-5</v>
      </c>
      <c r="AU6" s="306">
        <v>6.7100000000000005E-5</v>
      </c>
      <c r="AV6" s="306">
        <v>6.4399999999999993E-5</v>
      </c>
      <c r="AW6" s="306">
        <v>6.0999999999999999E-5</v>
      </c>
      <c r="AX6" s="306">
        <v>5.6900000000000001E-5</v>
      </c>
      <c r="AY6" s="306">
        <v>5.1999999999999997E-5</v>
      </c>
      <c r="AZ6" s="306">
        <v>4.6100000000000002E-5</v>
      </c>
      <c r="BA6" s="306">
        <v>3.8899999999999997E-5</v>
      </c>
      <c r="BB6" s="306">
        <v>3.0000000000000001E-5</v>
      </c>
      <c r="BC6" s="306">
        <v>1.84E-5</v>
      </c>
    </row>
    <row r="7" spans="1:55" ht="15.75" customHeight="1">
      <c r="A7" s="7"/>
      <c r="B7" s="310"/>
      <c r="C7" s="310"/>
      <c r="D7" s="310"/>
      <c r="F7" s="301">
        <v>5</v>
      </c>
      <c r="G7" s="302">
        <f t="shared" si="0"/>
        <v>0.30745934690622106</v>
      </c>
      <c r="H7" s="303">
        <f t="shared" si="1"/>
        <v>4.7935512E-2</v>
      </c>
      <c r="I7" s="304">
        <f t="shared" si="2"/>
        <v>59</v>
      </c>
      <c r="J7" s="298">
        <v>5</v>
      </c>
      <c r="K7" s="299">
        <v>3.0108635690000001</v>
      </c>
      <c r="L7" s="268">
        <v>3.07</v>
      </c>
      <c r="M7" s="269">
        <v>0.83</v>
      </c>
      <c r="N7" s="270">
        <v>3.4</v>
      </c>
      <c r="O7" s="271">
        <v>0.88</v>
      </c>
      <c r="P7" s="272">
        <v>2.33</v>
      </c>
      <c r="Q7" s="273">
        <v>0.61</v>
      </c>
      <c r="R7" s="286"/>
      <c r="S7" s="305">
        <v>0.03</v>
      </c>
      <c r="T7" s="306">
        <v>4.2700000000000001E-5</v>
      </c>
      <c r="U7" s="306">
        <v>5.2599999999999998E-5</v>
      </c>
      <c r="V7" s="306">
        <v>6.2199999999999994E-5</v>
      </c>
      <c r="W7" s="306">
        <v>7.1400000000000001E-5</v>
      </c>
      <c r="X7" s="306">
        <v>8.03E-5</v>
      </c>
      <c r="Y7" s="306">
        <v>8.8900000000000006E-5</v>
      </c>
      <c r="Z7" s="306">
        <v>9.7100000000000002E-5</v>
      </c>
      <c r="AA7" s="306">
        <v>1.04897E-4</v>
      </c>
      <c r="AB7" s="306">
        <v>1.1233199999999999E-4</v>
      </c>
      <c r="AC7" s="306">
        <v>1.1936500000000001E-4</v>
      </c>
      <c r="AD7" s="306">
        <v>1.2598199999999999E-4</v>
      </c>
      <c r="AE7" s="306">
        <v>1.3216599999999999E-4</v>
      </c>
      <c r="AF7" s="306">
        <v>1.3789999999999999E-4</v>
      </c>
      <c r="AG7" s="306">
        <v>1.43165E-4</v>
      </c>
      <c r="AH7" s="306">
        <v>1.4794100000000001E-4</v>
      </c>
      <c r="AI7" s="306">
        <v>1.52206E-4</v>
      </c>
      <c r="AJ7" s="306">
        <v>1.55935E-4</v>
      </c>
      <c r="AK7" s="306">
        <v>1.59102E-4</v>
      </c>
      <c r="AL7" s="306">
        <v>1.61676E-4</v>
      </c>
      <c r="AM7" s="306">
        <v>1.6362500000000001E-4</v>
      </c>
      <c r="AN7" s="306">
        <v>1.64912E-4</v>
      </c>
      <c r="AO7" s="306">
        <v>1.65496E-4</v>
      </c>
      <c r="AP7" s="306">
        <v>1.65329E-4</v>
      </c>
      <c r="AQ7" s="306">
        <v>1.6435899999999999E-4</v>
      </c>
      <c r="AR7" s="306">
        <v>1.6252199999999999E-4</v>
      </c>
      <c r="AS7" s="306">
        <v>1.5974699999999999E-4</v>
      </c>
      <c r="AT7" s="306">
        <v>1.55947E-4</v>
      </c>
      <c r="AU7" s="306">
        <v>1.5102099999999999E-4</v>
      </c>
      <c r="AV7" s="306">
        <v>1.44843E-4</v>
      </c>
      <c r="AW7" s="306">
        <v>1.37255E-4</v>
      </c>
      <c r="AX7" s="306">
        <v>1.28054E-4</v>
      </c>
      <c r="AY7" s="306">
        <v>1.1697E-4</v>
      </c>
      <c r="AZ7" s="306">
        <v>1.0362E-4</v>
      </c>
      <c r="BA7" s="306">
        <v>8.7399999999999997E-5</v>
      </c>
      <c r="BB7" s="306">
        <v>6.7399999999999998E-5</v>
      </c>
      <c r="BC7" s="306">
        <v>4.1499999999999999E-5</v>
      </c>
    </row>
    <row r="8" spans="1:55" ht="15.75" customHeight="1">
      <c r="A8" s="373" t="s">
        <v>154</v>
      </c>
      <c r="B8" s="375" t="s">
        <v>177</v>
      </c>
      <c r="C8" s="360"/>
      <c r="D8" s="350"/>
      <c r="F8" s="307">
        <v>6</v>
      </c>
      <c r="G8" s="308">
        <f t="shared" si="0"/>
        <v>0.28067069969390585</v>
      </c>
      <c r="H8" s="309">
        <f t="shared" si="1"/>
        <v>4.1310041999999998E-2</v>
      </c>
      <c r="I8" s="304">
        <f t="shared" si="2"/>
        <v>55</v>
      </c>
      <c r="J8" s="298">
        <v>6</v>
      </c>
      <c r="K8" s="299">
        <v>3.2244904999999999</v>
      </c>
      <c r="L8" s="268">
        <v>3.28</v>
      </c>
      <c r="M8" s="269">
        <v>0.8</v>
      </c>
      <c r="N8" s="270">
        <v>3.68</v>
      </c>
      <c r="O8" s="271">
        <v>0.87</v>
      </c>
      <c r="P8" s="272">
        <v>2.54</v>
      </c>
      <c r="Q8" s="273">
        <v>0.6</v>
      </c>
      <c r="R8" s="286"/>
      <c r="S8" s="305">
        <v>0.04</v>
      </c>
      <c r="T8" s="306">
        <v>7.5799999999999999E-5</v>
      </c>
      <c r="U8" s="306">
        <v>9.3399999999999993E-5</v>
      </c>
      <c r="V8" s="306">
        <v>1.10472E-4</v>
      </c>
      <c r="W8" s="306">
        <v>1.2692000000000001E-4</v>
      </c>
      <c r="X8" s="306">
        <v>1.4276100000000001E-4</v>
      </c>
      <c r="Y8" s="306">
        <v>1.57978E-4</v>
      </c>
      <c r="Z8" s="306">
        <v>1.7254999999999999E-4</v>
      </c>
      <c r="AA8" s="306">
        <v>1.8645599999999999E-4</v>
      </c>
      <c r="AB8" s="306">
        <v>1.99672E-4</v>
      </c>
      <c r="AC8" s="306">
        <v>2.1217499999999999E-4</v>
      </c>
      <c r="AD8" s="306">
        <v>2.2393700000000001E-4</v>
      </c>
      <c r="AE8" s="306">
        <v>2.3493E-4</v>
      </c>
      <c r="AF8" s="306">
        <v>2.4512299999999998E-4</v>
      </c>
      <c r="AG8" s="306">
        <v>2.5448400000000003E-4</v>
      </c>
      <c r="AH8" s="306">
        <v>2.6297499999999998E-4</v>
      </c>
      <c r="AI8" s="306">
        <v>2.7055699999999999E-4</v>
      </c>
      <c r="AJ8" s="306">
        <v>2.7718600000000001E-4</v>
      </c>
      <c r="AK8" s="306">
        <v>2.8281600000000002E-4</v>
      </c>
      <c r="AL8" s="306">
        <v>2.8739400000000001E-4</v>
      </c>
      <c r="AM8" s="306">
        <v>2.9085999999999999E-4</v>
      </c>
      <c r="AN8" s="306">
        <v>2.9314899999999998E-4</v>
      </c>
      <c r="AO8" s="306">
        <v>2.9418899999999998E-4</v>
      </c>
      <c r="AP8" s="306">
        <v>2.93894E-4</v>
      </c>
      <c r="AQ8" s="306">
        <v>2.9217099999999998E-4</v>
      </c>
      <c r="AR8" s="306">
        <v>2.8890699999999998E-4</v>
      </c>
      <c r="AS8" s="306">
        <v>2.8397600000000002E-4</v>
      </c>
      <c r="AT8" s="306">
        <v>2.7722499999999998E-4</v>
      </c>
      <c r="AU8" s="306">
        <v>2.68471E-4</v>
      </c>
      <c r="AV8" s="306">
        <v>2.5748999999999998E-4</v>
      </c>
      <c r="AW8" s="306">
        <v>2.4400299999999999E-4</v>
      </c>
      <c r="AX8" s="306">
        <v>2.2765E-4</v>
      </c>
      <c r="AY8" s="306">
        <v>2.0794699999999999E-4</v>
      </c>
      <c r="AZ8" s="306">
        <v>1.8421799999999999E-4</v>
      </c>
      <c r="BA8" s="306">
        <v>1.55434E-4</v>
      </c>
      <c r="BB8" s="306">
        <v>1.1985300000000001E-4</v>
      </c>
      <c r="BC8" s="306">
        <v>7.3800000000000005E-5</v>
      </c>
    </row>
    <row r="9" spans="1:55" ht="15.75" customHeight="1">
      <c r="A9" s="374"/>
      <c r="B9" s="311" t="s">
        <v>15</v>
      </c>
      <c r="C9" s="312" t="s">
        <v>151</v>
      </c>
      <c r="D9" s="313" t="s">
        <v>152</v>
      </c>
      <c r="F9" s="301">
        <v>7</v>
      </c>
      <c r="G9" s="302">
        <f t="shared" si="0"/>
        <v>0.25985057519384369</v>
      </c>
      <c r="H9" s="303">
        <f t="shared" si="1"/>
        <v>3.5156796999999997E-2</v>
      </c>
      <c r="I9" s="304">
        <f t="shared" si="2"/>
        <v>51</v>
      </c>
      <c r="J9" s="298">
        <v>7</v>
      </c>
      <c r="K9" s="299">
        <v>3.394683122</v>
      </c>
      <c r="L9" s="268">
        <v>3.44</v>
      </c>
      <c r="M9" s="269">
        <v>0.78</v>
      </c>
      <c r="N9" s="270">
        <v>3.91</v>
      </c>
      <c r="O9" s="271">
        <v>0.85</v>
      </c>
      <c r="P9" s="272">
        <v>2.7</v>
      </c>
      <c r="Q9" s="273">
        <v>0.59</v>
      </c>
      <c r="R9" s="286"/>
      <c r="S9" s="305">
        <v>0.05</v>
      </c>
      <c r="T9" s="306">
        <v>1.1846E-4</v>
      </c>
      <c r="U9" s="306">
        <v>1.4596499999999999E-4</v>
      </c>
      <c r="V9" s="306">
        <v>1.7257700000000001E-4</v>
      </c>
      <c r="W9" s="306">
        <v>1.98271E-4</v>
      </c>
      <c r="X9" s="306">
        <v>2.2301999999999999E-4</v>
      </c>
      <c r="Y9" s="306">
        <v>2.4679200000000002E-4</v>
      </c>
      <c r="Z9" s="306">
        <v>2.6955799999999998E-4</v>
      </c>
      <c r="AA9" s="306">
        <v>2.9128200000000002E-4</v>
      </c>
      <c r="AB9" s="306">
        <v>3.1192999999999998E-4</v>
      </c>
      <c r="AC9" s="306">
        <v>3.3146299999999999E-4</v>
      </c>
      <c r="AD9" s="306">
        <v>3.4984000000000003E-4</v>
      </c>
      <c r="AE9" s="306">
        <v>3.67015E-4</v>
      </c>
      <c r="AF9" s="306">
        <v>3.8294099999999998E-4</v>
      </c>
      <c r="AG9" s="306">
        <v>3.9756600000000002E-4</v>
      </c>
      <c r="AH9" s="306">
        <v>4.1083299999999999E-4</v>
      </c>
      <c r="AI9" s="306">
        <v>4.2267999999999998E-4</v>
      </c>
      <c r="AJ9" s="306">
        <v>4.3303999999999999E-4</v>
      </c>
      <c r="AK9" s="306">
        <v>4.4183800000000001E-4</v>
      </c>
      <c r="AL9" s="306">
        <v>4.48992E-4</v>
      </c>
      <c r="AM9" s="306">
        <v>4.5440999999999998E-4</v>
      </c>
      <c r="AN9" s="306">
        <v>4.5799000000000002E-4</v>
      </c>
      <c r="AO9" s="306">
        <v>4.59617E-4</v>
      </c>
      <c r="AP9" s="306">
        <v>4.5916099999999998E-4</v>
      </c>
      <c r="AQ9" s="306">
        <v>4.5647199999999998E-4</v>
      </c>
      <c r="AR9" s="306">
        <v>4.5137699999999998E-4</v>
      </c>
      <c r="AS9" s="306">
        <v>4.4367700000000001E-4</v>
      </c>
      <c r="AT9" s="306">
        <v>4.33134E-4</v>
      </c>
      <c r="AU9" s="306">
        <v>4.1946099999999999E-4</v>
      </c>
      <c r="AV9" s="306">
        <v>4.0231000000000002E-4</v>
      </c>
      <c r="AW9" s="306">
        <v>3.8124399999999998E-4</v>
      </c>
      <c r="AX9" s="306">
        <v>3.5569900000000001E-4</v>
      </c>
      <c r="AY9" s="306">
        <v>3.2492099999999999E-4</v>
      </c>
      <c r="AZ9" s="306">
        <v>2.8784999999999998E-4</v>
      </c>
      <c r="BA9" s="306">
        <v>2.4288200000000001E-4</v>
      </c>
      <c r="BB9" s="306">
        <v>1.8729200000000001E-4</v>
      </c>
      <c r="BC9" s="306">
        <v>1.15338E-4</v>
      </c>
    </row>
    <row r="10" spans="1:55">
      <c r="A10" s="314">
        <v>2</v>
      </c>
      <c r="B10" s="315">
        <f t="shared" ref="B10:B108" si="3">$B$3*L4</f>
        <v>0.97350000000000014</v>
      </c>
      <c r="C10" s="316">
        <f t="shared" ref="C10:C108" si="4">$B$3*N4</f>
        <v>0.97350000000000014</v>
      </c>
      <c r="D10" s="317">
        <f t="shared" ref="D10:D108" si="5">$B$3*P4</f>
        <v>0.62149999999999994</v>
      </c>
      <c r="F10" s="307">
        <v>8</v>
      </c>
      <c r="G10" s="308">
        <f t="shared" si="0"/>
        <v>0.2430679560328757</v>
      </c>
      <c r="H10" s="309">
        <f t="shared" si="1"/>
        <v>3.0855909000000001E-2</v>
      </c>
      <c r="I10" s="304">
        <f t="shared" si="2"/>
        <v>48</v>
      </c>
      <c r="J10" s="298">
        <v>8</v>
      </c>
      <c r="K10" s="299">
        <v>3.5365435949999999</v>
      </c>
      <c r="L10" s="268">
        <v>3.59</v>
      </c>
      <c r="M10" s="269">
        <v>0.77</v>
      </c>
      <c r="N10" s="270">
        <v>4.1100000000000003</v>
      </c>
      <c r="O10" s="271">
        <v>0.83</v>
      </c>
      <c r="P10" s="272">
        <v>2.85</v>
      </c>
      <c r="Q10" s="273">
        <v>0.57999999999999996</v>
      </c>
      <c r="R10" s="286"/>
      <c r="S10" s="305">
        <v>0.06</v>
      </c>
      <c r="T10" s="306">
        <v>1.7053899999999999E-4</v>
      </c>
      <c r="U10" s="306">
        <v>2.1013499999999999E-4</v>
      </c>
      <c r="V10" s="306">
        <v>2.4844800000000002E-4</v>
      </c>
      <c r="W10" s="306">
        <v>2.8543999999999998E-4</v>
      </c>
      <c r="X10" s="306">
        <v>3.2107000000000001E-4</v>
      </c>
      <c r="Y10" s="306">
        <v>3.5529600000000001E-4</v>
      </c>
      <c r="Z10" s="306">
        <v>3.8807199999999999E-4</v>
      </c>
      <c r="AA10" s="306">
        <v>4.1934999999999997E-4</v>
      </c>
      <c r="AB10" s="306">
        <v>4.49078E-4</v>
      </c>
      <c r="AC10" s="306">
        <v>4.7720199999999998E-4</v>
      </c>
      <c r="AD10" s="306">
        <v>5.0365999999999996E-4</v>
      </c>
      <c r="AE10" s="306">
        <v>5.2839E-4</v>
      </c>
      <c r="AF10" s="306">
        <v>5.5132200000000003E-4</v>
      </c>
      <c r="AG10" s="306">
        <v>5.7238099999999995E-4</v>
      </c>
      <c r="AH10" s="306">
        <v>5.9148499999999999E-4</v>
      </c>
      <c r="AI10" s="306">
        <v>6.0854599999999996E-4</v>
      </c>
      <c r="AJ10" s="306">
        <v>6.2346600000000004E-4</v>
      </c>
      <c r="AK10" s="306">
        <v>6.3613700000000005E-4</v>
      </c>
      <c r="AL10" s="306">
        <v>6.46442E-4</v>
      </c>
      <c r="AM10" s="306">
        <v>6.5424799999999996E-4</v>
      </c>
      <c r="AN10" s="306">
        <v>6.59408E-4</v>
      </c>
      <c r="AO10" s="306">
        <v>6.61756E-4</v>
      </c>
      <c r="AP10" s="306">
        <v>6.6110500000000005E-4</v>
      </c>
      <c r="AQ10" s="306">
        <v>6.5724000000000002E-4</v>
      </c>
      <c r="AR10" s="306">
        <v>6.4991199999999999E-4</v>
      </c>
      <c r="AS10" s="306">
        <v>6.38833E-4</v>
      </c>
      <c r="AT10" s="306">
        <v>6.2365999999999995E-4</v>
      </c>
      <c r="AU10" s="306">
        <v>6.0398199999999998E-4</v>
      </c>
      <c r="AV10" s="306">
        <v>5.7929599999999998E-4</v>
      </c>
      <c r="AW10" s="306">
        <v>5.48972E-4</v>
      </c>
      <c r="AX10" s="306">
        <v>5.1219899999999997E-4</v>
      </c>
      <c r="AY10" s="306">
        <v>4.6789100000000001E-4</v>
      </c>
      <c r="AZ10" s="306">
        <v>4.1452200000000001E-4</v>
      </c>
      <c r="BA10" s="306">
        <v>3.4977899999999999E-4</v>
      </c>
      <c r="BB10" s="306">
        <v>2.6973699999999998E-4</v>
      </c>
      <c r="BC10" s="306">
        <v>1.66126E-4</v>
      </c>
    </row>
    <row r="11" spans="1:55">
      <c r="A11" s="191">
        <v>3</v>
      </c>
      <c r="B11" s="318">
        <f t="shared" si="3"/>
        <v>1.3255000000000001</v>
      </c>
      <c r="C11" s="319">
        <f t="shared" si="4"/>
        <v>1.3970000000000002</v>
      </c>
      <c r="D11" s="320">
        <f t="shared" si="5"/>
        <v>0.92949999999999999</v>
      </c>
      <c r="F11" s="301">
        <v>9</v>
      </c>
      <c r="G11" s="302">
        <f t="shared" si="0"/>
        <v>0.22916666666666666</v>
      </c>
      <c r="H11" s="303">
        <f t="shared" si="1"/>
        <v>2.6827153999999999E-2</v>
      </c>
      <c r="I11" s="304">
        <f t="shared" si="2"/>
        <v>45</v>
      </c>
      <c r="J11" s="298">
        <v>9</v>
      </c>
      <c r="K11" s="299">
        <v>3.6586525220000001</v>
      </c>
      <c r="L11" s="268">
        <v>3.71</v>
      </c>
      <c r="M11" s="269">
        <v>0.75</v>
      </c>
      <c r="N11" s="270">
        <v>4.2699999999999996</v>
      </c>
      <c r="O11" s="271">
        <v>0.82</v>
      </c>
      <c r="P11" s="272">
        <v>2.97</v>
      </c>
      <c r="Q11" s="273">
        <v>0.56999999999999995</v>
      </c>
      <c r="R11" s="286"/>
      <c r="S11" s="305">
        <v>7.0000000000000007E-2</v>
      </c>
      <c r="T11" s="306">
        <v>2.3205099999999999E-4</v>
      </c>
      <c r="U11" s="306">
        <v>2.8593100000000001E-4</v>
      </c>
      <c r="V11" s="306">
        <v>3.3806500000000002E-4</v>
      </c>
      <c r="W11" s="306">
        <v>3.8840199999999999E-4</v>
      </c>
      <c r="X11" s="306">
        <v>4.3688599999999999E-4</v>
      </c>
      <c r="Y11" s="306">
        <v>4.8346000000000001E-4</v>
      </c>
      <c r="Z11" s="306">
        <v>5.2806200000000004E-4</v>
      </c>
      <c r="AA11" s="306">
        <v>5.7062599999999997E-4</v>
      </c>
      <c r="AB11" s="306">
        <v>6.1108199999999999E-4</v>
      </c>
      <c r="AC11" s="306">
        <v>6.4935500000000001E-4</v>
      </c>
      <c r="AD11" s="306">
        <v>6.8536300000000003E-4</v>
      </c>
      <c r="AE11" s="306">
        <v>7.1901899999999999E-4</v>
      </c>
      <c r="AF11" s="306">
        <v>7.5022900000000004E-4</v>
      </c>
      <c r="AG11" s="306">
        <v>7.7889099999999998E-4</v>
      </c>
      <c r="AH11" s="306">
        <v>8.0489400000000001E-4</v>
      </c>
      <c r="AI11" s="306">
        <v>8.2811600000000005E-4</v>
      </c>
      <c r="AJ11" s="306">
        <v>8.48426E-4</v>
      </c>
      <c r="AK11" s="306">
        <v>8.6567700000000003E-4</v>
      </c>
      <c r="AL11" s="306">
        <v>8.7970699999999997E-4</v>
      </c>
      <c r="AM11" s="306">
        <v>8.9033799999999996E-4</v>
      </c>
      <c r="AN11" s="306">
        <v>8.9736899999999997E-4</v>
      </c>
      <c r="AO11" s="306">
        <v>9.0057500000000003E-4</v>
      </c>
      <c r="AP11" s="306">
        <v>8.9969900000000001E-4</v>
      </c>
      <c r="AQ11" s="306">
        <v>8.9444899999999996E-4</v>
      </c>
      <c r="AR11" s="306">
        <v>8.8448900000000002E-4</v>
      </c>
      <c r="AS11" s="306">
        <v>8.6942300000000003E-4</v>
      </c>
      <c r="AT11" s="306">
        <v>8.4878600000000003E-4</v>
      </c>
      <c r="AU11" s="306">
        <v>8.22019E-4</v>
      </c>
      <c r="AV11" s="306">
        <v>7.88436E-4</v>
      </c>
      <c r="AW11" s="306">
        <v>7.4717999999999996E-4</v>
      </c>
      <c r="AX11" s="306">
        <v>6.9714699999999996E-4</v>
      </c>
      <c r="AY11" s="306">
        <v>6.3686000000000005E-4</v>
      </c>
      <c r="AZ11" s="306">
        <v>5.64238E-4</v>
      </c>
      <c r="BA11" s="306">
        <v>4.76133E-4</v>
      </c>
      <c r="BB11" s="306">
        <v>3.67201E-4</v>
      </c>
      <c r="BC11" s="306">
        <v>2.2617700000000001E-4</v>
      </c>
    </row>
    <row r="12" spans="1:55">
      <c r="A12" s="314">
        <v>4</v>
      </c>
      <c r="B12" s="315">
        <f t="shared" si="3"/>
        <v>1.5345000000000002</v>
      </c>
      <c r="C12" s="316">
        <f t="shared" si="4"/>
        <v>1.6665000000000001</v>
      </c>
      <c r="D12" s="317">
        <f t="shared" si="5"/>
        <v>1.1330000000000002</v>
      </c>
      <c r="F12" s="307">
        <v>10</v>
      </c>
      <c r="G12" s="308">
        <f t="shared" si="0"/>
        <v>0.21740658913657607</v>
      </c>
      <c r="H12" s="309">
        <f t="shared" si="1"/>
        <v>2.4293711999999999E-2</v>
      </c>
      <c r="I12" s="304">
        <f t="shared" si="2"/>
        <v>43</v>
      </c>
      <c r="J12" s="298">
        <v>10</v>
      </c>
      <c r="K12" s="299">
        <v>3.765782964</v>
      </c>
      <c r="L12" s="268">
        <v>3.81</v>
      </c>
      <c r="M12" s="269">
        <v>0.74</v>
      </c>
      <c r="N12" s="270">
        <v>4.42</v>
      </c>
      <c r="O12" s="271">
        <v>0.81</v>
      </c>
      <c r="P12" s="272">
        <v>3.08</v>
      </c>
      <c r="Q12" s="273">
        <v>0.56000000000000005</v>
      </c>
      <c r="R12" s="286"/>
      <c r="S12" s="305">
        <v>0.08</v>
      </c>
      <c r="T12" s="306">
        <v>3.0297899999999999E-4</v>
      </c>
      <c r="U12" s="306">
        <v>3.7333000000000001E-4</v>
      </c>
      <c r="V12" s="306">
        <v>4.4140200000000003E-4</v>
      </c>
      <c r="W12" s="306">
        <v>5.0712800000000003E-4</v>
      </c>
      <c r="X12" s="306">
        <v>5.7043600000000001E-4</v>
      </c>
      <c r="Y12" s="306">
        <v>6.3125099999999999E-4</v>
      </c>
      <c r="Z12" s="306">
        <v>6.8949199999999999E-4</v>
      </c>
      <c r="AA12" s="306">
        <v>7.4507299999999996E-4</v>
      </c>
      <c r="AB12" s="306">
        <v>7.9790199999999996E-4</v>
      </c>
      <c r="AC12" s="306">
        <v>8.4788099999999998E-4</v>
      </c>
      <c r="AD12" s="306">
        <v>8.9490499999999998E-4</v>
      </c>
      <c r="AE12" s="306">
        <v>9.3885799999999999E-4</v>
      </c>
      <c r="AF12" s="306">
        <v>9.7961800000000003E-4</v>
      </c>
      <c r="AG12" s="306">
        <v>1.0170509999999999E-3</v>
      </c>
      <c r="AH12" s="306">
        <v>1.0510140000000001E-3</v>
      </c>
      <c r="AI12" s="306">
        <v>1.0813470000000001E-3</v>
      </c>
      <c r="AJ12" s="306">
        <v>1.107877E-3</v>
      </c>
      <c r="AK12" s="306">
        <v>1.1304139999999999E-3</v>
      </c>
      <c r="AL12" s="306">
        <v>1.148746E-3</v>
      </c>
      <c r="AM12" s="306">
        <v>1.1626410000000001E-3</v>
      </c>
      <c r="AN12" s="306">
        <v>1.1718360000000001E-3</v>
      </c>
      <c r="AO12" s="306">
        <v>1.1760360000000001E-3</v>
      </c>
      <c r="AP12" s="306">
        <v>1.174907E-3</v>
      </c>
      <c r="AQ12" s="306">
        <v>1.168068E-3</v>
      </c>
      <c r="AR12" s="306">
        <v>1.1550779999999999E-3</v>
      </c>
      <c r="AS12" s="306">
        <v>1.1354220000000001E-3</v>
      </c>
      <c r="AT12" s="306">
        <v>1.1084910000000001E-3</v>
      </c>
      <c r="AU12" s="306">
        <v>1.0735549999999999E-3</v>
      </c>
      <c r="AV12" s="306">
        <v>1.029718E-3</v>
      </c>
      <c r="AW12" s="306">
        <v>9.7586199999999998E-4</v>
      </c>
      <c r="AX12" s="306">
        <v>9.1054199999999997E-4</v>
      </c>
      <c r="AY12" s="306">
        <v>8.3182899999999997E-4</v>
      </c>
      <c r="AZ12" s="306">
        <v>7.37005E-4</v>
      </c>
      <c r="BA12" s="306">
        <v>6.2195700000000002E-4</v>
      </c>
      <c r="BB12" s="306">
        <v>4.7969899999999999E-4</v>
      </c>
      <c r="BC12" s="306">
        <v>2.9550900000000001E-4</v>
      </c>
    </row>
    <row r="13" spans="1:55">
      <c r="A13" s="191">
        <v>5</v>
      </c>
      <c r="B13" s="318">
        <f t="shared" si="3"/>
        <v>1.6885000000000001</v>
      </c>
      <c r="C13" s="319">
        <f t="shared" si="4"/>
        <v>1.87</v>
      </c>
      <c r="D13" s="320">
        <f t="shared" si="5"/>
        <v>1.2815000000000001</v>
      </c>
      <c r="F13" s="301">
        <v>11</v>
      </c>
      <c r="G13" s="302">
        <f t="shared" si="0"/>
        <v>0.20728904939721249</v>
      </c>
      <c r="H13" s="303">
        <f t="shared" si="1"/>
        <v>2.1882973E-2</v>
      </c>
      <c r="I13" s="304">
        <f t="shared" si="2"/>
        <v>41</v>
      </c>
      <c r="J13" s="298">
        <v>11</v>
      </c>
      <c r="K13" s="299">
        <v>3.856827408</v>
      </c>
      <c r="L13" s="268">
        <v>3.9</v>
      </c>
      <c r="M13" s="269">
        <v>0.73</v>
      </c>
      <c r="N13" s="270">
        <v>4.55</v>
      </c>
      <c r="O13" s="271">
        <v>0.8</v>
      </c>
      <c r="P13" s="272">
        <v>3.17</v>
      </c>
      <c r="Q13" s="273">
        <v>0.56000000000000005</v>
      </c>
      <c r="R13" s="286"/>
      <c r="S13" s="305">
        <v>0.09</v>
      </c>
      <c r="T13" s="306">
        <v>3.8330299999999999E-4</v>
      </c>
      <c r="U13" s="306">
        <v>4.7230900000000002E-4</v>
      </c>
      <c r="V13" s="306">
        <v>5.5843199999999998E-4</v>
      </c>
      <c r="W13" s="306">
        <v>6.4158800000000001E-4</v>
      </c>
      <c r="X13" s="306">
        <v>7.2168600000000003E-4</v>
      </c>
      <c r="Y13" s="306">
        <v>7.9863099999999995E-4</v>
      </c>
      <c r="Z13" s="306">
        <v>8.7232100000000001E-4</v>
      </c>
      <c r="AA13" s="306">
        <v>9.4264700000000002E-4</v>
      </c>
      <c r="AB13" s="306">
        <v>1.009493E-3</v>
      </c>
      <c r="AC13" s="306">
        <v>1.0727340000000001E-3</v>
      </c>
      <c r="AD13" s="306">
        <v>1.132236E-3</v>
      </c>
      <c r="AE13" s="306">
        <v>1.1878559999999999E-3</v>
      </c>
      <c r="AF13" s="306">
        <v>1.239436E-3</v>
      </c>
      <c r="AG13" s="306">
        <v>1.28681E-3</v>
      </c>
      <c r="AH13" s="306">
        <v>1.3297929999999999E-3</v>
      </c>
      <c r="AI13" s="306">
        <v>1.3681850000000001E-3</v>
      </c>
      <c r="AJ13" s="306">
        <v>1.4017669999999999E-3</v>
      </c>
      <c r="AK13" s="306">
        <v>1.430298E-3</v>
      </c>
      <c r="AL13" s="306">
        <v>1.453511E-3</v>
      </c>
      <c r="AM13" s="306">
        <v>1.4711100000000001E-3</v>
      </c>
      <c r="AN13" s="306">
        <v>1.482763E-3</v>
      </c>
      <c r="AO13" s="306">
        <v>1.488098E-3</v>
      </c>
      <c r="AP13" s="306">
        <v>1.486692E-3</v>
      </c>
      <c r="AQ13" s="306">
        <v>1.4780609999999999E-3</v>
      </c>
      <c r="AR13" s="306">
        <v>1.4616480000000001E-3</v>
      </c>
      <c r="AS13" s="306">
        <v>1.4368009999999999E-3</v>
      </c>
      <c r="AT13" s="306">
        <v>1.402751E-3</v>
      </c>
      <c r="AU13" s="306">
        <v>1.3585699999999999E-3</v>
      </c>
      <c r="AV13" s="306">
        <v>1.3031290000000001E-3</v>
      </c>
      <c r="AW13" s="306">
        <v>1.235007E-3</v>
      </c>
      <c r="AX13" s="306">
        <v>1.152379E-3</v>
      </c>
      <c r="AY13" s="306">
        <v>1.0528009999999999E-3</v>
      </c>
      <c r="AZ13" s="306">
        <v>9.3283199999999998E-4</v>
      </c>
      <c r="BA13" s="306">
        <v>7.8726299999999996E-4</v>
      </c>
      <c r="BB13" s="306">
        <v>6.07247E-4</v>
      </c>
      <c r="BC13" s="306">
        <v>3.7413700000000003E-4</v>
      </c>
    </row>
    <row r="14" spans="1:55">
      <c r="A14" s="314">
        <v>6</v>
      </c>
      <c r="B14" s="315">
        <f t="shared" si="3"/>
        <v>1.804</v>
      </c>
      <c r="C14" s="316">
        <f t="shared" si="4"/>
        <v>2.0240000000000005</v>
      </c>
      <c r="D14" s="317">
        <f t="shared" si="5"/>
        <v>1.3970000000000002</v>
      </c>
      <c r="F14" s="307">
        <v>12</v>
      </c>
      <c r="G14" s="308">
        <f t="shared" si="0"/>
        <v>0.19846415503393386</v>
      </c>
      <c r="H14" s="309">
        <f t="shared" si="1"/>
        <v>2.0723816999999999E-2</v>
      </c>
      <c r="I14" s="304">
        <f t="shared" si="2"/>
        <v>40</v>
      </c>
      <c r="J14" s="298">
        <v>12</v>
      </c>
      <c r="K14" s="299">
        <v>3.9404195519999998</v>
      </c>
      <c r="L14" s="268">
        <v>3.99</v>
      </c>
      <c r="M14" s="269">
        <v>0.72</v>
      </c>
      <c r="N14" s="270">
        <v>4.67</v>
      </c>
      <c r="O14" s="271">
        <v>0.79</v>
      </c>
      <c r="P14" s="272">
        <v>3.26</v>
      </c>
      <c r="Q14" s="273">
        <v>0.55000000000000004</v>
      </c>
      <c r="R14" s="286"/>
      <c r="S14" s="305">
        <v>0.1</v>
      </c>
      <c r="T14" s="306">
        <v>4.7300100000000002E-4</v>
      </c>
      <c r="U14" s="306">
        <v>5.8283900000000004E-4</v>
      </c>
      <c r="V14" s="306">
        <v>6.89121E-4</v>
      </c>
      <c r="W14" s="306">
        <v>7.9174400000000004E-4</v>
      </c>
      <c r="X14" s="306">
        <v>8.9059499999999999E-4</v>
      </c>
      <c r="Y14" s="306">
        <v>9.8555600000000006E-4</v>
      </c>
      <c r="Z14" s="306">
        <v>1.076502E-3</v>
      </c>
      <c r="AA14" s="306">
        <v>1.1632979999999999E-3</v>
      </c>
      <c r="AB14" s="306">
        <v>1.2458009999999999E-3</v>
      </c>
      <c r="AC14" s="306">
        <v>1.323858E-3</v>
      </c>
      <c r="AD14" s="306">
        <v>1.397302E-3</v>
      </c>
      <c r="AE14" s="306">
        <v>1.465956E-3</v>
      </c>
      <c r="AF14" s="306">
        <v>1.5296280000000001E-3</v>
      </c>
      <c r="AG14" s="306">
        <v>1.5881090000000001E-3</v>
      </c>
      <c r="AH14" s="306">
        <v>1.6411729999999999E-3</v>
      </c>
      <c r="AI14" s="306">
        <v>1.688574E-3</v>
      </c>
      <c r="AJ14" s="306">
        <v>1.73004E-3</v>
      </c>
      <c r="AK14" s="306">
        <v>1.7652740000000001E-3</v>
      </c>
      <c r="AL14" s="306">
        <v>1.793946E-3</v>
      </c>
      <c r="AM14" s="306">
        <v>1.815692E-3</v>
      </c>
      <c r="AN14" s="306">
        <v>1.830101E-3</v>
      </c>
      <c r="AO14" s="306">
        <v>1.836713E-3</v>
      </c>
      <c r="AP14" s="306">
        <v>1.835008E-3</v>
      </c>
      <c r="AQ14" s="306">
        <v>1.824387E-3</v>
      </c>
      <c r="AR14" s="306">
        <v>1.8041629999999999E-3</v>
      </c>
      <c r="AS14" s="306">
        <v>1.7735299999999999E-3</v>
      </c>
      <c r="AT14" s="306">
        <v>1.7315379999999999E-3</v>
      </c>
      <c r="AU14" s="306">
        <v>1.6770450000000001E-3</v>
      </c>
      <c r="AV14" s="306">
        <v>1.608651E-3</v>
      </c>
      <c r="AW14" s="306">
        <v>1.5246070000000001E-3</v>
      </c>
      <c r="AX14" s="306">
        <v>1.4226550000000001E-3</v>
      </c>
      <c r="AY14" s="306">
        <v>1.2997779999999999E-3</v>
      </c>
      <c r="AZ14" s="306">
        <v>1.1517260000000001E-3</v>
      </c>
      <c r="BA14" s="306">
        <v>9.7206500000000004E-4</v>
      </c>
      <c r="BB14" s="306">
        <v>7.4986400000000004E-4</v>
      </c>
      <c r="BC14" s="306">
        <v>4.6208300000000001E-4</v>
      </c>
    </row>
    <row r="15" spans="1:55">
      <c r="A15" s="191">
        <v>7</v>
      </c>
      <c r="B15" s="318">
        <f t="shared" si="3"/>
        <v>1.8920000000000001</v>
      </c>
      <c r="C15" s="319">
        <f t="shared" si="4"/>
        <v>2.1505000000000001</v>
      </c>
      <c r="D15" s="320">
        <f t="shared" si="5"/>
        <v>1.4850000000000003</v>
      </c>
      <c r="F15" s="301">
        <v>13</v>
      </c>
      <c r="G15" s="302">
        <f t="shared" si="0"/>
        <v>0.19067819245242251</v>
      </c>
      <c r="H15" s="303">
        <f t="shared" si="1"/>
        <v>1.8498304E-2</v>
      </c>
      <c r="I15" s="304">
        <f t="shared" si="2"/>
        <v>38</v>
      </c>
      <c r="J15" s="298">
        <v>13</v>
      </c>
      <c r="K15" s="299">
        <v>4.0161970729999998</v>
      </c>
      <c r="L15" s="268">
        <v>4.0599999999999996</v>
      </c>
      <c r="M15" s="269">
        <v>0.71</v>
      </c>
      <c r="N15" s="270">
        <v>4.78</v>
      </c>
      <c r="O15" s="271">
        <v>0.78</v>
      </c>
      <c r="P15" s="272">
        <v>3.34</v>
      </c>
      <c r="Q15" s="273">
        <v>0.54</v>
      </c>
      <c r="R15" s="286"/>
      <c r="S15" s="305">
        <v>0.11</v>
      </c>
      <c r="T15" s="306">
        <v>5.7204700000000001E-4</v>
      </c>
      <c r="U15" s="306">
        <v>7.0489000000000001E-4</v>
      </c>
      <c r="V15" s="306">
        <v>8.3343499999999999E-4</v>
      </c>
      <c r="W15" s="306">
        <v>9.5755600000000003E-4</v>
      </c>
      <c r="X15" s="306">
        <v>1.077117E-3</v>
      </c>
      <c r="Y15" s="306">
        <v>1.1919770000000001E-3</v>
      </c>
      <c r="Z15" s="306">
        <v>1.3019819999999999E-3</v>
      </c>
      <c r="AA15" s="306">
        <v>1.4069709999999999E-3</v>
      </c>
      <c r="AB15" s="306">
        <v>1.5067699999999999E-3</v>
      </c>
      <c r="AC15" s="306">
        <v>1.6011930000000001E-3</v>
      </c>
      <c r="AD15" s="306">
        <v>1.690039E-3</v>
      </c>
      <c r="AE15" s="306">
        <v>1.7730949999999999E-3</v>
      </c>
      <c r="AF15" s="306">
        <v>1.8501259999999999E-3</v>
      </c>
      <c r="AG15" s="306">
        <v>1.920883E-3</v>
      </c>
      <c r="AH15" s="306">
        <v>1.9850890000000002E-3</v>
      </c>
      <c r="AI15" s="306">
        <v>2.0424480000000001E-3</v>
      </c>
      <c r="AJ15" s="306">
        <v>2.0926310000000002E-3</v>
      </c>
      <c r="AK15" s="306">
        <v>2.135278E-3</v>
      </c>
      <c r="AL15" s="306">
        <v>2.169991E-3</v>
      </c>
      <c r="AM15" s="306">
        <v>2.1963270000000001E-3</v>
      </c>
      <c r="AN15" s="306">
        <v>2.213792E-3</v>
      </c>
      <c r="AO15" s="306">
        <v>2.2218289999999998E-3</v>
      </c>
      <c r="AP15" s="306">
        <v>2.219805E-3</v>
      </c>
      <c r="AQ15" s="306">
        <v>2.2070000000000002E-3</v>
      </c>
      <c r="AR15" s="306">
        <v>2.1825799999999999E-3</v>
      </c>
      <c r="AS15" s="306">
        <v>2.1455710000000002E-3</v>
      </c>
      <c r="AT15" s="306">
        <v>2.094823E-3</v>
      </c>
      <c r="AU15" s="306">
        <v>2.028953E-3</v>
      </c>
      <c r="AV15" s="306">
        <v>1.946267E-3</v>
      </c>
      <c r="AW15" s="306">
        <v>1.8446490000000001E-3</v>
      </c>
      <c r="AX15" s="306">
        <v>1.7213650000000001E-3</v>
      </c>
      <c r="AY15" s="306">
        <v>1.572763E-3</v>
      </c>
      <c r="AZ15" s="306">
        <v>1.3936980000000001E-3</v>
      </c>
      <c r="BA15" s="306">
        <v>1.1763800000000001E-3</v>
      </c>
      <c r="BB15" s="306">
        <v>9.0757100000000003E-4</v>
      </c>
      <c r="BC15" s="306">
        <v>5.5936699999999996E-4</v>
      </c>
    </row>
    <row r="16" spans="1:55">
      <c r="A16" s="314">
        <v>8</v>
      </c>
      <c r="B16" s="315">
        <f t="shared" si="3"/>
        <v>1.9745000000000001</v>
      </c>
      <c r="C16" s="316">
        <f t="shared" si="4"/>
        <v>2.2605000000000004</v>
      </c>
      <c r="D16" s="317">
        <f t="shared" si="5"/>
        <v>1.5675000000000001</v>
      </c>
      <c r="F16" s="307">
        <v>14</v>
      </c>
      <c r="G16" s="308">
        <f t="shared" si="0"/>
        <v>0.18374210381479178</v>
      </c>
      <c r="H16" s="309">
        <f t="shared" si="1"/>
        <v>1.7432092E-2</v>
      </c>
      <c r="I16" s="304">
        <f t="shared" si="2"/>
        <v>37</v>
      </c>
      <c r="J16" s="298">
        <v>14</v>
      </c>
      <c r="K16" s="299">
        <v>4.0864944100000002</v>
      </c>
      <c r="L16" s="268">
        <v>4.13</v>
      </c>
      <c r="M16" s="269">
        <v>0.7</v>
      </c>
      <c r="N16" s="270">
        <v>4.88</v>
      </c>
      <c r="O16" s="271">
        <v>0.77</v>
      </c>
      <c r="P16" s="272">
        <v>3.41</v>
      </c>
      <c r="Q16" s="273">
        <v>0.54</v>
      </c>
      <c r="R16" s="286"/>
      <c r="S16" s="305">
        <v>0.12</v>
      </c>
      <c r="T16" s="306">
        <v>6.8041300000000005E-4</v>
      </c>
      <c r="U16" s="306">
        <v>8.38428E-4</v>
      </c>
      <c r="V16" s="306">
        <v>9.9133300000000006E-4</v>
      </c>
      <c r="W16" s="306">
        <v>1.138979E-3</v>
      </c>
      <c r="X16" s="306">
        <v>1.2812050000000001E-3</v>
      </c>
      <c r="Y16" s="306">
        <v>1.4178400000000001E-3</v>
      </c>
      <c r="Z16" s="306">
        <v>1.548705E-3</v>
      </c>
      <c r="AA16" s="306">
        <v>1.6736050000000001E-3</v>
      </c>
      <c r="AB16" s="306">
        <v>1.7923349999999999E-3</v>
      </c>
      <c r="AC16" s="306">
        <v>1.904672E-3</v>
      </c>
      <c r="AD16" s="306">
        <v>2.01038E-3</v>
      </c>
      <c r="AE16" s="306">
        <v>2.1092020000000001E-3</v>
      </c>
      <c r="AF16" s="306">
        <v>2.200862E-3</v>
      </c>
      <c r="AG16" s="306">
        <v>2.2850589999999999E-3</v>
      </c>
      <c r="AH16" s="306">
        <v>2.3614690000000002E-3</v>
      </c>
      <c r="AI16" s="306">
        <v>2.4297350000000001E-3</v>
      </c>
      <c r="AJ16" s="306">
        <v>2.4894679999999999E-3</v>
      </c>
      <c r="AK16" s="306">
        <v>2.54024E-3</v>
      </c>
      <c r="AL16" s="306">
        <v>2.5815769999999998E-3</v>
      </c>
      <c r="AM16" s="306">
        <v>2.6129510000000001E-3</v>
      </c>
      <c r="AN16" s="306">
        <v>2.6337750000000001E-3</v>
      </c>
      <c r="AO16" s="306">
        <v>2.6433849999999998E-3</v>
      </c>
      <c r="AP16" s="306">
        <v>2.6410299999999999E-3</v>
      </c>
      <c r="AQ16" s="306">
        <v>2.6258509999999998E-3</v>
      </c>
      <c r="AR16" s="306">
        <v>2.5968559999999998E-3</v>
      </c>
      <c r="AS16" s="306">
        <v>2.5528859999999999E-3</v>
      </c>
      <c r="AT16" s="306">
        <v>2.4925720000000002E-3</v>
      </c>
      <c r="AU16" s="306">
        <v>2.4142669999999999E-3</v>
      </c>
      <c r="AV16" s="306">
        <v>2.3159579999999999E-3</v>
      </c>
      <c r="AW16" s="306">
        <v>2.195121E-3</v>
      </c>
      <c r="AX16" s="306">
        <v>2.0485049999999999E-3</v>
      </c>
      <c r="AY16" s="306">
        <v>1.871759E-3</v>
      </c>
      <c r="AZ16" s="306">
        <v>1.658758E-3</v>
      </c>
      <c r="BA16" s="306">
        <v>1.400225E-3</v>
      </c>
      <c r="BB16" s="306">
        <v>1.0803919999999999E-3</v>
      </c>
      <c r="BC16" s="306">
        <v>6.6601400000000004E-4</v>
      </c>
    </row>
    <row r="17" spans="1:55">
      <c r="A17" s="191">
        <v>9</v>
      </c>
      <c r="B17" s="318">
        <f t="shared" si="3"/>
        <v>2.0405000000000002</v>
      </c>
      <c r="C17" s="319">
        <f t="shared" si="4"/>
        <v>2.3485</v>
      </c>
      <c r="D17" s="320">
        <f t="shared" si="5"/>
        <v>1.6335000000000002</v>
      </c>
      <c r="F17" s="301">
        <v>15</v>
      </c>
      <c r="G17" s="302">
        <f t="shared" si="0"/>
        <v>0.17751173670117326</v>
      </c>
      <c r="H17" s="303">
        <f t="shared" si="1"/>
        <v>1.6397001000000001E-2</v>
      </c>
      <c r="I17" s="304">
        <f t="shared" si="2"/>
        <v>36</v>
      </c>
      <c r="J17" s="298">
        <v>15</v>
      </c>
      <c r="K17" s="299">
        <v>4.1506404379999999</v>
      </c>
      <c r="L17" s="268">
        <v>4.2</v>
      </c>
      <c r="M17" s="269">
        <v>0.7</v>
      </c>
      <c r="N17" s="270">
        <v>4.97</v>
      </c>
      <c r="O17" s="271">
        <v>0.77</v>
      </c>
      <c r="P17" s="272">
        <v>3.47</v>
      </c>
      <c r="Q17" s="273">
        <v>0.53</v>
      </c>
      <c r="R17" s="286"/>
      <c r="S17" s="305">
        <v>0.13</v>
      </c>
      <c r="T17" s="306">
        <v>7.9806799999999998E-4</v>
      </c>
      <c r="U17" s="306">
        <v>9.8341500000000007E-4</v>
      </c>
      <c r="V17" s="306">
        <v>1.162773E-3</v>
      </c>
      <c r="W17" s="306">
        <v>1.335964E-3</v>
      </c>
      <c r="X17" s="306">
        <v>1.5028019999999999E-3</v>
      </c>
      <c r="Y17" s="306">
        <v>1.6630869999999999E-3</v>
      </c>
      <c r="Z17" s="306">
        <v>1.8166059999999999E-3</v>
      </c>
      <c r="AA17" s="306">
        <v>1.9631330000000002E-3</v>
      </c>
      <c r="AB17" s="306">
        <v>2.1024250000000002E-3</v>
      </c>
      <c r="AC17" s="306">
        <v>2.234223E-3</v>
      </c>
      <c r="AD17" s="306">
        <v>2.3582490000000002E-3</v>
      </c>
      <c r="AE17" s="306">
        <v>2.4742010000000001E-3</v>
      </c>
      <c r="AF17" s="306">
        <v>2.5817549999999998E-3</v>
      </c>
      <c r="AG17" s="306">
        <v>2.6805599999999998E-3</v>
      </c>
      <c r="AH17" s="306">
        <v>2.770233E-3</v>
      </c>
      <c r="AI17" s="306">
        <v>2.850357E-3</v>
      </c>
      <c r="AJ17" s="306">
        <v>2.9204750000000001E-3</v>
      </c>
      <c r="AK17" s="306">
        <v>2.9800849999999999E-3</v>
      </c>
      <c r="AL17" s="306">
        <v>3.02863E-3</v>
      </c>
      <c r="AM17" s="306">
        <v>3.065492E-3</v>
      </c>
      <c r="AN17" s="306">
        <v>3.0899809999999999E-3</v>
      </c>
      <c r="AO17" s="306">
        <v>3.101318E-3</v>
      </c>
      <c r="AP17" s="306">
        <v>3.0986220000000001E-3</v>
      </c>
      <c r="AQ17" s="306">
        <v>3.0808839999999999E-3</v>
      </c>
      <c r="AR17" s="306">
        <v>3.0469400000000002E-3</v>
      </c>
      <c r="AS17" s="306">
        <v>2.9954309999999998E-3</v>
      </c>
      <c r="AT17" s="306">
        <v>2.924748E-3</v>
      </c>
      <c r="AU17" s="306">
        <v>2.8329589999999999E-3</v>
      </c>
      <c r="AV17" s="306">
        <v>2.7177E-3</v>
      </c>
      <c r="AW17" s="306">
        <v>2.5760090000000002E-3</v>
      </c>
      <c r="AX17" s="306">
        <v>2.4040680000000001E-3</v>
      </c>
      <c r="AY17" s="306">
        <v>2.1967689999999999E-3</v>
      </c>
      <c r="AZ17" s="306">
        <v>1.946918E-3</v>
      </c>
      <c r="BA17" s="306">
        <v>1.6436199999999999E-3</v>
      </c>
      <c r="BB17" s="306">
        <v>1.2683519999999999E-3</v>
      </c>
      <c r="BC17" s="306">
        <v>7.8205199999999999E-4</v>
      </c>
    </row>
    <row r="18" spans="1:55">
      <c r="A18" s="314">
        <v>10</v>
      </c>
      <c r="B18" s="315">
        <f t="shared" si="3"/>
        <v>2.0955000000000004</v>
      </c>
      <c r="C18" s="316">
        <f t="shared" si="4"/>
        <v>2.431</v>
      </c>
      <c r="D18" s="317">
        <f t="shared" si="5"/>
        <v>1.6940000000000002</v>
      </c>
      <c r="F18" s="307">
        <v>16</v>
      </c>
      <c r="G18" s="308">
        <f t="shared" si="0"/>
        <v>0.171875</v>
      </c>
      <c r="H18" s="309">
        <f t="shared" si="1"/>
        <v>1.5393097E-2</v>
      </c>
      <c r="I18" s="304">
        <f t="shared" si="2"/>
        <v>35</v>
      </c>
      <c r="J18" s="298">
        <v>16</v>
      </c>
      <c r="K18" s="299">
        <v>4.2060127940000003</v>
      </c>
      <c r="L18" s="268">
        <v>4.26</v>
      </c>
      <c r="M18" s="269">
        <v>0.69</v>
      </c>
      <c r="N18" s="270">
        <v>5.05</v>
      </c>
      <c r="O18" s="271">
        <v>0.76</v>
      </c>
      <c r="P18" s="272">
        <v>3.53</v>
      </c>
      <c r="Q18" s="273">
        <v>0.53</v>
      </c>
      <c r="R18" s="286"/>
      <c r="S18" s="305">
        <v>0.14000000000000001</v>
      </c>
      <c r="T18" s="306">
        <v>9.2497900000000004E-4</v>
      </c>
      <c r="U18" s="306">
        <v>1.139812E-3</v>
      </c>
      <c r="V18" s="306">
        <v>1.3477059999999999E-3</v>
      </c>
      <c r="W18" s="306">
        <v>1.5484590000000001E-3</v>
      </c>
      <c r="X18" s="306">
        <v>1.7418519999999999E-3</v>
      </c>
      <c r="Y18" s="306">
        <v>1.9276530000000001E-3</v>
      </c>
      <c r="Z18" s="306">
        <v>2.1056170000000002E-3</v>
      </c>
      <c r="AA18" s="306">
        <v>2.2754810000000002E-3</v>
      </c>
      <c r="AB18" s="306">
        <v>2.4369650000000001E-3</v>
      </c>
      <c r="AC18" s="306">
        <v>2.5897670000000002E-3</v>
      </c>
      <c r="AD18" s="306">
        <v>2.733564E-3</v>
      </c>
      <c r="AE18" s="306">
        <v>2.8680070000000001E-3</v>
      </c>
      <c r="AF18" s="306">
        <v>2.9927209999999998E-3</v>
      </c>
      <c r="AG18" s="306">
        <v>3.107299E-3</v>
      </c>
      <c r="AH18" s="306">
        <v>3.2112960000000002E-3</v>
      </c>
      <c r="AI18" s="306">
        <v>3.3042280000000002E-3</v>
      </c>
      <c r="AJ18" s="306">
        <v>3.3855679999999998E-3</v>
      </c>
      <c r="AK18" s="306">
        <v>3.45473E-3</v>
      </c>
      <c r="AL18" s="306">
        <v>3.5110699999999998E-3</v>
      </c>
      <c r="AM18" s="306">
        <v>3.5538729999999999E-3</v>
      </c>
      <c r="AN18" s="306">
        <v>3.5823360000000002E-3</v>
      </c>
      <c r="AO18" s="306">
        <v>3.5955570000000001E-3</v>
      </c>
      <c r="AP18" s="306">
        <v>3.5925150000000001E-3</v>
      </c>
      <c r="AQ18" s="306">
        <v>3.5720389999999999E-3</v>
      </c>
      <c r="AR18" s="306">
        <v>3.5327790000000002E-3</v>
      </c>
      <c r="AS18" s="306">
        <v>3.4731580000000001E-3</v>
      </c>
      <c r="AT18" s="306">
        <v>3.3913110000000002E-3</v>
      </c>
      <c r="AU18" s="306">
        <v>3.2849960000000001E-3</v>
      </c>
      <c r="AV18" s="306">
        <v>3.1514709999999999E-3</v>
      </c>
      <c r="AW18" s="306">
        <v>2.9872990000000001E-3</v>
      </c>
      <c r="AX18" s="306">
        <v>2.7880499999999998E-3</v>
      </c>
      <c r="AY18" s="306">
        <v>2.5477970000000001E-3</v>
      </c>
      <c r="AZ18" s="306">
        <v>2.2581910000000001E-3</v>
      </c>
      <c r="BA18" s="306">
        <v>1.9065849999999999E-3</v>
      </c>
      <c r="BB18" s="306">
        <v>1.471478E-3</v>
      </c>
      <c r="BC18" s="306">
        <v>9.0750900000000003E-4</v>
      </c>
    </row>
    <row r="19" spans="1:55">
      <c r="A19" s="191">
        <v>11</v>
      </c>
      <c r="B19" s="318">
        <f t="shared" si="3"/>
        <v>2.145</v>
      </c>
      <c r="C19" s="319">
        <f t="shared" si="4"/>
        <v>2.5024999999999999</v>
      </c>
      <c r="D19" s="320">
        <f t="shared" si="5"/>
        <v>1.7435</v>
      </c>
      <c r="F19" s="301">
        <v>17</v>
      </c>
      <c r="G19" s="302">
        <f t="shared" si="0"/>
        <v>0.16674324221247891</v>
      </c>
      <c r="H19" s="303">
        <f t="shared" si="1"/>
        <v>1.4420443999999999E-2</v>
      </c>
      <c r="I19" s="304">
        <f t="shared" si="2"/>
        <v>34</v>
      </c>
      <c r="J19" s="298">
        <v>17</v>
      </c>
      <c r="K19" s="299">
        <v>4.2616063510000002</v>
      </c>
      <c r="L19" s="268">
        <v>4.3099999999999996</v>
      </c>
      <c r="M19" s="269">
        <v>0.69</v>
      </c>
      <c r="N19" s="270">
        <v>5.13</v>
      </c>
      <c r="O19" s="271">
        <v>0.75</v>
      </c>
      <c r="P19" s="272">
        <v>3.59</v>
      </c>
      <c r="Q19" s="273">
        <v>0.53</v>
      </c>
      <c r="R19" s="286"/>
      <c r="S19" s="305">
        <v>0.15</v>
      </c>
      <c r="T19" s="306">
        <v>1.061111E-3</v>
      </c>
      <c r="U19" s="306">
        <v>1.3075739999999999E-3</v>
      </c>
      <c r="V19" s="306">
        <v>1.546083E-3</v>
      </c>
      <c r="W19" s="306">
        <v>1.776405E-3</v>
      </c>
      <c r="X19" s="306">
        <v>1.9982889999999999E-3</v>
      </c>
      <c r="Y19" s="306">
        <v>2.2114700000000001E-3</v>
      </c>
      <c r="Z19" s="306">
        <v>2.415665E-3</v>
      </c>
      <c r="AA19" s="306">
        <v>2.6105730000000001E-3</v>
      </c>
      <c r="AB19" s="306">
        <v>2.7958729999999999E-3</v>
      </c>
      <c r="AC19" s="306">
        <v>2.971217E-3</v>
      </c>
      <c r="AD19" s="306">
        <v>3.1362370000000001E-3</v>
      </c>
      <c r="AE19" s="306">
        <v>3.2905320000000001E-3</v>
      </c>
      <c r="AF19" s="306">
        <v>3.4336700000000002E-3</v>
      </c>
      <c r="AG19" s="306">
        <v>3.5651839999999999E-3</v>
      </c>
      <c r="AH19" s="306">
        <v>3.6845649999999999E-3</v>
      </c>
      <c r="AI19" s="306">
        <v>3.7912570000000001E-3</v>
      </c>
      <c r="AJ19" s="306">
        <v>3.884654E-3</v>
      </c>
      <c r="AK19" s="306">
        <v>3.964085E-3</v>
      </c>
      <c r="AL19" s="306">
        <v>4.0288110000000002E-3</v>
      </c>
      <c r="AM19" s="306">
        <v>4.0780089999999996E-3</v>
      </c>
      <c r="AN19" s="306">
        <v>4.1107599999999998E-3</v>
      </c>
      <c r="AO19" s="306">
        <v>4.1260280000000003E-3</v>
      </c>
      <c r="AP19" s="306">
        <v>4.1226400000000003E-3</v>
      </c>
      <c r="AQ19" s="306">
        <v>4.0992520000000003E-3</v>
      </c>
      <c r="AR19" s="306">
        <v>4.0543139999999998E-3</v>
      </c>
      <c r="AS19" s="306">
        <v>3.9860169999999997E-3</v>
      </c>
      <c r="AT19" s="306">
        <v>3.8922179999999998E-3</v>
      </c>
      <c r="AU19" s="306">
        <v>3.7703440000000001E-3</v>
      </c>
      <c r="AV19" s="306">
        <v>3.6172439999999999E-3</v>
      </c>
      <c r="AW19" s="306">
        <v>3.4289730000000001E-3</v>
      </c>
      <c r="AX19" s="306">
        <v>3.2004440000000002E-3</v>
      </c>
      <c r="AY19" s="306">
        <v>2.924846E-3</v>
      </c>
      <c r="AZ19" s="306">
        <v>2.5925900000000001E-3</v>
      </c>
      <c r="BA19" s="306">
        <v>2.1891440000000001E-3</v>
      </c>
      <c r="BB19" s="306">
        <v>1.6898010000000001E-3</v>
      </c>
      <c r="BC19" s="306">
        <v>1.042416E-3</v>
      </c>
    </row>
    <row r="20" spans="1:55">
      <c r="A20" s="314">
        <v>12</v>
      </c>
      <c r="B20" s="315">
        <f t="shared" si="3"/>
        <v>2.1945000000000001</v>
      </c>
      <c r="C20" s="316">
        <f t="shared" si="4"/>
        <v>2.5685000000000002</v>
      </c>
      <c r="D20" s="317">
        <f t="shared" si="5"/>
        <v>1.7929999999999999</v>
      </c>
      <c r="F20" s="307">
        <v>18</v>
      </c>
      <c r="G20" s="308">
        <f t="shared" si="0"/>
        <v>0.16204530402191716</v>
      </c>
      <c r="H20" s="309">
        <f t="shared" si="1"/>
        <v>1.3479102999999999E-2</v>
      </c>
      <c r="I20" s="304">
        <f t="shared" si="2"/>
        <v>33</v>
      </c>
      <c r="J20" s="298">
        <v>18</v>
      </c>
      <c r="K20" s="299">
        <v>4.311594264</v>
      </c>
      <c r="L20" s="268">
        <v>4.3600000000000003</v>
      </c>
      <c r="M20" s="269">
        <v>0.68</v>
      </c>
      <c r="N20" s="270">
        <v>5.2</v>
      </c>
      <c r="O20" s="271">
        <v>0.75</v>
      </c>
      <c r="P20" s="272">
        <v>3.64</v>
      </c>
      <c r="Q20" s="273">
        <v>0.52</v>
      </c>
      <c r="R20" s="286"/>
      <c r="S20" s="305">
        <v>0.16</v>
      </c>
      <c r="T20" s="306">
        <v>1.206424E-3</v>
      </c>
      <c r="U20" s="306">
        <v>1.4866549999999999E-3</v>
      </c>
      <c r="V20" s="306">
        <v>1.75785E-3</v>
      </c>
      <c r="W20" s="306">
        <v>2.0197409999999998E-3</v>
      </c>
      <c r="X20" s="306">
        <v>2.2720470000000001E-3</v>
      </c>
      <c r="Y20" s="306">
        <v>2.5144630000000002E-3</v>
      </c>
      <c r="Z20" s="306">
        <v>2.7466700000000001E-3</v>
      </c>
      <c r="AA20" s="306">
        <v>2.968324E-3</v>
      </c>
      <c r="AB20" s="306">
        <v>3.17906E-3</v>
      </c>
      <c r="AC20" s="306">
        <v>3.3784840000000002E-3</v>
      </c>
      <c r="AD20" s="306">
        <v>3.566175E-3</v>
      </c>
      <c r="AE20" s="306">
        <v>3.741678E-3</v>
      </c>
      <c r="AF20" s="306">
        <v>3.9045030000000001E-3</v>
      </c>
      <c r="AG20" s="306">
        <v>4.054116E-3</v>
      </c>
      <c r="AH20" s="306">
        <v>4.189941E-3</v>
      </c>
      <c r="AI20" s="306">
        <v>4.3113450000000003E-3</v>
      </c>
      <c r="AJ20" s="306">
        <v>4.4176370000000003E-3</v>
      </c>
      <c r="AK20" s="306">
        <v>4.5080559999999999E-3</v>
      </c>
      <c r="AL20" s="306">
        <v>4.5817590000000004E-3</v>
      </c>
      <c r="AM20" s="306">
        <v>4.6378119999999998E-3</v>
      </c>
      <c r="AN20" s="306">
        <v>4.6751680000000004E-3</v>
      </c>
      <c r="AO20" s="306">
        <v>4.6926490000000001E-3</v>
      </c>
      <c r="AP20" s="306">
        <v>4.6889200000000001E-3</v>
      </c>
      <c r="AQ20" s="306">
        <v>4.6624530000000004E-3</v>
      </c>
      <c r="AR20" s="306">
        <v>4.6114839999999999E-3</v>
      </c>
      <c r="AS20" s="306">
        <v>4.5339519999999999E-3</v>
      </c>
      <c r="AT20" s="306">
        <v>4.4274220000000003E-3</v>
      </c>
      <c r="AU20" s="306">
        <v>4.2889640000000001E-3</v>
      </c>
      <c r="AV20" s="306">
        <v>4.1149919999999996E-3</v>
      </c>
      <c r="AW20" s="306">
        <v>3.9010149999999999E-3</v>
      </c>
      <c r="AX20" s="306">
        <v>3.6412419999999998E-3</v>
      </c>
      <c r="AY20" s="306">
        <v>3.3279199999999998E-3</v>
      </c>
      <c r="AZ20" s="306">
        <v>2.9501290000000001E-3</v>
      </c>
      <c r="BA20" s="306">
        <v>2.4913209999999999E-3</v>
      </c>
      <c r="BB20" s="306">
        <v>1.9233519999999999E-3</v>
      </c>
      <c r="BC20" s="306">
        <v>1.186807E-3</v>
      </c>
    </row>
    <row r="21" spans="1:55">
      <c r="A21" s="191">
        <v>13</v>
      </c>
      <c r="B21" s="318">
        <f t="shared" si="3"/>
        <v>2.2330000000000001</v>
      </c>
      <c r="C21" s="319">
        <f t="shared" si="4"/>
        <v>2.6290000000000004</v>
      </c>
      <c r="D21" s="320">
        <f t="shared" si="5"/>
        <v>1.837</v>
      </c>
      <c r="F21" s="301">
        <v>19</v>
      </c>
      <c r="G21" s="302">
        <f t="shared" si="0"/>
        <v>0.1577233170360112</v>
      </c>
      <c r="H21" s="303">
        <f t="shared" si="1"/>
        <v>1.2569133E-2</v>
      </c>
      <c r="I21" s="304">
        <f t="shared" si="2"/>
        <v>32</v>
      </c>
      <c r="J21" s="298">
        <v>19</v>
      </c>
      <c r="K21" s="299">
        <v>4.3601803419999996</v>
      </c>
      <c r="L21" s="268">
        <v>4.41</v>
      </c>
      <c r="M21" s="269">
        <v>0.67</v>
      </c>
      <c r="N21" s="270">
        <v>5.27</v>
      </c>
      <c r="O21" s="271">
        <v>0.74</v>
      </c>
      <c r="P21" s="272">
        <v>3.69</v>
      </c>
      <c r="Q21" s="273">
        <v>0.52</v>
      </c>
      <c r="R21" s="286"/>
      <c r="S21" s="305">
        <v>0.17</v>
      </c>
      <c r="T21" s="306">
        <v>1.360878E-3</v>
      </c>
      <c r="U21" s="306">
        <v>1.6770050000000001E-3</v>
      </c>
      <c r="V21" s="306">
        <v>1.9829470000000001E-3</v>
      </c>
      <c r="W21" s="306">
        <v>2.278403E-3</v>
      </c>
      <c r="X21" s="306">
        <v>2.5630520000000001E-3</v>
      </c>
      <c r="Y21" s="306">
        <v>2.8365539999999998E-3</v>
      </c>
      <c r="Z21" s="306">
        <v>3.0985470000000001E-3</v>
      </c>
      <c r="AA21" s="306">
        <v>3.3486449999999999E-3</v>
      </c>
      <c r="AB21" s="306">
        <v>3.586433E-3</v>
      </c>
      <c r="AC21" s="306">
        <v>3.8114690000000001E-3</v>
      </c>
      <c r="AD21" s="306">
        <v>4.0232760000000001E-3</v>
      </c>
      <c r="AE21" s="306">
        <v>4.2213429999999998E-3</v>
      </c>
      <c r="AF21" s="306">
        <v>4.4051139999999999E-3</v>
      </c>
      <c r="AG21" s="306">
        <v>4.5739910000000003E-3</v>
      </c>
      <c r="AH21" s="306">
        <v>4.7273189999999998E-3</v>
      </c>
      <c r="AI21" s="306">
        <v>4.8643860000000001E-3</v>
      </c>
      <c r="AJ21" s="306">
        <v>4.984413E-3</v>
      </c>
      <c r="AK21" s="306">
        <v>5.0865390000000002E-3</v>
      </c>
      <c r="AL21" s="306">
        <v>5.1698150000000003E-3</v>
      </c>
      <c r="AM21" s="306">
        <v>5.2331849999999996E-3</v>
      </c>
      <c r="AN21" s="306">
        <v>5.2754680000000002E-3</v>
      </c>
      <c r="AO21" s="306">
        <v>5.2953339999999996E-3</v>
      </c>
      <c r="AP21" s="306">
        <v>5.2912749999999998E-3</v>
      </c>
      <c r="AQ21" s="306">
        <v>5.2615680000000003E-3</v>
      </c>
      <c r="AR21" s="306">
        <v>5.2042199999999999E-3</v>
      </c>
      <c r="AS21" s="306">
        <v>5.1169060000000001E-3</v>
      </c>
      <c r="AT21" s="306">
        <v>4.9968740000000001E-3</v>
      </c>
      <c r="AU21" s="306">
        <v>4.8408169999999999E-3</v>
      </c>
      <c r="AV21" s="306">
        <v>4.6446839999999996E-3</v>
      </c>
      <c r="AW21" s="306">
        <v>4.403405E-3</v>
      </c>
      <c r="AX21" s="306">
        <v>4.1104369999999998E-3</v>
      </c>
      <c r="AY21" s="306">
        <v>3.7570220000000001E-3</v>
      </c>
      <c r="AZ21" s="306">
        <v>3.330824E-3</v>
      </c>
      <c r="BA21" s="306">
        <v>2.8131419999999998E-3</v>
      </c>
      <c r="BB21" s="306">
        <v>2.1721650000000002E-3</v>
      </c>
      <c r="BC21" s="306">
        <v>1.3407180000000001E-3</v>
      </c>
    </row>
    <row r="22" spans="1:55">
      <c r="A22" s="314">
        <v>14</v>
      </c>
      <c r="B22" s="315">
        <f t="shared" si="3"/>
        <v>2.2715000000000001</v>
      </c>
      <c r="C22" s="316">
        <f t="shared" si="4"/>
        <v>2.6840000000000002</v>
      </c>
      <c r="D22" s="317">
        <f t="shared" si="5"/>
        <v>1.8755000000000002</v>
      </c>
      <c r="F22" s="321">
        <v>20</v>
      </c>
      <c r="G22" s="322">
        <f t="shared" si="0"/>
        <v>0.15372967345311053</v>
      </c>
      <c r="H22" s="323">
        <f t="shared" si="1"/>
        <v>1.1690591E-2</v>
      </c>
      <c r="I22" s="304">
        <f t="shared" si="2"/>
        <v>31</v>
      </c>
      <c r="J22" s="298">
        <v>20</v>
      </c>
      <c r="K22" s="299">
        <v>4.4044611419999997</v>
      </c>
      <c r="L22" s="268">
        <v>4.45</v>
      </c>
      <c r="M22" s="269">
        <v>0.67</v>
      </c>
      <c r="N22" s="270">
        <v>5.33</v>
      </c>
      <c r="O22" s="271">
        <v>0.74</v>
      </c>
      <c r="P22" s="272">
        <v>3.73</v>
      </c>
      <c r="Q22" s="273">
        <v>0.52</v>
      </c>
      <c r="R22" s="286"/>
      <c r="S22" s="305">
        <v>0.18</v>
      </c>
      <c r="T22" s="306">
        <v>1.5244290000000001E-3</v>
      </c>
      <c r="U22" s="306">
        <v>1.8785710000000001E-3</v>
      </c>
      <c r="V22" s="306">
        <v>2.2213139999999998E-3</v>
      </c>
      <c r="W22" s="306">
        <v>2.5523189999999999E-3</v>
      </c>
      <c r="X22" s="306">
        <v>2.871228E-3</v>
      </c>
      <c r="Y22" s="306">
        <v>3.1776600000000001E-3</v>
      </c>
      <c r="Z22" s="306">
        <v>3.4712079999999999E-3</v>
      </c>
      <c r="AA22" s="306">
        <v>3.75144E-3</v>
      </c>
      <c r="AB22" s="306">
        <v>4.0178920000000003E-3</v>
      </c>
      <c r="AC22" s="306">
        <v>4.2700680000000001E-3</v>
      </c>
      <c r="AD22" s="306">
        <v>4.5074340000000003E-3</v>
      </c>
      <c r="AE22" s="306">
        <v>4.7294169999999996E-3</v>
      </c>
      <c r="AF22" s="306">
        <v>4.9353940000000001E-3</v>
      </c>
      <c r="AG22" s="306">
        <v>5.1246950000000003E-3</v>
      </c>
      <c r="AH22" s="306">
        <v>5.2965859999999998E-3</v>
      </c>
      <c r="AI22" s="306">
        <v>5.4502689999999998E-3</v>
      </c>
      <c r="AJ22" s="306">
        <v>5.5848709999999999E-3</v>
      </c>
      <c r="AK22" s="306">
        <v>5.699427E-3</v>
      </c>
      <c r="AL22" s="306">
        <v>5.7928739999999999E-3</v>
      </c>
      <c r="AM22" s="306">
        <v>5.8640259999999996E-3</v>
      </c>
      <c r="AN22" s="306">
        <v>5.9115620000000004E-3</v>
      </c>
      <c r="AO22" s="306">
        <v>5.9339900000000001E-3</v>
      </c>
      <c r="AP22" s="306">
        <v>5.92962E-3</v>
      </c>
      <c r="AQ22" s="306">
        <v>5.8965190000000002E-3</v>
      </c>
      <c r="AR22" s="306">
        <v>5.8324539999999999E-3</v>
      </c>
      <c r="AS22" s="306">
        <v>5.7348160000000002E-3</v>
      </c>
      <c r="AT22" s="306">
        <v>5.6005209999999998E-3</v>
      </c>
      <c r="AU22" s="306">
        <v>5.4258600000000002E-3</v>
      </c>
      <c r="AV22" s="306">
        <v>5.2062899999999997E-3</v>
      </c>
      <c r="AW22" s="306">
        <v>4.9361229999999997E-3</v>
      </c>
      <c r="AX22" s="306">
        <v>4.6080210000000003E-3</v>
      </c>
      <c r="AY22" s="306">
        <v>4.2121579999999997E-3</v>
      </c>
      <c r="AZ22" s="306">
        <v>3.7346910000000001E-3</v>
      </c>
      <c r="BA22" s="306">
        <v>3.154633E-3</v>
      </c>
      <c r="BB22" s="306">
        <v>2.4362759999999998E-3</v>
      </c>
      <c r="BC22" s="306">
        <v>1.5041880000000001E-3</v>
      </c>
    </row>
    <row r="23" spans="1:55">
      <c r="A23" s="191">
        <v>15</v>
      </c>
      <c r="B23" s="318">
        <f t="shared" si="3"/>
        <v>2.3100000000000005</v>
      </c>
      <c r="C23" s="319">
        <f t="shared" si="4"/>
        <v>2.7335000000000003</v>
      </c>
      <c r="D23" s="320">
        <f t="shared" si="5"/>
        <v>1.9085000000000003</v>
      </c>
      <c r="I23" s="284"/>
      <c r="J23" s="298">
        <v>21</v>
      </c>
      <c r="K23" s="324">
        <v>4.4473079999999996</v>
      </c>
      <c r="L23" s="268">
        <v>4.49</v>
      </c>
      <c r="M23" s="269">
        <v>0.66</v>
      </c>
      <c r="N23" s="270">
        <v>5.39</v>
      </c>
      <c r="O23" s="271">
        <v>0.73</v>
      </c>
      <c r="P23" s="272">
        <v>3.78</v>
      </c>
      <c r="Q23" s="273">
        <v>0.51</v>
      </c>
      <c r="R23" s="286"/>
      <c r="S23" s="305">
        <v>0.19</v>
      </c>
      <c r="T23" s="306">
        <v>1.6970310000000001E-3</v>
      </c>
      <c r="U23" s="306">
        <v>2.0912980000000001E-3</v>
      </c>
      <c r="V23" s="306">
        <v>2.4728850000000002E-3</v>
      </c>
      <c r="W23" s="306">
        <v>2.8414170000000002E-3</v>
      </c>
      <c r="X23" s="306">
        <v>3.1964939999999998E-3</v>
      </c>
      <c r="Y23" s="306">
        <v>3.5376909999999999E-3</v>
      </c>
      <c r="Z23" s="306">
        <v>3.8645569999999998E-3</v>
      </c>
      <c r="AA23" s="306">
        <v>4.1766090000000004E-3</v>
      </c>
      <c r="AB23" s="306">
        <v>4.4733309999999997E-3</v>
      </c>
      <c r="AC23" s="306">
        <v>4.7541720000000001E-3</v>
      </c>
      <c r="AD23" s="306">
        <v>5.0185359999999997E-3</v>
      </c>
      <c r="AE23" s="306">
        <v>5.2657839999999999E-3</v>
      </c>
      <c r="AF23" s="306">
        <v>5.4952250000000003E-3</v>
      </c>
      <c r="AG23" s="306">
        <v>5.706109E-3</v>
      </c>
      <c r="AH23" s="306">
        <v>5.8976230000000003E-3</v>
      </c>
      <c r="AI23" s="306">
        <v>6.068876E-3</v>
      </c>
      <c r="AJ23" s="306">
        <v>6.218894E-3</v>
      </c>
      <c r="AK23" s="306">
        <v>6.346605E-3</v>
      </c>
      <c r="AL23" s="306">
        <v>6.4508220000000002E-3</v>
      </c>
      <c r="AM23" s="306">
        <v>6.5302279999999999E-3</v>
      </c>
      <c r="AN23" s="306">
        <v>6.5833469999999998E-3</v>
      </c>
      <c r="AO23" s="306">
        <v>6.6085199999999997E-3</v>
      </c>
      <c r="AP23" s="306">
        <v>6.6038629999999997E-3</v>
      </c>
      <c r="AQ23" s="306">
        <v>6.5672209999999998E-3</v>
      </c>
      <c r="AR23" s="306">
        <v>6.4961079999999996E-3</v>
      </c>
      <c r="AS23" s="306">
        <v>6.3876159999999996E-3</v>
      </c>
      <c r="AT23" s="306">
        <v>6.2383070000000002E-3</v>
      </c>
      <c r="AU23" s="306">
        <v>6.0440479999999998E-3</v>
      </c>
      <c r="AV23" s="306">
        <v>5.7997750000000001E-3</v>
      </c>
      <c r="AW23" s="306">
        <v>5.4991479999999997E-3</v>
      </c>
      <c r="AX23" s="306">
        <v>5.1339849999999998E-3</v>
      </c>
      <c r="AY23" s="306">
        <v>4.6933310000000002E-3</v>
      </c>
      <c r="AZ23" s="306">
        <v>4.1617470000000004E-3</v>
      </c>
      <c r="BA23" s="306">
        <v>3.5158250000000002E-3</v>
      </c>
      <c r="BB23" s="306">
        <v>2.7157230000000002E-3</v>
      </c>
      <c r="BC23" s="306">
        <v>1.6772549999999999E-3</v>
      </c>
    </row>
    <row r="24" spans="1:55">
      <c r="A24" s="314">
        <v>16</v>
      </c>
      <c r="B24" s="315">
        <f t="shared" si="3"/>
        <v>2.343</v>
      </c>
      <c r="C24" s="316">
        <f t="shared" si="4"/>
        <v>2.7775000000000003</v>
      </c>
      <c r="D24" s="317">
        <f t="shared" si="5"/>
        <v>1.9415</v>
      </c>
      <c r="I24" s="284"/>
      <c r="J24" s="298">
        <v>22</v>
      </c>
      <c r="K24" s="324">
        <v>4.4857440000000004</v>
      </c>
      <c r="L24" s="268">
        <v>4.53</v>
      </c>
      <c r="M24" s="269">
        <v>0.66</v>
      </c>
      <c r="N24" s="270">
        <v>5.45</v>
      </c>
      <c r="O24" s="271">
        <v>0.73</v>
      </c>
      <c r="P24" s="272">
        <v>3.82</v>
      </c>
      <c r="Q24" s="273">
        <v>0.51</v>
      </c>
      <c r="R24" s="286"/>
      <c r="S24" s="305">
        <v>0.2</v>
      </c>
      <c r="T24" s="306">
        <v>1.8786359999999999E-3</v>
      </c>
      <c r="U24" s="306">
        <v>2.3151259999999998E-3</v>
      </c>
      <c r="V24" s="306">
        <v>2.737593E-3</v>
      </c>
      <c r="W24" s="306">
        <v>3.1456190000000001E-3</v>
      </c>
      <c r="X24" s="306">
        <v>3.5387629999999999E-3</v>
      </c>
      <c r="Y24" s="306">
        <v>3.9165550000000004E-3</v>
      </c>
      <c r="Z24" s="306">
        <v>4.2784939999999999E-3</v>
      </c>
      <c r="AA24" s="306">
        <v>4.6240459999999997E-3</v>
      </c>
      <c r="AB24" s="306">
        <v>4.9526400000000003E-3</v>
      </c>
      <c r="AC24" s="306">
        <v>5.2636649999999998E-3</v>
      </c>
      <c r="AD24" s="306">
        <v>5.5564619999999999E-3</v>
      </c>
      <c r="AE24" s="306">
        <v>5.8303230000000001E-3</v>
      </c>
      <c r="AF24" s="306">
        <v>6.0844820000000004E-3</v>
      </c>
      <c r="AG24" s="306">
        <v>6.31811E-3</v>
      </c>
      <c r="AH24" s="306">
        <v>6.5303039999999998E-3</v>
      </c>
      <c r="AI24" s="306">
        <v>6.7200799999999998E-3</v>
      </c>
      <c r="AJ24" s="306">
        <v>6.8863580000000004E-3</v>
      </c>
      <c r="AK24" s="306">
        <v>7.0279499999999998E-3</v>
      </c>
      <c r="AL24" s="306">
        <v>7.1435429999999996E-3</v>
      </c>
      <c r="AM24" s="306">
        <v>7.2316760000000002E-3</v>
      </c>
      <c r="AN24" s="306">
        <v>7.2907149999999997E-3</v>
      </c>
      <c r="AO24" s="306">
        <v>7.3188209999999997E-3</v>
      </c>
      <c r="AP24" s="306">
        <v>7.313908E-3</v>
      </c>
      <c r="AQ24" s="306">
        <v>7.2735869999999998E-3</v>
      </c>
      <c r="AR24" s="306">
        <v>7.1951029999999996E-3</v>
      </c>
      <c r="AS24" s="306">
        <v>7.0752360000000004E-3</v>
      </c>
      <c r="AT24" s="306">
        <v>6.910172E-3</v>
      </c>
      <c r="AU24" s="306">
        <v>6.695332E-3</v>
      </c>
      <c r="AV24" s="306">
        <v>6.4251040000000001E-3</v>
      </c>
      <c r="AW24" s="306">
        <v>6.0924569999999999E-3</v>
      </c>
      <c r="AX24" s="306">
        <v>5.6883200000000002E-3</v>
      </c>
      <c r="AY24" s="306">
        <v>5.200545E-3</v>
      </c>
      <c r="AZ24" s="306">
        <v>4.6120090000000002E-3</v>
      </c>
      <c r="BA24" s="306">
        <v>3.896746E-3</v>
      </c>
      <c r="BB24" s="306">
        <v>3.0105470000000001E-3</v>
      </c>
      <c r="BC24" s="306">
        <v>1.8599630000000001E-3</v>
      </c>
    </row>
    <row r="25" spans="1:55">
      <c r="A25" s="191">
        <v>17</v>
      </c>
      <c r="B25" s="318">
        <f t="shared" si="3"/>
        <v>2.3704999999999998</v>
      </c>
      <c r="C25" s="319">
        <f t="shared" si="4"/>
        <v>2.8215000000000003</v>
      </c>
      <c r="D25" s="320">
        <f t="shared" si="5"/>
        <v>1.9745000000000001</v>
      </c>
      <c r="I25" s="284"/>
      <c r="J25" s="298">
        <v>23</v>
      </c>
      <c r="K25" s="324">
        <v>4.5246620000000002</v>
      </c>
      <c r="L25" s="268">
        <v>4.57</v>
      </c>
      <c r="M25" s="269">
        <v>0.66</v>
      </c>
      <c r="N25" s="270">
        <v>5.5</v>
      </c>
      <c r="O25" s="271">
        <v>0.73</v>
      </c>
      <c r="P25" s="272">
        <v>3.86</v>
      </c>
      <c r="Q25" s="273">
        <v>0.51</v>
      </c>
      <c r="R25" s="286"/>
      <c r="S25" s="305">
        <v>0.21</v>
      </c>
      <c r="T25" s="306">
        <v>2.069193E-3</v>
      </c>
      <c r="U25" s="306">
        <v>2.5499939999999999E-3</v>
      </c>
      <c r="V25" s="306">
        <v>3.015364E-3</v>
      </c>
      <c r="W25" s="306">
        <v>3.4648439999999999E-3</v>
      </c>
      <c r="X25" s="306">
        <v>3.8979459999999998E-3</v>
      </c>
      <c r="Y25" s="306">
        <v>4.3141530000000003E-3</v>
      </c>
      <c r="Z25" s="306">
        <v>4.7129140000000003E-3</v>
      </c>
      <c r="AA25" s="306">
        <v>5.09364E-3</v>
      </c>
      <c r="AB25" s="306">
        <v>5.4557019999999998E-3</v>
      </c>
      <c r="AC25" s="306">
        <v>5.7984250000000003E-3</v>
      </c>
      <c r="AD25" s="306">
        <v>6.1210860000000004E-3</v>
      </c>
      <c r="AE25" s="306">
        <v>6.4229040000000001E-3</v>
      </c>
      <c r="AF25" s="306">
        <v>6.7030350000000004E-3</v>
      </c>
      <c r="AG25" s="306">
        <v>6.9605639999999998E-3</v>
      </c>
      <c r="AH25" s="306">
        <v>7.1944979999999997E-3</v>
      </c>
      <c r="AI25" s="306">
        <v>7.4037510000000001E-3</v>
      </c>
      <c r="AJ25" s="306">
        <v>7.5871339999999997E-3</v>
      </c>
      <c r="AK25" s="306">
        <v>7.7433370000000003E-3</v>
      </c>
      <c r="AL25" s="306">
        <v>7.8709130000000002E-3</v>
      </c>
      <c r="AM25" s="306">
        <v>7.9682510000000008E-3</v>
      </c>
      <c r="AN25" s="306">
        <v>8.0335509999999999E-3</v>
      </c>
      <c r="AO25" s="306">
        <v>8.0647849999999997E-3</v>
      </c>
      <c r="AP25" s="306">
        <v>8.059653E-3</v>
      </c>
      <c r="AQ25" s="306">
        <v>8.0155239999999996E-3</v>
      </c>
      <c r="AR25" s="306">
        <v>7.9293569999999997E-3</v>
      </c>
      <c r="AS25" s="306">
        <v>7.7976010000000004E-3</v>
      </c>
      <c r="AT25" s="306">
        <v>7.6160539999999997E-3</v>
      </c>
      <c r="AU25" s="306">
        <v>7.3796629999999998E-3</v>
      </c>
      <c r="AV25" s="306">
        <v>7.0822389999999997E-3</v>
      </c>
      <c r="AW25" s="306">
        <v>6.7160249999999996E-3</v>
      </c>
      <c r="AX25" s="306">
        <v>6.2710159999999999E-3</v>
      </c>
      <c r="AY25" s="306">
        <v>5.7338049999999998E-3</v>
      </c>
      <c r="AZ25" s="306">
        <v>5.0854969999999996E-3</v>
      </c>
      <c r="BA25" s="306">
        <v>4.2974290000000002E-3</v>
      </c>
      <c r="BB25" s="306">
        <v>3.3207900000000001E-3</v>
      </c>
      <c r="BC25" s="306">
        <v>2.0523569999999999E-3</v>
      </c>
    </row>
    <row r="26" spans="1:55">
      <c r="A26" s="314">
        <v>18</v>
      </c>
      <c r="B26" s="315">
        <f t="shared" si="3"/>
        <v>2.3980000000000006</v>
      </c>
      <c r="C26" s="316">
        <f t="shared" si="4"/>
        <v>2.8600000000000003</v>
      </c>
      <c r="D26" s="317">
        <f t="shared" si="5"/>
        <v>2.0020000000000002</v>
      </c>
      <c r="I26" s="284"/>
      <c r="J26" s="298">
        <v>24</v>
      </c>
      <c r="K26" s="324">
        <v>4.5592899999999998</v>
      </c>
      <c r="L26" s="268">
        <v>4.6100000000000003</v>
      </c>
      <c r="M26" s="269">
        <v>0.65</v>
      </c>
      <c r="N26" s="270">
        <v>5.56</v>
      </c>
      <c r="O26" s="271">
        <v>0.72</v>
      </c>
      <c r="P26" s="272">
        <v>3.9</v>
      </c>
      <c r="Q26" s="273">
        <v>0.5</v>
      </c>
      <c r="R26" s="286"/>
      <c r="S26" s="305">
        <v>0.22</v>
      </c>
      <c r="T26" s="306">
        <v>2.2686479999999998E-3</v>
      </c>
      <c r="U26" s="306">
        <v>2.7958369999999998E-3</v>
      </c>
      <c r="V26" s="306">
        <v>3.3061240000000001E-3</v>
      </c>
      <c r="W26" s="306">
        <v>3.7990060000000002E-3</v>
      </c>
      <c r="X26" s="306">
        <v>4.2739479999999996E-3</v>
      </c>
      <c r="Y26" s="306">
        <v>4.7303830000000003E-3</v>
      </c>
      <c r="Z26" s="306">
        <v>5.1677060000000002E-3</v>
      </c>
      <c r="AA26" s="306">
        <v>5.585273E-3</v>
      </c>
      <c r="AB26" s="306">
        <v>5.9823929999999999E-3</v>
      </c>
      <c r="AC26" s="306">
        <v>6.3583260000000001E-3</v>
      </c>
      <c r="AD26" s="306">
        <v>6.7122789999999998E-3</v>
      </c>
      <c r="AE26" s="306">
        <v>7.0433939999999997E-3</v>
      </c>
      <c r="AF26" s="306">
        <v>7.3507470000000004E-3</v>
      </c>
      <c r="AG26" s="306">
        <v>7.6333349999999998E-3</v>
      </c>
      <c r="AH26" s="306">
        <v>7.8900659999999994E-3</v>
      </c>
      <c r="AI26" s="306">
        <v>8.1197509999999997E-3</v>
      </c>
      <c r="AJ26" s="306">
        <v>8.3210850000000006E-3</v>
      </c>
      <c r="AK26" s="306">
        <v>8.4926299999999993E-3</v>
      </c>
      <c r="AL26" s="306">
        <v>8.6327999999999995E-3</v>
      </c>
      <c r="AM26" s="306">
        <v>8.7398259999999992E-3</v>
      </c>
      <c r="AN26" s="306">
        <v>8.8117339999999999E-3</v>
      </c>
      <c r="AO26" s="306">
        <v>8.8462980000000007E-3</v>
      </c>
      <c r="AP26" s="306">
        <v>8.8409939999999996E-3</v>
      </c>
      <c r="AQ26" s="306">
        <v>8.7929329999999993E-3</v>
      </c>
      <c r="AR26" s="306">
        <v>8.6987799999999997E-3</v>
      </c>
      <c r="AS26" s="306">
        <v>8.5546359999999991E-3</v>
      </c>
      <c r="AT26" s="306">
        <v>8.3558869999999993E-3</v>
      </c>
      <c r="AU26" s="306">
        <v>8.0969869999999999E-3</v>
      </c>
      <c r="AV26" s="306">
        <v>7.7711389999999998E-3</v>
      </c>
      <c r="AW26" s="306">
        <v>7.3698269999999998E-3</v>
      </c>
      <c r="AX26" s="306">
        <v>6.8820610000000001E-3</v>
      </c>
      <c r="AY26" s="306">
        <v>6.2931150000000002E-3</v>
      </c>
      <c r="AZ26" s="306">
        <v>5.5822299999999997E-3</v>
      </c>
      <c r="BA26" s="306">
        <v>4.7179079999999998E-3</v>
      </c>
      <c r="BB26" s="306">
        <v>3.6464959999999999E-3</v>
      </c>
      <c r="BC26" s="306">
        <v>2.2544840000000002E-3</v>
      </c>
    </row>
    <row r="27" spans="1:55">
      <c r="A27" s="191">
        <v>19</v>
      </c>
      <c r="B27" s="318">
        <f t="shared" si="3"/>
        <v>2.4255000000000004</v>
      </c>
      <c r="C27" s="319">
        <f t="shared" si="4"/>
        <v>2.8984999999999999</v>
      </c>
      <c r="D27" s="320">
        <f t="shared" si="5"/>
        <v>2.0295000000000001</v>
      </c>
      <c r="I27" s="284"/>
      <c r="J27" s="298">
        <v>25</v>
      </c>
      <c r="K27" s="324">
        <v>4.5945970000000003</v>
      </c>
      <c r="L27" s="268">
        <v>4.6399999999999997</v>
      </c>
      <c r="M27" s="269">
        <v>0.65</v>
      </c>
      <c r="N27" s="270">
        <v>5.6</v>
      </c>
      <c r="O27" s="271">
        <v>0.72</v>
      </c>
      <c r="P27" s="272">
        <v>3.93</v>
      </c>
      <c r="Q27" s="273">
        <v>0.5</v>
      </c>
      <c r="R27" s="286"/>
      <c r="S27" s="305">
        <v>0.23</v>
      </c>
      <c r="T27" s="306">
        <v>2.4769449999999999E-3</v>
      </c>
      <c r="U27" s="306">
        <v>3.0525869999999998E-3</v>
      </c>
      <c r="V27" s="306">
        <v>3.609793E-3</v>
      </c>
      <c r="W27" s="306">
        <v>4.1480149999999997E-3</v>
      </c>
      <c r="X27" s="306">
        <v>4.6666700000000004E-3</v>
      </c>
      <c r="Y27" s="306">
        <v>5.1651370000000002E-3</v>
      </c>
      <c r="Z27" s="306">
        <v>5.6427559999999996E-3</v>
      </c>
      <c r="AA27" s="306">
        <v>6.0988229999999997E-3</v>
      </c>
      <c r="AB27" s="306">
        <v>6.5325849999999996E-3</v>
      </c>
      <c r="AC27" s="306">
        <v>6.943233E-3</v>
      </c>
      <c r="AD27" s="306">
        <v>7.3299009999999998E-3</v>
      </c>
      <c r="AE27" s="306">
        <v>7.6916509999999999E-3</v>
      </c>
      <c r="AF27" s="306">
        <v>8.0274749999999992E-3</v>
      </c>
      <c r="AG27" s="306">
        <v>8.3362760000000001E-3</v>
      </c>
      <c r="AH27" s="306">
        <v>8.6168630000000006E-3</v>
      </c>
      <c r="AI27" s="306">
        <v>8.8679350000000004E-3</v>
      </c>
      <c r="AJ27" s="306">
        <v>9.0880679999999995E-3</v>
      </c>
      <c r="AK27" s="306">
        <v>9.2756899999999996E-3</v>
      </c>
      <c r="AL27" s="306">
        <v>9.4290680000000005E-3</v>
      </c>
      <c r="AM27" s="306">
        <v>9.5462710000000003E-3</v>
      </c>
      <c r="AN27" s="306">
        <v>9.6251389999999996E-3</v>
      </c>
      <c r="AO27" s="306">
        <v>9.66324E-3</v>
      </c>
      <c r="AP27" s="306">
        <v>9.6578170000000008E-3</v>
      </c>
      <c r="AQ27" s="306">
        <v>9.6057130000000001E-3</v>
      </c>
      <c r="AR27" s="306">
        <v>9.5032799999999994E-3</v>
      </c>
      <c r="AS27" s="306">
        <v>9.3462579999999996E-3</v>
      </c>
      <c r="AT27" s="306">
        <v>9.1296020000000006E-3</v>
      </c>
      <c r="AU27" s="306">
        <v>8.8472480000000003E-3</v>
      </c>
      <c r="AV27" s="306">
        <v>8.4917640000000006E-3</v>
      </c>
      <c r="AW27" s="306">
        <v>8.053836E-3</v>
      </c>
      <c r="AX27" s="306">
        <v>7.5214440000000004E-3</v>
      </c>
      <c r="AY27" s="306">
        <v>6.8784789999999998E-3</v>
      </c>
      <c r="AZ27" s="306">
        <v>6.102227E-3</v>
      </c>
      <c r="BA27" s="306">
        <v>5.1582169999999997E-3</v>
      </c>
      <c r="BB27" s="306">
        <v>3.9877109999999997E-3</v>
      </c>
      <c r="BC27" s="306">
        <v>2.4663929999999999E-3</v>
      </c>
    </row>
    <row r="28" spans="1:55">
      <c r="A28" s="314">
        <v>20</v>
      </c>
      <c r="B28" s="315">
        <f t="shared" si="3"/>
        <v>2.4475000000000002</v>
      </c>
      <c r="C28" s="316">
        <f t="shared" si="4"/>
        <v>2.9315000000000002</v>
      </c>
      <c r="D28" s="317">
        <f t="shared" si="5"/>
        <v>2.0515000000000003</v>
      </c>
      <c r="I28" s="284"/>
      <c r="J28" s="298">
        <v>26</v>
      </c>
      <c r="K28" s="324">
        <v>4.6270889999999998</v>
      </c>
      <c r="L28" s="268">
        <v>4.67</v>
      </c>
      <c r="M28" s="269">
        <v>0.65</v>
      </c>
      <c r="N28" s="270">
        <v>5.65</v>
      </c>
      <c r="O28" s="271">
        <v>0.71</v>
      </c>
      <c r="P28" s="272">
        <v>3.96</v>
      </c>
      <c r="Q28" s="273">
        <v>0.5</v>
      </c>
      <c r="R28" s="286"/>
      <c r="S28" s="305">
        <v>0.24</v>
      </c>
      <c r="T28" s="306">
        <v>2.6940269999999999E-3</v>
      </c>
      <c r="U28" s="306">
        <v>3.3201720000000001E-3</v>
      </c>
      <c r="V28" s="306">
        <v>3.9262890000000003E-3</v>
      </c>
      <c r="W28" s="306">
        <v>4.5117789999999996E-3</v>
      </c>
      <c r="X28" s="306">
        <v>5.0760079999999999E-3</v>
      </c>
      <c r="Y28" s="306">
        <v>5.6183020000000004E-3</v>
      </c>
      <c r="Z28" s="306">
        <v>6.1379429999999999E-3</v>
      </c>
      <c r="AA28" s="306">
        <v>6.6341639999999997E-3</v>
      </c>
      <c r="AB28" s="306">
        <v>7.1061450000000003E-3</v>
      </c>
      <c r="AC28" s="306">
        <v>7.5530079999999999E-3</v>
      </c>
      <c r="AD28" s="306">
        <v>7.9738090000000001E-3</v>
      </c>
      <c r="AE28" s="306">
        <v>8.3675290000000003E-3</v>
      </c>
      <c r="AF28" s="306">
        <v>8.7330689999999996E-3</v>
      </c>
      <c r="AG28" s="306">
        <v>9.0692380000000003E-3</v>
      </c>
      <c r="AH28" s="306">
        <v>9.3747380000000005E-3</v>
      </c>
      <c r="AI28" s="306">
        <v>9.6481529999999996E-3</v>
      </c>
      <c r="AJ28" s="306">
        <v>9.8879339999999993E-3</v>
      </c>
      <c r="AK28" s="306">
        <v>1.0092370999999999E-2</v>
      </c>
      <c r="AL28" s="306">
        <v>1.0259575E-2</v>
      </c>
      <c r="AM28" s="306">
        <v>1.0387446E-2</v>
      </c>
      <c r="AN28" s="306">
        <v>1.0473633E-2</v>
      </c>
      <c r="AO28" s="306">
        <v>1.0515488E-2</v>
      </c>
      <c r="AP28" s="306">
        <v>1.0510008E-2</v>
      </c>
      <c r="AQ28" s="306">
        <v>1.0453756E-2</v>
      </c>
      <c r="AR28" s="306">
        <v>1.0342761000000001E-2</v>
      </c>
      <c r="AS28" s="306">
        <v>1.0172382000000001E-2</v>
      </c>
      <c r="AT28" s="306">
        <v>9.9371259999999993E-3</v>
      </c>
      <c r="AU28" s="306">
        <v>9.6303870000000007E-3</v>
      </c>
      <c r="AV28" s="306">
        <v>9.2440690000000006E-3</v>
      </c>
      <c r="AW28" s="306">
        <v>8.7680239999999993E-3</v>
      </c>
      <c r="AX28" s="306">
        <v>8.1891529999999994E-3</v>
      </c>
      <c r="AY28" s="306">
        <v>7.489903E-3</v>
      </c>
      <c r="AZ28" s="306">
        <v>6.6455100000000003E-3</v>
      </c>
      <c r="BA28" s="306">
        <v>5.6183919999999998E-3</v>
      </c>
      <c r="BB28" s="306">
        <v>4.344484E-3</v>
      </c>
      <c r="BC28" s="306">
        <v>2.6881349999999999E-3</v>
      </c>
    </row>
    <row r="29" spans="1:55">
      <c r="A29" s="191">
        <v>21</v>
      </c>
      <c r="B29" s="318">
        <f t="shared" si="3"/>
        <v>2.4695000000000005</v>
      </c>
      <c r="C29" s="319">
        <f t="shared" si="4"/>
        <v>2.9645000000000001</v>
      </c>
      <c r="D29" s="320">
        <f t="shared" si="5"/>
        <v>2.0790000000000002</v>
      </c>
      <c r="I29" s="284"/>
      <c r="J29" s="298">
        <v>27</v>
      </c>
      <c r="K29" s="324">
        <v>4.6557659999999998</v>
      </c>
      <c r="L29" s="268">
        <v>4.7</v>
      </c>
      <c r="M29" s="269">
        <v>0.64</v>
      </c>
      <c r="N29" s="270">
        <v>5.69</v>
      </c>
      <c r="O29" s="271">
        <v>0.71</v>
      </c>
      <c r="P29" s="272">
        <v>4</v>
      </c>
      <c r="Q29" s="273">
        <v>0.5</v>
      </c>
      <c r="R29" s="286"/>
      <c r="S29" s="305">
        <v>0.25</v>
      </c>
      <c r="T29" s="306">
        <v>2.9198319999999998E-3</v>
      </c>
      <c r="U29" s="306">
        <v>3.59852E-3</v>
      </c>
      <c r="V29" s="306">
        <v>4.2555259999999999E-3</v>
      </c>
      <c r="W29" s="306">
        <v>4.8901999999999999E-3</v>
      </c>
      <c r="X29" s="306">
        <v>5.5018569999999998E-3</v>
      </c>
      <c r="Y29" s="306">
        <v>6.0897629999999998E-3</v>
      </c>
      <c r="Z29" s="306">
        <v>6.6531419999999999E-3</v>
      </c>
      <c r="AA29" s="306">
        <v>7.1911620000000001E-3</v>
      </c>
      <c r="AB29" s="306">
        <v>7.7029339999999998E-3</v>
      </c>
      <c r="AC29" s="306">
        <v>8.1875060000000006E-3</v>
      </c>
      <c r="AD29" s="306">
        <v>8.6438539999999994E-3</v>
      </c>
      <c r="AE29" s="306">
        <v>9.0708739999999996E-3</v>
      </c>
      <c r="AF29" s="306">
        <v>9.4673750000000001E-3</v>
      </c>
      <c r="AG29" s="306">
        <v>9.8320630000000003E-3</v>
      </c>
      <c r="AH29" s="306">
        <v>1.0163531999999999E-2</v>
      </c>
      <c r="AI29" s="306">
        <v>1.0460248E-2</v>
      </c>
      <c r="AJ29" s="306">
        <v>1.0720528E-2</v>
      </c>
      <c r="AK29" s="306">
        <v>1.0942519E-2</v>
      </c>
      <c r="AL29" s="306">
        <v>1.1124172999999999E-2</v>
      </c>
      <c r="AM29" s="306">
        <v>1.1263209E-2</v>
      </c>
      <c r="AN29" s="306">
        <v>1.1357079000000001E-2</v>
      </c>
      <c r="AO29" s="306">
        <v>1.140291E-2</v>
      </c>
      <c r="AP29" s="306">
        <v>1.1397444E-2</v>
      </c>
      <c r="AQ29" s="306">
        <v>1.1336951E-2</v>
      </c>
      <c r="AR29" s="306">
        <v>1.1217121E-2</v>
      </c>
      <c r="AS29" s="306">
        <v>1.103292E-2</v>
      </c>
      <c r="AT29" s="306">
        <v>1.0778384E-2</v>
      </c>
      <c r="AU29" s="306">
        <v>1.0446342000000001E-2</v>
      </c>
      <c r="AV29" s="306">
        <v>1.0028007E-2</v>
      </c>
      <c r="AW29" s="306">
        <v>9.5123599999999992E-3</v>
      </c>
      <c r="AX29" s="306">
        <v>8.8851759999999998E-3</v>
      </c>
      <c r="AY29" s="306">
        <v>8.1273890000000005E-3</v>
      </c>
      <c r="AZ29" s="306">
        <v>7.2121010000000003E-3</v>
      </c>
      <c r="BA29" s="306">
        <v>6.0984699999999999E-3</v>
      </c>
      <c r="BB29" s="306">
        <v>4.7168640000000003E-3</v>
      </c>
      <c r="BC29" s="306">
        <v>2.919764E-3</v>
      </c>
    </row>
    <row r="30" spans="1:55">
      <c r="A30" s="314">
        <v>22</v>
      </c>
      <c r="B30" s="315">
        <f t="shared" si="3"/>
        <v>2.4915000000000003</v>
      </c>
      <c r="C30" s="316">
        <f t="shared" si="4"/>
        <v>2.9975000000000005</v>
      </c>
      <c r="D30" s="317">
        <f t="shared" si="5"/>
        <v>2.101</v>
      </c>
      <c r="I30" s="284"/>
      <c r="J30" s="298">
        <v>28</v>
      </c>
      <c r="K30" s="324">
        <v>4.6882770000000002</v>
      </c>
      <c r="L30" s="268">
        <v>4.7300000000000004</v>
      </c>
      <c r="M30" s="269">
        <v>0.64</v>
      </c>
      <c r="N30" s="270">
        <v>5.74</v>
      </c>
      <c r="O30" s="271">
        <v>0.71</v>
      </c>
      <c r="P30" s="272">
        <v>4.03</v>
      </c>
      <c r="Q30" s="273">
        <v>0.49</v>
      </c>
      <c r="R30" s="286"/>
      <c r="S30" s="305">
        <v>0.26</v>
      </c>
      <c r="T30" s="306">
        <v>3.1542969999999999E-3</v>
      </c>
      <c r="U30" s="306">
        <v>3.8875540000000001E-3</v>
      </c>
      <c r="V30" s="306">
        <v>4.5974149999999997E-3</v>
      </c>
      <c r="W30" s="306">
        <v>5.2831789999999998E-3</v>
      </c>
      <c r="X30" s="306">
        <v>5.9441030000000001E-3</v>
      </c>
      <c r="Y30" s="306">
        <v>6.5793980000000002E-3</v>
      </c>
      <c r="Z30" s="306">
        <v>7.1882220000000002E-3</v>
      </c>
      <c r="AA30" s="306">
        <v>7.7696789999999998E-3</v>
      </c>
      <c r="AB30" s="306">
        <v>8.3228060000000003E-3</v>
      </c>
      <c r="AC30" s="306">
        <v>8.8465750000000006E-3</v>
      </c>
      <c r="AD30" s="306">
        <v>9.3398800000000001E-3</v>
      </c>
      <c r="AE30" s="306">
        <v>9.8015270000000008E-3</v>
      </c>
      <c r="AF30" s="306">
        <v>1.0230229E-2</v>
      </c>
      <c r="AG30" s="306">
        <v>1.0624587E-2</v>
      </c>
      <c r="AH30" s="306">
        <v>1.0983082999999999E-2</v>
      </c>
      <c r="AI30" s="306">
        <v>1.1304056E-2</v>
      </c>
      <c r="AJ30" s="306">
        <v>1.1585688E-2</v>
      </c>
      <c r="AK30" s="306">
        <v>1.1825976E-2</v>
      </c>
      <c r="AL30" s="306">
        <v>1.2022705E-2</v>
      </c>
      <c r="AM30" s="306">
        <v>1.2173410000000001E-2</v>
      </c>
      <c r="AN30" s="306">
        <v>1.2275334000000001E-2</v>
      </c>
      <c r="AO30" s="306">
        <v>1.2325371999999999E-2</v>
      </c>
      <c r="AP30" s="306">
        <v>1.2319998E-2</v>
      </c>
      <c r="AQ30" s="306">
        <v>1.2255179999999999E-2</v>
      </c>
      <c r="AR30" s="306">
        <v>1.2126257E-2</v>
      </c>
      <c r="AS30" s="306">
        <v>1.1927778999999999E-2</v>
      </c>
      <c r="AT30" s="306">
        <v>1.1653297E-2</v>
      </c>
      <c r="AU30" s="306">
        <v>1.1295051E-2</v>
      </c>
      <c r="AV30" s="306">
        <v>1.0843531E-2</v>
      </c>
      <c r="AW30" s="306">
        <v>1.0286811999999999E-2</v>
      </c>
      <c r="AX30" s="306">
        <v>9.6094969999999998E-3</v>
      </c>
      <c r="AY30" s="306">
        <v>8.7909430000000007E-3</v>
      </c>
      <c r="AZ30" s="306">
        <v>7.8020199999999998E-3</v>
      </c>
      <c r="BA30" s="306">
        <v>6.5984909999999997E-3</v>
      </c>
      <c r="BB30" s="306">
        <v>5.1049049999999999E-3</v>
      </c>
      <c r="BC30" s="306">
        <v>3.1613370000000002E-3</v>
      </c>
    </row>
    <row r="31" spans="1:55">
      <c r="A31" s="191">
        <v>23</v>
      </c>
      <c r="B31" s="318">
        <f t="shared" si="3"/>
        <v>2.5135000000000005</v>
      </c>
      <c r="C31" s="319">
        <f t="shared" si="4"/>
        <v>3.0250000000000004</v>
      </c>
      <c r="D31" s="320">
        <f t="shared" si="5"/>
        <v>2.1230000000000002</v>
      </c>
      <c r="I31" s="284"/>
      <c r="J31" s="298">
        <v>29</v>
      </c>
      <c r="K31" s="324">
        <v>4.7162379999999997</v>
      </c>
      <c r="L31" s="268">
        <v>4.76</v>
      </c>
      <c r="M31" s="269">
        <v>0.64</v>
      </c>
      <c r="N31" s="270">
        <v>5.78</v>
      </c>
      <c r="O31" s="271">
        <v>0.7</v>
      </c>
      <c r="P31" s="272">
        <v>4.0599999999999996</v>
      </c>
      <c r="Q31" s="273">
        <v>0.49</v>
      </c>
      <c r="R31" s="286"/>
      <c r="S31" s="305">
        <v>0.27</v>
      </c>
      <c r="T31" s="306">
        <v>3.3973580000000001E-3</v>
      </c>
      <c r="U31" s="306">
        <v>4.1871950000000003E-3</v>
      </c>
      <c r="V31" s="306">
        <v>4.9518629999999999E-3</v>
      </c>
      <c r="W31" s="306">
        <v>5.6906090000000001E-3</v>
      </c>
      <c r="X31" s="306">
        <v>6.4026320000000001E-3</v>
      </c>
      <c r="Y31" s="306">
        <v>7.0870810000000003E-3</v>
      </c>
      <c r="Z31" s="306">
        <v>7.7430499999999996E-3</v>
      </c>
      <c r="AA31" s="306">
        <v>8.3695720000000005E-3</v>
      </c>
      <c r="AB31" s="306">
        <v>8.9656119999999995E-3</v>
      </c>
      <c r="AC31" s="306">
        <v>9.5300609999999994E-3</v>
      </c>
      <c r="AD31" s="306">
        <v>1.0061726E-2</v>
      </c>
      <c r="AE31" s="306">
        <v>1.0559324E-2</v>
      </c>
      <c r="AF31" s="306">
        <v>1.1021464E-2</v>
      </c>
      <c r="AG31" s="306">
        <v>1.1446642E-2</v>
      </c>
      <c r="AH31" s="306">
        <v>1.1833219000000001E-2</v>
      </c>
      <c r="AI31" s="306">
        <v>1.2179407999999999E-2</v>
      </c>
      <c r="AJ31" s="306">
        <v>1.2483246999999999E-2</v>
      </c>
      <c r="AK31" s="306">
        <v>1.2742577999999999E-2</v>
      </c>
      <c r="AL31" s="306">
        <v>1.2955013E-2</v>
      </c>
      <c r="AM31" s="306">
        <v>1.3117894999999999E-2</v>
      </c>
      <c r="AN31" s="306">
        <v>1.3228251E-2</v>
      </c>
      <c r="AO31" s="306">
        <v>1.3282733E-2</v>
      </c>
      <c r="AP31" s="306">
        <v>1.3277541E-2</v>
      </c>
      <c r="AQ31" s="306">
        <v>1.3208324E-2</v>
      </c>
      <c r="AR31" s="306">
        <v>1.3070057E-2</v>
      </c>
      <c r="AS31" s="306">
        <v>1.2856862E-2</v>
      </c>
      <c r="AT31" s="306">
        <v>1.2561782000000001E-2</v>
      </c>
      <c r="AU31" s="306">
        <v>1.2176444999999999E-2</v>
      </c>
      <c r="AV31" s="306">
        <v>1.1690591E-2</v>
      </c>
      <c r="AW31" s="306">
        <v>1.1091349E-2</v>
      </c>
      <c r="AX31" s="306">
        <v>1.0362102999999999E-2</v>
      </c>
      <c r="AY31" s="306">
        <v>9.480568E-3</v>
      </c>
      <c r="AZ31" s="306">
        <v>8.4152910000000001E-3</v>
      </c>
      <c r="BA31" s="306">
        <v>7.1184940000000004E-3</v>
      </c>
      <c r="BB31" s="306">
        <v>5.5086579999999996E-3</v>
      </c>
      <c r="BC31" s="306">
        <v>3.4129099999999999E-3</v>
      </c>
    </row>
    <row r="32" spans="1:55">
      <c r="A32" s="314">
        <v>24</v>
      </c>
      <c r="B32" s="315">
        <f t="shared" si="3"/>
        <v>2.5355000000000003</v>
      </c>
      <c r="C32" s="316">
        <f t="shared" si="4"/>
        <v>3.0579999999999998</v>
      </c>
      <c r="D32" s="317">
        <f t="shared" si="5"/>
        <v>2.145</v>
      </c>
      <c r="I32" s="284"/>
      <c r="J32" s="298">
        <v>30</v>
      </c>
      <c r="K32" s="324">
        <v>4.7404359999999999</v>
      </c>
      <c r="L32" s="268">
        <v>4.79</v>
      </c>
      <c r="M32" s="269">
        <v>0.63</v>
      </c>
      <c r="N32" s="270">
        <v>5.82</v>
      </c>
      <c r="O32" s="271">
        <v>0.7</v>
      </c>
      <c r="P32" s="272">
        <v>4.09</v>
      </c>
      <c r="Q32" s="273">
        <v>0.49</v>
      </c>
      <c r="R32" s="286"/>
      <c r="S32" s="305">
        <v>0.28000000000000003</v>
      </c>
      <c r="T32" s="306">
        <v>3.648947E-3</v>
      </c>
      <c r="U32" s="306">
        <v>4.4973599999999997E-3</v>
      </c>
      <c r="V32" s="306">
        <v>5.3187759999999999E-3</v>
      </c>
      <c r="W32" s="306">
        <v>6.1123829999999999E-3</v>
      </c>
      <c r="X32" s="306">
        <v>6.8773230000000003E-3</v>
      </c>
      <c r="Y32" s="306">
        <v>7.6126809999999996E-3</v>
      </c>
      <c r="Z32" s="306">
        <v>8.317484E-3</v>
      </c>
      <c r="AA32" s="306">
        <v>8.9906929999999993E-3</v>
      </c>
      <c r="AB32" s="306">
        <v>9.6311950000000004E-3</v>
      </c>
      <c r="AC32" s="306">
        <v>1.02378E-2</v>
      </c>
      <c r="AD32" s="306">
        <v>1.0809226E-2</v>
      </c>
      <c r="AE32" s="306">
        <v>1.1344092E-2</v>
      </c>
      <c r="AF32" s="306">
        <v>1.1840906999999999E-2</v>
      </c>
      <c r="AG32" s="306">
        <v>1.2298051000000001E-2</v>
      </c>
      <c r="AH32" s="306">
        <v>1.2713766E-2</v>
      </c>
      <c r="AI32" s="306">
        <v>1.3086128000000001E-2</v>
      </c>
      <c r="AJ32" s="306">
        <v>1.3413031000000001E-2</v>
      </c>
      <c r="AK32" s="306">
        <v>1.3692153E-2</v>
      </c>
      <c r="AL32" s="306">
        <v>1.3920929E-2</v>
      </c>
      <c r="AM32" s="306">
        <v>1.4096501000000001E-2</v>
      </c>
      <c r="AN32" s="306">
        <v>1.4215673999999999E-2</v>
      </c>
      <c r="AO32" s="306">
        <v>1.4274847E-2</v>
      </c>
      <c r="AP32" s="306">
        <v>1.4269934E-2</v>
      </c>
      <c r="AQ32" s="306">
        <v>1.4196257E-2</v>
      </c>
      <c r="AR32" s="306">
        <v>1.4048409E-2</v>
      </c>
      <c r="AS32" s="306">
        <v>1.382007E-2</v>
      </c>
      <c r="AT32" s="306">
        <v>1.3503754E-2</v>
      </c>
      <c r="AU32" s="306">
        <v>1.3090455000000001E-2</v>
      </c>
      <c r="AV32" s="306">
        <v>1.2569133E-2</v>
      </c>
      <c r="AW32" s="306">
        <v>1.1925936E-2</v>
      </c>
      <c r="AX32" s="306">
        <v>1.1142979000000001E-2</v>
      </c>
      <c r="AY32" s="306">
        <v>1.0196268E-2</v>
      </c>
      <c r="AZ32" s="306">
        <v>9.0519380000000007E-3</v>
      </c>
      <c r="BA32" s="306">
        <v>7.6585220000000001E-3</v>
      </c>
      <c r="BB32" s="306">
        <v>5.9281819999999997E-3</v>
      </c>
      <c r="BC32" s="306">
        <v>3.6745440000000001E-3</v>
      </c>
    </row>
    <row r="33" spans="1:55" ht="13.5">
      <c r="A33" s="191">
        <v>25</v>
      </c>
      <c r="B33" s="318">
        <f t="shared" si="3"/>
        <v>2.552</v>
      </c>
      <c r="C33" s="319">
        <f t="shared" si="4"/>
        <v>3.08</v>
      </c>
      <c r="D33" s="320">
        <f t="shared" si="5"/>
        <v>2.1615000000000002</v>
      </c>
      <c r="I33" s="284"/>
      <c r="J33" s="298">
        <v>31</v>
      </c>
      <c r="K33" s="324">
        <v>4.7687660000000003</v>
      </c>
      <c r="L33" s="268">
        <v>4.82</v>
      </c>
      <c r="M33" s="269">
        <v>0.63</v>
      </c>
      <c r="N33" s="270">
        <v>5.86</v>
      </c>
      <c r="O33" s="271">
        <v>0.7</v>
      </c>
      <c r="P33" s="272">
        <v>4.1100000000000003</v>
      </c>
      <c r="Q33" s="273">
        <v>0.49</v>
      </c>
      <c r="R33" s="286"/>
      <c r="S33" s="305">
        <v>0.28999999999999998</v>
      </c>
      <c r="T33" s="306">
        <v>3.9089939999999998E-3</v>
      </c>
      <c r="U33" s="306">
        <v>4.8179659999999999E-3</v>
      </c>
      <c r="V33" s="306">
        <v>5.6980540000000001E-3</v>
      </c>
      <c r="W33" s="306">
        <v>6.5483900000000003E-3</v>
      </c>
      <c r="X33" s="306">
        <v>7.3680539999999997E-3</v>
      </c>
      <c r="Y33" s="306">
        <v>8.1560650000000005E-3</v>
      </c>
      <c r="Z33" s="306">
        <v>8.9113809999999995E-3</v>
      </c>
      <c r="AA33" s="306">
        <v>9.6328879999999992E-3</v>
      </c>
      <c r="AB33" s="306">
        <v>1.0319396E-2</v>
      </c>
      <c r="AC33" s="306">
        <v>1.0969626E-2</v>
      </c>
      <c r="AD33" s="306">
        <v>1.1582205999999999E-2</v>
      </c>
      <c r="AE33" s="306">
        <v>1.2155656000000001E-2</v>
      </c>
      <c r="AF33" s="306">
        <v>1.2688375999999999E-2</v>
      </c>
      <c r="AG33" s="306">
        <v>1.3178633E-2</v>
      </c>
      <c r="AH33" s="306">
        <v>1.3624539E-2</v>
      </c>
      <c r="AI33" s="306">
        <v>1.4024033999999999E-2</v>
      </c>
      <c r="AJ33" s="306">
        <v>1.4374859E-2</v>
      </c>
      <c r="AK33" s="306">
        <v>1.4674525000000001E-2</v>
      </c>
      <c r="AL33" s="306">
        <v>1.4920281000000001E-2</v>
      </c>
      <c r="AM33" s="306">
        <v>1.5109063000000001E-2</v>
      </c>
      <c r="AN33" s="306">
        <v>1.5237443999999999E-2</v>
      </c>
      <c r="AO33" s="306">
        <v>1.5301563000000001E-2</v>
      </c>
      <c r="AP33" s="306">
        <v>1.5297036E-2</v>
      </c>
      <c r="AQ33" s="306">
        <v>1.5218847000000001E-2</v>
      </c>
      <c r="AR33" s="306">
        <v>1.5061194999999999E-2</v>
      </c>
      <c r="AS33" s="306">
        <v>1.4817298E-2</v>
      </c>
      <c r="AT33" s="306">
        <v>1.4479125000000001E-2</v>
      </c>
      <c r="AU33" s="306">
        <v>1.4037009E-2</v>
      </c>
      <c r="AV33" s="306">
        <v>1.3479102999999999E-2</v>
      </c>
      <c r="AW33" s="306">
        <v>1.2790536999999999E-2</v>
      </c>
      <c r="AX33" s="306">
        <v>1.1952107E-2</v>
      </c>
      <c r="AY33" s="306">
        <v>1.0938048000000001E-2</v>
      </c>
      <c r="AZ33" s="306">
        <v>9.7119830000000004E-3</v>
      </c>
      <c r="BA33" s="306">
        <v>8.2186159999999998E-3</v>
      </c>
      <c r="BB33" s="306">
        <v>6.3635319999999999E-3</v>
      </c>
      <c r="BC33" s="306">
        <v>3.9463019999999996E-3</v>
      </c>
    </row>
    <row r="34" spans="1:55" ht="13.5">
      <c r="A34" s="314">
        <v>26</v>
      </c>
      <c r="B34" s="315">
        <f t="shared" si="3"/>
        <v>2.5685000000000002</v>
      </c>
      <c r="C34" s="316">
        <f t="shared" si="4"/>
        <v>3.1075000000000004</v>
      </c>
      <c r="D34" s="317">
        <f t="shared" si="5"/>
        <v>2.1779999999999999</v>
      </c>
      <c r="I34" s="284"/>
      <c r="J34" s="298">
        <v>32</v>
      </c>
      <c r="K34" s="324">
        <v>4.7932759999999996</v>
      </c>
      <c r="L34" s="268">
        <v>4.84</v>
      </c>
      <c r="M34" s="269">
        <v>0.63</v>
      </c>
      <c r="N34" s="270">
        <v>5.89</v>
      </c>
      <c r="O34" s="271">
        <v>0.7</v>
      </c>
      <c r="P34" s="272">
        <v>4.1399999999999997</v>
      </c>
      <c r="Q34" s="273">
        <v>0.49</v>
      </c>
      <c r="R34" s="286"/>
      <c r="S34" s="305">
        <v>0.3</v>
      </c>
      <c r="T34" s="306">
        <v>4.1774259999999997E-3</v>
      </c>
      <c r="U34" s="306">
        <v>5.1489229999999997E-3</v>
      </c>
      <c r="V34" s="306">
        <v>6.0895949999999997E-3</v>
      </c>
      <c r="W34" s="306">
        <v>6.998514E-3</v>
      </c>
      <c r="X34" s="306">
        <v>7.8746960000000005E-3</v>
      </c>
      <c r="Y34" s="306">
        <v>8.7170930000000004E-3</v>
      </c>
      <c r="Z34" s="306">
        <v>9.5245920000000001E-3</v>
      </c>
      <c r="AA34" s="306">
        <v>1.0296001000000001E-2</v>
      </c>
      <c r="AB34" s="306">
        <v>1.1030046999999999E-2</v>
      </c>
      <c r="AC34" s="306">
        <v>1.1725365999999999E-2</v>
      </c>
      <c r="AD34" s="306">
        <v>1.2380488E-2</v>
      </c>
      <c r="AE34" s="306">
        <v>1.2993832E-2</v>
      </c>
      <c r="AF34" s="306">
        <v>1.3563687E-2</v>
      </c>
      <c r="AG34" s="306">
        <v>1.40882E-2</v>
      </c>
      <c r="AH34" s="306">
        <v>1.4565352E-2</v>
      </c>
      <c r="AI34" s="306">
        <v>1.4992939E-2</v>
      </c>
      <c r="AJ34" s="306">
        <v>1.5368546E-2</v>
      </c>
      <c r="AK34" s="306">
        <v>1.5689511E-2</v>
      </c>
      <c r="AL34" s="306">
        <v>1.5952891E-2</v>
      </c>
      <c r="AM34" s="306">
        <v>1.6155408E-2</v>
      </c>
      <c r="AN34" s="306">
        <v>1.6293396000000002E-2</v>
      </c>
      <c r="AO34" s="306">
        <v>1.6362723999999999E-2</v>
      </c>
      <c r="AP34" s="306">
        <v>1.6358701999999999E-2</v>
      </c>
      <c r="AQ34" s="306">
        <v>1.6275960999999999E-2</v>
      </c>
      <c r="AR34" s="306">
        <v>1.6108292E-2</v>
      </c>
      <c r="AS34" s="306">
        <v>1.5848438999999999E-2</v>
      </c>
      <c r="AT34" s="306">
        <v>1.5487801000000001E-2</v>
      </c>
      <c r="AU34" s="306">
        <v>1.5016032E-2</v>
      </c>
      <c r="AV34" s="306">
        <v>1.4420443999999999E-2</v>
      </c>
      <c r="AW34" s="306">
        <v>1.3685114E-2</v>
      </c>
      <c r="AX34" s="306">
        <v>1.2789470000000001E-2</v>
      </c>
      <c r="AY34" s="306">
        <v>1.1705910999999999E-2</v>
      </c>
      <c r="AZ34" s="306">
        <v>1.0395451999999999E-2</v>
      </c>
      <c r="BA34" s="306">
        <v>8.7988200000000006E-3</v>
      </c>
      <c r="BB34" s="306">
        <v>6.814769E-3</v>
      </c>
      <c r="BC34" s="306">
        <v>4.2282459999999997E-3</v>
      </c>
    </row>
    <row r="35" spans="1:55" ht="13.5">
      <c r="A35" s="191">
        <v>27</v>
      </c>
      <c r="B35" s="318">
        <f t="shared" si="3"/>
        <v>2.5850000000000004</v>
      </c>
      <c r="C35" s="319">
        <f t="shared" si="4"/>
        <v>3.1295000000000006</v>
      </c>
      <c r="D35" s="320">
        <f t="shared" si="5"/>
        <v>2.2000000000000002</v>
      </c>
      <c r="I35" s="284"/>
      <c r="J35" s="298">
        <v>33</v>
      </c>
      <c r="K35" s="324">
        <v>4.8198600000000003</v>
      </c>
      <c r="L35" s="268">
        <v>4.87</v>
      </c>
      <c r="M35" s="269">
        <v>0.63</v>
      </c>
      <c r="N35" s="270">
        <v>5.93</v>
      </c>
      <c r="O35" s="271">
        <v>0.69</v>
      </c>
      <c r="P35" s="272">
        <v>4.17</v>
      </c>
      <c r="Q35" s="273">
        <v>0.48</v>
      </c>
      <c r="R35" s="286"/>
      <c r="S35" s="305">
        <v>0.31</v>
      </c>
      <c r="T35" s="306">
        <v>4.4541709999999998E-3</v>
      </c>
      <c r="U35" s="306">
        <v>5.4901430000000003E-3</v>
      </c>
      <c r="V35" s="306">
        <v>6.4932949999999996E-3</v>
      </c>
      <c r="W35" s="306">
        <v>7.4626359999999999E-3</v>
      </c>
      <c r="X35" s="306">
        <v>8.3971170000000008E-3</v>
      </c>
      <c r="Y35" s="306">
        <v>9.2956219999999999E-3</v>
      </c>
      <c r="Z35" s="306">
        <v>1.0156962E-2</v>
      </c>
      <c r="AA35" s="306">
        <v>1.0979867000000001E-2</v>
      </c>
      <c r="AB35" s="306">
        <v>1.1762979E-2</v>
      </c>
      <c r="AC35" s="306">
        <v>1.2504840999999999E-2</v>
      </c>
      <c r="AD35" s="306">
        <v>1.3203888E-2</v>
      </c>
      <c r="AE35" s="306">
        <v>1.3858432E-2</v>
      </c>
      <c r="AF35" s="306">
        <v>1.4466648E-2</v>
      </c>
      <c r="AG35" s="306">
        <v>1.5026558000000001E-2</v>
      </c>
      <c r="AH35" s="306">
        <v>1.5536009E-2</v>
      </c>
      <c r="AI35" s="306">
        <v>1.5992649000000001E-2</v>
      </c>
      <c r="AJ35" s="306">
        <v>1.6393899999999999E-2</v>
      </c>
      <c r="AK35" s="306">
        <v>1.6736923000000001E-2</v>
      </c>
      <c r="AL35" s="306">
        <v>1.7018574000000002E-2</v>
      </c>
      <c r="AM35" s="306">
        <v>1.7235357999999999E-2</v>
      </c>
      <c r="AN35" s="306">
        <v>1.738336E-2</v>
      </c>
      <c r="AO35" s="306">
        <v>1.7458168999999999E-2</v>
      </c>
      <c r="AP35" s="306">
        <v>1.745478E-2</v>
      </c>
      <c r="AQ35" s="306">
        <v>1.7367457999999999E-2</v>
      </c>
      <c r="AR35" s="306">
        <v>1.7189576000000002E-2</v>
      </c>
      <c r="AS35" s="306">
        <v>1.6913379999999999E-2</v>
      </c>
      <c r="AT35" s="306">
        <v>1.6529688000000001E-2</v>
      </c>
      <c r="AU35" s="306">
        <v>1.6027446000000001E-2</v>
      </c>
      <c r="AV35" s="306">
        <v>1.5393097E-2</v>
      </c>
      <c r="AW35" s="306">
        <v>1.4609628E-2</v>
      </c>
      <c r="AX35" s="306">
        <v>1.3655051E-2</v>
      </c>
      <c r="AY35" s="306">
        <v>1.2499859E-2</v>
      </c>
      <c r="AZ35" s="306">
        <v>1.1102369000000001E-2</v>
      </c>
      <c r="BA35" s="306">
        <v>9.3991790000000006E-3</v>
      </c>
      <c r="BB35" s="306">
        <v>7.2819540000000002E-3</v>
      </c>
      <c r="BC35" s="306">
        <v>4.5204449999999997E-3</v>
      </c>
    </row>
    <row r="36" spans="1:55" ht="13.5">
      <c r="A36" s="314">
        <v>28</v>
      </c>
      <c r="B36" s="315">
        <f t="shared" si="3"/>
        <v>2.6015000000000006</v>
      </c>
      <c r="C36" s="316">
        <f t="shared" si="4"/>
        <v>3.1570000000000005</v>
      </c>
      <c r="D36" s="317">
        <f t="shared" si="5"/>
        <v>2.2165000000000004</v>
      </c>
      <c r="I36" s="284"/>
      <c r="J36" s="298">
        <v>34</v>
      </c>
      <c r="K36" s="324">
        <v>4.8454959999999998</v>
      </c>
      <c r="L36" s="268">
        <v>4.8899999999999997</v>
      </c>
      <c r="M36" s="269">
        <v>0.62</v>
      </c>
      <c r="N36" s="270">
        <v>5.96</v>
      </c>
      <c r="O36" s="271">
        <v>0.69</v>
      </c>
      <c r="P36" s="272">
        <v>4.1900000000000004</v>
      </c>
      <c r="Q36" s="273">
        <v>0.48</v>
      </c>
      <c r="R36" s="286"/>
      <c r="S36" s="305">
        <v>0.32</v>
      </c>
      <c r="T36" s="306">
        <v>4.7391509999999996E-3</v>
      </c>
      <c r="U36" s="306">
        <v>5.841532E-3</v>
      </c>
      <c r="V36" s="306">
        <v>6.9090439999999996E-3</v>
      </c>
      <c r="W36" s="306">
        <v>7.9406330000000008E-3</v>
      </c>
      <c r="X36" s="306">
        <v>8.9351829999999993E-3</v>
      </c>
      <c r="Y36" s="306">
        <v>9.8915050000000001E-3</v>
      </c>
      <c r="Z36" s="306">
        <v>1.0808335000000001E-2</v>
      </c>
      <c r="AA36" s="306">
        <v>1.1684319E-2</v>
      </c>
      <c r="AB36" s="306">
        <v>1.2518013999999999E-2</v>
      </c>
      <c r="AC36" s="306">
        <v>1.3307869E-2</v>
      </c>
      <c r="AD36" s="306">
        <v>1.4052218E-2</v>
      </c>
      <c r="AE36" s="306">
        <v>1.4749262000000001E-2</v>
      </c>
      <c r="AF36" s="306">
        <v>1.5397061E-2</v>
      </c>
      <c r="AG36" s="306">
        <v>1.5993508E-2</v>
      </c>
      <c r="AH36" s="306">
        <v>1.6536309999999999E-2</v>
      </c>
      <c r="AI36" s="306">
        <v>1.7022962999999999E-2</v>
      </c>
      <c r="AJ36" s="306">
        <v>1.7450723000000001E-2</v>
      </c>
      <c r="AK36" s="306">
        <v>1.7816564999999999E-2</v>
      </c>
      <c r="AL36" s="306">
        <v>1.8117141999999999E-2</v>
      </c>
      <c r="AM36" s="306">
        <v>1.8348730000000001E-2</v>
      </c>
      <c r="AN36" s="306">
        <v>1.8507158999999999E-2</v>
      </c>
      <c r="AO36" s="306">
        <v>1.8587731999999999E-2</v>
      </c>
      <c r="AP36" s="306">
        <v>1.8585114E-2</v>
      </c>
      <c r="AQ36" s="306">
        <v>1.8493195E-2</v>
      </c>
      <c r="AR36" s="306">
        <v>1.8304913999999999E-2</v>
      </c>
      <c r="AS36" s="306">
        <v>1.8012007999999999E-2</v>
      </c>
      <c r="AT36" s="306">
        <v>1.7604687000000001E-2</v>
      </c>
      <c r="AU36" s="306">
        <v>1.707117E-2</v>
      </c>
      <c r="AV36" s="306">
        <v>1.6397001000000001E-2</v>
      </c>
      <c r="AW36" s="306">
        <v>1.5564038000000001E-2</v>
      </c>
      <c r="AX36" s="306">
        <v>1.4548828999999999E-2</v>
      </c>
      <c r="AY36" s="306">
        <v>1.3319897000000001E-2</v>
      </c>
      <c r="AZ36" s="306">
        <v>1.1832759E-2</v>
      </c>
      <c r="BA36" s="306">
        <v>1.0019739999999999E-2</v>
      </c>
      <c r="BB36" s="306">
        <v>7.7651500000000002E-3</v>
      </c>
      <c r="BC36" s="306">
        <v>4.8229659999999997E-3</v>
      </c>
    </row>
    <row r="37" spans="1:55" ht="13.5">
      <c r="A37" s="191">
        <v>29</v>
      </c>
      <c r="B37" s="318">
        <f t="shared" si="3"/>
        <v>2.6179999999999999</v>
      </c>
      <c r="C37" s="319">
        <f t="shared" si="4"/>
        <v>3.1790000000000003</v>
      </c>
      <c r="D37" s="320">
        <f t="shared" si="5"/>
        <v>2.2330000000000001</v>
      </c>
      <c r="I37" s="284"/>
      <c r="J37" s="298">
        <v>35</v>
      </c>
      <c r="K37" s="324">
        <v>4.8669310000000001</v>
      </c>
      <c r="L37" s="268">
        <v>4.91</v>
      </c>
      <c r="M37" s="269">
        <v>0.62</v>
      </c>
      <c r="N37" s="270">
        <v>6</v>
      </c>
      <c r="O37" s="271">
        <v>0.69</v>
      </c>
      <c r="P37" s="272">
        <v>4.21</v>
      </c>
      <c r="Q37" s="273">
        <v>0.48</v>
      </c>
      <c r="R37" s="286"/>
      <c r="S37" s="305">
        <v>0.33</v>
      </c>
      <c r="T37" s="306">
        <v>5.0322869999999999E-3</v>
      </c>
      <c r="U37" s="306">
        <v>6.2029959999999997E-3</v>
      </c>
      <c r="V37" s="306">
        <v>7.3367329999999998E-3</v>
      </c>
      <c r="W37" s="306">
        <v>8.4323809999999992E-3</v>
      </c>
      <c r="X37" s="306">
        <v>9.4887540000000003E-3</v>
      </c>
      <c r="Y37" s="306">
        <v>1.0504591000000001E-2</v>
      </c>
      <c r="Z37" s="306">
        <v>1.1478545999999999E-2</v>
      </c>
      <c r="AA37" s="306">
        <v>1.2409185E-2</v>
      </c>
      <c r="AB37" s="306">
        <v>1.3294972E-2</v>
      </c>
      <c r="AC37" s="306">
        <v>1.4134261E-2</v>
      </c>
      <c r="AD37" s="306">
        <v>1.4925281E-2</v>
      </c>
      <c r="AE37" s="306">
        <v>1.5666123000000001E-2</v>
      </c>
      <c r="AF37" s="306">
        <v>1.6354723000000002E-2</v>
      </c>
      <c r="AG37" s="306">
        <v>1.6988843999999999E-2</v>
      </c>
      <c r="AH37" s="306">
        <v>1.7566048000000001E-2</v>
      </c>
      <c r="AI37" s="306">
        <v>1.8083676999999999E-2</v>
      </c>
      <c r="AJ37" s="306">
        <v>1.8538810999999999E-2</v>
      </c>
      <c r="AK37" s="306">
        <v>1.8928238E-2</v>
      </c>
      <c r="AL37" s="306">
        <v>1.9248398E-2</v>
      </c>
      <c r="AM37" s="306">
        <v>1.9495334E-2</v>
      </c>
      <c r="AN37" s="306">
        <v>1.9664613000000001E-2</v>
      </c>
      <c r="AO37" s="306">
        <v>1.9751239E-2</v>
      </c>
      <c r="AP37" s="306">
        <v>1.9749541999999998E-2</v>
      </c>
      <c r="AQ37" s="306">
        <v>1.9653024000000002E-2</v>
      </c>
      <c r="AR37" s="306">
        <v>1.9454171999999999E-2</v>
      </c>
      <c r="AS37" s="306">
        <v>1.9144201E-2</v>
      </c>
      <c r="AT37" s="306">
        <v>1.8712696000000001E-2</v>
      </c>
      <c r="AU37" s="306">
        <v>1.8147119999999999E-2</v>
      </c>
      <c r="AV37" s="306">
        <v>1.7432092E-2</v>
      </c>
      <c r="AW37" s="306">
        <v>1.6548302000000001E-2</v>
      </c>
      <c r="AX37" s="306">
        <v>1.5470786E-2</v>
      </c>
      <c r="AY37" s="306">
        <v>1.4166026999999999E-2</v>
      </c>
      <c r="AZ37" s="306">
        <v>1.2586648000000001E-2</v>
      </c>
      <c r="BA37" s="306">
        <v>1.0660549E-2</v>
      </c>
      <c r="BB37" s="306">
        <v>8.2644209999999992E-3</v>
      </c>
      <c r="BC37" s="306">
        <v>5.1358799999999998E-3</v>
      </c>
    </row>
    <row r="38" spans="1:55" ht="13.5">
      <c r="A38" s="314">
        <v>30</v>
      </c>
      <c r="B38" s="315">
        <f t="shared" si="3"/>
        <v>2.6345000000000001</v>
      </c>
      <c r="C38" s="316">
        <f t="shared" si="4"/>
        <v>3.2010000000000005</v>
      </c>
      <c r="D38" s="317">
        <f t="shared" si="5"/>
        <v>2.2495000000000003</v>
      </c>
      <c r="I38" s="284"/>
      <c r="J38" s="298">
        <v>36</v>
      </c>
      <c r="K38" s="324">
        <v>4.8900389999999998</v>
      </c>
      <c r="L38" s="268">
        <v>4.9400000000000004</v>
      </c>
      <c r="M38" s="269">
        <v>0.62</v>
      </c>
      <c r="N38" s="270">
        <v>6.03</v>
      </c>
      <c r="O38" s="271">
        <v>0.69</v>
      </c>
      <c r="P38" s="272">
        <v>4.24</v>
      </c>
      <c r="Q38" s="273">
        <v>0.48</v>
      </c>
      <c r="R38" s="286"/>
      <c r="S38" s="305">
        <v>0.34</v>
      </c>
      <c r="T38" s="306">
        <v>5.333501E-3</v>
      </c>
      <c r="U38" s="306">
        <v>6.574435E-3</v>
      </c>
      <c r="V38" s="306">
        <v>7.7762459999999997E-3</v>
      </c>
      <c r="W38" s="306">
        <v>8.9377499999999995E-3</v>
      </c>
      <c r="X38" s="306">
        <v>1.0057686999999999E-2</v>
      </c>
      <c r="Y38" s="306">
        <v>1.1134722E-2</v>
      </c>
      <c r="Z38" s="306">
        <v>1.2167429E-2</v>
      </c>
      <c r="AA38" s="306">
        <v>1.3154287000000001E-2</v>
      </c>
      <c r="AB38" s="306">
        <v>1.4093665999999999E-2</v>
      </c>
      <c r="AC38" s="306">
        <v>1.4983823E-2</v>
      </c>
      <c r="AD38" s="306">
        <v>1.5822877999999999E-2</v>
      </c>
      <c r="AE38" s="306">
        <v>1.6608808999999999E-2</v>
      </c>
      <c r="AF38" s="306">
        <v>1.7339424999999999E-2</v>
      </c>
      <c r="AG38" s="306">
        <v>1.8012355000000001E-2</v>
      </c>
      <c r="AH38" s="306">
        <v>1.8625012999999999E-2</v>
      </c>
      <c r="AI38" s="306">
        <v>1.9174578000000001E-2</v>
      </c>
      <c r="AJ38" s="306">
        <v>1.9657955000000001E-2</v>
      </c>
      <c r="AK38" s="306">
        <v>2.0071735E-2</v>
      </c>
      <c r="AL38" s="306">
        <v>2.0412142000000001E-2</v>
      </c>
      <c r="AM38" s="306">
        <v>2.0674976000000001E-2</v>
      </c>
      <c r="AN38" s="306">
        <v>2.0855533999999998E-2</v>
      </c>
      <c r="AO38" s="306">
        <v>2.0948515000000001E-2</v>
      </c>
      <c r="AP38" s="306">
        <v>2.0947898999999999E-2</v>
      </c>
      <c r="AQ38" s="306">
        <v>2.084679E-2</v>
      </c>
      <c r="AR38" s="306">
        <v>2.0637213000000001E-2</v>
      </c>
      <c r="AS38" s="306">
        <v>2.0309839E-2</v>
      </c>
      <c r="AT38" s="306">
        <v>1.9853610000000001E-2</v>
      </c>
      <c r="AU38" s="306">
        <v>1.9255209999999998E-2</v>
      </c>
      <c r="AV38" s="306">
        <v>1.8498304E-2</v>
      </c>
      <c r="AW38" s="306">
        <v>1.7562376000000001E-2</v>
      </c>
      <c r="AX38" s="306">
        <v>1.6420898999999999E-2</v>
      </c>
      <c r="AY38" s="306">
        <v>1.503825E-2</v>
      </c>
      <c r="AZ38" s="306">
        <v>1.3364061999999999E-2</v>
      </c>
      <c r="BA38" s="306">
        <v>1.1321655E-2</v>
      </c>
      <c r="BB38" s="306">
        <v>8.7798340000000002E-3</v>
      </c>
      <c r="BC38" s="306">
        <v>5.4592599999999996E-3</v>
      </c>
    </row>
    <row r="39" spans="1:55" ht="13.5">
      <c r="A39" s="191">
        <v>31</v>
      </c>
      <c r="B39" s="318">
        <f t="shared" si="3"/>
        <v>2.6510000000000002</v>
      </c>
      <c r="C39" s="319">
        <f t="shared" si="4"/>
        <v>3.2230000000000003</v>
      </c>
      <c r="D39" s="320">
        <f t="shared" si="5"/>
        <v>2.2605000000000004</v>
      </c>
      <c r="I39" s="284"/>
      <c r="J39" s="298">
        <v>37</v>
      </c>
      <c r="K39" s="324">
        <v>4.9113509999999998</v>
      </c>
      <c r="L39" s="268">
        <v>4.96</v>
      </c>
      <c r="M39" s="269">
        <v>0.62</v>
      </c>
      <c r="N39" s="270">
        <v>6.06</v>
      </c>
      <c r="O39" s="271">
        <v>0.68</v>
      </c>
      <c r="P39" s="272">
        <v>4.26</v>
      </c>
      <c r="Q39" s="273">
        <v>0.48</v>
      </c>
      <c r="R39" s="286"/>
      <c r="S39" s="305">
        <v>0.35</v>
      </c>
      <c r="T39" s="306">
        <v>5.6427079999999998E-3</v>
      </c>
      <c r="U39" s="306">
        <v>6.9557500000000001E-3</v>
      </c>
      <c r="V39" s="306">
        <v>8.2274679999999999E-3</v>
      </c>
      <c r="W39" s="306">
        <v>9.4566070000000006E-3</v>
      </c>
      <c r="X39" s="306">
        <v>1.0641836E-2</v>
      </c>
      <c r="Y39" s="306">
        <v>1.1781741E-2</v>
      </c>
      <c r="Z39" s="306">
        <v>1.2874813000000001E-2</v>
      </c>
      <c r="AA39" s="306">
        <v>1.3919442000000001E-2</v>
      </c>
      <c r="AB39" s="306">
        <v>1.4913905999999999E-2</v>
      </c>
      <c r="AC39" s="306">
        <v>1.5856355999999999E-2</v>
      </c>
      <c r="AD39" s="306">
        <v>1.6744803999999999E-2</v>
      </c>
      <c r="AE39" s="306">
        <v>1.7577109E-2</v>
      </c>
      <c r="AF39" s="306">
        <v>1.8350953E-2</v>
      </c>
      <c r="AG39" s="306">
        <v>1.9063824E-2</v>
      </c>
      <c r="AH39" s="306">
        <v>1.9712985999999998E-2</v>
      </c>
      <c r="AI39" s="306">
        <v>2.029545E-2</v>
      </c>
      <c r="AJ39" s="306">
        <v>2.080794E-2</v>
      </c>
      <c r="AK39" s="306">
        <v>2.1246845E-2</v>
      </c>
      <c r="AL39" s="306">
        <v>2.1608167000000001E-2</v>
      </c>
      <c r="AM39" s="306">
        <v>2.1887456E-2</v>
      </c>
      <c r="AN39" s="306">
        <v>2.2079730999999998E-2</v>
      </c>
      <c r="AO39" s="306">
        <v>2.2179377E-2</v>
      </c>
      <c r="AP39" s="306">
        <v>2.2180014000000001E-2</v>
      </c>
      <c r="AQ39" s="306">
        <v>2.2074336E-2</v>
      </c>
      <c r="AR39" s="306">
        <v>2.1853892E-2</v>
      </c>
      <c r="AS39" s="306">
        <v>2.1508792999999998E-2</v>
      </c>
      <c r="AT39" s="306">
        <v>2.1027318999999999E-2</v>
      </c>
      <c r="AU39" s="306">
        <v>2.0395351999999999E-2</v>
      </c>
      <c r="AV39" s="306">
        <v>1.9595569E-2</v>
      </c>
      <c r="AW39" s="306">
        <v>1.8606213999999999E-2</v>
      </c>
      <c r="AX39" s="306">
        <v>1.7399147E-2</v>
      </c>
      <c r="AY39" s="306">
        <v>1.5936570000000001E-2</v>
      </c>
      <c r="AZ39" s="306">
        <v>1.4165027E-2</v>
      </c>
      <c r="BA39" s="306">
        <v>1.2003105999999999E-2</v>
      </c>
      <c r="BB39" s="306">
        <v>9.3114570000000004E-3</v>
      </c>
      <c r="BC39" s="306">
        <v>5.7931789999999999E-3</v>
      </c>
    </row>
    <row r="40" spans="1:55" ht="13.5">
      <c r="A40" s="314">
        <v>32</v>
      </c>
      <c r="B40" s="315">
        <f t="shared" si="3"/>
        <v>2.6619999999999999</v>
      </c>
      <c r="C40" s="316">
        <f t="shared" si="4"/>
        <v>3.2395</v>
      </c>
      <c r="D40" s="317">
        <f t="shared" si="5"/>
        <v>2.2770000000000001</v>
      </c>
      <c r="I40" s="284"/>
      <c r="J40" s="298">
        <v>38</v>
      </c>
      <c r="K40" s="324">
        <v>4.9304119999999996</v>
      </c>
      <c r="L40" s="268">
        <v>4.9800000000000004</v>
      </c>
      <c r="M40" s="269">
        <v>0.62</v>
      </c>
      <c r="N40" s="270">
        <v>6.09</v>
      </c>
      <c r="O40" s="271">
        <v>0.68</v>
      </c>
      <c r="P40" s="272">
        <v>4.28</v>
      </c>
      <c r="Q40" s="273">
        <v>0.48</v>
      </c>
      <c r="R40" s="286"/>
      <c r="S40" s="2">
        <v>0.36</v>
      </c>
      <c r="T40" s="306">
        <v>5.9598239999999999E-3</v>
      </c>
      <c r="U40" s="306">
        <v>7.346839E-3</v>
      </c>
      <c r="V40" s="306">
        <v>8.6902769999999997E-3</v>
      </c>
      <c r="W40" s="306">
        <v>9.9888159999999993E-3</v>
      </c>
      <c r="X40" s="306">
        <v>1.1241050000000001E-2</v>
      </c>
      <c r="Y40" s="306">
        <v>1.2445483E-2</v>
      </c>
      <c r="Z40" s="306">
        <v>1.3600522E-2</v>
      </c>
      <c r="AA40" s="306">
        <v>1.4704465999999999E-2</v>
      </c>
      <c r="AB40" s="306">
        <v>1.5755495000000001E-2</v>
      </c>
      <c r="AC40" s="306">
        <v>1.6751655000000001E-2</v>
      </c>
      <c r="AD40" s="306">
        <v>1.7690847999999999E-2</v>
      </c>
      <c r="AE40" s="306">
        <v>1.8570808000000001E-2</v>
      </c>
      <c r="AF40" s="306">
        <v>1.9389086999999999E-2</v>
      </c>
      <c r="AG40" s="306">
        <v>2.0143029E-2</v>
      </c>
      <c r="AH40" s="306">
        <v>2.0829743000000001E-2</v>
      </c>
      <c r="AI40" s="306">
        <v>2.1446070000000001E-2</v>
      </c>
      <c r="AJ40" s="306">
        <v>2.1988545000000002E-2</v>
      </c>
      <c r="AK40" s="306">
        <v>2.245335E-2</v>
      </c>
      <c r="AL40" s="306">
        <v>2.2836260000000001E-2</v>
      </c>
      <c r="AM40" s="306">
        <v>2.3132567999999999E-2</v>
      </c>
      <c r="AN40" s="306">
        <v>2.3337007E-2</v>
      </c>
      <c r="AO40" s="306">
        <v>2.3443637E-2</v>
      </c>
      <c r="AP40" s="306">
        <v>2.3445711000000001E-2</v>
      </c>
      <c r="AQ40" s="306">
        <v>2.3335499999999999E-2</v>
      </c>
      <c r="AR40" s="306">
        <v>2.3104062000000002E-2</v>
      </c>
      <c r="AS40" s="306">
        <v>2.2740934000000001E-2</v>
      </c>
      <c r="AT40" s="306">
        <v>2.2233711E-2</v>
      </c>
      <c r="AU40" s="306">
        <v>2.1567452000000001E-2</v>
      </c>
      <c r="AV40" s="306">
        <v>2.0723816999999999E-2</v>
      </c>
      <c r="AW40" s="306">
        <v>1.9679768E-2</v>
      </c>
      <c r="AX40" s="306">
        <v>1.8405504999999999E-2</v>
      </c>
      <c r="AY40" s="306">
        <v>1.6860987000000001E-2</v>
      </c>
      <c r="AZ40" s="306">
        <v>1.4989568999999999E-2</v>
      </c>
      <c r="BA40" s="306">
        <v>1.2704953999999999E-2</v>
      </c>
      <c r="BB40" s="306">
        <v>9.8593589999999998E-3</v>
      </c>
      <c r="BC40" s="306">
        <v>6.1377150000000002E-3</v>
      </c>
    </row>
    <row r="41" spans="1:55" ht="13.5">
      <c r="A41" s="191">
        <v>33</v>
      </c>
      <c r="B41" s="318">
        <f t="shared" si="3"/>
        <v>2.6785000000000001</v>
      </c>
      <c r="C41" s="319">
        <f t="shared" si="4"/>
        <v>3.2615000000000003</v>
      </c>
      <c r="D41" s="320">
        <f t="shared" si="5"/>
        <v>2.2935000000000003</v>
      </c>
      <c r="I41" s="284"/>
      <c r="J41" s="298">
        <v>39</v>
      </c>
      <c r="K41" s="324">
        <v>4.9523789999999996</v>
      </c>
      <c r="L41" s="268">
        <v>5</v>
      </c>
      <c r="M41" s="269">
        <v>0.61</v>
      </c>
      <c r="N41" s="270">
        <v>6.12</v>
      </c>
      <c r="O41" s="271">
        <v>0.68</v>
      </c>
      <c r="P41" s="272">
        <v>4.3</v>
      </c>
      <c r="Q41" s="273">
        <v>0.47</v>
      </c>
      <c r="R41" s="286"/>
      <c r="S41" s="2">
        <v>0.37</v>
      </c>
      <c r="T41" s="306">
        <v>6.2847629999999996E-3</v>
      </c>
      <c r="U41" s="306">
        <v>7.7475950000000003E-3</v>
      </c>
      <c r="V41" s="306">
        <v>9.1645519999999994E-3</v>
      </c>
      <c r="W41" s="306">
        <v>1.053424E-2</v>
      </c>
      <c r="X41" s="306">
        <v>1.1855175000000001E-2</v>
      </c>
      <c r="Y41" s="306">
        <v>1.312578E-2</v>
      </c>
      <c r="Z41" s="306">
        <v>1.4344376000000001E-2</v>
      </c>
      <c r="AA41" s="306">
        <v>1.5509167000000001E-2</v>
      </c>
      <c r="AB41" s="306">
        <v>1.6618232E-2</v>
      </c>
      <c r="AC41" s="306">
        <v>1.7669513000000001E-2</v>
      </c>
      <c r="AD41" s="306">
        <v>1.8660794000000001E-2</v>
      </c>
      <c r="AE41" s="306">
        <v>1.9589684E-2</v>
      </c>
      <c r="AF41" s="306">
        <v>2.0453602000000001E-2</v>
      </c>
      <c r="AG41" s="306">
        <v>2.1249741999999999E-2</v>
      </c>
      <c r="AH41" s="306">
        <v>2.1975056E-2</v>
      </c>
      <c r="AI41" s="306">
        <v>2.2626207999999998E-2</v>
      </c>
      <c r="AJ41" s="306">
        <v>2.3199542E-2</v>
      </c>
      <c r="AK41" s="306">
        <v>2.3691027999999999E-2</v>
      </c>
      <c r="AL41" s="306">
        <v>2.4096204E-2</v>
      </c>
      <c r="AM41" s="306">
        <v>2.4410101999999999E-2</v>
      </c>
      <c r="AN41" s="306">
        <v>2.4627159999999999E-2</v>
      </c>
      <c r="AO41" s="306">
        <v>2.4741104E-2</v>
      </c>
      <c r="AP41" s="306">
        <v>2.4744810999999999E-2</v>
      </c>
      <c r="AQ41" s="306">
        <v>2.4630116000000001E-2</v>
      </c>
      <c r="AR41" s="306">
        <v>2.4387572999999999E-2</v>
      </c>
      <c r="AS41" s="306">
        <v>2.4006126999999999E-2</v>
      </c>
      <c r="AT41" s="306">
        <v>2.3472672E-2</v>
      </c>
      <c r="AU41" s="306">
        <v>2.2771415E-2</v>
      </c>
      <c r="AV41" s="306">
        <v>2.1882973E-2</v>
      </c>
      <c r="AW41" s="306">
        <v>2.0782989000000002E-2</v>
      </c>
      <c r="AX41" s="306">
        <v>1.9439950000000001E-2</v>
      </c>
      <c r="AY41" s="306">
        <v>1.7811502999999999E-2</v>
      </c>
      <c r="AZ41" s="306">
        <v>1.5837714999999999E-2</v>
      </c>
      <c r="BA41" s="306">
        <v>1.3427247999999999E-2</v>
      </c>
      <c r="BB41" s="306">
        <v>1.0423612000000001E-2</v>
      </c>
      <c r="BC41" s="306">
        <v>6.492945E-3</v>
      </c>
    </row>
    <row r="42" spans="1:55" ht="13.5">
      <c r="A42" s="314">
        <v>34</v>
      </c>
      <c r="B42" s="315">
        <f t="shared" si="3"/>
        <v>2.6895000000000002</v>
      </c>
      <c r="C42" s="316">
        <f t="shared" si="4"/>
        <v>3.278</v>
      </c>
      <c r="D42" s="317">
        <f t="shared" si="5"/>
        <v>2.3045000000000004</v>
      </c>
      <c r="I42" s="284"/>
      <c r="J42" s="298">
        <v>40</v>
      </c>
      <c r="K42" s="324">
        <v>4.9719309999999997</v>
      </c>
      <c r="L42" s="268">
        <v>5.0199999999999996</v>
      </c>
      <c r="M42" s="269">
        <v>0.61</v>
      </c>
      <c r="N42" s="270">
        <v>6.15</v>
      </c>
      <c r="O42" s="271">
        <v>0.68</v>
      </c>
      <c r="P42" s="272">
        <v>4.32</v>
      </c>
      <c r="Q42" s="273">
        <v>0.47</v>
      </c>
      <c r="R42" s="286"/>
      <c r="S42" s="2">
        <v>0.38</v>
      </c>
      <c r="T42" s="306">
        <v>6.6174370000000003E-3</v>
      </c>
      <c r="U42" s="306">
        <v>8.1579110000000003E-3</v>
      </c>
      <c r="V42" s="306">
        <v>9.6501669999999994E-3</v>
      </c>
      <c r="W42" s="306">
        <v>1.1092734999999999E-2</v>
      </c>
      <c r="X42" s="306">
        <v>1.2484054E-2</v>
      </c>
      <c r="Y42" s="306">
        <v>1.3822462000000001E-2</v>
      </c>
      <c r="Z42" s="306">
        <v>1.5106191E-2</v>
      </c>
      <c r="AA42" s="306">
        <v>1.6333349E-2</v>
      </c>
      <c r="AB42" s="306">
        <v>1.7501914E-2</v>
      </c>
      <c r="AC42" s="306">
        <v>1.8609715999999998E-2</v>
      </c>
      <c r="AD42" s="306">
        <v>1.9654420999999998E-2</v>
      </c>
      <c r="AE42" s="306">
        <v>2.0633511E-2</v>
      </c>
      <c r="AF42" s="306">
        <v>2.1544265999999999E-2</v>
      </c>
      <c r="AG42" s="306">
        <v>2.2383731E-2</v>
      </c>
      <c r="AH42" s="306">
        <v>2.314869E-2</v>
      </c>
      <c r="AI42" s="306">
        <v>2.3835631999999999E-2</v>
      </c>
      <c r="AJ42" s="306">
        <v>2.4440700999999999E-2</v>
      </c>
      <c r="AK42" s="306">
        <v>2.495965E-2</v>
      </c>
      <c r="AL42" s="306">
        <v>2.5387776000000001E-2</v>
      </c>
      <c r="AM42" s="306">
        <v>2.5719841E-2</v>
      </c>
      <c r="AN42" s="306">
        <v>2.5949981E-2</v>
      </c>
      <c r="AO42" s="306">
        <v>2.6071581E-2</v>
      </c>
      <c r="AP42" s="306">
        <v>2.6077128000000002E-2</v>
      </c>
      <c r="AQ42" s="306">
        <v>2.5958011999999999E-2</v>
      </c>
      <c r="AR42" s="306">
        <v>2.5704267999999999E-2</v>
      </c>
      <c r="AS42" s="306">
        <v>2.5304235000000001E-2</v>
      </c>
      <c r="AT42" s="306">
        <v>2.4744082000000001E-2</v>
      </c>
      <c r="AU42" s="306">
        <v>2.4007145000000001E-2</v>
      </c>
      <c r="AV42" s="306">
        <v>2.3072965000000001E-2</v>
      </c>
      <c r="AW42" s="306">
        <v>2.1915825999999999E-2</v>
      </c>
      <c r="AX42" s="306">
        <v>2.0502454999999999E-2</v>
      </c>
      <c r="AY42" s="306">
        <v>1.8788117999999999E-2</v>
      </c>
      <c r="AZ42" s="306">
        <v>1.6709492999999999E-2</v>
      </c>
      <c r="BA42" s="306">
        <v>1.4170041E-2</v>
      </c>
      <c r="BB42" s="306">
        <v>1.1004287999999999E-2</v>
      </c>
      <c r="BC42" s="306">
        <v>6.8589519999999998E-3</v>
      </c>
    </row>
    <row r="43" spans="1:55" ht="13.5">
      <c r="A43" s="191">
        <v>35</v>
      </c>
      <c r="B43" s="318">
        <f t="shared" si="3"/>
        <v>2.7005000000000003</v>
      </c>
      <c r="C43" s="319">
        <f t="shared" si="4"/>
        <v>3.3000000000000003</v>
      </c>
      <c r="D43" s="320">
        <f t="shared" si="5"/>
        <v>2.3155000000000001</v>
      </c>
      <c r="I43" s="284"/>
      <c r="J43" s="298">
        <v>41</v>
      </c>
      <c r="K43" s="324">
        <v>4.9898629999999997</v>
      </c>
      <c r="L43" s="268">
        <v>5.04</v>
      </c>
      <c r="M43" s="269">
        <v>0.61</v>
      </c>
      <c r="N43" s="270">
        <v>6.17</v>
      </c>
      <c r="O43" s="271">
        <v>0.68</v>
      </c>
      <c r="P43" s="272">
        <v>4.34</v>
      </c>
      <c r="Q43" s="273">
        <v>0.47</v>
      </c>
      <c r="R43" s="286"/>
      <c r="S43" s="2">
        <v>0.39</v>
      </c>
      <c r="T43" s="306">
        <v>6.957754E-3</v>
      </c>
      <c r="U43" s="306">
        <v>8.5776770000000006E-3</v>
      </c>
      <c r="V43" s="306">
        <v>1.0146993999999999E-2</v>
      </c>
      <c r="W43" s="306">
        <v>1.1664158000000001E-2</v>
      </c>
      <c r="X43" s="306">
        <v>1.3127526E-2</v>
      </c>
      <c r="Y43" s="306">
        <v>1.4535354E-2</v>
      </c>
      <c r="Z43" s="306">
        <v>1.5885778999999999E-2</v>
      </c>
      <c r="AA43" s="306">
        <v>1.7176812999999999E-2</v>
      </c>
      <c r="AB43" s="306">
        <v>1.8406328999999999E-2</v>
      </c>
      <c r="AC43" s="306">
        <v>1.9572044E-2</v>
      </c>
      <c r="AD43" s="306">
        <v>2.0671503000000001E-2</v>
      </c>
      <c r="AE43" s="306">
        <v>2.1702058E-2</v>
      </c>
      <c r="AF43" s="306">
        <v>2.2660843999999999E-2</v>
      </c>
      <c r="AG43" s="306">
        <v>2.3544755000000001E-2</v>
      </c>
      <c r="AH43" s="306">
        <v>2.4350406000000002E-2</v>
      </c>
      <c r="AI43" s="306">
        <v>2.5074101000000001E-2</v>
      </c>
      <c r="AJ43" s="306">
        <v>2.5711784000000001E-2</v>
      </c>
      <c r="AK43" s="306">
        <v>2.6258983E-2</v>
      </c>
      <c r="AL43" s="306">
        <v>2.6710747E-2</v>
      </c>
      <c r="AM43" s="306">
        <v>2.7061564E-2</v>
      </c>
      <c r="AN43" s="306">
        <v>2.7305257999999999E-2</v>
      </c>
      <c r="AO43" s="306">
        <v>2.7434864999999999E-2</v>
      </c>
      <c r="AP43" s="306">
        <v>2.7442472999999998E-2</v>
      </c>
      <c r="AQ43" s="306">
        <v>2.7319012E-2</v>
      </c>
      <c r="AR43" s="306">
        <v>2.7053988000000001E-2</v>
      </c>
      <c r="AS43" s="306">
        <v>2.6635115000000001E-2</v>
      </c>
      <c r="AT43" s="306">
        <v>2.6047819E-2</v>
      </c>
      <c r="AU43" s="306">
        <v>2.5274540000000002E-2</v>
      </c>
      <c r="AV43" s="306">
        <v>2.4293711999999999E-2</v>
      </c>
      <c r="AW43" s="306">
        <v>2.3078226E-2</v>
      </c>
      <c r="AX43" s="306">
        <v>2.1592994000000001E-2</v>
      </c>
      <c r="AY43" s="306">
        <v>1.9790830999999998E-2</v>
      </c>
      <c r="AZ43" s="306">
        <v>1.7604927999999999E-2</v>
      </c>
      <c r="BA43" s="306">
        <v>1.4933386E-2</v>
      </c>
      <c r="BB43" s="306">
        <v>1.1601461E-2</v>
      </c>
      <c r="BC43" s="306">
        <v>7.2358159999999999E-3</v>
      </c>
    </row>
    <row r="44" spans="1:55" ht="13.5">
      <c r="A44" s="314">
        <v>36</v>
      </c>
      <c r="B44" s="315">
        <f t="shared" si="3"/>
        <v>2.7170000000000005</v>
      </c>
      <c r="C44" s="316">
        <f t="shared" si="4"/>
        <v>3.3165000000000004</v>
      </c>
      <c r="D44" s="317">
        <f t="shared" si="5"/>
        <v>2.3320000000000003</v>
      </c>
      <c r="I44" s="284"/>
      <c r="J44" s="298">
        <v>42</v>
      </c>
      <c r="K44" s="324">
        <v>5.0106719999999996</v>
      </c>
      <c r="L44" s="268">
        <v>5.0599999999999996</v>
      </c>
      <c r="M44" s="269">
        <v>0.61</v>
      </c>
      <c r="N44" s="270">
        <v>6.2</v>
      </c>
      <c r="O44" s="271">
        <v>0.67</v>
      </c>
      <c r="P44" s="272">
        <v>4.3600000000000003</v>
      </c>
      <c r="Q44" s="273">
        <v>0.47</v>
      </c>
      <c r="R44" s="286"/>
      <c r="S44" s="2">
        <v>0.4</v>
      </c>
      <c r="T44" s="306">
        <v>7.3056229999999998E-3</v>
      </c>
      <c r="U44" s="306">
        <v>9.0067819999999996E-3</v>
      </c>
      <c r="V44" s="306">
        <v>1.0654902000000001E-2</v>
      </c>
      <c r="W44" s="306">
        <v>1.2248359E-2</v>
      </c>
      <c r="X44" s="306">
        <v>1.3785428000000001E-2</v>
      </c>
      <c r="Y44" s="306">
        <v>1.5264276E-2</v>
      </c>
      <c r="Z44" s="306">
        <v>1.6682948E-2</v>
      </c>
      <c r="AA44" s="306">
        <v>1.8039355999999999E-2</v>
      </c>
      <c r="AB44" s="306">
        <v>1.9331264000000001E-2</v>
      </c>
      <c r="AC44" s="306">
        <v>2.0556275999999998E-2</v>
      </c>
      <c r="AD44" s="306">
        <v>2.1711811000000001E-2</v>
      </c>
      <c r="AE44" s="306">
        <v>2.2795086999999999E-2</v>
      </c>
      <c r="AF44" s="306">
        <v>2.3803095E-2</v>
      </c>
      <c r="AG44" s="306">
        <v>2.4732570999999998E-2</v>
      </c>
      <c r="AH44" s="306">
        <v>2.5579958E-2</v>
      </c>
      <c r="AI44" s="306">
        <v>2.6341371999999998E-2</v>
      </c>
      <c r="AJ44" s="306">
        <v>2.7012547000000001E-2</v>
      </c>
      <c r="AK44" s="306">
        <v>2.7588786000000001E-2</v>
      </c>
      <c r="AL44" s="306">
        <v>2.8064883999999998E-2</v>
      </c>
      <c r="AM44" s="306">
        <v>2.8435044E-2</v>
      </c>
      <c r="AN44" s="306">
        <v>2.8692773000000001E-2</v>
      </c>
      <c r="AO44" s="306">
        <v>2.8830748999999999E-2</v>
      </c>
      <c r="AP44" s="306">
        <v>2.8840649999999999E-2</v>
      </c>
      <c r="AQ44" s="306">
        <v>2.8712937000000001E-2</v>
      </c>
      <c r="AR44" s="306">
        <v>2.8436570000000001E-2</v>
      </c>
      <c r="AS44" s="306">
        <v>2.7998622000000001E-2</v>
      </c>
      <c r="AT44" s="306">
        <v>2.7383758000000001E-2</v>
      </c>
      <c r="AU44" s="306">
        <v>2.6573497000000001E-2</v>
      </c>
      <c r="AV44" s="306">
        <v>2.5545136E-2</v>
      </c>
      <c r="AW44" s="306">
        <v>2.4270133999999999E-2</v>
      </c>
      <c r="AX44" s="306">
        <v>2.2711538E-2</v>
      </c>
      <c r="AY44" s="306">
        <v>2.0819642999999999E-2</v>
      </c>
      <c r="AZ44" s="306">
        <v>1.8524046999999998E-2</v>
      </c>
      <c r="BA44" s="306">
        <v>1.5717335999999998E-2</v>
      </c>
      <c r="BB44" s="306">
        <v>1.2215207E-2</v>
      </c>
      <c r="BC44" s="306">
        <v>7.623622E-3</v>
      </c>
    </row>
    <row r="45" spans="1:55" ht="13.5">
      <c r="A45" s="191">
        <v>37</v>
      </c>
      <c r="B45" s="318">
        <f t="shared" si="3"/>
        <v>2.7280000000000002</v>
      </c>
      <c r="C45" s="319">
        <f t="shared" si="4"/>
        <v>3.3330000000000002</v>
      </c>
      <c r="D45" s="320">
        <f t="shared" si="5"/>
        <v>2.343</v>
      </c>
      <c r="I45" s="284"/>
      <c r="J45" s="298">
        <v>43</v>
      </c>
      <c r="K45" s="324">
        <v>5.0258710000000004</v>
      </c>
      <c r="L45" s="268">
        <v>5.07</v>
      </c>
      <c r="M45" s="269">
        <v>0.6</v>
      </c>
      <c r="N45" s="270">
        <v>6.23</v>
      </c>
      <c r="O45" s="271">
        <v>0.67</v>
      </c>
      <c r="P45" s="272">
        <v>4.38</v>
      </c>
      <c r="Q45" s="273">
        <v>0.47</v>
      </c>
      <c r="R45" s="286"/>
      <c r="S45" s="2">
        <v>0.41</v>
      </c>
      <c r="T45" s="306">
        <v>7.6609499999999997E-3</v>
      </c>
      <c r="U45" s="306">
        <v>9.4451110000000008E-3</v>
      </c>
      <c r="V45" s="306">
        <v>1.1173758000000001E-2</v>
      </c>
      <c r="W45" s="306">
        <v>1.2845186999999999E-2</v>
      </c>
      <c r="X45" s="306">
        <v>1.4457592E-2</v>
      </c>
      <c r="Y45" s="306">
        <v>1.6009046999999998E-2</v>
      </c>
      <c r="Z45" s="306">
        <v>1.7497503000000001E-2</v>
      </c>
      <c r="AA45" s="306">
        <v>1.8920769E-2</v>
      </c>
      <c r="AB45" s="306">
        <v>2.0276500999999999E-2</v>
      </c>
      <c r="AC45" s="306">
        <v>2.1562181999999999E-2</v>
      </c>
      <c r="AD45" s="306">
        <v>2.2775106999999999E-2</v>
      </c>
      <c r="AE45" s="306">
        <v>2.3912356999999999E-2</v>
      </c>
      <c r="AF45" s="306">
        <v>2.4970774000000001E-2</v>
      </c>
      <c r="AG45" s="306">
        <v>2.594693E-2</v>
      </c>
      <c r="AH45" s="306">
        <v>2.6837096000000001E-2</v>
      </c>
      <c r="AI45" s="306">
        <v>2.7637192000000001E-2</v>
      </c>
      <c r="AJ45" s="306">
        <v>2.8342743E-2</v>
      </c>
      <c r="AK45" s="306">
        <v>2.8948815999999999E-2</v>
      </c>
      <c r="AL45" s="306">
        <v>2.9449947000000001E-2</v>
      </c>
      <c r="AM45" s="306">
        <v>2.9840049E-2</v>
      </c>
      <c r="AN45" s="306">
        <v>3.0112303999999999E-2</v>
      </c>
      <c r="AO45" s="306">
        <v>3.0259022E-2</v>
      </c>
      <c r="AP45" s="306">
        <v>3.0271461999999999E-2</v>
      </c>
      <c r="AQ45" s="306">
        <v>3.0139603000000001E-2</v>
      </c>
      <c r="AR45" s="306">
        <v>2.9851844999999998E-2</v>
      </c>
      <c r="AS45" s="306">
        <v>2.9394606E-2</v>
      </c>
      <c r="AT45" s="306">
        <v>2.8751769999999999E-2</v>
      </c>
      <c r="AU45" s="306">
        <v>2.7903908000000002E-2</v>
      </c>
      <c r="AV45" s="306">
        <v>2.6827153999999999E-2</v>
      </c>
      <c r="AW45" s="306">
        <v>2.5491493E-2</v>
      </c>
      <c r="AX45" s="306">
        <v>2.3858056999999998E-2</v>
      </c>
      <c r="AY45" s="306">
        <v>2.1874550999999999E-2</v>
      </c>
      <c r="AZ45" s="306">
        <v>1.9466878999999999E-2</v>
      </c>
      <c r="BA45" s="306">
        <v>1.6521945999999999E-2</v>
      </c>
      <c r="BB45" s="306">
        <v>1.2845603000000001E-2</v>
      </c>
      <c r="BC45" s="306">
        <v>8.0224570000000002E-3</v>
      </c>
    </row>
    <row r="46" spans="1:55" ht="13.5">
      <c r="A46" s="314">
        <v>38</v>
      </c>
      <c r="B46" s="315">
        <f t="shared" si="3"/>
        <v>2.7390000000000003</v>
      </c>
      <c r="C46" s="316">
        <f t="shared" si="4"/>
        <v>3.3495000000000004</v>
      </c>
      <c r="D46" s="317">
        <f t="shared" si="5"/>
        <v>2.3540000000000005</v>
      </c>
      <c r="I46" s="284"/>
      <c r="J46" s="298">
        <v>44</v>
      </c>
      <c r="K46" s="324">
        <v>5.0447620000000004</v>
      </c>
      <c r="L46" s="268">
        <v>5.09</v>
      </c>
      <c r="M46" s="269">
        <v>0.6</v>
      </c>
      <c r="N46" s="270">
        <v>6.25</v>
      </c>
      <c r="O46" s="271">
        <v>0.67</v>
      </c>
      <c r="P46" s="272">
        <v>4.4000000000000004</v>
      </c>
      <c r="Q46" s="273">
        <v>0.47</v>
      </c>
      <c r="R46" s="286"/>
      <c r="S46" s="2">
        <v>0.42</v>
      </c>
      <c r="T46" s="306">
        <v>8.0236390000000008E-3</v>
      </c>
      <c r="U46" s="306">
        <v>9.8925469999999998E-3</v>
      </c>
      <c r="V46" s="306">
        <v>1.1703425E-2</v>
      </c>
      <c r="W46" s="306">
        <v>1.345449E-2</v>
      </c>
      <c r="X46" s="306">
        <v>1.5143847E-2</v>
      </c>
      <c r="Y46" s="306">
        <v>1.6769480999999999E-2</v>
      </c>
      <c r="Z46" s="306">
        <v>1.8329244000000001E-2</v>
      </c>
      <c r="AA46" s="306">
        <v>1.9820839999999999E-2</v>
      </c>
      <c r="AB46" s="306">
        <v>2.1241815000000001E-2</v>
      </c>
      <c r="AC46" s="306">
        <v>2.2589530999999999E-2</v>
      </c>
      <c r="AD46" s="306">
        <v>2.3861153E-2</v>
      </c>
      <c r="AE46" s="306">
        <v>2.5053622000000001E-2</v>
      </c>
      <c r="AF46" s="306">
        <v>2.6163626999999998E-2</v>
      </c>
      <c r="AG46" s="306">
        <v>2.7187578E-2</v>
      </c>
      <c r="AH46" s="306">
        <v>2.8121564000000002E-2</v>
      </c>
      <c r="AI46" s="306">
        <v>2.8961308000000002E-2</v>
      </c>
      <c r="AJ46" s="306">
        <v>2.9702118E-2</v>
      </c>
      <c r="AK46" s="306">
        <v>3.0338823000000001E-2</v>
      </c>
      <c r="AL46" s="306">
        <v>3.0865692E-2</v>
      </c>
      <c r="AM46" s="306">
        <v>3.1276342999999998E-2</v>
      </c>
      <c r="AN46" s="306">
        <v>3.1563622999999999E-2</v>
      </c>
      <c r="AO46" s="306">
        <v>3.1719467000000001E-2</v>
      </c>
      <c r="AP46" s="306">
        <v>3.1734704000000002E-2</v>
      </c>
      <c r="AQ46" s="306">
        <v>3.1598819E-2</v>
      </c>
      <c r="AR46" s="306">
        <v>3.1299642000000003E-2</v>
      </c>
      <c r="AS46" s="306">
        <v>3.0822914999999999E-2</v>
      </c>
      <c r="AT46" s="306">
        <v>3.0151721999999999E-2</v>
      </c>
      <c r="AU46" s="306">
        <v>2.9265665E-2</v>
      </c>
      <c r="AV46" s="306">
        <v>2.8139681E-2</v>
      </c>
      <c r="AW46" s="306">
        <v>2.6742245000000001E-2</v>
      </c>
      <c r="AX46" s="306">
        <v>2.5032520999999999E-2</v>
      </c>
      <c r="AY46" s="306">
        <v>2.2955553E-2</v>
      </c>
      <c r="AZ46" s="306">
        <v>2.0433449999999999E-2</v>
      </c>
      <c r="BA46" s="306">
        <v>1.7347270000000001E-2</v>
      </c>
      <c r="BB46" s="306">
        <v>1.3492726999999999E-2</v>
      </c>
      <c r="BC46" s="306">
        <v>8.4324080000000006E-3</v>
      </c>
    </row>
    <row r="47" spans="1:55" ht="13.5">
      <c r="A47" s="191">
        <v>39</v>
      </c>
      <c r="B47" s="318">
        <f t="shared" si="3"/>
        <v>2.75</v>
      </c>
      <c r="C47" s="319">
        <f t="shared" si="4"/>
        <v>3.3660000000000005</v>
      </c>
      <c r="D47" s="320">
        <f t="shared" si="5"/>
        <v>2.3650000000000002</v>
      </c>
      <c r="I47" s="284"/>
      <c r="J47" s="298">
        <v>45</v>
      </c>
      <c r="K47" s="324">
        <v>5.0637439999999998</v>
      </c>
      <c r="L47" s="268">
        <v>5.1100000000000003</v>
      </c>
      <c r="M47" s="269">
        <v>0.6</v>
      </c>
      <c r="N47" s="270">
        <v>6.28</v>
      </c>
      <c r="O47" s="271">
        <v>0.67</v>
      </c>
      <c r="P47" s="272">
        <v>4.42</v>
      </c>
      <c r="Q47" s="273">
        <v>0.47</v>
      </c>
      <c r="R47" s="286"/>
      <c r="S47" s="2">
        <v>0.43</v>
      </c>
      <c r="T47" s="306">
        <v>8.3935920000000001E-3</v>
      </c>
      <c r="U47" s="306">
        <v>1.0348972E-2</v>
      </c>
      <c r="V47" s="306">
        <v>1.2243766999999999E-2</v>
      </c>
      <c r="W47" s="306">
        <v>1.4076109999999999E-2</v>
      </c>
      <c r="X47" s="306">
        <v>1.584402E-2</v>
      </c>
      <c r="Y47" s="306">
        <v>1.7545387999999999E-2</v>
      </c>
      <c r="Z47" s="306">
        <v>1.9177967000000001E-2</v>
      </c>
      <c r="AA47" s="306">
        <v>2.0739354000000002E-2</v>
      </c>
      <c r="AB47" s="306">
        <v>2.2226981E-2</v>
      </c>
      <c r="AC47" s="306">
        <v>2.3638085999999999E-2</v>
      </c>
      <c r="AD47" s="306">
        <v>2.4969702999999999E-2</v>
      </c>
      <c r="AE47" s="306">
        <v>2.6218629E-2</v>
      </c>
      <c r="AF47" s="306">
        <v>2.73814E-2</v>
      </c>
      <c r="AG47" s="306">
        <v>2.8454256000000001E-2</v>
      </c>
      <c r="AH47" s="306">
        <v>2.94331E-2</v>
      </c>
      <c r="AI47" s="306">
        <v>3.0313458000000001E-2</v>
      </c>
      <c r="AJ47" s="306">
        <v>3.1090414E-2</v>
      </c>
      <c r="AK47" s="306">
        <v>3.1758552000000002E-2</v>
      </c>
      <c r="AL47" s="306">
        <v>3.2311869999999999E-2</v>
      </c>
      <c r="AM47" s="306">
        <v>3.2743683000000003E-2</v>
      </c>
      <c r="AN47" s="306">
        <v>3.3046498000000001E-2</v>
      </c>
      <c r="AO47" s="306">
        <v>3.3211862000000002E-2</v>
      </c>
      <c r="AP47" s="306">
        <v>3.3230167999999997E-2</v>
      </c>
      <c r="AQ47" s="306">
        <v>3.3090395000000002E-2</v>
      </c>
      <c r="AR47" s="306">
        <v>3.2779783999999999E-2</v>
      </c>
      <c r="AS47" s="306">
        <v>3.2283392000000001E-2</v>
      </c>
      <c r="AT47" s="306">
        <v>3.1583478999999998E-2</v>
      </c>
      <c r="AU47" s="306">
        <v>3.0658655E-2</v>
      </c>
      <c r="AV47" s="306">
        <v>2.9482629E-2</v>
      </c>
      <c r="AW47" s="306">
        <v>2.8022327999999999E-2</v>
      </c>
      <c r="AX47" s="306">
        <v>2.6234897E-2</v>
      </c>
      <c r="AY47" s="306">
        <v>2.4062647999999999E-2</v>
      </c>
      <c r="AZ47" s="306">
        <v>2.1423786E-2</v>
      </c>
      <c r="BA47" s="306">
        <v>1.8193363000000001E-2</v>
      </c>
      <c r="BB47" s="306">
        <v>1.4156659E-2</v>
      </c>
      <c r="BC47" s="306">
        <v>8.8535650000000007E-3</v>
      </c>
    </row>
    <row r="48" spans="1:55" ht="13.5">
      <c r="A48" s="314">
        <v>40</v>
      </c>
      <c r="B48" s="315">
        <f t="shared" si="3"/>
        <v>2.7610000000000001</v>
      </c>
      <c r="C48" s="316">
        <f t="shared" si="4"/>
        <v>3.3825000000000003</v>
      </c>
      <c r="D48" s="317">
        <f t="shared" si="5"/>
        <v>2.3760000000000003</v>
      </c>
      <c r="I48" s="284"/>
      <c r="J48" s="298">
        <v>46</v>
      </c>
      <c r="K48" s="324">
        <v>5.0782850000000002</v>
      </c>
      <c r="L48" s="268">
        <v>5.13</v>
      </c>
      <c r="M48" s="269">
        <v>0.6</v>
      </c>
      <c r="N48" s="270">
        <v>6.3</v>
      </c>
      <c r="O48" s="271">
        <v>0.67</v>
      </c>
      <c r="P48" s="272">
        <v>4.43</v>
      </c>
      <c r="Q48" s="273">
        <v>0.47</v>
      </c>
      <c r="R48" s="286"/>
      <c r="S48" s="2">
        <v>0.44</v>
      </c>
      <c r="T48" s="306">
        <v>8.7707099999999993E-3</v>
      </c>
      <c r="U48" s="306">
        <v>1.0814265E-2</v>
      </c>
      <c r="V48" s="306">
        <v>1.2794641000000001E-2</v>
      </c>
      <c r="W48" s="306">
        <v>1.4709887E-2</v>
      </c>
      <c r="X48" s="306">
        <v>1.6557933E-2</v>
      </c>
      <c r="Y48" s="306">
        <v>1.8336576E-2</v>
      </c>
      <c r="Z48" s="306">
        <v>2.0043465E-2</v>
      </c>
      <c r="AA48" s="306">
        <v>2.1676091000000001E-2</v>
      </c>
      <c r="AB48" s="306">
        <v>2.3231766000000001E-2</v>
      </c>
      <c r="AC48" s="306">
        <v>2.4707606E-2</v>
      </c>
      <c r="AD48" s="306">
        <v>2.6100509000000001E-2</v>
      </c>
      <c r="AE48" s="306">
        <v>2.7407125000000001E-2</v>
      </c>
      <c r="AF48" s="306">
        <v>2.8623831999999998E-2</v>
      </c>
      <c r="AG48" s="306">
        <v>2.9746697999999999E-2</v>
      </c>
      <c r="AH48" s="306">
        <v>3.0771441E-2</v>
      </c>
      <c r="AI48" s="306">
        <v>3.1693377000000002E-2</v>
      </c>
      <c r="AJ48" s="306">
        <v>3.2507366000000003E-2</v>
      </c>
      <c r="AK48" s="306">
        <v>3.3207742999999998E-2</v>
      </c>
      <c r="AL48" s="306">
        <v>3.3788226999999997E-2</v>
      </c>
      <c r="AM48" s="306">
        <v>3.4241821999999998E-2</v>
      </c>
      <c r="AN48" s="306">
        <v>3.4560689999999998E-2</v>
      </c>
      <c r="AO48" s="306">
        <v>3.4735981999999999E-2</v>
      </c>
      <c r="AP48" s="306">
        <v>3.4757640999999999E-2</v>
      </c>
      <c r="AQ48" s="306">
        <v>3.4614130999999999E-2</v>
      </c>
      <c r="AR48" s="306">
        <v>3.4292092000000003E-2</v>
      </c>
      <c r="AS48" s="306">
        <v>3.3775876000000003E-2</v>
      </c>
      <c r="AT48" s="306">
        <v>3.3046902000000003E-2</v>
      </c>
      <c r="AU48" s="306">
        <v>3.2082761000000001E-2</v>
      </c>
      <c r="AV48" s="306">
        <v>3.0855909000000001E-2</v>
      </c>
      <c r="AW48" s="306">
        <v>2.9331679999999999E-2</v>
      </c>
      <c r="AX48" s="306">
        <v>2.7465152E-2</v>
      </c>
      <c r="AY48" s="306">
        <v>2.5195829999999999E-2</v>
      </c>
      <c r="AZ48" s="306">
        <v>2.2437914E-2</v>
      </c>
      <c r="BA48" s="306">
        <v>1.9060283000000001E-2</v>
      </c>
      <c r="BB48" s="306">
        <v>1.483748E-2</v>
      </c>
      <c r="BC48" s="306">
        <v>9.2860200000000007E-3</v>
      </c>
    </row>
    <row r="49" spans="1:55" ht="13.5">
      <c r="A49" s="191">
        <v>41</v>
      </c>
      <c r="B49" s="318">
        <f t="shared" si="3"/>
        <v>2.7720000000000002</v>
      </c>
      <c r="C49" s="319">
        <f t="shared" si="4"/>
        <v>3.3935000000000004</v>
      </c>
      <c r="D49" s="320">
        <f t="shared" si="5"/>
        <v>2.387</v>
      </c>
      <c r="I49" s="284"/>
      <c r="J49" s="298">
        <v>47</v>
      </c>
      <c r="K49" s="324">
        <v>5.0962839999999998</v>
      </c>
      <c r="L49" s="268">
        <v>5.14</v>
      </c>
      <c r="M49" s="269">
        <v>0.6</v>
      </c>
      <c r="N49" s="270">
        <v>6.33</v>
      </c>
      <c r="O49" s="271">
        <v>0.66</v>
      </c>
      <c r="P49" s="272">
        <v>4.45</v>
      </c>
      <c r="Q49" s="273">
        <v>0.46</v>
      </c>
      <c r="R49" s="286"/>
      <c r="S49" s="2">
        <v>0.45</v>
      </c>
      <c r="T49" s="306">
        <v>9.1548940000000002E-3</v>
      </c>
      <c r="U49" s="306">
        <v>1.1288304000000001E-2</v>
      </c>
      <c r="V49" s="306">
        <v>1.3355905E-2</v>
      </c>
      <c r="W49" s="306">
        <v>1.535566E-2</v>
      </c>
      <c r="X49" s="306">
        <v>1.7285407999999999E-2</v>
      </c>
      <c r="Y49" s="306">
        <v>1.9142849E-2</v>
      </c>
      <c r="Z49" s="306">
        <v>2.0925527999999999E-2</v>
      </c>
      <c r="AA49" s="306">
        <v>2.2630826E-2</v>
      </c>
      <c r="AB49" s="306">
        <v>2.4255935999999999E-2</v>
      </c>
      <c r="AC49" s="306">
        <v>2.5797845999999999E-2</v>
      </c>
      <c r="AD49" s="306">
        <v>2.7253315E-2</v>
      </c>
      <c r="AE49" s="306">
        <v>2.8618846999999999E-2</v>
      </c>
      <c r="AF49" s="306">
        <v>2.9890657000000001E-2</v>
      </c>
      <c r="AG49" s="306">
        <v>3.1064636999999999E-2</v>
      </c>
      <c r="AH49" s="306">
        <v>3.2136313E-2</v>
      </c>
      <c r="AI49" s="306">
        <v>3.3100793000000003E-2</v>
      </c>
      <c r="AJ49" s="306">
        <v>3.3952705999999999E-2</v>
      </c>
      <c r="AK49" s="306">
        <v>3.4686130000000003E-2</v>
      </c>
      <c r="AL49" s="306">
        <v>3.5294501999999998E-2</v>
      </c>
      <c r="AM49" s="306">
        <v>3.5770509999999998E-2</v>
      </c>
      <c r="AN49" s="306">
        <v>3.6105957000000001E-2</v>
      </c>
      <c r="AO49" s="306">
        <v>3.6291595000000003E-2</v>
      </c>
      <c r="AP49" s="306">
        <v>3.6316904999999997E-2</v>
      </c>
      <c r="AQ49" s="306">
        <v>3.6169826000000002E-2</v>
      </c>
      <c r="AR49" s="306">
        <v>3.5836382E-2</v>
      </c>
      <c r="AS49" s="306">
        <v>3.5300203000000002E-2</v>
      </c>
      <c r="AT49" s="306">
        <v>3.4541848E-2</v>
      </c>
      <c r="AU49" s="306">
        <v>3.3537866999999999E-2</v>
      </c>
      <c r="AV49" s="306">
        <v>3.2259427E-2</v>
      </c>
      <c r="AW49" s="306">
        <v>3.0670236999999999E-2</v>
      </c>
      <c r="AX49" s="306">
        <v>2.8723248999999999E-2</v>
      </c>
      <c r="AY49" s="306">
        <v>2.6355094999999999E-2</v>
      </c>
      <c r="AZ49" s="306">
        <v>2.3475862E-2</v>
      </c>
      <c r="BA49" s="306">
        <v>1.9948084000000001E-2</v>
      </c>
      <c r="BB49" s="306">
        <v>1.5535271999999999E-2</v>
      </c>
      <c r="BC49" s="306">
        <v>9.7298669999999997E-3</v>
      </c>
    </row>
    <row r="50" spans="1:55" ht="13.5">
      <c r="A50" s="314">
        <v>42</v>
      </c>
      <c r="B50" s="315">
        <f t="shared" si="3"/>
        <v>2.7829999999999999</v>
      </c>
      <c r="C50" s="316">
        <f t="shared" si="4"/>
        <v>3.4100000000000006</v>
      </c>
      <c r="D50" s="317">
        <f t="shared" si="5"/>
        <v>2.3980000000000006</v>
      </c>
      <c r="I50" s="284"/>
      <c r="J50" s="298">
        <v>48</v>
      </c>
      <c r="K50" s="324">
        <v>5.1097390000000003</v>
      </c>
      <c r="L50" s="268">
        <v>5.16</v>
      </c>
      <c r="M50" s="269">
        <v>0.6</v>
      </c>
      <c r="N50" s="270">
        <v>6.35</v>
      </c>
      <c r="O50" s="271">
        <v>0.66</v>
      </c>
      <c r="P50" s="272">
        <v>4.47</v>
      </c>
      <c r="Q50" s="273">
        <v>0.46</v>
      </c>
      <c r="R50" s="286"/>
      <c r="S50" s="2">
        <v>0.46</v>
      </c>
      <c r="T50" s="306">
        <v>9.5460389999999992E-3</v>
      </c>
      <c r="U50" s="306">
        <v>1.1770964E-2</v>
      </c>
      <c r="V50" s="306">
        <v>1.3927413E-2</v>
      </c>
      <c r="W50" s="306">
        <v>1.6013263999999999E-2</v>
      </c>
      <c r="X50" s="306">
        <v>1.8026262000000001E-2</v>
      </c>
      <c r="Y50" s="306">
        <v>1.9964007999999998E-2</v>
      </c>
      <c r="Z50" s="306">
        <v>2.1823941999999999E-2</v>
      </c>
      <c r="AA50" s="306">
        <v>2.3603333000000001E-2</v>
      </c>
      <c r="AB50" s="306">
        <v>2.5299250999999998E-2</v>
      </c>
      <c r="AC50" s="306">
        <v>2.6908556E-2</v>
      </c>
      <c r="AD50" s="306">
        <v>2.8427865E-2</v>
      </c>
      <c r="AE50" s="306">
        <v>2.9853530999999999E-2</v>
      </c>
      <c r="AF50" s="306">
        <v>3.1181604000000002E-2</v>
      </c>
      <c r="AG50" s="306">
        <v>3.2407798000000002E-2</v>
      </c>
      <c r="AH50" s="306">
        <v>3.3527442999999997E-2</v>
      </c>
      <c r="AI50" s="306">
        <v>3.4535432999999997E-2</v>
      </c>
      <c r="AJ50" s="306">
        <v>3.5426160999999998E-2</v>
      </c>
      <c r="AK50" s="306">
        <v>3.6193443999999998E-2</v>
      </c>
      <c r="AL50" s="306">
        <v>3.6830432000000003E-2</v>
      </c>
      <c r="AM50" s="306">
        <v>3.7329488000000001E-2</v>
      </c>
      <c r="AN50" s="306">
        <v>3.7682052000000001E-2</v>
      </c>
      <c r="AO50" s="306">
        <v>3.7878465E-2</v>
      </c>
      <c r="AP50" s="306">
        <v>3.7907740000000002E-2</v>
      </c>
      <c r="AQ50" s="306">
        <v>3.7757274E-2</v>
      </c>
      <c r="AR50" s="306">
        <v>3.7412464999999999E-2</v>
      </c>
      <c r="AS50" s="306">
        <v>3.6856203999999997E-2</v>
      </c>
      <c r="AT50" s="306">
        <v>3.6068171000000003E-2</v>
      </c>
      <c r="AU50" s="306">
        <v>3.5023850000000002E-2</v>
      </c>
      <c r="AV50" s="306">
        <v>3.3693089000000002E-2</v>
      </c>
      <c r="AW50" s="306">
        <v>3.2037930999999999E-2</v>
      </c>
      <c r="AX50" s="306">
        <v>3.0009154E-2</v>
      </c>
      <c r="AY50" s="306">
        <v>2.7540438E-2</v>
      </c>
      <c r="AZ50" s="306">
        <v>2.4537654999999998E-2</v>
      </c>
      <c r="BA50" s="306">
        <v>2.0856825999999998E-2</v>
      </c>
      <c r="BB50" s="306">
        <v>1.6250119E-2</v>
      </c>
      <c r="BC50" s="306">
        <v>1.01852E-2</v>
      </c>
    </row>
    <row r="51" spans="1:55" ht="13.5">
      <c r="A51" s="191">
        <v>43</v>
      </c>
      <c r="B51" s="318">
        <f t="shared" si="3"/>
        <v>2.7885000000000004</v>
      </c>
      <c r="C51" s="319">
        <f t="shared" si="4"/>
        <v>3.4265000000000003</v>
      </c>
      <c r="D51" s="320">
        <f t="shared" si="5"/>
        <v>2.4090000000000003</v>
      </c>
      <c r="I51" s="284"/>
      <c r="J51" s="298">
        <v>49</v>
      </c>
      <c r="K51" s="324">
        <v>5.1257109999999999</v>
      </c>
      <c r="L51" s="268">
        <v>5.17</v>
      </c>
      <c r="M51" s="269">
        <v>0.6</v>
      </c>
      <c r="N51" s="270">
        <v>6.37</v>
      </c>
      <c r="O51" s="271">
        <v>0.66</v>
      </c>
      <c r="P51" s="272">
        <v>4.4800000000000004</v>
      </c>
      <c r="Q51" s="273">
        <v>0.46</v>
      </c>
      <c r="R51" s="286"/>
      <c r="S51" s="2">
        <v>0.47</v>
      </c>
      <c r="T51" s="306">
        <v>9.9440429999999996E-3</v>
      </c>
      <c r="U51" s="306">
        <v>1.2262118000000001E-2</v>
      </c>
      <c r="V51" s="306">
        <v>1.4509018E-2</v>
      </c>
      <c r="W51" s="306">
        <v>1.6682532E-2</v>
      </c>
      <c r="X51" s="306">
        <v>1.8780308999999999E-2</v>
      </c>
      <c r="Y51" s="306">
        <v>2.0799850000000002E-2</v>
      </c>
      <c r="Z51" s="306">
        <v>2.273849E-2</v>
      </c>
      <c r="AA51" s="306">
        <v>2.4593380000000001E-2</v>
      </c>
      <c r="AB51" s="306">
        <v>2.6361468999999998E-2</v>
      </c>
      <c r="AC51" s="306">
        <v>2.8039482000000001E-2</v>
      </c>
      <c r="AD51" s="306">
        <v>2.9623896E-2</v>
      </c>
      <c r="AE51" s="306">
        <v>3.1110907E-2</v>
      </c>
      <c r="AF51" s="306">
        <v>3.2496399000000002E-2</v>
      </c>
      <c r="AG51" s="306">
        <v>3.3775901999999997E-2</v>
      </c>
      <c r="AH51" s="306">
        <v>3.4944548999999998E-2</v>
      </c>
      <c r="AI51" s="306">
        <v>3.5997014000000001E-2</v>
      </c>
      <c r="AJ51" s="306">
        <v>3.6927450000000001E-2</v>
      </c>
      <c r="AK51" s="306">
        <v>3.7729410999999997E-2</v>
      </c>
      <c r="AL51" s="306">
        <v>3.8395747000000001E-2</v>
      </c>
      <c r="AM51" s="306">
        <v>3.8918494999999997E-2</v>
      </c>
      <c r="AN51" s="306">
        <v>3.9288723999999997E-2</v>
      </c>
      <c r="AO51" s="306">
        <v>3.9496353999999997E-2</v>
      </c>
      <c r="AP51" s="306">
        <v>3.9529918999999997E-2</v>
      </c>
      <c r="AQ51" s="306">
        <v>3.9376265000000001E-2</v>
      </c>
      <c r="AR51" s="306">
        <v>3.9020148999999997E-2</v>
      </c>
      <c r="AS51" s="306">
        <v>3.8443709E-2</v>
      </c>
      <c r="AT51" s="306">
        <v>3.7625723E-2</v>
      </c>
      <c r="AU51" s="306">
        <v>3.6540585E-2</v>
      </c>
      <c r="AV51" s="306">
        <v>3.5156796999999997E-2</v>
      </c>
      <c r="AW51" s="306">
        <v>3.3434693000000001E-2</v>
      </c>
      <c r="AX51" s="306">
        <v>3.1322825999999998E-2</v>
      </c>
      <c r="AY51" s="306">
        <v>2.8751853000000001E-2</v>
      </c>
      <c r="AZ51" s="306">
        <v>2.5623320000000002E-2</v>
      </c>
      <c r="BA51" s="306">
        <v>2.1786564000000001E-2</v>
      </c>
      <c r="BB51" s="306">
        <v>1.6982104000000001E-2</v>
      </c>
      <c r="BC51" s="306">
        <v>1.0652116E-2</v>
      </c>
    </row>
    <row r="52" spans="1:55" ht="13.5">
      <c r="A52" s="314">
        <v>44</v>
      </c>
      <c r="B52" s="315">
        <f t="shared" si="3"/>
        <v>2.7995000000000001</v>
      </c>
      <c r="C52" s="316">
        <f t="shared" si="4"/>
        <v>3.4375000000000004</v>
      </c>
      <c r="D52" s="317">
        <f t="shared" si="5"/>
        <v>2.4200000000000004</v>
      </c>
      <c r="I52" s="284"/>
      <c r="J52" s="298">
        <v>50</v>
      </c>
      <c r="K52" s="324">
        <v>5.1426879999999997</v>
      </c>
      <c r="L52" s="268">
        <v>5.19</v>
      </c>
      <c r="M52" s="269">
        <v>0.59</v>
      </c>
      <c r="N52" s="270">
        <v>6.39</v>
      </c>
      <c r="O52" s="271">
        <v>0.66</v>
      </c>
      <c r="P52" s="272">
        <v>4.5</v>
      </c>
      <c r="Q52" s="273">
        <v>0.46</v>
      </c>
      <c r="R52" s="286"/>
      <c r="S52" s="2">
        <v>0.48</v>
      </c>
      <c r="T52" s="306">
        <v>1.0348799000000001E-2</v>
      </c>
      <c r="U52" s="306">
        <v>1.2761639E-2</v>
      </c>
      <c r="V52" s="306">
        <v>1.5100571E-2</v>
      </c>
      <c r="W52" s="306">
        <v>1.7363292999999998E-2</v>
      </c>
      <c r="X52" s="306">
        <v>1.954736E-2</v>
      </c>
      <c r="Y52" s="306">
        <v>2.1650170999999999E-2</v>
      </c>
      <c r="Z52" s="306">
        <v>2.3668950000000001E-2</v>
      </c>
      <c r="AA52" s="306">
        <v>2.5600732000000001E-2</v>
      </c>
      <c r="AB52" s="306">
        <v>2.7442340999999999E-2</v>
      </c>
      <c r="AC52" s="306">
        <v>2.9190366999999998E-2</v>
      </c>
      <c r="AD52" s="306">
        <v>3.0841140999999999E-2</v>
      </c>
      <c r="AE52" s="306">
        <v>3.2390701000000001E-2</v>
      </c>
      <c r="AF52" s="306">
        <v>3.3834761999999997E-2</v>
      </c>
      <c r="AG52" s="306">
        <v>3.5168667000000001E-2</v>
      </c>
      <c r="AH52" s="306">
        <v>3.6387346000000001E-2</v>
      </c>
      <c r="AI52" s="306">
        <v>3.7485251999999997E-2</v>
      </c>
      <c r="AJ52" s="306">
        <v>3.8456292000000003E-2</v>
      </c>
      <c r="AK52" s="306">
        <v>3.9293749000000003E-2</v>
      </c>
      <c r="AL52" s="306">
        <v>3.9990174000000003E-2</v>
      </c>
      <c r="AM52" s="306">
        <v>4.0537265000000003E-2</v>
      </c>
      <c r="AN52" s="306">
        <v>4.0925715000000001E-2</v>
      </c>
      <c r="AO52" s="306">
        <v>4.1145015E-2</v>
      </c>
      <c r="AP52" s="306">
        <v>4.1183209999999998E-2</v>
      </c>
      <c r="AQ52" s="306">
        <v>4.1026583999999998E-2</v>
      </c>
      <c r="AR52" s="306">
        <v>4.0659239E-2</v>
      </c>
      <c r="AS52" s="306">
        <v>4.0062541E-2</v>
      </c>
      <c r="AT52" s="306">
        <v>3.9214350000000002E-2</v>
      </c>
      <c r="AU52" s="306">
        <v>3.8087945999999998E-2</v>
      </c>
      <c r="AV52" s="306">
        <v>3.6650451000000001E-2</v>
      </c>
      <c r="AW52" s="306">
        <v>3.4860453E-2</v>
      </c>
      <c r="AX52" s="306">
        <v>3.2664225999999998E-2</v>
      </c>
      <c r="AY52" s="306">
        <v>2.9989331000000001E-2</v>
      </c>
      <c r="AZ52" s="306">
        <v>2.6732881E-2</v>
      </c>
      <c r="BA52" s="306">
        <v>2.2737357999999999E-2</v>
      </c>
      <c r="BB52" s="306">
        <v>1.7731312999999999E-2</v>
      </c>
      <c r="BC52" s="306">
        <v>1.1130714E-2</v>
      </c>
    </row>
    <row r="53" spans="1:55" ht="13.5">
      <c r="A53" s="191">
        <v>45</v>
      </c>
      <c r="B53" s="318">
        <f t="shared" si="3"/>
        <v>2.8105000000000002</v>
      </c>
      <c r="C53" s="319">
        <f t="shared" si="4"/>
        <v>3.4540000000000006</v>
      </c>
      <c r="D53" s="320">
        <f t="shared" si="5"/>
        <v>2.431</v>
      </c>
      <c r="I53" s="284"/>
      <c r="J53" s="298">
        <v>51</v>
      </c>
      <c r="K53" s="324">
        <v>5.1579509999999997</v>
      </c>
      <c r="L53" s="268">
        <v>5.2</v>
      </c>
      <c r="M53" s="269">
        <v>0.59</v>
      </c>
      <c r="N53" s="270">
        <v>6.42</v>
      </c>
      <c r="O53" s="271">
        <v>0.66</v>
      </c>
      <c r="P53" s="272">
        <v>4.51</v>
      </c>
      <c r="Q53" s="273">
        <v>0.46</v>
      </c>
      <c r="R53" s="286"/>
      <c r="S53" s="2">
        <v>0.49</v>
      </c>
      <c r="T53" s="306">
        <v>1.0760202E-2</v>
      </c>
      <c r="U53" s="306">
        <v>1.3269395999999999E-2</v>
      </c>
      <c r="V53" s="306">
        <v>1.5701917999999999E-2</v>
      </c>
      <c r="W53" s="306">
        <v>1.8055376000000001E-2</v>
      </c>
      <c r="X53" s="306">
        <v>2.0327225000000001E-2</v>
      </c>
      <c r="Y53" s="306">
        <v>2.2514762000000001E-2</v>
      </c>
      <c r="Z53" s="306">
        <v>2.4615099000000001E-2</v>
      </c>
      <c r="AA53" s="306">
        <v>2.6625152999999999E-2</v>
      </c>
      <c r="AB53" s="306">
        <v>2.8541619000000001E-2</v>
      </c>
      <c r="AC53" s="306">
        <v>3.0360950000000001E-2</v>
      </c>
      <c r="AD53" s="306">
        <v>3.2079330000000003E-2</v>
      </c>
      <c r="AE53" s="306">
        <v>3.3692635999999998E-2</v>
      </c>
      <c r="AF53" s="306">
        <v>3.5196409999999997E-2</v>
      </c>
      <c r="AG53" s="306">
        <v>3.6585805999999998E-2</v>
      </c>
      <c r="AH53" s="306">
        <v>3.7855545999999997E-2</v>
      </c>
      <c r="AI53" s="306">
        <v>3.8999856999999999E-2</v>
      </c>
      <c r="AJ53" s="306">
        <v>4.0012397999999998E-2</v>
      </c>
      <c r="AK53" s="306">
        <v>4.0886174999999997E-2</v>
      </c>
      <c r="AL53" s="306">
        <v>4.1613432999999998E-2</v>
      </c>
      <c r="AM53" s="306">
        <v>4.2185528E-2</v>
      </c>
      <c r="AN53" s="306">
        <v>4.2592764999999998E-2</v>
      </c>
      <c r="AO53" s="306">
        <v>4.28242E-2</v>
      </c>
      <c r="AP53" s="306">
        <v>4.2867379999999997E-2</v>
      </c>
      <c r="AQ53" s="306">
        <v>4.2708013000000003E-2</v>
      </c>
      <c r="AR53" s="306">
        <v>4.2329533000000003E-2</v>
      </c>
      <c r="AS53" s="306">
        <v>4.1712521000000002E-2</v>
      </c>
      <c r="AT53" s="306">
        <v>4.0833897000000001E-2</v>
      </c>
      <c r="AU53" s="306">
        <v>3.9665801000000001E-2</v>
      </c>
      <c r="AV53" s="306">
        <v>3.8173947E-2</v>
      </c>
      <c r="AW53" s="306">
        <v>3.6315137999999997E-2</v>
      </c>
      <c r="AX53" s="306">
        <v>3.4033313000000003E-2</v>
      </c>
      <c r="AY53" s="306">
        <v>3.1252864999999998E-2</v>
      </c>
      <c r="AZ53" s="306">
        <v>2.7866365000000001E-2</v>
      </c>
      <c r="BA53" s="306">
        <v>2.3709265E-2</v>
      </c>
      <c r="BB53" s="306">
        <v>1.8497834000000001E-2</v>
      </c>
      <c r="BC53" s="306">
        <v>1.1621095E-2</v>
      </c>
    </row>
    <row r="54" spans="1:55" ht="13.5">
      <c r="A54" s="314">
        <v>46</v>
      </c>
      <c r="B54" s="315">
        <f t="shared" si="3"/>
        <v>2.8215000000000003</v>
      </c>
      <c r="C54" s="316">
        <f t="shared" si="4"/>
        <v>3.4650000000000003</v>
      </c>
      <c r="D54" s="317">
        <f t="shared" si="5"/>
        <v>2.4365000000000001</v>
      </c>
      <c r="I54" s="284"/>
      <c r="J54" s="298">
        <v>52</v>
      </c>
      <c r="K54" s="324">
        <v>5.170191</v>
      </c>
      <c r="L54" s="268">
        <v>5.22</v>
      </c>
      <c r="M54" s="269">
        <v>0.59</v>
      </c>
      <c r="N54" s="270">
        <v>6.44</v>
      </c>
      <c r="O54" s="271">
        <v>0.66</v>
      </c>
      <c r="P54" s="272">
        <v>4.53</v>
      </c>
      <c r="Q54" s="273">
        <v>0.46</v>
      </c>
      <c r="R54" s="286"/>
      <c r="S54" s="2">
        <v>0.5</v>
      </c>
      <c r="T54" s="306">
        <v>1.1178142E-2</v>
      </c>
      <c r="U54" s="306">
        <v>1.3785257E-2</v>
      </c>
      <c r="V54" s="306">
        <v>1.6312907000000001E-2</v>
      </c>
      <c r="W54" s="306">
        <v>1.8758606000000001E-2</v>
      </c>
      <c r="X54" s="306">
        <v>2.1119710999999999E-2</v>
      </c>
      <c r="Y54" s="306">
        <v>2.3393411999999999E-2</v>
      </c>
      <c r="Z54" s="306">
        <v>2.5576709999999999E-2</v>
      </c>
      <c r="AA54" s="306">
        <v>2.7666399000000001E-2</v>
      </c>
      <c r="AB54" s="306">
        <v>2.9659047000000001E-2</v>
      </c>
      <c r="AC54" s="306">
        <v>3.1550966E-2</v>
      </c>
      <c r="AD54" s="306">
        <v>3.3338187999999998E-2</v>
      </c>
      <c r="AE54" s="306">
        <v>3.5016430000000001E-2</v>
      </c>
      <c r="AF54" s="306">
        <v>3.6581054000000002E-2</v>
      </c>
      <c r="AG54" s="306">
        <v>3.8027024999999999E-2</v>
      </c>
      <c r="AH54" s="306">
        <v>3.9348853000000003E-2</v>
      </c>
      <c r="AI54" s="306">
        <v>4.0540534000000003E-2</v>
      </c>
      <c r="AJ54" s="306">
        <v>4.1595475E-2</v>
      </c>
      <c r="AK54" s="306">
        <v>4.25064E-2</v>
      </c>
      <c r="AL54" s="306">
        <v>4.3265241000000003E-2</v>
      </c>
      <c r="AM54" s="306">
        <v>4.3863006000000003E-2</v>
      </c>
      <c r="AN54" s="306">
        <v>4.4289608000000001E-2</v>
      </c>
      <c r="AO54" s="306">
        <v>4.4533654999999998E-2</v>
      </c>
      <c r="AP54" s="306">
        <v>4.4582188000000002E-2</v>
      </c>
      <c r="AQ54" s="306">
        <v>4.4420328000000002E-2</v>
      </c>
      <c r="AR54" s="306">
        <v>4.4030829E-2</v>
      </c>
      <c r="AS54" s="306">
        <v>4.3393465999999999E-2</v>
      </c>
      <c r="AT54" s="306">
        <v>4.2484203999999998E-2</v>
      </c>
      <c r="AU54" s="306">
        <v>4.1274017000000003E-2</v>
      </c>
      <c r="AV54" s="306">
        <v>3.9727180000000001E-2</v>
      </c>
      <c r="AW54" s="306">
        <v>3.7798670999999999E-2</v>
      </c>
      <c r="AX54" s="306">
        <v>3.5430042000000002E-2</v>
      </c>
      <c r="AY54" s="306">
        <v>3.2542445000000003E-2</v>
      </c>
      <c r="AZ54" s="306">
        <v>2.9023796000000001E-2</v>
      </c>
      <c r="BA54" s="306">
        <v>2.4702343000000002E-2</v>
      </c>
      <c r="BB54" s="306">
        <v>1.9281754000000002E-2</v>
      </c>
      <c r="BC54" s="306">
        <v>1.212336E-2</v>
      </c>
    </row>
    <row r="55" spans="1:55" ht="13.5">
      <c r="A55" s="191">
        <v>47</v>
      </c>
      <c r="B55" s="318">
        <f t="shared" si="3"/>
        <v>2.827</v>
      </c>
      <c r="C55" s="319">
        <f t="shared" si="4"/>
        <v>3.4815000000000005</v>
      </c>
      <c r="D55" s="320">
        <f t="shared" si="5"/>
        <v>2.4475000000000002</v>
      </c>
      <c r="I55" s="284"/>
      <c r="J55" s="298">
        <v>53</v>
      </c>
      <c r="K55" s="324">
        <v>5.1849910000000001</v>
      </c>
      <c r="L55" s="268">
        <v>5.23</v>
      </c>
      <c r="M55" s="269">
        <v>0.59</v>
      </c>
      <c r="N55" s="270">
        <v>6.46</v>
      </c>
      <c r="O55" s="271">
        <v>0.66</v>
      </c>
      <c r="P55" s="272">
        <v>4.54</v>
      </c>
      <c r="Q55" s="273">
        <v>0.46</v>
      </c>
      <c r="R55" s="286"/>
      <c r="S55" s="2">
        <v>0.51</v>
      </c>
      <c r="T55" s="306">
        <v>1.160251E-2</v>
      </c>
      <c r="U55" s="306">
        <v>1.430909E-2</v>
      </c>
      <c r="V55" s="306">
        <v>1.6933382E-2</v>
      </c>
      <c r="W55" s="306">
        <v>1.9472805999999999E-2</v>
      </c>
      <c r="X55" s="306">
        <v>2.1924620999999998E-2</v>
      </c>
      <c r="Y55" s="306">
        <v>2.4285907999999998E-2</v>
      </c>
      <c r="Z55" s="306">
        <v>2.6553553000000001E-2</v>
      </c>
      <c r="AA55" s="306">
        <v>2.8724228000000001E-2</v>
      </c>
      <c r="AB55" s="306">
        <v>3.0794367999999999E-2</v>
      </c>
      <c r="AC55" s="306">
        <v>3.2760144999999997E-2</v>
      </c>
      <c r="AD55" s="306">
        <v>3.4617437000000001E-2</v>
      </c>
      <c r="AE55" s="306">
        <v>3.6361795000000002E-2</v>
      </c>
      <c r="AF55" s="306">
        <v>3.7988402999999997E-2</v>
      </c>
      <c r="AG55" s="306">
        <v>3.9492027999999998E-2</v>
      </c>
      <c r="AH55" s="306">
        <v>4.0866967999999997E-2</v>
      </c>
      <c r="AI55" s="306">
        <v>4.2106985E-2</v>
      </c>
      <c r="AJ55" s="306">
        <v>4.3205225999999999E-2</v>
      </c>
      <c r="AK55" s="306">
        <v>4.415413E-2</v>
      </c>
      <c r="AL55" s="306">
        <v>4.4945311000000002E-2</v>
      </c>
      <c r="AM55" s="306">
        <v>4.5569420999999999E-2</v>
      </c>
      <c r="AN55" s="306">
        <v>4.6015973000000002E-2</v>
      </c>
      <c r="AO55" s="306">
        <v>4.6273122999999999E-2</v>
      </c>
      <c r="AP55" s="306">
        <v>4.6327391000000002E-2</v>
      </c>
      <c r="AQ55" s="306">
        <v>4.6163303000000003E-2</v>
      </c>
      <c r="AR55" s="306">
        <v>4.5762917E-2</v>
      </c>
      <c r="AS55" s="306">
        <v>4.5105190000000003E-2</v>
      </c>
      <c r="AT55" s="306">
        <v>4.4165107000000002E-2</v>
      </c>
      <c r="AU55" s="306">
        <v>4.2912457000000001E-2</v>
      </c>
      <c r="AV55" s="306">
        <v>4.1310041999999998E-2</v>
      </c>
      <c r="AW55" s="306">
        <v>3.9310974999999998E-2</v>
      </c>
      <c r="AX55" s="306">
        <v>3.6854369999999997E-2</v>
      </c>
      <c r="AY55" s="306">
        <v>3.3858060000000002E-2</v>
      </c>
      <c r="AZ55" s="306">
        <v>3.0205197999999999E-2</v>
      </c>
      <c r="BA55" s="306">
        <v>2.5716651E-2</v>
      </c>
      <c r="BB55" s="306">
        <v>2.0083159999999999E-2</v>
      </c>
      <c r="BC55" s="306">
        <v>1.2637611999999999E-2</v>
      </c>
    </row>
    <row r="56" spans="1:55" ht="13.5">
      <c r="A56" s="314">
        <v>48</v>
      </c>
      <c r="B56" s="315">
        <f t="shared" si="3"/>
        <v>2.8380000000000005</v>
      </c>
      <c r="C56" s="316">
        <f t="shared" si="4"/>
        <v>3.4925000000000002</v>
      </c>
      <c r="D56" s="317">
        <f t="shared" si="5"/>
        <v>2.4584999999999999</v>
      </c>
      <c r="I56" s="284"/>
      <c r="J56" s="298">
        <v>54</v>
      </c>
      <c r="K56" s="324">
        <v>5.1976170000000002</v>
      </c>
      <c r="L56" s="268">
        <v>5.25</v>
      </c>
      <c r="M56" s="269">
        <v>0.59</v>
      </c>
      <c r="N56" s="270">
        <v>6.48</v>
      </c>
      <c r="O56" s="271">
        <v>0.66</v>
      </c>
      <c r="P56" s="272">
        <v>4.5599999999999996</v>
      </c>
      <c r="Q56" s="273">
        <v>0.46</v>
      </c>
      <c r="R56" s="286"/>
      <c r="S56" s="2">
        <v>0.52</v>
      </c>
      <c r="T56" s="306">
        <v>1.2033195999999999E-2</v>
      </c>
      <c r="U56" s="306">
        <v>1.4840758000000001E-2</v>
      </c>
      <c r="V56" s="306">
        <v>1.7563183999999999E-2</v>
      </c>
      <c r="W56" s="306">
        <v>2.0197797999999999E-2</v>
      </c>
      <c r="X56" s="306">
        <v>2.2741757000000001E-2</v>
      </c>
      <c r="Y56" s="306">
        <v>2.5192032E-2</v>
      </c>
      <c r="Z56" s="306">
        <v>2.7545394000000001E-2</v>
      </c>
      <c r="AA56" s="306">
        <v>2.9798390000000001E-2</v>
      </c>
      <c r="AB56" s="306">
        <v>3.1947321000000001E-2</v>
      </c>
      <c r="AC56" s="306">
        <v>3.3988215000000002E-2</v>
      </c>
      <c r="AD56" s="306">
        <v>3.5916795000000001E-2</v>
      </c>
      <c r="AE56" s="306">
        <v>3.7728443E-2</v>
      </c>
      <c r="AF56" s="306">
        <v>3.9418160000000001E-2</v>
      </c>
      <c r="AG56" s="306">
        <v>4.0980516000000002E-2</v>
      </c>
      <c r="AH56" s="306">
        <v>4.2409591000000003E-2</v>
      </c>
      <c r="AI56" s="306">
        <v>4.3698907000000002E-2</v>
      </c>
      <c r="AJ56" s="306">
        <v>4.4841349000000003E-2</v>
      </c>
      <c r="AK56" s="306">
        <v>4.5829066000000002E-2</v>
      </c>
      <c r="AL56" s="306">
        <v>4.6653348999999997E-2</v>
      </c>
      <c r="AM56" s="306">
        <v>4.7304486999999999E-2</v>
      </c>
      <c r="AN56" s="306">
        <v>4.7771585999999998E-2</v>
      </c>
      <c r="AO56" s="306">
        <v>4.8042339000000003E-2</v>
      </c>
      <c r="AP56" s="306">
        <v>4.8102739999999998E-2</v>
      </c>
      <c r="AQ56" s="306">
        <v>4.7936706000000003E-2</v>
      </c>
      <c r="AR56" s="306">
        <v>4.7525586000000002E-2</v>
      </c>
      <c r="AS56" s="306">
        <v>4.6847501999999999E-2</v>
      </c>
      <c r="AT56" s="306">
        <v>4.5876440999999997E-2</v>
      </c>
      <c r="AU56" s="306">
        <v>4.4580980999999999E-2</v>
      </c>
      <c r="AV56" s="306">
        <v>4.2922421000000002E-2</v>
      </c>
      <c r="AW56" s="306">
        <v>4.0851970000000001E-2</v>
      </c>
      <c r="AX56" s="306">
        <v>3.830625E-2</v>
      </c>
      <c r="AY56" s="306">
        <v>3.5199698000000001E-2</v>
      </c>
      <c r="AZ56" s="306">
        <v>3.1410595999999999E-2</v>
      </c>
      <c r="BA56" s="306">
        <v>2.6752248999999999E-2</v>
      </c>
      <c r="BB56" s="306">
        <v>2.0902144000000001E-2</v>
      </c>
      <c r="BC56" s="306">
        <v>1.3163957E-2</v>
      </c>
    </row>
    <row r="57" spans="1:55" ht="13.5">
      <c r="A57" s="191">
        <v>49</v>
      </c>
      <c r="B57" s="318">
        <f t="shared" si="3"/>
        <v>2.8435000000000001</v>
      </c>
      <c r="C57" s="319">
        <f t="shared" si="4"/>
        <v>3.5035000000000003</v>
      </c>
      <c r="D57" s="320">
        <f t="shared" si="5"/>
        <v>2.4640000000000004</v>
      </c>
      <c r="I57" s="284"/>
      <c r="J57" s="298">
        <v>55</v>
      </c>
      <c r="K57" s="324">
        <v>5.2119780000000002</v>
      </c>
      <c r="L57" s="268">
        <v>5.26</v>
      </c>
      <c r="M57" s="269">
        <v>0.59</v>
      </c>
      <c r="N57" s="270">
        <v>6.5</v>
      </c>
      <c r="O57" s="271">
        <v>0.65</v>
      </c>
      <c r="P57" s="272">
        <v>4.57</v>
      </c>
      <c r="Q57" s="273">
        <v>0.46</v>
      </c>
      <c r="R57" s="286"/>
      <c r="S57" s="2">
        <v>0.53</v>
      </c>
      <c r="T57" s="306">
        <v>1.2470086999999999E-2</v>
      </c>
      <c r="U57" s="306">
        <v>1.5380125E-2</v>
      </c>
      <c r="V57" s="306">
        <v>1.8202155000000001E-2</v>
      </c>
      <c r="W57" s="306">
        <v>2.0933401000000001E-2</v>
      </c>
      <c r="X57" s="306">
        <v>2.3570917E-2</v>
      </c>
      <c r="Y57" s="306">
        <v>2.6111565999999999E-2</v>
      </c>
      <c r="Z57" s="306">
        <v>2.8551997999999999E-2</v>
      </c>
      <c r="AA57" s="306">
        <v>3.0888635000000001E-2</v>
      </c>
      <c r="AB57" s="306">
        <v>3.3117642000000003E-2</v>
      </c>
      <c r="AC57" s="306">
        <v>3.52349E-2</v>
      </c>
      <c r="AD57" s="306">
        <v>3.7235974999999998E-2</v>
      </c>
      <c r="AE57" s="306">
        <v>3.9116078999999998E-2</v>
      </c>
      <c r="AF57" s="306">
        <v>4.0870025999999997E-2</v>
      </c>
      <c r="AG57" s="306">
        <v>4.2492184000000002E-2</v>
      </c>
      <c r="AH57" s="306">
        <v>4.3976411999999999E-2</v>
      </c>
      <c r="AI57" s="306">
        <v>4.5315991E-2</v>
      </c>
      <c r="AJ57" s="306">
        <v>4.6503539000000003E-2</v>
      </c>
      <c r="AK57" s="306">
        <v>4.7530906999999997E-2</v>
      </c>
      <c r="AL57" s="306">
        <v>4.8389058999999998E-2</v>
      </c>
      <c r="AM57" s="306">
        <v>4.9067916000000003E-2</v>
      </c>
      <c r="AN57" s="306">
        <v>4.9556166999999998E-2</v>
      </c>
      <c r="AO57" s="306">
        <v>4.9841038999999997E-2</v>
      </c>
      <c r="AP57" s="306">
        <v>4.9907984000000002E-2</v>
      </c>
      <c r="AQ57" s="306">
        <v>4.9740302E-2</v>
      </c>
      <c r="AR57" s="306">
        <v>4.9318620000000001E-2</v>
      </c>
      <c r="AS57" s="306">
        <v>4.8620207999999998E-2</v>
      </c>
      <c r="AT57" s="306">
        <v>4.7618037000000002E-2</v>
      </c>
      <c r="AU57" s="306">
        <v>4.6279445000000002E-2</v>
      </c>
      <c r="AV57" s="306">
        <v>4.4564204000000003E-2</v>
      </c>
      <c r="AW57" s="306">
        <v>4.2421573999999997E-2</v>
      </c>
      <c r="AX57" s="306">
        <v>3.9785632000000001E-2</v>
      </c>
      <c r="AY57" s="306">
        <v>3.6567345000000001E-2</v>
      </c>
      <c r="AZ57" s="306">
        <v>3.2640012000000003E-2</v>
      </c>
      <c r="BA57" s="306">
        <v>2.7809193999999999E-2</v>
      </c>
      <c r="BB57" s="306">
        <v>2.1738793999999999E-2</v>
      </c>
      <c r="BC57" s="306">
        <v>1.3702501000000001E-2</v>
      </c>
    </row>
    <row r="58" spans="1:55" ht="13.5">
      <c r="A58" s="314">
        <v>50</v>
      </c>
      <c r="B58" s="315">
        <f t="shared" si="3"/>
        <v>2.8545000000000003</v>
      </c>
      <c r="C58" s="316">
        <f t="shared" si="4"/>
        <v>3.5145</v>
      </c>
      <c r="D58" s="317">
        <f t="shared" si="5"/>
        <v>2.4750000000000001</v>
      </c>
      <c r="I58" s="284"/>
      <c r="J58" s="298">
        <v>56</v>
      </c>
      <c r="K58" s="324">
        <v>5.2253850000000002</v>
      </c>
      <c r="L58" s="268">
        <v>5.27</v>
      </c>
      <c r="M58" s="269">
        <v>0.59</v>
      </c>
      <c r="N58" s="270">
        <v>6.52</v>
      </c>
      <c r="O58" s="271">
        <v>0.65</v>
      </c>
      <c r="P58" s="272">
        <v>4.59</v>
      </c>
      <c r="Q58" s="273">
        <v>0.46</v>
      </c>
      <c r="R58" s="286"/>
      <c r="S58" s="2">
        <v>0.54</v>
      </c>
      <c r="T58" s="306">
        <v>1.291307E-2</v>
      </c>
      <c r="U58" s="306">
        <v>1.5927054E-2</v>
      </c>
      <c r="V58" s="306">
        <v>1.8850131999999999E-2</v>
      </c>
      <c r="W58" s="306">
        <v>2.1679430999999999E-2</v>
      </c>
      <c r="X58" s="306">
        <v>2.44119E-2</v>
      </c>
      <c r="Y58" s="306">
        <v>2.7044287E-2</v>
      </c>
      <c r="Z58" s="306">
        <v>2.9573126000000002E-2</v>
      </c>
      <c r="AA58" s="306">
        <v>3.1994709000000003E-2</v>
      </c>
      <c r="AB58" s="306">
        <v>3.4305062999999997E-2</v>
      </c>
      <c r="AC58" s="306">
        <v>3.6499920999999998E-2</v>
      </c>
      <c r="AD58" s="306">
        <v>3.8574689000000002E-2</v>
      </c>
      <c r="AE58" s="306">
        <v>4.0524404999999999E-2</v>
      </c>
      <c r="AF58" s="306">
        <v>4.2343695000000001E-2</v>
      </c>
      <c r="AG58" s="306">
        <v>4.4026721999999997E-2</v>
      </c>
      <c r="AH58" s="306">
        <v>4.5567121000000002E-2</v>
      </c>
      <c r="AI58" s="306">
        <v>4.6957925999999997E-2</v>
      </c>
      <c r="AJ58" s="306">
        <v>4.8191484E-2</v>
      </c>
      <c r="AK58" s="306">
        <v>4.9259346000000002E-2</v>
      </c>
      <c r="AL58" s="306">
        <v>5.0152139999999998E-2</v>
      </c>
      <c r="AM58" s="306">
        <v>5.0859412999999999E-2</v>
      </c>
      <c r="AN58" s="306">
        <v>5.1369434999999998E-2</v>
      </c>
      <c r="AO58" s="306">
        <v>5.1668949999999998E-2</v>
      </c>
      <c r="AP58" s="306">
        <v>5.1742866999999998E-2</v>
      </c>
      <c r="AQ58" s="306">
        <v>5.1573853000000003E-2</v>
      </c>
      <c r="AR58" s="306">
        <v>5.1141800000000001E-2</v>
      </c>
      <c r="AS58" s="306">
        <v>5.0423111E-2</v>
      </c>
      <c r="AT58" s="306">
        <v>4.9389719999999998E-2</v>
      </c>
      <c r="AU58" s="306">
        <v>4.8007704999999998E-2</v>
      </c>
      <c r="AV58" s="306">
        <v>4.6235274E-2</v>
      </c>
      <c r="AW58" s="306">
        <v>4.4019703E-2</v>
      </c>
      <c r="AX58" s="306">
        <v>4.1292466E-2</v>
      </c>
      <c r="AY58" s="306">
        <v>3.7960988000000001E-2</v>
      </c>
      <c r="AZ58" s="306">
        <v>3.3893469000000002E-2</v>
      </c>
      <c r="BA58" s="306">
        <v>2.8887545000000001E-2</v>
      </c>
      <c r="BB58" s="306">
        <v>2.2593202999999999E-2</v>
      </c>
      <c r="BC58" s="306">
        <v>1.4253353E-2</v>
      </c>
    </row>
    <row r="59" spans="1:55" ht="13.5">
      <c r="A59" s="191">
        <v>51</v>
      </c>
      <c r="B59" s="318">
        <f t="shared" si="3"/>
        <v>2.8600000000000003</v>
      </c>
      <c r="C59" s="319">
        <f t="shared" si="4"/>
        <v>3.5310000000000001</v>
      </c>
      <c r="D59" s="320">
        <f t="shared" si="5"/>
        <v>2.4805000000000001</v>
      </c>
      <c r="I59" s="284"/>
      <c r="J59" s="298">
        <v>57</v>
      </c>
      <c r="K59" s="324">
        <v>5.2392799999999999</v>
      </c>
      <c r="L59" s="268">
        <v>5.29</v>
      </c>
      <c r="M59" s="269">
        <v>0.57999999999999996</v>
      </c>
      <c r="N59" s="270">
        <v>6.54</v>
      </c>
      <c r="O59" s="271">
        <v>0.65</v>
      </c>
      <c r="P59" s="272">
        <v>4.5999999999999996</v>
      </c>
      <c r="Q59" s="273">
        <v>0.45</v>
      </c>
      <c r="R59" s="286"/>
      <c r="S59" s="2">
        <v>0.55000000000000004</v>
      </c>
      <c r="T59" s="306">
        <v>1.3362028999999999E-2</v>
      </c>
      <c r="U59" s="306">
        <v>1.6481405000000001E-2</v>
      </c>
      <c r="V59" s="306">
        <v>1.9506953E-2</v>
      </c>
      <c r="W59" s="306">
        <v>2.2435704000000001E-2</v>
      </c>
      <c r="X59" s="306">
        <v>2.5264498999999999E-2</v>
      </c>
      <c r="Y59" s="306">
        <v>2.7989973000000001E-2</v>
      </c>
      <c r="Z59" s="306">
        <v>3.0608537000000002E-2</v>
      </c>
      <c r="AA59" s="306">
        <v>3.3116355E-2</v>
      </c>
      <c r="AB59" s="306">
        <v>3.5509314E-2</v>
      </c>
      <c r="AC59" s="306">
        <v>3.7782995999999999E-2</v>
      </c>
      <c r="AD59" s="306">
        <v>3.9932644000000003E-2</v>
      </c>
      <c r="AE59" s="306">
        <v>4.1953120000000003E-2</v>
      </c>
      <c r="AF59" s="306">
        <v>4.3838861E-2</v>
      </c>
      <c r="AG59" s="306">
        <v>4.5583818999999998E-2</v>
      </c>
      <c r="AH59" s="306">
        <v>4.7181402999999997E-2</v>
      </c>
      <c r="AI59" s="306">
        <v>4.8624396E-2</v>
      </c>
      <c r="AJ59" s="306">
        <v>4.9904869999999997E-2</v>
      </c>
      <c r="AK59" s="306">
        <v>5.1014070000000002E-2</v>
      </c>
      <c r="AL59" s="306">
        <v>5.1942285999999997E-2</v>
      </c>
      <c r="AM59" s="306">
        <v>5.2678681999999998E-2</v>
      </c>
      <c r="AN59" s="306">
        <v>5.3211098999999998E-2</v>
      </c>
      <c r="AO59" s="306">
        <v>5.3525797E-2</v>
      </c>
      <c r="AP59" s="306">
        <v>5.3607126999999997E-2</v>
      </c>
      <c r="AQ59" s="306">
        <v>5.3437114000000001E-2</v>
      </c>
      <c r="AR59" s="306">
        <v>5.2994900999999997E-2</v>
      </c>
      <c r="AS59" s="306">
        <v>5.2256008999999999E-2</v>
      </c>
      <c r="AT59" s="306">
        <v>5.1191314000000002E-2</v>
      </c>
      <c r="AU59" s="306">
        <v>4.9765611000000001E-2</v>
      </c>
      <c r="AV59" s="306">
        <v>4.7935512E-2</v>
      </c>
      <c r="AW59" s="306">
        <v>4.5646267999999997E-2</v>
      </c>
      <c r="AX59" s="306">
        <v>4.2826699000000003E-2</v>
      </c>
      <c r="AY59" s="306">
        <v>3.9380611000000003E-2</v>
      </c>
      <c r="AZ59" s="306">
        <v>3.5170988E-2</v>
      </c>
      <c r="BA59" s="306">
        <v>2.9987363E-2</v>
      </c>
      <c r="BB59" s="306">
        <v>2.3465461E-2</v>
      </c>
      <c r="BC59" s="306">
        <v>1.4816621E-2</v>
      </c>
    </row>
    <row r="60" spans="1:55" ht="13.5">
      <c r="A60" s="314">
        <v>52</v>
      </c>
      <c r="B60" s="315">
        <f t="shared" si="3"/>
        <v>2.871</v>
      </c>
      <c r="C60" s="316">
        <f t="shared" si="4"/>
        <v>3.5420000000000007</v>
      </c>
      <c r="D60" s="317">
        <f t="shared" si="5"/>
        <v>2.4915000000000003</v>
      </c>
      <c r="I60" s="284"/>
      <c r="J60" s="298">
        <v>58</v>
      </c>
      <c r="K60" s="324">
        <v>5.2543430000000004</v>
      </c>
      <c r="L60" s="268">
        <v>5.3</v>
      </c>
      <c r="M60" s="269">
        <v>0.57999999999999996</v>
      </c>
      <c r="N60" s="270">
        <v>6.55</v>
      </c>
      <c r="O60" s="271">
        <v>0.65</v>
      </c>
      <c r="P60" s="272">
        <v>4.6100000000000003</v>
      </c>
      <c r="Q60" s="273">
        <v>0.45</v>
      </c>
      <c r="R60" s="286"/>
      <c r="S60" s="2">
        <v>0.56000000000000005</v>
      </c>
      <c r="T60" s="306">
        <v>1.3816851E-2</v>
      </c>
      <c r="U60" s="306">
        <v>1.7043036000000001E-2</v>
      </c>
      <c r="V60" s="306">
        <v>2.0172453999999999E-2</v>
      </c>
      <c r="W60" s="306">
        <v>2.3202033E-2</v>
      </c>
      <c r="X60" s="306">
        <v>2.6128505999999999E-2</v>
      </c>
      <c r="Y60" s="306">
        <v>2.8948394999999998E-2</v>
      </c>
      <c r="Z60" s="306">
        <v>3.1657986999999999E-2</v>
      </c>
      <c r="AA60" s="306">
        <v>3.4253314E-2</v>
      </c>
      <c r="AB60" s="306">
        <v>3.6730120999999998E-2</v>
      </c>
      <c r="AC60" s="306">
        <v>3.9083838000000003E-2</v>
      </c>
      <c r="AD60" s="306">
        <v>4.1309542999999997E-2</v>
      </c>
      <c r="AE60" s="306">
        <v>4.3401919999999997E-2</v>
      </c>
      <c r="AF60" s="306">
        <v>4.5355210999999999E-2</v>
      </c>
      <c r="AG60" s="306">
        <v>4.7163157999999997E-2</v>
      </c>
      <c r="AH60" s="306">
        <v>4.8818937999999999E-2</v>
      </c>
      <c r="AI60" s="306">
        <v>5.0315080999999998E-2</v>
      </c>
      <c r="AJ60" s="306">
        <v>5.1643379000000003E-2</v>
      </c>
      <c r="AK60" s="306">
        <v>5.2794766E-2</v>
      </c>
      <c r="AL60" s="306">
        <v>5.3759187E-2</v>
      </c>
      <c r="AM60" s="306">
        <v>5.4525419999999998E-2</v>
      </c>
      <c r="AN60" s="306">
        <v>5.5080869999999997E-2</v>
      </c>
      <c r="AO60" s="306">
        <v>5.5411302000000003E-2</v>
      </c>
      <c r="AP60" s="306">
        <v>5.5500501000000001E-2</v>
      </c>
      <c r="AQ60" s="306">
        <v>5.5329837999999999E-2</v>
      </c>
      <c r="AR60" s="306">
        <v>5.4877697000000003E-2</v>
      </c>
      <c r="AS60" s="306">
        <v>5.4118697E-2</v>
      </c>
      <c r="AT60" s="306">
        <v>5.3022639000000003E-2</v>
      </c>
      <c r="AU60" s="306">
        <v>5.1553008999999997E-2</v>
      </c>
      <c r="AV60" s="306">
        <v>4.9664794999999998E-2</v>
      </c>
      <c r="AW60" s="306">
        <v>4.7301180999999998E-2</v>
      </c>
      <c r="AX60" s="306">
        <v>4.4388279000000003E-2</v>
      </c>
      <c r="AY60" s="306">
        <v>4.0826195000000003E-2</v>
      </c>
      <c r="AZ60" s="306">
        <v>3.6472589999999999E-2</v>
      </c>
      <c r="BA60" s="306">
        <v>3.1108704000000001E-2</v>
      </c>
      <c r="BB60" s="306">
        <v>2.4355661000000001E-2</v>
      </c>
      <c r="BC60" s="306">
        <v>1.5392418E-2</v>
      </c>
    </row>
    <row r="61" spans="1:55" ht="13.5">
      <c r="A61" s="191">
        <v>53</v>
      </c>
      <c r="B61" s="318">
        <f t="shared" si="3"/>
        <v>2.8765000000000005</v>
      </c>
      <c r="C61" s="319">
        <f t="shared" si="4"/>
        <v>3.5530000000000004</v>
      </c>
      <c r="D61" s="320">
        <f t="shared" si="5"/>
        <v>2.4970000000000003</v>
      </c>
      <c r="I61" s="284"/>
      <c r="J61" s="298">
        <v>59</v>
      </c>
      <c r="K61" s="324">
        <v>5.264691</v>
      </c>
      <c r="L61" s="268">
        <v>5.31</v>
      </c>
      <c r="M61" s="269">
        <v>0.57999999999999996</v>
      </c>
      <c r="N61" s="270">
        <v>6.57</v>
      </c>
      <c r="O61" s="271">
        <v>0.65</v>
      </c>
      <c r="P61" s="272">
        <v>4.63</v>
      </c>
      <c r="Q61" s="273">
        <v>0.45</v>
      </c>
      <c r="R61" s="286"/>
      <c r="S61" s="2">
        <v>0.56999999999999995</v>
      </c>
      <c r="T61" s="306">
        <v>1.4277417000000001E-2</v>
      </c>
      <c r="U61" s="306">
        <v>1.7611805000000001E-2</v>
      </c>
      <c r="V61" s="306">
        <v>2.0846468E-2</v>
      </c>
      <c r="W61" s="306">
        <v>2.3978229E-2</v>
      </c>
      <c r="X61" s="306">
        <v>2.7003712999999999E-2</v>
      </c>
      <c r="Y61" s="306">
        <v>2.9919326E-2</v>
      </c>
      <c r="Z61" s="306">
        <v>3.2721229999999997E-2</v>
      </c>
      <c r="AA61" s="306">
        <v>3.5405324000000002E-2</v>
      </c>
      <c r="AB61" s="306">
        <v>3.7967208000000002E-2</v>
      </c>
      <c r="AC61" s="306">
        <v>4.0402159E-2</v>
      </c>
      <c r="AD61" s="306">
        <v>4.2705087000000003E-2</v>
      </c>
      <c r="AE61" s="306">
        <v>4.4870497000000002E-2</v>
      </c>
      <c r="AF61" s="306">
        <v>4.6892430999999998E-2</v>
      </c>
      <c r="AG61" s="306">
        <v>4.8764420000000003E-2</v>
      </c>
      <c r="AH61" s="306">
        <v>5.0479403999999999E-2</v>
      </c>
      <c r="AI61" s="306">
        <v>5.2029657999999999E-2</v>
      </c>
      <c r="AJ61" s="306">
        <v>5.3406687000000001E-2</v>
      </c>
      <c r="AK61" s="306">
        <v>5.4601113999999999E-2</v>
      </c>
      <c r="AL61" s="306">
        <v>5.5602528999999998E-2</v>
      </c>
      <c r="AM61" s="306">
        <v>5.6399321000000002E-2</v>
      </c>
      <c r="AN61" s="306">
        <v>5.6978450999999999E-2</v>
      </c>
      <c r="AO61" s="306">
        <v>5.7325180000000003E-2</v>
      </c>
      <c r="AP61" s="306">
        <v>5.7422718999999997E-2</v>
      </c>
      <c r="AQ61" s="306">
        <v>5.7251774999999998E-2</v>
      </c>
      <c r="AR61" s="306">
        <v>5.6789956000000003E-2</v>
      </c>
      <c r="AS61" s="306">
        <v>5.6010966000000002E-2</v>
      </c>
      <c r="AT61" s="306">
        <v>5.4883512000000002E-2</v>
      </c>
      <c r="AU61" s="306">
        <v>5.3369746000000003E-2</v>
      </c>
      <c r="AV61" s="306">
        <v>5.1422998999999997E-2</v>
      </c>
      <c r="AW61" s="306">
        <v>4.8984350000000003E-2</v>
      </c>
      <c r="AX61" s="306">
        <v>4.5977147000000003E-2</v>
      </c>
      <c r="AY61" s="306">
        <v>4.2297722000000003E-2</v>
      </c>
      <c r="AZ61" s="306">
        <v>3.7798296000000002E-2</v>
      </c>
      <c r="BA61" s="306">
        <v>3.2251627999999997E-2</v>
      </c>
      <c r="BB61" s="306">
        <v>2.5263897E-2</v>
      </c>
      <c r="BC61" s="306">
        <v>1.5980854999999999E-2</v>
      </c>
    </row>
    <row r="62" spans="1:55" ht="13.5">
      <c r="A62" s="314">
        <v>54</v>
      </c>
      <c r="B62" s="315">
        <f t="shared" si="3"/>
        <v>2.8875000000000002</v>
      </c>
      <c r="C62" s="316">
        <f t="shared" si="4"/>
        <v>3.5640000000000005</v>
      </c>
      <c r="D62" s="317">
        <f t="shared" si="5"/>
        <v>2.508</v>
      </c>
      <c r="I62" s="284"/>
      <c r="J62" s="298">
        <v>60</v>
      </c>
      <c r="K62" s="324">
        <v>5.2771650000000001</v>
      </c>
      <c r="L62" s="268">
        <v>5.32</v>
      </c>
      <c r="M62" s="269">
        <v>0.57999999999999996</v>
      </c>
      <c r="N62" s="270">
        <v>6.59</v>
      </c>
      <c r="O62" s="271">
        <v>0.65</v>
      </c>
      <c r="P62" s="272">
        <v>4.6399999999999997</v>
      </c>
      <c r="Q62" s="273">
        <v>0.45</v>
      </c>
      <c r="R62" s="286"/>
      <c r="S62" s="2">
        <v>0.57999999999999996</v>
      </c>
      <c r="T62" s="306">
        <v>1.4743610000000001E-2</v>
      </c>
      <c r="U62" s="306">
        <v>1.818757E-2</v>
      </c>
      <c r="V62" s="306">
        <v>2.1528827E-2</v>
      </c>
      <c r="W62" s="306">
        <v>2.4764101E-2</v>
      </c>
      <c r="X62" s="306">
        <v>2.7889908000000001E-2</v>
      </c>
      <c r="Y62" s="306">
        <v>3.0902533999999999E-2</v>
      </c>
      <c r="Z62" s="306">
        <v>3.3798017E-2</v>
      </c>
      <c r="AA62" s="306">
        <v>3.6572119E-2</v>
      </c>
      <c r="AB62" s="306">
        <v>3.9220296000000002E-2</v>
      </c>
      <c r="AC62" s="306">
        <v>4.1737666999999999E-2</v>
      </c>
      <c r="AD62" s="306">
        <v>4.4118973999999998E-2</v>
      </c>
      <c r="AE62" s="306">
        <v>4.6358536999999998E-2</v>
      </c>
      <c r="AF62" s="306">
        <v>4.8450201999999998E-2</v>
      </c>
      <c r="AG62" s="306">
        <v>5.038728E-2</v>
      </c>
      <c r="AH62" s="306">
        <v>5.2162475E-2</v>
      </c>
      <c r="AI62" s="306">
        <v>5.3767797999999999E-2</v>
      </c>
      <c r="AJ62" s="306">
        <v>5.5194469000000003E-2</v>
      </c>
      <c r="AK62" s="306">
        <v>5.6432789999999997E-2</v>
      </c>
      <c r="AL62" s="306">
        <v>5.7471995999999997E-2</v>
      </c>
      <c r="AM62" s="306">
        <v>5.8300075999999999E-2</v>
      </c>
      <c r="AN62" s="306">
        <v>5.8903540999999997E-2</v>
      </c>
      <c r="AO62" s="306">
        <v>5.9267144000000001E-2</v>
      </c>
      <c r="AP62" s="306">
        <v>5.9373508999999998E-2</v>
      </c>
      <c r="AQ62" s="306">
        <v>5.9202668999999999E-2</v>
      </c>
      <c r="AR62" s="306">
        <v>5.8731443000000001E-2</v>
      </c>
      <c r="AS62" s="306">
        <v>5.7932604999999998E-2</v>
      </c>
      <c r="AT62" s="306">
        <v>5.6773746E-2</v>
      </c>
      <c r="AU62" s="306">
        <v>5.5215660999999999E-2</v>
      </c>
      <c r="AV62" s="306">
        <v>5.3209995000000003E-2</v>
      </c>
      <c r="AW62" s="306">
        <v>5.069568E-2</v>
      </c>
      <c r="AX62" s="306">
        <v>4.7593245999999999E-2</v>
      </c>
      <c r="AY62" s="306">
        <v>4.3795172E-2</v>
      </c>
      <c r="AZ62" s="306">
        <v>3.9148123999999999E-2</v>
      </c>
      <c r="BA62" s="306">
        <v>3.3416192999999997E-2</v>
      </c>
      <c r="BB62" s="306">
        <v>2.6190261999999999E-2</v>
      </c>
      <c r="BC62" s="306">
        <v>1.6582046E-2</v>
      </c>
    </row>
    <row r="63" spans="1:55" ht="13.5">
      <c r="A63" s="191">
        <v>55</v>
      </c>
      <c r="B63" s="318">
        <f t="shared" si="3"/>
        <v>2.8930000000000002</v>
      </c>
      <c r="C63" s="319">
        <f t="shared" si="4"/>
        <v>3.5750000000000002</v>
      </c>
      <c r="D63" s="320">
        <f t="shared" si="5"/>
        <v>2.5135000000000005</v>
      </c>
      <c r="I63" s="284"/>
      <c r="J63" s="298">
        <v>61</v>
      </c>
      <c r="K63" s="324">
        <v>5.2899929999999999</v>
      </c>
      <c r="L63" s="268">
        <v>5.34</v>
      </c>
      <c r="M63" s="269">
        <v>0.57999999999999996</v>
      </c>
      <c r="N63" s="270">
        <v>6.61</v>
      </c>
      <c r="O63" s="271">
        <v>0.65</v>
      </c>
      <c r="P63" s="272">
        <v>4.6500000000000004</v>
      </c>
      <c r="Q63" s="273">
        <v>0.45</v>
      </c>
      <c r="R63" s="286"/>
      <c r="S63" s="2">
        <v>0.59</v>
      </c>
      <c r="T63" s="306">
        <v>1.5215312E-2</v>
      </c>
      <c r="U63" s="306">
        <v>1.8770185000000002E-2</v>
      </c>
      <c r="V63" s="306">
        <v>2.2219361999999999E-2</v>
      </c>
      <c r="W63" s="306">
        <v>2.5559458E-2</v>
      </c>
      <c r="X63" s="306">
        <v>2.8786877999999998E-2</v>
      </c>
      <c r="Y63" s="306">
        <v>3.1897786999999997E-2</v>
      </c>
      <c r="Z63" s="306">
        <v>3.4888097E-2</v>
      </c>
      <c r="AA63" s="306">
        <v>3.7753432000000003E-2</v>
      </c>
      <c r="AB63" s="306">
        <v>4.0489101999999999E-2</v>
      </c>
      <c r="AC63" s="306">
        <v>4.3090067000000003E-2</v>
      </c>
      <c r="AD63" s="306">
        <v>4.5550897999999999E-2</v>
      </c>
      <c r="AE63" s="306">
        <v>4.7865729000000003E-2</v>
      </c>
      <c r="AF63" s="306">
        <v>5.0028203E-2</v>
      </c>
      <c r="AG63" s="306">
        <v>5.2031411999999999E-2</v>
      </c>
      <c r="AH63" s="306">
        <v>5.3867817999999998E-2</v>
      </c>
      <c r="AI63" s="306">
        <v>5.5529170000000003E-2</v>
      </c>
      <c r="AJ63" s="306">
        <v>5.7006394000000002E-2</v>
      </c>
      <c r="AK63" s="306">
        <v>5.8289465999999998E-2</v>
      </c>
      <c r="AL63" s="306">
        <v>5.9367264000000003E-2</v>
      </c>
      <c r="AM63" s="306">
        <v>6.0227369000000003E-2</v>
      </c>
      <c r="AN63" s="306">
        <v>6.0855838000000002E-2</v>
      </c>
      <c r="AO63" s="306">
        <v>6.1236902000000003E-2</v>
      </c>
      <c r="AP63" s="306">
        <v>6.1352595000000003E-2</v>
      </c>
      <c r="AQ63" s="306">
        <v>6.1182261000000002E-2</v>
      </c>
      <c r="AR63" s="306">
        <v>6.0701919E-2</v>
      </c>
      <c r="AS63" s="306">
        <v>5.9883396999999998E-2</v>
      </c>
      <c r="AT63" s="306">
        <v>5.8693150999999999E-2</v>
      </c>
      <c r="AU63" s="306">
        <v>5.7090593000000002E-2</v>
      </c>
      <c r="AV63" s="306">
        <v>5.5025653000000001E-2</v>
      </c>
      <c r="AW63" s="306">
        <v>5.2435074999999998E-2</v>
      </c>
      <c r="AX63" s="306">
        <v>4.9236514000000002E-2</v>
      </c>
      <c r="AY63" s="306">
        <v>4.5318522999999999E-2</v>
      </c>
      <c r="AZ63" s="306">
        <v>4.0522093000000002E-2</v>
      </c>
      <c r="BA63" s="306">
        <v>3.4602457000000003E-2</v>
      </c>
      <c r="BB63" s="306">
        <v>2.7134849999999999E-2</v>
      </c>
      <c r="BC63" s="306">
        <v>1.7196106999999999E-2</v>
      </c>
    </row>
    <row r="64" spans="1:55" ht="13.5">
      <c r="A64" s="314">
        <v>56</v>
      </c>
      <c r="B64" s="315">
        <f t="shared" si="3"/>
        <v>2.8984999999999999</v>
      </c>
      <c r="C64" s="316">
        <f t="shared" si="4"/>
        <v>3.5859999999999999</v>
      </c>
      <c r="D64" s="317">
        <f t="shared" si="5"/>
        <v>2.5245000000000002</v>
      </c>
      <c r="I64" s="284"/>
      <c r="J64" s="298">
        <v>62</v>
      </c>
      <c r="K64" s="324">
        <v>5.3010359999999999</v>
      </c>
      <c r="L64" s="268">
        <v>5.35</v>
      </c>
      <c r="M64" s="269">
        <v>0.57999999999999996</v>
      </c>
      <c r="N64" s="270">
        <v>6.63</v>
      </c>
      <c r="O64" s="271">
        <v>0.64</v>
      </c>
      <c r="P64" s="272">
        <v>4.66</v>
      </c>
      <c r="Q64" s="273">
        <v>0.45</v>
      </c>
      <c r="R64" s="286"/>
      <c r="S64" s="2">
        <v>0.6</v>
      </c>
      <c r="T64" s="306">
        <v>1.5692402000000001E-2</v>
      </c>
      <c r="U64" s="306">
        <v>1.9359504999999999E-2</v>
      </c>
      <c r="V64" s="306">
        <v>2.2917903E-2</v>
      </c>
      <c r="W64" s="306">
        <v>2.6364107000000001E-2</v>
      </c>
      <c r="X64" s="306">
        <v>2.9694406999999999E-2</v>
      </c>
      <c r="Y64" s="306">
        <v>3.2904849999999999E-2</v>
      </c>
      <c r="Z64" s="306">
        <v>3.5991216999999999E-2</v>
      </c>
      <c r="AA64" s="306">
        <v>3.8948994000000001E-2</v>
      </c>
      <c r="AB64" s="306">
        <v>4.1773342999999998E-2</v>
      </c>
      <c r="AC64" s="306">
        <v>4.4459062000000001E-2</v>
      </c>
      <c r="AD64" s="306">
        <v>4.7000550000000002E-2</v>
      </c>
      <c r="AE64" s="306">
        <v>4.9391751999999997E-2</v>
      </c>
      <c r="AF64" s="306">
        <v>5.1626106999999997E-2</v>
      </c>
      <c r="AG64" s="306">
        <v>5.3696485000000002E-2</v>
      </c>
      <c r="AH64" s="306">
        <v>5.5595102E-2</v>
      </c>
      <c r="AI64" s="306">
        <v>5.731344E-2</v>
      </c>
      <c r="AJ64" s="306">
        <v>5.8842127000000001E-2</v>
      </c>
      <c r="AK64" s="306">
        <v>6.0170814000000003E-2</v>
      </c>
      <c r="AL64" s="306">
        <v>6.1288007999999998E-2</v>
      </c>
      <c r="AM64" s="306">
        <v>6.2180883999999999E-2</v>
      </c>
      <c r="AN64" s="306">
        <v>6.2835031999999999E-2</v>
      </c>
      <c r="AO64" s="306">
        <v>6.3234159999999998E-2</v>
      </c>
      <c r="AP64" s="306">
        <v>6.3359695999999993E-2</v>
      </c>
      <c r="AQ64" s="306">
        <v>6.3190288999999997E-2</v>
      </c>
      <c r="AR64" s="306">
        <v>6.2701142000000001E-2</v>
      </c>
      <c r="AS64" s="306">
        <v>6.1863122E-2</v>
      </c>
      <c r="AT64" s="306">
        <v>6.0641531999999998E-2</v>
      </c>
      <c r="AU64" s="306">
        <v>5.8994377000000001E-2</v>
      </c>
      <c r="AV64" s="306">
        <v>5.6869839999999998E-2</v>
      </c>
      <c r="AW64" s="306">
        <v>5.4202435E-2</v>
      </c>
      <c r="AX64" s="306">
        <v>5.0906890000000003E-2</v>
      </c>
      <c r="AY64" s="306">
        <v>4.6867750999999999E-2</v>
      </c>
      <c r="AZ64" s="306">
        <v>4.1920219000000002E-2</v>
      </c>
      <c r="BA64" s="306">
        <v>3.5810478E-2</v>
      </c>
      <c r="BB64" s="306">
        <v>2.8097757000000001E-2</v>
      </c>
      <c r="BC64" s="306">
        <v>1.7823153000000001E-2</v>
      </c>
    </row>
    <row r="65" spans="1:55" ht="13.5">
      <c r="A65" s="191">
        <v>57</v>
      </c>
      <c r="B65" s="318">
        <f t="shared" si="3"/>
        <v>2.9095000000000004</v>
      </c>
      <c r="C65" s="319">
        <f t="shared" si="4"/>
        <v>3.5970000000000004</v>
      </c>
      <c r="D65" s="320">
        <f t="shared" si="5"/>
        <v>2.5299999999999998</v>
      </c>
      <c r="I65" s="284"/>
      <c r="J65" s="298">
        <v>63</v>
      </c>
      <c r="K65" s="324">
        <v>5.3133929999999996</v>
      </c>
      <c r="L65" s="268">
        <v>5.36</v>
      </c>
      <c r="M65" s="269">
        <v>0.57999999999999996</v>
      </c>
      <c r="N65" s="270">
        <v>6.64</v>
      </c>
      <c r="O65" s="271">
        <v>0.64</v>
      </c>
      <c r="P65" s="272">
        <v>4.68</v>
      </c>
      <c r="Q65" s="273">
        <v>0.45</v>
      </c>
      <c r="R65" s="286"/>
      <c r="S65" s="2">
        <v>0.61</v>
      </c>
      <c r="T65" s="306">
        <v>1.6174760999999999E-2</v>
      </c>
      <c r="U65" s="306">
        <v>1.9955382000000001E-2</v>
      </c>
      <c r="V65" s="306">
        <v>2.3624276999999999E-2</v>
      </c>
      <c r="W65" s="306">
        <v>2.7177850999999999E-2</v>
      </c>
      <c r="X65" s="306">
        <v>3.0612278E-2</v>
      </c>
      <c r="Y65" s="306">
        <v>3.3923485000000003E-2</v>
      </c>
      <c r="Z65" s="306">
        <v>3.7107121E-2</v>
      </c>
      <c r="AA65" s="306">
        <v>4.0158533000000003E-2</v>
      </c>
      <c r="AB65" s="306">
        <v>4.3072731000000003E-2</v>
      </c>
      <c r="AC65" s="306">
        <v>4.5844351999999998E-2</v>
      </c>
      <c r="AD65" s="306">
        <v>4.8467619000000003E-2</v>
      </c>
      <c r="AE65" s="306">
        <v>5.0936286999999997E-2</v>
      </c>
      <c r="AF65" s="306">
        <v>5.3243588000000001E-2</v>
      </c>
      <c r="AG65" s="306">
        <v>5.5382164999999997E-2</v>
      </c>
      <c r="AH65" s="306">
        <v>5.7343988999999998E-2</v>
      </c>
      <c r="AI65" s="306">
        <v>5.9120267999999997E-2</v>
      </c>
      <c r="AJ65" s="306">
        <v>6.0701330999999997E-2</v>
      </c>
      <c r="AK65" s="306">
        <v>6.2076496000000002E-2</v>
      </c>
      <c r="AL65" s="306">
        <v>6.3233898999999996E-2</v>
      </c>
      <c r="AM65" s="306">
        <v>6.4160297000000005E-2</v>
      </c>
      <c r="AN65" s="306">
        <v>6.4840812999999997E-2</v>
      </c>
      <c r="AO65" s="306">
        <v>6.5258617000000005E-2</v>
      </c>
      <c r="AP65" s="306">
        <v>6.5394526999999994E-2</v>
      </c>
      <c r="AQ65" s="306">
        <v>6.5226485000000001E-2</v>
      </c>
      <c r="AR65" s="306">
        <v>6.4728865999999996E-2</v>
      </c>
      <c r="AS65" s="306">
        <v>6.3871558999999994E-2</v>
      </c>
      <c r="AT65" s="306">
        <v>6.2618693000000003E-2</v>
      </c>
      <c r="AU65" s="306">
        <v>6.0926845E-2</v>
      </c>
      <c r="AV65" s="306">
        <v>5.8742417999999998E-2</v>
      </c>
      <c r="AW65" s="306">
        <v>5.5997657999999999E-2</v>
      </c>
      <c r="AX65" s="306">
        <v>5.2604309000000002E-2</v>
      </c>
      <c r="AY65" s="306">
        <v>4.8442830999999999E-2</v>
      </c>
      <c r="AZ65" s="306">
        <v>4.3342517999999997E-2</v>
      </c>
      <c r="BA65" s="306">
        <v>3.7040312999999998E-2</v>
      </c>
      <c r="BB65" s="306">
        <v>2.9079075999999999E-2</v>
      </c>
      <c r="BC65" s="306">
        <v>1.8463302000000001E-2</v>
      </c>
    </row>
    <row r="66" spans="1:55" ht="13.5">
      <c r="A66" s="314">
        <v>58</v>
      </c>
      <c r="B66" s="315">
        <f t="shared" si="3"/>
        <v>2.915</v>
      </c>
      <c r="C66" s="316">
        <f t="shared" si="4"/>
        <v>3.6025</v>
      </c>
      <c r="D66" s="317">
        <f t="shared" si="5"/>
        <v>2.5355000000000003</v>
      </c>
      <c r="I66" s="284"/>
      <c r="J66" s="298">
        <v>64</v>
      </c>
      <c r="K66" s="324">
        <v>5.3228910000000003</v>
      </c>
      <c r="L66" s="268">
        <v>5.37</v>
      </c>
      <c r="M66" s="269">
        <v>0.57999999999999996</v>
      </c>
      <c r="N66" s="270">
        <v>6.66</v>
      </c>
      <c r="O66" s="271">
        <v>0.64</v>
      </c>
      <c r="P66" s="272">
        <v>4.6900000000000004</v>
      </c>
      <c r="Q66" s="273">
        <v>0.45</v>
      </c>
      <c r="R66" s="286"/>
      <c r="S66" s="2">
        <v>0.62</v>
      </c>
      <c r="T66" s="306">
        <v>1.6662267000000001E-2</v>
      </c>
      <c r="U66" s="306">
        <v>2.0557669000000001E-2</v>
      </c>
      <c r="V66" s="306">
        <v>2.4338313E-2</v>
      </c>
      <c r="W66" s="306">
        <v>2.8000495E-2</v>
      </c>
      <c r="X66" s="306">
        <v>3.1540274E-2</v>
      </c>
      <c r="Y66" s="306">
        <v>3.4953454000000002E-2</v>
      </c>
      <c r="Z66" s="306">
        <v>3.8235551999999999E-2</v>
      </c>
      <c r="AA66" s="306">
        <v>4.1381774000000003E-2</v>
      </c>
      <c r="AB66" s="306">
        <v>4.4386977000000001E-2</v>
      </c>
      <c r="AC66" s="306">
        <v>4.7245635000000001E-2</v>
      </c>
      <c r="AD66" s="306">
        <v>4.9951791000000002E-2</v>
      </c>
      <c r="AE66" s="306">
        <v>5.2499009999999999E-2</v>
      </c>
      <c r="AF66" s="306">
        <v>5.4880313E-2</v>
      </c>
      <c r="AG66" s="306">
        <v>5.7088116000000001E-2</v>
      </c>
      <c r="AH66" s="306">
        <v>5.9114137999999997E-2</v>
      </c>
      <c r="AI66" s="306">
        <v>6.0949312999999998E-2</v>
      </c>
      <c r="AJ66" s="306">
        <v>6.2583665999999996E-2</v>
      </c>
      <c r="AK66" s="306">
        <v>6.4006174999999998E-2</v>
      </c>
      <c r="AL66" s="306">
        <v>6.5204603999999999E-2</v>
      </c>
      <c r="AM66" s="306">
        <v>6.6165284000000005E-2</v>
      </c>
      <c r="AN66" s="306">
        <v>6.6872864000000004E-2</v>
      </c>
      <c r="AO66" s="306">
        <v>6.7309970999999996E-2</v>
      </c>
      <c r="AP66" s="306">
        <v>6.7456801999999996E-2</v>
      </c>
      <c r="AQ66" s="306">
        <v>6.7290580000000003E-2</v>
      </c>
      <c r="AR66" s="306">
        <v>6.6784839999999998E-2</v>
      </c>
      <c r="AS66" s="306">
        <v>6.5908479000000006E-2</v>
      </c>
      <c r="AT66" s="306">
        <v>6.4624432999999995E-2</v>
      </c>
      <c r="AU66" s="306">
        <v>6.2887824999999994E-2</v>
      </c>
      <c r="AV66" s="306">
        <v>6.0643247999999997E-2</v>
      </c>
      <c r="AW66" s="306">
        <v>5.7820639E-2</v>
      </c>
      <c r="AX66" s="306">
        <v>5.4328702999999999E-2</v>
      </c>
      <c r="AY66" s="306">
        <v>5.0043735999999998E-2</v>
      </c>
      <c r="AZ66" s="306">
        <v>4.4789005999999999E-2</v>
      </c>
      <c r="BA66" s="306">
        <v>3.8292017999999997E-2</v>
      </c>
      <c r="BB66" s="306">
        <v>3.0078903000000001E-2</v>
      </c>
      <c r="BC66" s="306">
        <v>1.9116674E-2</v>
      </c>
    </row>
    <row r="67" spans="1:55" ht="13.5">
      <c r="A67" s="191">
        <v>59</v>
      </c>
      <c r="B67" s="318">
        <f t="shared" si="3"/>
        <v>2.9205000000000001</v>
      </c>
      <c r="C67" s="319">
        <f t="shared" si="4"/>
        <v>3.6135000000000006</v>
      </c>
      <c r="D67" s="320">
        <f t="shared" si="5"/>
        <v>2.5465</v>
      </c>
      <c r="I67" s="284"/>
      <c r="J67" s="298">
        <v>65</v>
      </c>
      <c r="K67" s="324">
        <v>5.3348079999999998</v>
      </c>
      <c r="L67" s="268">
        <v>5.38</v>
      </c>
      <c r="M67" s="269">
        <v>0.57999999999999996</v>
      </c>
      <c r="N67" s="270">
        <v>6.67</v>
      </c>
      <c r="O67" s="271">
        <v>0.64</v>
      </c>
      <c r="P67" s="272">
        <v>4.7</v>
      </c>
      <c r="Q67" s="273">
        <v>0.45</v>
      </c>
      <c r="R67" s="286"/>
      <c r="S67" s="2">
        <v>0.63</v>
      </c>
      <c r="T67" s="306">
        <v>1.7154797999999999E-2</v>
      </c>
      <c r="U67" s="306">
        <v>2.1166217000000001E-2</v>
      </c>
      <c r="V67" s="306">
        <v>2.5059835999999999E-2</v>
      </c>
      <c r="W67" s="306">
        <v>2.8831840000000001E-2</v>
      </c>
      <c r="X67" s="306">
        <v>3.2478174999999998E-2</v>
      </c>
      <c r="Y67" s="306">
        <v>3.5994516999999997E-2</v>
      </c>
      <c r="Z67" s="306">
        <v>3.9376252E-2</v>
      </c>
      <c r="AA67" s="306">
        <v>4.2618441E-2</v>
      </c>
      <c r="AB67" s="306">
        <v>4.5715789999999999E-2</v>
      </c>
      <c r="AC67" s="306">
        <v>4.8662604999999998E-2</v>
      </c>
      <c r="AD67" s="306">
        <v>5.1452749999999998E-2</v>
      </c>
      <c r="AE67" s="306">
        <v>5.4079594000000002E-2</v>
      </c>
      <c r="AF67" s="306">
        <v>5.6535949000000002E-2</v>
      </c>
      <c r="AG67" s="306">
        <v>5.8813997E-2</v>
      </c>
      <c r="AH67" s="306">
        <v>6.0905206000000003E-2</v>
      </c>
      <c r="AI67" s="306">
        <v>6.2800228999999999E-2</v>
      </c>
      <c r="AJ67" s="306">
        <v>6.4488785000000007E-2</v>
      </c>
      <c r="AK67" s="306">
        <v>6.5959509999999999E-2</v>
      </c>
      <c r="AL67" s="306">
        <v>6.7199784999999998E-2</v>
      </c>
      <c r="AM67" s="306">
        <v>6.8195515999999998E-2</v>
      </c>
      <c r="AN67" s="306">
        <v>6.8930864999999994E-2</v>
      </c>
      <c r="AO67" s="306">
        <v>6.9387913999999995E-2</v>
      </c>
      <c r="AP67" s="306">
        <v>6.9546227000000002E-2</v>
      </c>
      <c r="AQ67" s="306">
        <v>6.9382298999999995E-2</v>
      </c>
      <c r="AR67" s="306">
        <v>6.8868812000000001E-2</v>
      </c>
      <c r="AS67" s="306">
        <v>6.7973652999999995E-2</v>
      </c>
      <c r="AT67" s="306">
        <v>6.6658548999999997E-2</v>
      </c>
      <c r="AU67" s="306">
        <v>6.4877142999999998E-2</v>
      </c>
      <c r="AV67" s="306">
        <v>6.2572187000000001E-2</v>
      </c>
      <c r="AW67" s="306">
        <v>5.9671269999999998E-2</v>
      </c>
      <c r="AX67" s="306">
        <v>5.6080001999999997E-2</v>
      </c>
      <c r="AY67" s="306">
        <v>5.1670437E-2</v>
      </c>
      <c r="AZ67" s="306">
        <v>4.6259695000000003E-2</v>
      </c>
      <c r="BA67" s="306">
        <v>3.9565651E-2</v>
      </c>
      <c r="BB67" s="306">
        <v>3.1097334000000001E-2</v>
      </c>
      <c r="BC67" s="306">
        <v>1.9783387999999999E-2</v>
      </c>
    </row>
    <row r="68" spans="1:55" ht="13.5">
      <c r="A68" s="314">
        <v>60</v>
      </c>
      <c r="B68" s="315">
        <f t="shared" si="3"/>
        <v>2.9260000000000006</v>
      </c>
      <c r="C68" s="316">
        <f t="shared" si="4"/>
        <v>3.6245000000000003</v>
      </c>
      <c r="D68" s="317">
        <f t="shared" si="5"/>
        <v>2.552</v>
      </c>
      <c r="I68" s="284"/>
      <c r="J68" s="298">
        <v>66</v>
      </c>
      <c r="K68" s="324">
        <v>5.3481259999999997</v>
      </c>
      <c r="L68" s="268">
        <v>5.39</v>
      </c>
      <c r="M68" s="269">
        <v>0.57999999999999996</v>
      </c>
      <c r="N68" s="270">
        <v>6.69</v>
      </c>
      <c r="O68" s="271">
        <v>0.64</v>
      </c>
      <c r="P68" s="272">
        <v>4.71</v>
      </c>
      <c r="Q68" s="273">
        <v>0.45</v>
      </c>
      <c r="R68" s="286"/>
      <c r="S68" s="2">
        <v>0.64</v>
      </c>
      <c r="T68" s="306">
        <v>1.7652232E-2</v>
      </c>
      <c r="U68" s="306">
        <v>2.1780876000000001E-2</v>
      </c>
      <c r="V68" s="306">
        <v>2.578867E-2</v>
      </c>
      <c r="W68" s="306">
        <v>2.9671688000000002E-2</v>
      </c>
      <c r="X68" s="306">
        <v>3.3425758E-2</v>
      </c>
      <c r="Y68" s="306">
        <v>3.7046430999999998E-2</v>
      </c>
      <c r="Z68" s="306">
        <v>4.0528957999999997E-2</v>
      </c>
      <c r="AA68" s="306">
        <v>4.3868257000000001E-2</v>
      </c>
      <c r="AB68" s="306">
        <v>4.7058875999999999E-2</v>
      </c>
      <c r="AC68" s="306">
        <v>5.0094954999999997E-2</v>
      </c>
      <c r="AD68" s="306">
        <v>5.2970176000000001E-2</v>
      </c>
      <c r="AE68" s="306">
        <v>5.5677711999999997E-2</v>
      </c>
      <c r="AF68" s="306">
        <v>5.8210158999999997E-2</v>
      </c>
      <c r="AG68" s="306">
        <v>6.0559465999999999E-2</v>
      </c>
      <c r="AH68" s="306">
        <v>6.2716846000000007E-2</v>
      </c>
      <c r="AI68" s="306">
        <v>6.4672669000000002E-2</v>
      </c>
      <c r="AJ68" s="306">
        <v>6.6416341000000004E-2</v>
      </c>
      <c r="AK68" s="306">
        <v>6.7936153999999999E-2</v>
      </c>
      <c r="AL68" s="306">
        <v>6.9219102000000005E-2</v>
      </c>
      <c r="AM68" s="306">
        <v>7.0250657999999994E-2</v>
      </c>
      <c r="AN68" s="306">
        <v>7.1014495999999996E-2</v>
      </c>
      <c r="AO68" s="306">
        <v>7.1492135999999998E-2</v>
      </c>
      <c r="AP68" s="306">
        <v>7.1662508E-2</v>
      </c>
      <c r="AQ68" s="306">
        <v>7.1501363999999998E-2</v>
      </c>
      <c r="AR68" s="306">
        <v>7.0980524000000003E-2</v>
      </c>
      <c r="AS68" s="306">
        <v>7.0066847000000002E-2</v>
      </c>
      <c r="AT68" s="306">
        <v>6.8720831999999996E-2</v>
      </c>
      <c r="AU68" s="306">
        <v>6.6894620000000002E-2</v>
      </c>
      <c r="AV68" s="306">
        <v>6.4529090999999997E-2</v>
      </c>
      <c r="AW68" s="306">
        <v>6.1549443000000002E-2</v>
      </c>
      <c r="AX68" s="306">
        <v>5.7858136999999997E-2</v>
      </c>
      <c r="AY68" s="306">
        <v>5.3322902999999998E-2</v>
      </c>
      <c r="AZ68" s="306">
        <v>4.7754598000000002E-2</v>
      </c>
      <c r="BA68" s="306">
        <v>4.0861266E-2</v>
      </c>
      <c r="BB68" s="306">
        <v>3.2134465000000001E-2</v>
      </c>
      <c r="BC68" s="306">
        <v>2.0463565999999999E-2</v>
      </c>
    </row>
    <row r="69" spans="1:55" ht="13.5">
      <c r="A69" s="191">
        <v>61</v>
      </c>
      <c r="B69" s="318">
        <f t="shared" si="3"/>
        <v>2.9370000000000003</v>
      </c>
      <c r="C69" s="319">
        <f t="shared" si="4"/>
        <v>3.6355000000000004</v>
      </c>
      <c r="D69" s="320">
        <f t="shared" si="5"/>
        <v>2.5575000000000006</v>
      </c>
      <c r="I69" s="284"/>
      <c r="J69" s="298">
        <v>67</v>
      </c>
      <c r="K69" s="324">
        <v>5.3575470000000003</v>
      </c>
      <c r="L69" s="268">
        <v>5.4</v>
      </c>
      <c r="M69" s="269">
        <v>0.56999999999999995</v>
      </c>
      <c r="N69" s="270">
        <v>6.71</v>
      </c>
      <c r="O69" s="271">
        <v>0.64</v>
      </c>
      <c r="P69" s="272">
        <v>4.72</v>
      </c>
      <c r="Q69" s="273">
        <v>0.45</v>
      </c>
      <c r="R69" s="286"/>
      <c r="S69" s="2">
        <v>0.65</v>
      </c>
      <c r="T69" s="306">
        <v>1.8154443999999999E-2</v>
      </c>
      <c r="U69" s="306">
        <v>2.2401496E-2</v>
      </c>
      <c r="V69" s="306">
        <v>2.6524638999999999E-2</v>
      </c>
      <c r="W69" s="306">
        <v>3.0519838000000001E-2</v>
      </c>
      <c r="X69" s="306">
        <v>3.4382800999999998E-2</v>
      </c>
      <c r="Y69" s="306">
        <v>3.8108953000000001E-2</v>
      </c>
      <c r="Z69" s="306">
        <v>4.1693409000000001E-2</v>
      </c>
      <c r="AA69" s="306">
        <v>4.5130941000000001E-2</v>
      </c>
      <c r="AB69" s="306">
        <v>4.8415938999999998E-2</v>
      </c>
      <c r="AC69" s="306">
        <v>5.1542375000000001E-2</v>
      </c>
      <c r="AD69" s="306">
        <v>5.4503746999999998E-2</v>
      </c>
      <c r="AE69" s="306">
        <v>5.7293030000000002E-2</v>
      </c>
      <c r="AF69" s="306">
        <v>5.9902601999999999E-2</v>
      </c>
      <c r="AG69" s="306">
        <v>6.2324178000000001E-2</v>
      </c>
      <c r="AH69" s="306">
        <v>6.4548707999999996E-2</v>
      </c>
      <c r="AI69" s="306">
        <v>6.6566279000000006E-2</v>
      </c>
      <c r="AJ69" s="306">
        <v>6.8365982000000006E-2</v>
      </c>
      <c r="AK69" s="306">
        <v>6.9935759E-2</v>
      </c>
      <c r="AL69" s="306">
        <v>7.1262212000000005E-2</v>
      </c>
      <c r="AM69" s="306">
        <v>7.2330376000000002E-2</v>
      </c>
      <c r="AN69" s="306">
        <v>7.3123427000000005E-2</v>
      </c>
      <c r="AO69" s="306">
        <v>7.3622324000000003E-2</v>
      </c>
      <c r="AP69" s="306">
        <v>7.3805344999999994E-2</v>
      </c>
      <c r="AQ69" s="306">
        <v>7.3647494999999993E-2</v>
      </c>
      <c r="AR69" s="306">
        <v>7.3119714000000002E-2</v>
      </c>
      <c r="AS69" s="306">
        <v>7.2187823999999998E-2</v>
      </c>
      <c r="AT69" s="306">
        <v>7.0811073000000002E-2</v>
      </c>
      <c r="AU69" s="306">
        <v>6.8940076000000003E-2</v>
      </c>
      <c r="AV69" s="306">
        <v>6.6513810000000007E-2</v>
      </c>
      <c r="AW69" s="306">
        <v>6.3455044000000002E-2</v>
      </c>
      <c r="AX69" s="306">
        <v>5.9663030999999998E-2</v>
      </c>
      <c r="AY69" s="306">
        <v>5.5001103000000003E-2</v>
      </c>
      <c r="AZ69" s="306">
        <v>4.9273725999999997E-2</v>
      </c>
      <c r="BA69" s="306">
        <v>4.2178919000000002E-2</v>
      </c>
      <c r="BB69" s="306">
        <v>3.3190391E-2</v>
      </c>
      <c r="BC69" s="306">
        <v>2.1157329999999998E-2</v>
      </c>
    </row>
    <row r="70" spans="1:55" ht="13.5">
      <c r="A70" s="314">
        <v>62</v>
      </c>
      <c r="B70" s="315">
        <f t="shared" si="3"/>
        <v>2.9424999999999999</v>
      </c>
      <c r="C70" s="316">
        <f t="shared" si="4"/>
        <v>3.6465000000000001</v>
      </c>
      <c r="D70" s="317">
        <f t="shared" si="5"/>
        <v>2.5630000000000002</v>
      </c>
      <c r="I70" s="284"/>
      <c r="J70" s="298">
        <v>68</v>
      </c>
      <c r="K70" s="324">
        <v>5.368525</v>
      </c>
      <c r="L70" s="268">
        <v>5.41</v>
      </c>
      <c r="M70" s="269">
        <v>0.56999999999999995</v>
      </c>
      <c r="N70" s="270">
        <v>6.72</v>
      </c>
      <c r="O70" s="271">
        <v>0.64</v>
      </c>
      <c r="P70" s="272">
        <v>4.7300000000000004</v>
      </c>
      <c r="Q70" s="273">
        <v>0.45</v>
      </c>
      <c r="R70" s="286"/>
      <c r="S70" s="2">
        <v>0.66</v>
      </c>
      <c r="T70" s="306">
        <v>1.8661311E-2</v>
      </c>
      <c r="U70" s="306">
        <v>2.3027926000000001E-2</v>
      </c>
      <c r="V70" s="306">
        <v>2.7267566999999999E-2</v>
      </c>
      <c r="W70" s="306">
        <v>3.1376090000000002E-2</v>
      </c>
      <c r="X70" s="306">
        <v>3.5349080999999997E-2</v>
      </c>
      <c r="Y70" s="306">
        <v>3.9181839000000003E-2</v>
      </c>
      <c r="Z70" s="306">
        <v>4.2869340999999998E-2</v>
      </c>
      <c r="AA70" s="306">
        <v>4.6406210000000003E-2</v>
      </c>
      <c r="AB70" s="306">
        <v>4.9786681999999999E-2</v>
      </c>
      <c r="AC70" s="306">
        <v>5.3004554000000002E-2</v>
      </c>
      <c r="AD70" s="306">
        <v>5.6053141000000001E-2</v>
      </c>
      <c r="AE70" s="306">
        <v>5.8925215000000003E-2</v>
      </c>
      <c r="AF70" s="306">
        <v>6.1612937999999999E-2</v>
      </c>
      <c r="AG70" s="306">
        <v>6.4107782000000002E-2</v>
      </c>
      <c r="AH70" s="306">
        <v>6.6400439000000006E-2</v>
      </c>
      <c r="AI70" s="306">
        <v>6.8480706000000002E-2</v>
      </c>
      <c r="AJ70" s="306">
        <v>7.0337355000000004E-2</v>
      </c>
      <c r="AK70" s="306">
        <v>7.1957972999999995E-2</v>
      </c>
      <c r="AL70" s="306">
        <v>7.3328768000000003E-2</v>
      </c>
      <c r="AM70" s="306">
        <v>7.4434328999999994E-2</v>
      </c>
      <c r="AN70" s="306">
        <v>7.5257329999999997E-2</v>
      </c>
      <c r="AO70" s="306">
        <v>7.5778157999999998E-2</v>
      </c>
      <c r="AP70" s="306">
        <v>7.5974436000000006E-2</v>
      </c>
      <c r="AQ70" s="306">
        <v>7.5820407000000006E-2</v>
      </c>
      <c r="AR70" s="306">
        <v>7.5286119999999998E-2</v>
      </c>
      <c r="AS70" s="306">
        <v>7.4336343999999999E-2</v>
      </c>
      <c r="AT70" s="306">
        <v>7.2929057000000005E-2</v>
      </c>
      <c r="AU70" s="306">
        <v>7.1013325000000002E-2</v>
      </c>
      <c r="AV70" s="306">
        <v>6.8526193999999999E-2</v>
      </c>
      <c r="AW70" s="306">
        <v>6.5387956999999997E-2</v>
      </c>
      <c r="AX70" s="306">
        <v>6.1494609999999998E-2</v>
      </c>
      <c r="AY70" s="306">
        <v>5.6704999999999998E-2</v>
      </c>
      <c r="AZ70" s="306">
        <v>5.0817089000000003E-2</v>
      </c>
      <c r="BA70" s="306">
        <v>4.3518663999999999E-2</v>
      </c>
      <c r="BB70" s="306">
        <v>3.4265209999999997E-2</v>
      </c>
      <c r="BC70" s="306">
        <v>2.1864801999999999E-2</v>
      </c>
    </row>
    <row r="71" spans="1:55" ht="13.5">
      <c r="A71" s="191">
        <v>63</v>
      </c>
      <c r="B71" s="318">
        <f t="shared" si="3"/>
        <v>2.9480000000000004</v>
      </c>
      <c r="C71" s="319">
        <f t="shared" si="4"/>
        <v>3.6520000000000001</v>
      </c>
      <c r="D71" s="320">
        <f t="shared" si="5"/>
        <v>2.5739999999999998</v>
      </c>
      <c r="I71" s="284"/>
      <c r="J71" s="298">
        <v>69</v>
      </c>
      <c r="K71" s="324">
        <v>5.3781619999999997</v>
      </c>
      <c r="L71" s="268">
        <v>5.42</v>
      </c>
      <c r="M71" s="269">
        <v>0.56999999999999995</v>
      </c>
      <c r="N71" s="270">
        <v>6.74</v>
      </c>
      <c r="O71" s="271">
        <v>0.64</v>
      </c>
      <c r="P71" s="272">
        <v>4.74</v>
      </c>
      <c r="Q71" s="273">
        <v>0.44</v>
      </c>
      <c r="R71" s="286"/>
      <c r="S71" s="2">
        <v>0.67</v>
      </c>
      <c r="T71" s="306">
        <v>1.9172709E-2</v>
      </c>
      <c r="U71" s="306">
        <v>2.3660012000000001E-2</v>
      </c>
      <c r="V71" s="306">
        <v>2.8017275000000001E-2</v>
      </c>
      <c r="W71" s="306">
        <v>3.2240238999999997E-2</v>
      </c>
      <c r="X71" s="306">
        <v>3.6324372000000001E-2</v>
      </c>
      <c r="Y71" s="306">
        <v>4.0264841000000003E-2</v>
      </c>
      <c r="Z71" s="306">
        <v>4.4056485999999999E-2</v>
      </c>
      <c r="AA71" s="306">
        <v>4.7693782999999997E-2</v>
      </c>
      <c r="AB71" s="306">
        <v>5.1170805E-2</v>
      </c>
      <c r="AC71" s="306">
        <v>5.4481177999999998E-2</v>
      </c>
      <c r="AD71" s="306">
        <v>5.7618031E-2</v>
      </c>
      <c r="AE71" s="306">
        <v>6.0573930999999998E-2</v>
      </c>
      <c r="AF71" s="306">
        <v>6.3340820000000006E-2</v>
      </c>
      <c r="AG71" s="306">
        <v>6.5909930000000005E-2</v>
      </c>
      <c r="AH71" s="306">
        <v>6.8271684999999999E-2</v>
      </c>
      <c r="AI71" s="306">
        <v>7.0415592999999999E-2</v>
      </c>
      <c r="AJ71" s="306">
        <v>7.2330101999999993E-2</v>
      </c>
      <c r="AK71" s="306">
        <v>7.4002442000000002E-2</v>
      </c>
      <c r="AL71" s="306">
        <v>7.5418419E-2</v>
      </c>
      <c r="AM71" s="306">
        <v>7.6562172999999997E-2</v>
      </c>
      <c r="AN71" s="306">
        <v>7.7415870999999997E-2</v>
      </c>
      <c r="AO71" s="306">
        <v>7.7959318E-2</v>
      </c>
      <c r="AP71" s="306">
        <v>7.8169474000000003E-2</v>
      </c>
      <c r="AQ71" s="306">
        <v>7.8019809999999995E-2</v>
      </c>
      <c r="AR71" s="306">
        <v>7.7479472999999993E-2</v>
      </c>
      <c r="AS71" s="306">
        <v>7.6512160999999995E-2</v>
      </c>
      <c r="AT71" s="306">
        <v>7.5074565999999995E-2</v>
      </c>
      <c r="AU71" s="306">
        <v>7.3114181E-2</v>
      </c>
      <c r="AV71" s="306">
        <v>7.0566086E-2</v>
      </c>
      <c r="AW71" s="306">
        <v>6.7348064999999999E-2</v>
      </c>
      <c r="AX71" s="306">
        <v>6.3352793000000004E-2</v>
      </c>
      <c r="AY71" s="306">
        <v>5.8434558999999997E-2</v>
      </c>
      <c r="AZ71" s="306">
        <v>5.2384694000000002E-2</v>
      </c>
      <c r="BA71" s="306">
        <v>4.4880555000000003E-2</v>
      </c>
      <c r="BB71" s="306">
        <v>3.5359016E-2</v>
      </c>
      <c r="BC71" s="306">
        <v>2.2586108000000001E-2</v>
      </c>
    </row>
    <row r="72" spans="1:55" ht="13.5">
      <c r="A72" s="314">
        <v>64</v>
      </c>
      <c r="B72" s="315">
        <f t="shared" si="3"/>
        <v>2.9535000000000005</v>
      </c>
      <c r="C72" s="316">
        <f t="shared" si="4"/>
        <v>3.6630000000000003</v>
      </c>
      <c r="D72" s="317">
        <f t="shared" si="5"/>
        <v>2.5795000000000003</v>
      </c>
      <c r="I72" s="284"/>
      <c r="J72" s="298">
        <v>70</v>
      </c>
      <c r="K72" s="324">
        <v>5.389513</v>
      </c>
      <c r="L72" s="268">
        <v>5.44</v>
      </c>
      <c r="M72" s="269">
        <v>0.56999999999999995</v>
      </c>
      <c r="N72" s="270">
        <v>6.75</v>
      </c>
      <c r="O72" s="271">
        <v>0.64</v>
      </c>
      <c r="P72" s="272">
        <v>4.76</v>
      </c>
      <c r="Q72" s="273">
        <v>0.44</v>
      </c>
      <c r="R72" s="286"/>
      <c r="S72" s="2">
        <v>0.68</v>
      </c>
      <c r="T72" s="306">
        <v>1.9688511999999998E-2</v>
      </c>
      <c r="U72" s="306">
        <v>2.4297603000000001E-2</v>
      </c>
      <c r="V72" s="306">
        <v>2.8773585000000001E-2</v>
      </c>
      <c r="W72" s="306">
        <v>3.3112084999999999E-2</v>
      </c>
      <c r="X72" s="306">
        <v>3.7308448000000001E-2</v>
      </c>
      <c r="Y72" s="306">
        <v>4.1357712999999997E-2</v>
      </c>
      <c r="Z72" s="306">
        <v>4.5254579000000003E-2</v>
      </c>
      <c r="AA72" s="306">
        <v>4.8993373E-2</v>
      </c>
      <c r="AB72" s="306">
        <v>5.2568007E-2</v>
      </c>
      <c r="AC72" s="306">
        <v>5.5971932000000002E-2</v>
      </c>
      <c r="AD72" s="306">
        <v>5.9198088000000003E-2</v>
      </c>
      <c r="AE72" s="306">
        <v>6.2238838999999997E-2</v>
      </c>
      <c r="AF72" s="306">
        <v>6.5085902000000001E-2</v>
      </c>
      <c r="AG72" s="306">
        <v>6.7730265999999997E-2</v>
      </c>
      <c r="AH72" s="306">
        <v>7.0162086999999998E-2</v>
      </c>
      <c r="AI72" s="306">
        <v>7.2370578000000005E-2</v>
      </c>
      <c r="AJ72" s="306">
        <v>7.4343861999999997E-2</v>
      </c>
      <c r="AK72" s="306">
        <v>7.6068806000000003E-2</v>
      </c>
      <c r="AL72" s="306">
        <v>7.7530811000000005E-2</v>
      </c>
      <c r="AM72" s="306">
        <v>7.8713563E-2</v>
      </c>
      <c r="AN72" s="306">
        <v>7.9598712000000002E-2</v>
      </c>
      <c r="AO72" s="306">
        <v>8.0165479999999997E-2</v>
      </c>
      <c r="AP72" s="306">
        <v>8.0390149999999994E-2</v>
      </c>
      <c r="AQ72" s="306">
        <v>8.0245413000000002E-2</v>
      </c>
      <c r="AR72" s="306">
        <v>7.9699502000000005E-2</v>
      </c>
      <c r="AS72" s="306">
        <v>7.8715029000000006E-2</v>
      </c>
      <c r="AT72" s="306">
        <v>7.7247380000000004E-2</v>
      </c>
      <c r="AU72" s="306">
        <v>7.5242452000000001E-2</v>
      </c>
      <c r="AV72" s="306">
        <v>7.2633330999999995E-2</v>
      </c>
      <c r="AW72" s="306">
        <v>6.9335245000000004E-2</v>
      </c>
      <c r="AX72" s="306">
        <v>6.5237500000000004E-2</v>
      </c>
      <c r="AY72" s="306">
        <v>6.0189740999999998E-2</v>
      </c>
      <c r="AZ72" s="306">
        <v>5.3976547E-2</v>
      </c>
      <c r="BA72" s="306">
        <v>4.6264643000000001E-2</v>
      </c>
      <c r="BB72" s="306">
        <v>3.6471906999999998E-2</v>
      </c>
      <c r="BC72" s="306">
        <v>2.3321372999999999E-2</v>
      </c>
    </row>
    <row r="73" spans="1:55" ht="13.5">
      <c r="A73" s="191">
        <v>65</v>
      </c>
      <c r="B73" s="318">
        <f t="shared" si="3"/>
        <v>2.9590000000000001</v>
      </c>
      <c r="C73" s="319">
        <f t="shared" si="4"/>
        <v>3.6685000000000003</v>
      </c>
      <c r="D73" s="320">
        <f t="shared" si="5"/>
        <v>2.5850000000000004</v>
      </c>
      <c r="I73" s="284"/>
      <c r="J73" s="298">
        <v>71</v>
      </c>
      <c r="K73" s="324">
        <v>5.4004300000000001</v>
      </c>
      <c r="L73" s="268">
        <v>5.45</v>
      </c>
      <c r="M73" s="269">
        <v>0.56999999999999995</v>
      </c>
      <c r="N73" s="270">
        <v>6.77</v>
      </c>
      <c r="O73" s="271">
        <v>0.64</v>
      </c>
      <c r="P73" s="272">
        <v>4.7699999999999996</v>
      </c>
      <c r="Q73" s="273">
        <v>0.44</v>
      </c>
      <c r="R73" s="286"/>
      <c r="S73" s="2">
        <v>0.69</v>
      </c>
      <c r="T73" s="306">
        <v>2.0208594E-2</v>
      </c>
      <c r="U73" s="306">
        <v>2.4940545000000001E-2</v>
      </c>
      <c r="V73" s="306">
        <v>2.9536316999999999E-2</v>
      </c>
      <c r="W73" s="306">
        <v>3.3991421000000001E-2</v>
      </c>
      <c r="X73" s="306">
        <v>3.8301081000000001E-2</v>
      </c>
      <c r="Y73" s="306">
        <v>4.2460204000000001E-2</v>
      </c>
      <c r="Z73" s="306">
        <v>4.6463351E-2</v>
      </c>
      <c r="AA73" s="306">
        <v>5.0304695000000003E-2</v>
      </c>
      <c r="AB73" s="306">
        <v>5.3977984999999999E-2</v>
      </c>
      <c r="AC73" s="306">
        <v>5.7476499E-2</v>
      </c>
      <c r="AD73" s="306">
        <v>6.0792984000000001E-2</v>
      </c>
      <c r="AE73" s="306">
        <v>6.3919598999999994E-2</v>
      </c>
      <c r="AF73" s="306">
        <v>6.6847834999999994E-2</v>
      </c>
      <c r="AG73" s="306">
        <v>6.9568434999999998E-2</v>
      </c>
      <c r="AH73" s="306">
        <v>7.2071284999999999E-2</v>
      </c>
      <c r="AI73" s="306">
        <v>7.4345300000000003E-2</v>
      </c>
      <c r="AJ73" s="306">
        <v>7.6378272999999997E-2</v>
      </c>
      <c r="AK73" s="306">
        <v>7.8156705000000007E-2</v>
      </c>
      <c r="AL73" s="306">
        <v>7.9665588999999995E-2</v>
      </c>
      <c r="AM73" s="306">
        <v>8.0888148000000007E-2</v>
      </c>
      <c r="AN73" s="306">
        <v>8.1805514999999995E-2</v>
      </c>
      <c r="AO73" s="306">
        <v>8.2396313999999998E-2</v>
      </c>
      <c r="AP73" s="306">
        <v>8.2636150000000005E-2</v>
      </c>
      <c r="AQ73" s="306">
        <v>8.2496920000000001E-2</v>
      </c>
      <c r="AR73" s="306">
        <v>8.1945931999999999E-2</v>
      </c>
      <c r="AS73" s="306">
        <v>8.0944695999999997E-2</v>
      </c>
      <c r="AT73" s="306">
        <v>7.9447274999999998E-2</v>
      </c>
      <c r="AU73" s="306">
        <v>7.7397944999999996E-2</v>
      </c>
      <c r="AV73" s="306">
        <v>7.4727766000000001E-2</v>
      </c>
      <c r="AW73" s="306">
        <v>7.1349376000000006E-2</v>
      </c>
      <c r="AX73" s="306">
        <v>6.7148647000000006E-2</v>
      </c>
      <c r="AY73" s="306">
        <v>6.1970505000000002E-2</v>
      </c>
      <c r="AZ73" s="306">
        <v>5.5592654999999998E-2</v>
      </c>
      <c r="BA73" s="306">
        <v>4.7670981000000001E-2</v>
      </c>
      <c r="BB73" s="306">
        <v>3.7603978000000003E-2</v>
      </c>
      <c r="BC73" s="306">
        <v>2.4070722999999999E-2</v>
      </c>
    </row>
    <row r="74" spans="1:55" ht="13.5">
      <c r="A74" s="314">
        <v>66</v>
      </c>
      <c r="B74" s="315">
        <f t="shared" si="3"/>
        <v>2.9645000000000001</v>
      </c>
      <c r="C74" s="316">
        <f t="shared" si="4"/>
        <v>3.6795000000000004</v>
      </c>
      <c r="D74" s="317">
        <f t="shared" si="5"/>
        <v>2.5905</v>
      </c>
      <c r="I74" s="284"/>
      <c r="J74" s="298">
        <v>72</v>
      </c>
      <c r="K74" s="324">
        <v>5.4102350000000001</v>
      </c>
      <c r="L74" s="268">
        <v>5.46</v>
      </c>
      <c r="M74" s="269">
        <v>0.56999999999999995</v>
      </c>
      <c r="N74" s="270">
        <v>6.78</v>
      </c>
      <c r="O74" s="271">
        <v>0.63</v>
      </c>
      <c r="P74" s="272">
        <v>4.78</v>
      </c>
      <c r="Q74" s="273">
        <v>0.44</v>
      </c>
      <c r="R74" s="286"/>
      <c r="S74" s="2">
        <v>0.7</v>
      </c>
      <c r="T74" s="306">
        <v>2.0732831E-2</v>
      </c>
      <c r="U74" s="306">
        <v>2.5588685E-2</v>
      </c>
      <c r="V74" s="306">
        <v>3.0305289999999999E-2</v>
      </c>
      <c r="W74" s="306">
        <v>3.4878042999999997E-2</v>
      </c>
      <c r="X74" s="306">
        <v>3.9302043000000002E-2</v>
      </c>
      <c r="Y74" s="306">
        <v>4.3572066999999999E-2</v>
      </c>
      <c r="Z74" s="306">
        <v>4.7682531E-2</v>
      </c>
      <c r="AA74" s="306">
        <v>5.1627459000000001E-2</v>
      </c>
      <c r="AB74" s="306">
        <v>5.5400434999999998E-2</v>
      </c>
      <c r="AC74" s="306">
        <v>5.8994559000000002E-2</v>
      </c>
      <c r="AD74" s="306">
        <v>6.2402386999999997E-2</v>
      </c>
      <c r="AE74" s="306">
        <v>6.5615867999999994E-2</v>
      </c>
      <c r="AF74" s="306">
        <v>6.8626267000000005E-2</v>
      </c>
      <c r="AG74" s="306">
        <v>7.1424078000000002E-2</v>
      </c>
      <c r="AH74" s="306">
        <v>7.3998914999999998E-2</v>
      </c>
      <c r="AI74" s="306">
        <v>7.6339391000000006E-2</v>
      </c>
      <c r="AJ74" s="306">
        <v>7.8432968000000006E-2</v>
      </c>
      <c r="AK74" s="306">
        <v>8.0265774999999998E-2</v>
      </c>
      <c r="AL74" s="306">
        <v>8.1822390999999994E-2</v>
      </c>
      <c r="AM74" s="306">
        <v>8.3085576999999994E-2</v>
      </c>
      <c r="AN74" s="306">
        <v>8.4035934000000007E-2</v>
      </c>
      <c r="AO74" s="306">
        <v>8.4651490999999995E-2</v>
      </c>
      <c r="AP74" s="306">
        <v>8.4907156999999997E-2</v>
      </c>
      <c r="AQ74" s="306">
        <v>8.4774032999999999E-2</v>
      </c>
      <c r="AR74" s="306">
        <v>8.4218483999999996E-2</v>
      </c>
      <c r="AS74" s="306">
        <v>8.3200907000000004E-2</v>
      </c>
      <c r="AT74" s="306">
        <v>8.1674022999999998E-2</v>
      </c>
      <c r="AU74" s="306">
        <v>7.9580462000000005E-2</v>
      </c>
      <c r="AV74" s="306">
        <v>7.6849229000000005E-2</v>
      </c>
      <c r="AW74" s="306">
        <v>7.3390328000000005E-2</v>
      </c>
      <c r="AX74" s="306">
        <v>6.9086148E-2</v>
      </c>
      <c r="AY74" s="306">
        <v>6.3776808000000004E-2</v>
      </c>
      <c r="AZ74" s="306">
        <v>5.7233019000000003E-2</v>
      </c>
      <c r="BA74" s="306">
        <v>4.9099618999999997E-2</v>
      </c>
      <c r="BB74" s="306">
        <v>3.8755324000000001E-2</v>
      </c>
      <c r="BC74" s="306">
        <v>2.4834285000000001E-2</v>
      </c>
    </row>
    <row r="75" spans="1:55" ht="13.5">
      <c r="A75" s="191">
        <v>67</v>
      </c>
      <c r="B75" s="318">
        <f t="shared" si="3"/>
        <v>2.9700000000000006</v>
      </c>
      <c r="C75" s="319">
        <f t="shared" si="4"/>
        <v>3.6905000000000001</v>
      </c>
      <c r="D75" s="320">
        <f t="shared" si="5"/>
        <v>2.5960000000000001</v>
      </c>
      <c r="I75" s="284"/>
      <c r="J75" s="298">
        <v>73</v>
      </c>
      <c r="K75" s="324">
        <v>5.418857</v>
      </c>
      <c r="L75" s="268">
        <v>5.47</v>
      </c>
      <c r="M75" s="269">
        <v>0.56999999999999995</v>
      </c>
      <c r="N75" s="270">
        <v>6.8</v>
      </c>
      <c r="O75" s="271">
        <v>0.63</v>
      </c>
      <c r="P75" s="272">
        <v>4.79</v>
      </c>
      <c r="Q75" s="273">
        <v>0.44</v>
      </c>
      <c r="R75" s="286"/>
      <c r="S75" s="2">
        <v>0.71</v>
      </c>
      <c r="T75" s="306">
        <v>2.1261095000000001E-2</v>
      </c>
      <c r="U75" s="306">
        <v>2.6241866999999999E-2</v>
      </c>
      <c r="V75" s="306">
        <v>3.1080323999999999E-2</v>
      </c>
      <c r="W75" s="306">
        <v>3.5771745000000001E-2</v>
      </c>
      <c r="X75" s="306">
        <v>4.0311105999999999E-2</v>
      </c>
      <c r="Y75" s="306">
        <v>4.4693049999999998E-2</v>
      </c>
      <c r="Z75" s="306">
        <v>4.891185E-2</v>
      </c>
      <c r="AA75" s="306">
        <v>5.2961378000000003E-2</v>
      </c>
      <c r="AB75" s="306">
        <v>5.6835050999999998E-2</v>
      </c>
      <c r="AC75" s="306">
        <v>6.0525792000000002E-2</v>
      </c>
      <c r="AD75" s="306">
        <v>6.4025963000000005E-2</v>
      </c>
      <c r="AE75" s="306">
        <v>6.7327302000000006E-2</v>
      </c>
      <c r="AF75" s="306">
        <v>7.0420844999999996E-2</v>
      </c>
      <c r="AG75" s="306">
        <v>7.3296836000000004E-2</v>
      </c>
      <c r="AH75" s="306">
        <v>7.5944611999999995E-2</v>
      </c>
      <c r="AI75" s="306">
        <v>7.8352484999999999E-2</v>
      </c>
      <c r="AJ75" s="306">
        <v>8.0507577999999996E-2</v>
      </c>
      <c r="AK75" s="306">
        <v>8.2395649000000001E-2</v>
      </c>
      <c r="AL75" s="306">
        <v>8.4000856999999998E-2</v>
      </c>
      <c r="AM75" s="306">
        <v>8.5305491999999997E-2</v>
      </c>
      <c r="AN75" s="306">
        <v>8.6289624999999995E-2</v>
      </c>
      <c r="AO75" s="306">
        <v>8.6930673999999999E-2</v>
      </c>
      <c r="AP75" s="306">
        <v>8.7202852999999997E-2</v>
      </c>
      <c r="AQ75" s="306">
        <v>8.7076449E-2</v>
      </c>
      <c r="AR75" s="306">
        <v>8.6516878000000005E-2</v>
      </c>
      <c r="AS75" s="306">
        <v>8.5483405999999998E-2</v>
      </c>
      <c r="AT75" s="306">
        <v>8.3927393000000003E-2</v>
      </c>
      <c r="AU75" s="306">
        <v>8.1789801999999995E-2</v>
      </c>
      <c r="AV75" s="306">
        <v>7.8997552999999998E-2</v>
      </c>
      <c r="AW75" s="306">
        <v>7.5457972999999998E-2</v>
      </c>
      <c r="AX75" s="306">
        <v>7.1049912000000007E-2</v>
      </c>
      <c r="AY75" s="306">
        <v>6.5608606E-2</v>
      </c>
      <c r="AZ75" s="306">
        <v>5.8897642E-2</v>
      </c>
      <c r="BA75" s="306">
        <v>5.0550606999999997E-2</v>
      </c>
      <c r="BB75" s="306">
        <v>3.9926043000000001E-2</v>
      </c>
      <c r="BC75" s="306">
        <v>2.5612188000000001E-2</v>
      </c>
    </row>
    <row r="76" spans="1:55" ht="13.5">
      <c r="A76" s="314">
        <v>68</v>
      </c>
      <c r="B76" s="315">
        <f t="shared" si="3"/>
        <v>2.9755000000000003</v>
      </c>
      <c r="C76" s="316">
        <f t="shared" si="4"/>
        <v>3.6960000000000002</v>
      </c>
      <c r="D76" s="317">
        <f t="shared" si="5"/>
        <v>2.6015000000000006</v>
      </c>
      <c r="I76" s="284"/>
      <c r="J76" s="298">
        <v>74</v>
      </c>
      <c r="K76" s="324">
        <v>5.4290830000000003</v>
      </c>
      <c r="L76" s="268">
        <v>5.47</v>
      </c>
      <c r="M76" s="269">
        <v>0.56999999999999995</v>
      </c>
      <c r="N76" s="270">
        <v>6.81</v>
      </c>
      <c r="O76" s="271">
        <v>0.63</v>
      </c>
      <c r="P76" s="272">
        <v>4.8</v>
      </c>
      <c r="Q76" s="273">
        <v>0.44</v>
      </c>
      <c r="R76" s="286"/>
      <c r="S76" s="2">
        <v>0.72</v>
      </c>
      <c r="T76" s="306">
        <v>2.1793258999999999E-2</v>
      </c>
      <c r="U76" s="306">
        <v>2.6899939000000001E-2</v>
      </c>
      <c r="V76" s="306">
        <v>3.1861238E-2</v>
      </c>
      <c r="W76" s="306">
        <v>3.6672322E-2</v>
      </c>
      <c r="X76" s="306">
        <v>4.1328040000000003E-2</v>
      </c>
      <c r="Y76" s="306">
        <v>4.5822900999999999E-2</v>
      </c>
      <c r="Z76" s="306">
        <v>5.0151036000000003E-2</v>
      </c>
      <c r="AA76" s="306">
        <v>5.4306159999999999E-2</v>
      </c>
      <c r="AB76" s="306">
        <v>5.8281527E-2</v>
      </c>
      <c r="AC76" s="306">
        <v>6.2069876000000003E-2</v>
      </c>
      <c r="AD76" s="306">
        <v>6.5663375999999996E-2</v>
      </c>
      <c r="AE76" s="306">
        <v>6.9053554000000003E-2</v>
      </c>
      <c r="AF76" s="306">
        <v>7.2231214000000002E-2</v>
      </c>
      <c r="AG76" s="306">
        <v>7.5186345000000002E-2</v>
      </c>
      <c r="AH76" s="306">
        <v>7.790801E-2</v>
      </c>
      <c r="AI76" s="306">
        <v>8.0384209999999998E-2</v>
      </c>
      <c r="AJ76" s="306">
        <v>8.2601732999999997E-2</v>
      </c>
      <c r="AK76" s="306">
        <v>8.4545957000000005E-2</v>
      </c>
      <c r="AL76" s="306">
        <v>8.6200620000000006E-2</v>
      </c>
      <c r="AM76" s="306">
        <v>8.7547535999999995E-2</v>
      </c>
      <c r="AN76" s="306">
        <v>8.8566237000000006E-2</v>
      </c>
      <c r="AO76" s="306">
        <v>8.9233528000000006E-2</v>
      </c>
      <c r="AP76" s="306">
        <v>8.9522913999999995E-2</v>
      </c>
      <c r="AQ76" s="306">
        <v>8.9403863E-2</v>
      </c>
      <c r="AR76" s="306">
        <v>8.8840827999999997E-2</v>
      </c>
      <c r="AS76" s="306">
        <v>8.7791930000000004E-2</v>
      </c>
      <c r="AT76" s="306">
        <v>8.6207150999999996E-2</v>
      </c>
      <c r="AU76" s="306">
        <v>8.4025761000000004E-2</v>
      </c>
      <c r="AV76" s="306">
        <v>8.1172567000000001E-2</v>
      </c>
      <c r="AW76" s="306">
        <v>7.7552177999999999E-2</v>
      </c>
      <c r="AX76" s="306">
        <v>7.3039849000000004E-2</v>
      </c>
      <c r="AY76" s="306">
        <v>6.7465849999999994E-2</v>
      </c>
      <c r="AZ76" s="306">
        <v>6.0586521999999997E-2</v>
      </c>
      <c r="BA76" s="306">
        <v>5.2023993999999997E-2</v>
      </c>
      <c r="BB76" s="306">
        <v>4.1116227999999998E-2</v>
      </c>
      <c r="BC76" s="306">
        <v>2.6404559000000001E-2</v>
      </c>
    </row>
    <row r="77" spans="1:55" ht="13.5">
      <c r="A77" s="191">
        <v>69</v>
      </c>
      <c r="B77" s="318">
        <f t="shared" si="3"/>
        <v>2.9810000000000003</v>
      </c>
      <c r="C77" s="319">
        <f t="shared" si="4"/>
        <v>3.7070000000000003</v>
      </c>
      <c r="D77" s="320">
        <f t="shared" si="5"/>
        <v>2.6070000000000002</v>
      </c>
      <c r="I77" s="284"/>
      <c r="J77" s="298">
        <v>75</v>
      </c>
      <c r="K77" s="324">
        <v>5.4382950000000001</v>
      </c>
      <c r="L77" s="268">
        <v>5.48</v>
      </c>
      <c r="M77" s="269">
        <v>0.56999999999999995</v>
      </c>
      <c r="N77" s="270">
        <v>6.82</v>
      </c>
      <c r="O77" s="271">
        <v>0.63</v>
      </c>
      <c r="P77" s="272">
        <v>4.8099999999999996</v>
      </c>
      <c r="Q77" s="273">
        <v>0.44</v>
      </c>
      <c r="R77" s="286"/>
      <c r="S77" s="2">
        <v>0.73</v>
      </c>
      <c r="T77" s="306">
        <v>2.2329198000000001E-2</v>
      </c>
      <c r="U77" s="306">
        <v>2.7562743000000001E-2</v>
      </c>
      <c r="V77" s="306">
        <v>3.2647850999999999E-2</v>
      </c>
      <c r="W77" s="306">
        <v>3.7579566000000002E-2</v>
      </c>
      <c r="X77" s="306">
        <v>4.2352613999999997E-2</v>
      </c>
      <c r="Y77" s="306">
        <v>4.6961368000000003E-2</v>
      </c>
      <c r="Z77" s="306">
        <v>5.1399815000000001E-2</v>
      </c>
      <c r="AA77" s="306">
        <v>5.5661515000000002E-2</v>
      </c>
      <c r="AB77" s="306">
        <v>5.9739553000000001E-2</v>
      </c>
      <c r="AC77" s="306">
        <v>6.3626487999999995E-2</v>
      </c>
      <c r="AD77" s="306">
        <v>6.7314291999999998E-2</v>
      </c>
      <c r="AE77" s="306">
        <v>7.0794277000000003E-2</v>
      </c>
      <c r="AF77" s="306">
        <v>7.4057016000000003E-2</v>
      </c>
      <c r="AG77" s="306">
        <v>7.7092242000000005E-2</v>
      </c>
      <c r="AH77" s="306">
        <v>7.9888737000000001E-2</v>
      </c>
      <c r="AI77" s="306">
        <v>8.2434195000000002E-2</v>
      </c>
      <c r="AJ77" s="306">
        <v>8.4715059999999995E-2</v>
      </c>
      <c r="AK77" s="306">
        <v>8.6716327999999995E-2</v>
      </c>
      <c r="AL77" s="306">
        <v>8.8421313000000001E-2</v>
      </c>
      <c r="AM77" s="306">
        <v>8.9811346E-2</v>
      </c>
      <c r="AN77" s="306">
        <v>9.0865417000000004E-2</v>
      </c>
      <c r="AO77" s="306">
        <v>9.1559709000000003E-2</v>
      </c>
      <c r="AP77" s="306">
        <v>9.1867013999999997E-2</v>
      </c>
      <c r="AQ77" s="306">
        <v>9.1755966999999994E-2</v>
      </c>
      <c r="AR77" s="306">
        <v>9.1190045999999997E-2</v>
      </c>
      <c r="AS77" s="306">
        <v>9.0126215999999995E-2</v>
      </c>
      <c r="AT77" s="306">
        <v>8.8513059000000005E-2</v>
      </c>
      <c r="AU77" s="306">
        <v>8.6288133000000003E-2</v>
      </c>
      <c r="AV77" s="306">
        <v>8.3374097999999994E-2</v>
      </c>
      <c r="AW77" s="306">
        <v>7.9672807999999998E-2</v>
      </c>
      <c r="AX77" s="306">
        <v>7.5055863E-2</v>
      </c>
      <c r="AY77" s="306">
        <v>6.9348489999999999E-2</v>
      </c>
      <c r="AZ77" s="306">
        <v>6.2299659E-2</v>
      </c>
      <c r="BA77" s="306">
        <v>5.3519826E-2</v>
      </c>
      <c r="BB77" s="306">
        <v>4.2325975000000002E-2</v>
      </c>
      <c r="BC77" s="306">
        <v>2.7211527999999999E-2</v>
      </c>
    </row>
    <row r="78" spans="1:55" ht="13.5">
      <c r="A78" s="314">
        <v>70</v>
      </c>
      <c r="B78" s="315">
        <f t="shared" si="3"/>
        <v>2.9920000000000004</v>
      </c>
      <c r="C78" s="316">
        <f t="shared" si="4"/>
        <v>3.7125000000000004</v>
      </c>
      <c r="D78" s="317">
        <f t="shared" si="5"/>
        <v>2.6179999999999999</v>
      </c>
      <c r="I78" s="284"/>
      <c r="J78" s="298">
        <v>76</v>
      </c>
      <c r="K78" s="324">
        <v>5.4466409999999996</v>
      </c>
      <c r="L78" s="268">
        <v>5.49</v>
      </c>
      <c r="M78" s="269">
        <v>0.56999999999999995</v>
      </c>
      <c r="N78" s="270">
        <v>6.84</v>
      </c>
      <c r="O78" s="271">
        <v>0.63</v>
      </c>
      <c r="P78" s="272">
        <v>4.82</v>
      </c>
      <c r="Q78" s="273">
        <v>0.44</v>
      </c>
      <c r="R78" s="286"/>
      <c r="S78" s="2">
        <v>0.74</v>
      </c>
      <c r="T78" s="306">
        <v>2.2868784E-2</v>
      </c>
      <c r="U78" s="306">
        <v>2.8230126000000001E-2</v>
      </c>
      <c r="V78" s="306">
        <v>3.3439979000000002E-2</v>
      </c>
      <c r="W78" s="306">
        <v>3.8493268999999997E-2</v>
      </c>
      <c r="X78" s="306">
        <v>4.3384595999999997E-2</v>
      </c>
      <c r="Y78" s="306">
        <v>4.8108197999999998E-2</v>
      </c>
      <c r="Z78" s="306">
        <v>5.2657915E-2</v>
      </c>
      <c r="AA78" s="306">
        <v>5.7027149999999999E-2</v>
      </c>
      <c r="AB78" s="306">
        <v>6.1208819999999997E-2</v>
      </c>
      <c r="AC78" s="306">
        <v>6.5195302999999996E-2</v>
      </c>
      <c r="AD78" s="306">
        <v>6.8978370999999997E-2</v>
      </c>
      <c r="AE78" s="306">
        <v>7.2549120999999994E-2</v>
      </c>
      <c r="AF78" s="306">
        <v>7.5897891999999995E-2</v>
      </c>
      <c r="AG78" s="306">
        <v>7.9014159E-2</v>
      </c>
      <c r="AH78" s="306">
        <v>8.1886422E-2</v>
      </c>
      <c r="AI78" s="306">
        <v>8.4502064000000002E-2</v>
      </c>
      <c r="AJ78" s="306">
        <v>8.6847180999999996E-2</v>
      </c>
      <c r="AK78" s="306">
        <v>8.8906388000000003E-2</v>
      </c>
      <c r="AL78" s="306">
        <v>9.0662564000000001E-2</v>
      </c>
      <c r="AM78" s="306">
        <v>9.2096558999999995E-2</v>
      </c>
      <c r="AN78" s="306">
        <v>9.3186810999999994E-2</v>
      </c>
      <c r="AO78" s="306">
        <v>9.3908876000000002E-2</v>
      </c>
      <c r="AP78" s="306">
        <v>9.4234821999999996E-2</v>
      </c>
      <c r="AQ78" s="306">
        <v>9.4132446999999994E-2</v>
      </c>
      <c r="AR78" s="306">
        <v>9.3564241000000006E-2</v>
      </c>
      <c r="AS78" s="306">
        <v>9.2485995000000001E-2</v>
      </c>
      <c r="AT78" s="306">
        <v>9.0844876000000005E-2</v>
      </c>
      <c r="AU78" s="306">
        <v>8.8576707000000005E-2</v>
      </c>
      <c r="AV78" s="306">
        <v>8.5601969E-2</v>
      </c>
      <c r="AW78" s="306">
        <v>8.1819722999999997E-2</v>
      </c>
      <c r="AX78" s="306">
        <v>7.7097859000000005E-2</v>
      </c>
      <c r="AY78" s="306">
        <v>7.1256475999999999E-2</v>
      </c>
      <c r="AZ78" s="306">
        <v>6.4037047E-2</v>
      </c>
      <c r="BA78" s="306">
        <v>5.5038150000000001E-2</v>
      </c>
      <c r="BB78" s="306">
        <v>4.3555378999999998E-2</v>
      </c>
      <c r="BC78" s="306">
        <v>2.8033227000000001E-2</v>
      </c>
    </row>
    <row r="79" spans="1:55" ht="13.5">
      <c r="A79" s="191">
        <v>71</v>
      </c>
      <c r="B79" s="318">
        <f t="shared" si="3"/>
        <v>2.9975000000000005</v>
      </c>
      <c r="C79" s="319">
        <f t="shared" si="4"/>
        <v>3.7235</v>
      </c>
      <c r="D79" s="320">
        <f t="shared" si="5"/>
        <v>2.6234999999999999</v>
      </c>
      <c r="I79" s="284"/>
      <c r="J79" s="298">
        <v>77</v>
      </c>
      <c r="K79" s="324">
        <v>5.4563689999999996</v>
      </c>
      <c r="L79" s="268">
        <v>5.5</v>
      </c>
      <c r="M79" s="269">
        <v>0.56999999999999995</v>
      </c>
      <c r="N79" s="270">
        <v>6.85</v>
      </c>
      <c r="O79" s="271">
        <v>0.63</v>
      </c>
      <c r="P79" s="272">
        <v>4.83</v>
      </c>
      <c r="Q79" s="273">
        <v>0.44</v>
      </c>
      <c r="R79" s="286"/>
      <c r="S79" s="2">
        <v>0.75</v>
      </c>
      <c r="T79" s="306">
        <v>2.3411889000000002E-2</v>
      </c>
      <c r="U79" s="306">
        <v>2.8901930999999999E-2</v>
      </c>
      <c r="V79" s="306">
        <v>3.4237441E-2</v>
      </c>
      <c r="W79" s="306">
        <v>3.9413225000000003E-2</v>
      </c>
      <c r="X79" s="306">
        <v>4.4423757000000001E-2</v>
      </c>
      <c r="Y79" s="306">
        <v>4.9263136999999999E-2</v>
      </c>
      <c r="Z79" s="306">
        <v>5.3925059999999997E-2</v>
      </c>
      <c r="AA79" s="306">
        <v>5.8402771999999999E-2</v>
      </c>
      <c r="AB79" s="306">
        <v>6.2689019999999998E-2</v>
      </c>
      <c r="AC79" s="306">
        <v>6.6775996000000004E-2</v>
      </c>
      <c r="AD79" s="306">
        <v>7.0655274000000004E-2</v>
      </c>
      <c r="AE79" s="306">
        <v>7.4317736999999995E-2</v>
      </c>
      <c r="AF79" s="306">
        <v>7.7753482999999998E-2</v>
      </c>
      <c r="AG79" s="306">
        <v>8.095173E-2</v>
      </c>
      <c r="AH79" s="306">
        <v>8.3900692999999998E-2</v>
      </c>
      <c r="AI79" s="306">
        <v>8.6587440000000002E-2</v>
      </c>
      <c r="AJ79" s="306">
        <v>8.8997720000000002E-2</v>
      </c>
      <c r="AK79" s="306">
        <v>9.1115758000000005E-2</v>
      </c>
      <c r="AL79" s="306">
        <v>9.2924001000000006E-2</v>
      </c>
      <c r="AM79" s="306">
        <v>9.4402808000000005E-2</v>
      </c>
      <c r="AN79" s="306">
        <v>9.553006E-2</v>
      </c>
      <c r="AO79" s="306">
        <v>9.6280681000000007E-2</v>
      </c>
      <c r="AP79" s="306">
        <v>9.6626007999999999E-2</v>
      </c>
      <c r="AQ79" s="306">
        <v>9.6532989E-2</v>
      </c>
      <c r="AR79" s="306">
        <v>9.5963117000000001E-2</v>
      </c>
      <c r="AS79" s="306">
        <v>9.4870995999999999E-2</v>
      </c>
      <c r="AT79" s="306">
        <v>9.3202358999999999E-2</v>
      </c>
      <c r="AU79" s="306">
        <v>9.0891268999999997E-2</v>
      </c>
      <c r="AV79" s="306">
        <v>8.7856003000000002E-2</v>
      </c>
      <c r="AW79" s="306">
        <v>8.3992783000000001E-2</v>
      </c>
      <c r="AX79" s="306">
        <v>7.9165736E-2</v>
      </c>
      <c r="AY79" s="306">
        <v>7.3189750999999997E-2</v>
      </c>
      <c r="AZ79" s="306">
        <v>6.5798681999999997E-2</v>
      </c>
      <c r="BA79" s="306">
        <v>5.6579009999999999E-2</v>
      </c>
      <c r="BB79" s="306">
        <v>4.4804534E-2</v>
      </c>
      <c r="BC79" s="306">
        <v>2.8869784999999999E-2</v>
      </c>
    </row>
    <row r="80" spans="1:55" ht="13.5">
      <c r="A80" s="314">
        <v>72</v>
      </c>
      <c r="B80" s="315">
        <f t="shared" si="3"/>
        <v>3.0030000000000001</v>
      </c>
      <c r="C80" s="316">
        <f t="shared" si="4"/>
        <v>3.7290000000000005</v>
      </c>
      <c r="D80" s="317">
        <f t="shared" si="5"/>
        <v>2.6290000000000004</v>
      </c>
      <c r="I80" s="284"/>
      <c r="J80" s="298">
        <v>78</v>
      </c>
      <c r="K80" s="324">
        <v>5.4649039999999998</v>
      </c>
      <c r="L80" s="268">
        <v>5.51</v>
      </c>
      <c r="M80" s="269">
        <v>0.56000000000000005</v>
      </c>
      <c r="N80" s="270">
        <v>6.86</v>
      </c>
      <c r="O80" s="271">
        <v>0.63</v>
      </c>
      <c r="P80" s="272">
        <v>4.83</v>
      </c>
      <c r="Q80" s="273">
        <v>0.44</v>
      </c>
      <c r="R80" s="286"/>
      <c r="S80" s="2">
        <v>0.76</v>
      </c>
      <c r="T80" s="306">
        <v>2.3958386000000002E-2</v>
      </c>
      <c r="U80" s="306">
        <v>2.9578002999999999E-2</v>
      </c>
      <c r="V80" s="306">
        <v>3.5040053000000002E-2</v>
      </c>
      <c r="W80" s="306">
        <v>4.0339224999999999E-2</v>
      </c>
      <c r="X80" s="306">
        <v>4.5469862999999999E-2</v>
      </c>
      <c r="Y80" s="306">
        <v>5.0425931E-2</v>
      </c>
      <c r="Z80" s="306">
        <v>5.5200976999999998E-2</v>
      </c>
      <c r="AA80" s="306">
        <v>5.9788086999999997E-2</v>
      </c>
      <c r="AB80" s="306">
        <v>6.4179839000000002E-2</v>
      </c>
      <c r="AC80" s="306">
        <v>6.8368239999999997E-2</v>
      </c>
      <c r="AD80" s="306">
        <v>7.2344663000000003E-2</v>
      </c>
      <c r="AE80" s="306">
        <v>7.6099770999999997E-2</v>
      </c>
      <c r="AF80" s="306">
        <v>7.9623424999999998E-2</v>
      </c>
      <c r="AG80" s="306">
        <v>8.2904584000000003E-2</v>
      </c>
      <c r="AH80" s="306">
        <v>8.5931173E-2</v>
      </c>
      <c r="AI80" s="306">
        <v>8.8689944000000007E-2</v>
      </c>
      <c r="AJ80" s="306">
        <v>9.1166295999999994E-2</v>
      </c>
      <c r="AK80" s="306">
        <v>9.3344062000000005E-2</v>
      </c>
      <c r="AL80" s="306">
        <v>9.5205249000000006E-2</v>
      </c>
      <c r="AM80" s="306">
        <v>9.6729722000000004E-2</v>
      </c>
      <c r="AN80" s="306">
        <v>9.7894803000000002E-2</v>
      </c>
      <c r="AO80" s="306">
        <v>9.8674775000000006E-2</v>
      </c>
      <c r="AP80" s="306">
        <v>9.9040236000000004E-2</v>
      </c>
      <c r="AQ80" s="306">
        <v>9.8957274999999997E-2</v>
      </c>
      <c r="AR80" s="306">
        <v>9.8386377999999997E-2</v>
      </c>
      <c r="AS80" s="306">
        <v>9.7280944999999994E-2</v>
      </c>
      <c r="AT80" s="306">
        <v>9.5585260000000005E-2</v>
      </c>
      <c r="AU80" s="306">
        <v>9.3231602999999996E-2</v>
      </c>
      <c r="AV80" s="306">
        <v>9.0136015E-2</v>
      </c>
      <c r="AW80" s="306">
        <v>8.6191842000000005E-2</v>
      </c>
      <c r="AX80" s="306">
        <v>8.1259390000000001E-2</v>
      </c>
      <c r="AY80" s="306">
        <v>7.5148259999999995E-2</v>
      </c>
      <c r="AZ80" s="306">
        <v>6.7584554000000005E-2</v>
      </c>
      <c r="BA80" s="306">
        <v>5.8142448999999999E-2</v>
      </c>
      <c r="BB80" s="306">
        <v>4.6073533999999999E-2</v>
      </c>
      <c r="BC80" s="306">
        <v>2.9721332999999999E-2</v>
      </c>
    </row>
    <row r="81" spans="1:55" ht="13.5">
      <c r="A81" s="191">
        <v>73</v>
      </c>
      <c r="B81" s="318">
        <f t="shared" si="3"/>
        <v>3.0085000000000002</v>
      </c>
      <c r="C81" s="319">
        <f t="shared" si="4"/>
        <v>3.74</v>
      </c>
      <c r="D81" s="320">
        <f t="shared" si="5"/>
        <v>2.6345000000000001</v>
      </c>
      <c r="I81" s="284"/>
      <c r="J81" s="298">
        <v>79</v>
      </c>
      <c r="K81" s="324">
        <v>5.4744669999999998</v>
      </c>
      <c r="L81" s="268">
        <v>5.52</v>
      </c>
      <c r="M81" s="269">
        <v>0.56000000000000005</v>
      </c>
      <c r="N81" s="270">
        <v>6.88</v>
      </c>
      <c r="O81" s="271">
        <v>0.63</v>
      </c>
      <c r="P81" s="272">
        <v>4.84</v>
      </c>
      <c r="Q81" s="273">
        <v>0.44</v>
      </c>
      <c r="R81" s="286"/>
      <c r="S81" s="2">
        <v>0.77</v>
      </c>
      <c r="T81" s="306">
        <v>2.4508149E-2</v>
      </c>
      <c r="U81" s="306">
        <v>3.0258185999999999E-2</v>
      </c>
      <c r="V81" s="306">
        <v>3.5847634000000003E-2</v>
      </c>
      <c r="W81" s="306">
        <v>4.1271060999999998E-2</v>
      </c>
      <c r="X81" s="306">
        <v>4.6522683000000002E-2</v>
      </c>
      <c r="Y81" s="306">
        <v>5.1596324999999998E-2</v>
      </c>
      <c r="Z81" s="306">
        <v>5.6485388999999997E-2</v>
      </c>
      <c r="AA81" s="306">
        <v>6.1182801000000002E-2</v>
      </c>
      <c r="AB81" s="306">
        <v>6.5680967000000007E-2</v>
      </c>
      <c r="AC81" s="306">
        <v>6.9971706999999994E-2</v>
      </c>
      <c r="AD81" s="306">
        <v>7.4046193999999996E-2</v>
      </c>
      <c r="AE81" s="306">
        <v>7.7894870000000005E-2</v>
      </c>
      <c r="AF81" s="306">
        <v>8.1507357000000003E-2</v>
      </c>
      <c r="AG81" s="306">
        <v>8.4872349999999999E-2</v>
      </c>
      <c r="AH81" s="306">
        <v>8.7977484999999994E-2</v>
      </c>
      <c r="AI81" s="306">
        <v>9.0809196999999994E-2</v>
      </c>
      <c r="AJ81" s="306">
        <v>9.3352527000000005E-2</v>
      </c>
      <c r="AK81" s="306">
        <v>9.5590915999999998E-2</v>
      </c>
      <c r="AL81" s="306">
        <v>9.7505928000000006E-2</v>
      </c>
      <c r="AM81" s="306">
        <v>9.9076928999999994E-2</v>
      </c>
      <c r="AN81" s="306">
        <v>0.100280677</v>
      </c>
      <c r="AO81" s="306">
        <v>0.10109080400000001</v>
      </c>
      <c r="AP81" s="306">
        <v>0.10147716599999999</v>
      </c>
      <c r="AQ81" s="306">
        <v>0.101404984</v>
      </c>
      <c r="AR81" s="306">
        <v>0.100833721</v>
      </c>
      <c r="AS81" s="306">
        <v>9.9715564000000007E-2</v>
      </c>
      <c r="AT81" s="306">
        <v>9.7993329000000004E-2</v>
      </c>
      <c r="AU81" s="306">
        <v>9.5597488999999994E-2</v>
      </c>
      <c r="AV81" s="306">
        <v>9.2441819999999994E-2</v>
      </c>
      <c r="AW81" s="306">
        <v>8.8416753000000001E-2</v>
      </c>
      <c r="AX81" s="306">
        <v>8.3378717000000005E-2</v>
      </c>
      <c r="AY81" s="306">
        <v>7.7131941999999995E-2</v>
      </c>
      <c r="AZ81" s="306">
        <v>6.9394653000000001E-2</v>
      </c>
      <c r="BA81" s="306">
        <v>5.9728509999999999E-2</v>
      </c>
      <c r="BB81" s="306">
        <v>4.7362469999999997E-2</v>
      </c>
      <c r="BC81" s="306">
        <v>3.0588005000000001E-2</v>
      </c>
    </row>
    <row r="82" spans="1:55" ht="13.5">
      <c r="A82" s="314">
        <v>74</v>
      </c>
      <c r="B82" s="315">
        <f t="shared" si="3"/>
        <v>3.0085000000000002</v>
      </c>
      <c r="C82" s="316">
        <f t="shared" si="4"/>
        <v>3.7455000000000003</v>
      </c>
      <c r="D82" s="317">
        <f t="shared" si="5"/>
        <v>2.64</v>
      </c>
      <c r="I82" s="284"/>
      <c r="J82" s="298">
        <v>80</v>
      </c>
      <c r="K82" s="324">
        <v>5.4837610000000003</v>
      </c>
      <c r="L82" s="268">
        <v>5.53</v>
      </c>
      <c r="M82" s="269">
        <v>0.56000000000000005</v>
      </c>
      <c r="N82" s="270">
        <v>6.89</v>
      </c>
      <c r="O82" s="271">
        <v>0.63</v>
      </c>
      <c r="P82" s="272">
        <v>4.8499999999999996</v>
      </c>
      <c r="Q82" s="273">
        <v>0.44</v>
      </c>
      <c r="R82" s="286"/>
      <c r="S82" s="2">
        <v>0.78</v>
      </c>
      <c r="T82" s="306">
        <v>2.5061048999999998E-2</v>
      </c>
      <c r="U82" s="306">
        <v>3.0942325E-2</v>
      </c>
      <c r="V82" s="306">
        <v>3.6660000999999998E-2</v>
      </c>
      <c r="W82" s="306">
        <v>4.2208524999999997E-2</v>
      </c>
      <c r="X82" s="306">
        <v>4.7581983000000001E-2</v>
      </c>
      <c r="Y82" s="306">
        <v>5.2774065000000002E-2</v>
      </c>
      <c r="Z82" s="306">
        <v>5.7778020999999999E-2</v>
      </c>
      <c r="AA82" s="306">
        <v>6.2586618999999996E-2</v>
      </c>
      <c r="AB82" s="306">
        <v>6.7192090999999995E-2</v>
      </c>
      <c r="AC82" s="306">
        <v>7.1586070000000002E-2</v>
      </c>
      <c r="AD82" s="306">
        <v>7.5759525999999994E-2</v>
      </c>
      <c r="AE82" s="306">
        <v>7.9702680999999997E-2</v>
      </c>
      <c r="AF82" s="306">
        <v>8.3404913999999997E-2</v>
      </c>
      <c r="AG82" s="306">
        <v>8.6854655000000003E-2</v>
      </c>
      <c r="AH82" s="306">
        <v>9.0039252E-2</v>
      </c>
      <c r="AI82" s="306">
        <v>9.2944814000000001E-2</v>
      </c>
      <c r="AJ82" s="306">
        <v>9.5556029000000001E-2</v>
      </c>
      <c r="AK82" s="306">
        <v>9.7855938000000003E-2</v>
      </c>
      <c r="AL82" s="306">
        <v>9.9825658999999997E-2</v>
      </c>
      <c r="AM82" s="306">
        <v>0.101444056</v>
      </c>
      <c r="AN82" s="306">
        <v>0.102687314</v>
      </c>
      <c r="AO82" s="306">
        <v>0.103528415</v>
      </c>
      <c r="AP82" s="306">
        <v>0.10393645899999999</v>
      </c>
      <c r="AQ82" s="306">
        <v>0.103875791</v>
      </c>
      <c r="AR82" s="306">
        <v>0.10330484299999999</v>
      </c>
      <c r="AS82" s="306">
        <v>0.102174573</v>
      </c>
      <c r="AT82" s="306">
        <v>0.10042631</v>
      </c>
      <c r="AU82" s="306">
        <v>9.7988701999999997E-2</v>
      </c>
      <c r="AV82" s="306">
        <v>9.4773229E-2</v>
      </c>
      <c r="AW82" s="306">
        <v>9.0667365E-2</v>
      </c>
      <c r="AX82" s="306">
        <v>8.5523609E-2</v>
      </c>
      <c r="AY82" s="306">
        <v>7.9140734000000004E-2</v>
      </c>
      <c r="AZ82" s="306">
        <v>7.1228968000000004E-2</v>
      </c>
      <c r="BA82" s="306">
        <v>6.1337231999999998E-2</v>
      </c>
      <c r="BB82" s="306">
        <v>4.8671435999999998E-2</v>
      </c>
      <c r="BC82" s="306">
        <v>3.1469931999999999E-2</v>
      </c>
    </row>
    <row r="83" spans="1:55" ht="13.5">
      <c r="A83" s="191">
        <v>75</v>
      </c>
      <c r="B83" s="318">
        <f t="shared" si="3"/>
        <v>3.0140000000000007</v>
      </c>
      <c r="C83" s="319">
        <f t="shared" si="4"/>
        <v>3.7510000000000003</v>
      </c>
      <c r="D83" s="320">
        <f t="shared" si="5"/>
        <v>2.6455000000000002</v>
      </c>
      <c r="I83" s="284"/>
      <c r="J83" s="298">
        <v>81</v>
      </c>
      <c r="K83" s="324">
        <v>5.4930329999999996</v>
      </c>
      <c r="L83" s="268">
        <v>5.54</v>
      </c>
      <c r="M83" s="269">
        <v>0.56000000000000005</v>
      </c>
      <c r="N83" s="270">
        <v>6.9</v>
      </c>
      <c r="O83" s="271">
        <v>0.63</v>
      </c>
      <c r="P83" s="272">
        <v>4.8600000000000003</v>
      </c>
      <c r="Q83" s="273">
        <v>0.44</v>
      </c>
      <c r="R83" s="286"/>
      <c r="S83" s="2">
        <v>0.79</v>
      </c>
      <c r="T83" s="306">
        <v>2.5616959000000002E-2</v>
      </c>
      <c r="U83" s="306">
        <v>3.1630261999999999E-2</v>
      </c>
      <c r="V83" s="306">
        <v>3.7476968999999999E-2</v>
      </c>
      <c r="W83" s="306">
        <v>4.3151407000000003E-2</v>
      </c>
      <c r="X83" s="306">
        <v>4.8647532E-2</v>
      </c>
      <c r="Y83" s="306">
        <v>5.3958895E-2</v>
      </c>
      <c r="Z83" s="306">
        <v>5.9078596999999997E-2</v>
      </c>
      <c r="AA83" s="306">
        <v>6.3999245999999996E-2</v>
      </c>
      <c r="AB83" s="306">
        <v>6.8712896999999995E-2</v>
      </c>
      <c r="AC83" s="306">
        <v>7.3210998999999999E-2</v>
      </c>
      <c r="AD83" s="306">
        <v>7.7484315999999998E-2</v>
      </c>
      <c r="AE83" s="306">
        <v>8.1522846999999996E-2</v>
      </c>
      <c r="AF83" s="306">
        <v>8.5315730000000006E-2</v>
      </c>
      <c r="AG83" s="306">
        <v>8.8851127000000002E-2</v>
      </c>
      <c r="AH83" s="306">
        <v>9.2116092999999996E-2</v>
      </c>
      <c r="AI83" s="306">
        <v>9.5096413000000005E-2</v>
      </c>
      <c r="AJ83" s="306">
        <v>9.7776417000000004E-2</v>
      </c>
      <c r="AK83" s="306">
        <v>0.100138743</v>
      </c>
      <c r="AL83" s="306">
        <v>0.10216406</v>
      </c>
      <c r="AM83" s="306">
        <v>0.103830726</v>
      </c>
      <c r="AN83" s="306">
        <v>0.105114348</v>
      </c>
      <c r="AO83" s="306">
        <v>0.10598724800000001</v>
      </c>
      <c r="AP83" s="306">
        <v>0.106417769</v>
      </c>
      <c r="AQ83" s="306">
        <v>0.10636936800000001</v>
      </c>
      <c r="AR83" s="306">
        <v>0.105799436</v>
      </c>
      <c r="AS83" s="306">
        <v>0.104657687</v>
      </c>
      <c r="AT83" s="306">
        <v>0.102883949</v>
      </c>
      <c r="AU83" s="306">
        <v>0.100405017</v>
      </c>
      <c r="AV83" s="306">
        <v>9.7130049999999996E-2</v>
      </c>
      <c r="AW83" s="306">
        <v>9.2943524999999999E-2</v>
      </c>
      <c r="AX83" s="306">
        <v>8.7693952000000006E-2</v>
      </c>
      <c r="AY83" s="306">
        <v>8.1174573E-2</v>
      </c>
      <c r="AZ83" s="306">
        <v>7.3087483999999994E-2</v>
      </c>
      <c r="BA83" s="306">
        <v>6.2968653999999999E-2</v>
      </c>
      <c r="BB83" s="306">
        <v>5.0000523999999998E-2</v>
      </c>
      <c r="BC83" s="306">
        <v>3.2367247000000002E-2</v>
      </c>
    </row>
    <row r="84" spans="1:55" ht="13.5">
      <c r="A84" s="314">
        <v>76</v>
      </c>
      <c r="B84" s="315">
        <f t="shared" si="3"/>
        <v>3.0195000000000003</v>
      </c>
      <c r="C84" s="316">
        <f t="shared" si="4"/>
        <v>3.762</v>
      </c>
      <c r="D84" s="317">
        <f t="shared" si="5"/>
        <v>2.6510000000000002</v>
      </c>
      <c r="I84" s="284"/>
      <c r="J84" s="298">
        <v>82</v>
      </c>
      <c r="K84" s="324">
        <v>5.5010890000000003</v>
      </c>
      <c r="L84" s="268">
        <v>5.55</v>
      </c>
      <c r="M84" s="269">
        <v>0.56000000000000005</v>
      </c>
      <c r="N84" s="270">
        <v>6.92</v>
      </c>
      <c r="O84" s="271">
        <v>0.63</v>
      </c>
      <c r="P84" s="272">
        <v>4.87</v>
      </c>
      <c r="Q84" s="273">
        <v>0.44</v>
      </c>
      <c r="R84" s="286"/>
      <c r="S84" s="286"/>
      <c r="T84" s="286"/>
      <c r="U84" s="286"/>
      <c r="V84" s="286"/>
      <c r="W84" s="286"/>
      <c r="X84" s="286"/>
      <c r="Y84" s="286"/>
      <c r="Z84" s="286"/>
      <c r="AA84" s="286"/>
      <c r="AB84" s="286"/>
      <c r="AC84" s="286"/>
      <c r="AD84" s="286"/>
      <c r="AE84" s="286"/>
      <c r="AF84" s="286"/>
      <c r="AG84" s="286"/>
      <c r="AH84" s="286"/>
      <c r="AI84" s="286"/>
      <c r="AJ84" s="286"/>
      <c r="AK84" s="286"/>
      <c r="AL84" s="286"/>
      <c r="AM84" s="286"/>
      <c r="AN84" s="286"/>
      <c r="AO84" s="286"/>
      <c r="AP84" s="286"/>
      <c r="AQ84" s="286"/>
      <c r="AR84" s="286"/>
      <c r="AS84" s="286"/>
      <c r="AT84" s="286"/>
      <c r="AU84" s="286"/>
      <c r="AV84" s="286"/>
      <c r="AW84" s="286"/>
      <c r="AX84" s="286"/>
      <c r="AY84" s="286"/>
      <c r="AZ84" s="286"/>
      <c r="BA84" s="286"/>
      <c r="BB84" s="286"/>
      <c r="BC84" s="286"/>
    </row>
    <row r="85" spans="1:55" ht="13.5">
      <c r="A85" s="191">
        <v>77</v>
      </c>
      <c r="B85" s="318">
        <f t="shared" si="3"/>
        <v>3.0250000000000004</v>
      </c>
      <c r="C85" s="319">
        <f t="shared" si="4"/>
        <v>3.7675000000000001</v>
      </c>
      <c r="D85" s="320">
        <f t="shared" si="5"/>
        <v>2.6565000000000003</v>
      </c>
      <c r="I85" s="284"/>
      <c r="J85" s="298">
        <v>83</v>
      </c>
      <c r="K85" s="324">
        <v>5.509169</v>
      </c>
      <c r="L85" s="268">
        <v>5.56</v>
      </c>
      <c r="M85" s="269">
        <v>0.56000000000000005</v>
      </c>
      <c r="N85" s="270">
        <v>6.93</v>
      </c>
      <c r="O85" s="271">
        <v>0.62</v>
      </c>
      <c r="P85" s="272">
        <v>4.88</v>
      </c>
      <c r="Q85" s="273">
        <v>0.44</v>
      </c>
      <c r="R85" s="286"/>
      <c r="S85" s="286"/>
      <c r="T85" s="286"/>
      <c r="U85" s="286"/>
      <c r="V85" s="286"/>
      <c r="W85" s="286"/>
      <c r="X85" s="286"/>
      <c r="Y85" s="286"/>
      <c r="Z85" s="286"/>
      <c r="AA85" s="286"/>
      <c r="AB85" s="286"/>
      <c r="AC85" s="286"/>
      <c r="AD85" s="286"/>
      <c r="AE85" s="286"/>
      <c r="AF85" s="286"/>
      <c r="AG85" s="286"/>
      <c r="AH85" s="286"/>
      <c r="AI85" s="286"/>
      <c r="AJ85" s="286"/>
      <c r="AK85" s="286"/>
      <c r="AL85" s="286"/>
      <c r="AM85" s="286"/>
      <c r="AN85" s="286"/>
      <c r="AO85" s="286"/>
      <c r="AP85" s="286"/>
      <c r="AQ85" s="286"/>
      <c r="AR85" s="286"/>
      <c r="AS85" s="286"/>
      <c r="AT85" s="286"/>
      <c r="AU85" s="286"/>
      <c r="AV85" s="286"/>
      <c r="AW85" s="286"/>
      <c r="AX85" s="286"/>
      <c r="AY85" s="286"/>
      <c r="AZ85" s="286"/>
      <c r="BA85" s="286"/>
      <c r="BB85" s="286"/>
      <c r="BC85" s="286"/>
    </row>
    <row r="86" spans="1:55" ht="13.5">
      <c r="A86" s="314">
        <v>78</v>
      </c>
      <c r="B86" s="315">
        <f t="shared" si="3"/>
        <v>3.0305</v>
      </c>
      <c r="C86" s="316">
        <f t="shared" si="4"/>
        <v>3.7730000000000006</v>
      </c>
      <c r="D86" s="317">
        <f t="shared" si="5"/>
        <v>2.6565000000000003</v>
      </c>
      <c r="I86" s="284"/>
      <c r="J86" s="298">
        <v>84</v>
      </c>
      <c r="K86" s="324">
        <v>5.5193519999999996</v>
      </c>
      <c r="L86" s="268">
        <v>5.57</v>
      </c>
      <c r="M86" s="269">
        <v>0.56000000000000005</v>
      </c>
      <c r="N86" s="270">
        <v>6.94</v>
      </c>
      <c r="O86" s="271">
        <v>0.62</v>
      </c>
      <c r="P86" s="272">
        <v>4.8899999999999997</v>
      </c>
      <c r="Q86" s="273">
        <v>0.44</v>
      </c>
      <c r="R86" s="286"/>
      <c r="S86" s="286"/>
      <c r="T86" s="286"/>
      <c r="U86" s="286"/>
      <c r="V86" s="286"/>
      <c r="W86" s="286"/>
      <c r="X86" s="286"/>
      <c r="Y86" s="286"/>
      <c r="Z86" s="286"/>
      <c r="AA86" s="286"/>
      <c r="AB86" s="286"/>
      <c r="AC86" s="286"/>
      <c r="AD86" s="286"/>
      <c r="AE86" s="286"/>
      <c r="AF86" s="286"/>
      <c r="AG86" s="286"/>
      <c r="AH86" s="286"/>
      <c r="AI86" s="286"/>
      <c r="AJ86" s="286"/>
      <c r="AK86" s="286"/>
      <c r="AL86" s="286"/>
      <c r="AM86" s="286"/>
      <c r="AN86" s="286"/>
      <c r="AO86" s="286"/>
      <c r="AP86" s="286"/>
      <c r="AQ86" s="286"/>
      <c r="AR86" s="286"/>
      <c r="AS86" s="286"/>
      <c r="AT86" s="286"/>
      <c r="AU86" s="286"/>
      <c r="AV86" s="286"/>
      <c r="AW86" s="286"/>
      <c r="AX86" s="286"/>
      <c r="AY86" s="286"/>
      <c r="AZ86" s="286"/>
      <c r="BA86" s="286"/>
      <c r="BB86" s="286"/>
      <c r="BC86" s="286"/>
    </row>
    <row r="87" spans="1:55" ht="13.5">
      <c r="A87" s="191">
        <v>79</v>
      </c>
      <c r="B87" s="318">
        <f t="shared" si="3"/>
        <v>3.036</v>
      </c>
      <c r="C87" s="319">
        <f t="shared" si="4"/>
        <v>3.7840000000000003</v>
      </c>
      <c r="D87" s="320">
        <f t="shared" si="5"/>
        <v>2.6619999999999999</v>
      </c>
      <c r="I87" s="284"/>
      <c r="J87" s="298">
        <v>85</v>
      </c>
      <c r="K87" s="324">
        <v>5.5256800000000004</v>
      </c>
      <c r="L87" s="268">
        <v>5.57</v>
      </c>
      <c r="M87" s="269">
        <v>0.56000000000000005</v>
      </c>
      <c r="N87" s="270">
        <v>6.95</v>
      </c>
      <c r="O87" s="271">
        <v>0.62</v>
      </c>
      <c r="P87" s="272">
        <v>4.9000000000000004</v>
      </c>
      <c r="Q87" s="273">
        <v>0.44</v>
      </c>
      <c r="R87" s="286"/>
      <c r="S87" s="286"/>
      <c r="T87" s="286"/>
      <c r="U87" s="286"/>
      <c r="V87" s="286"/>
      <c r="W87" s="286"/>
      <c r="X87" s="286"/>
      <c r="Y87" s="286"/>
      <c r="Z87" s="286"/>
      <c r="AA87" s="286"/>
      <c r="AB87" s="286"/>
      <c r="AC87" s="286"/>
      <c r="AD87" s="286"/>
      <c r="AE87" s="286"/>
      <c r="AF87" s="286"/>
      <c r="AG87" s="286"/>
      <c r="AH87" s="286"/>
      <c r="AI87" s="286"/>
      <c r="AJ87" s="286"/>
      <c r="AK87" s="286"/>
      <c r="AL87" s="286"/>
      <c r="AM87" s="286"/>
      <c r="AN87" s="286"/>
      <c r="AO87" s="286"/>
      <c r="AP87" s="286"/>
      <c r="AQ87" s="286"/>
      <c r="AR87" s="286"/>
      <c r="AS87" s="286"/>
      <c r="AT87" s="286"/>
      <c r="AU87" s="286"/>
      <c r="AV87" s="286"/>
      <c r="AW87" s="286"/>
      <c r="AX87" s="286"/>
      <c r="AY87" s="286"/>
      <c r="AZ87" s="286"/>
      <c r="BA87" s="286"/>
      <c r="BB87" s="286"/>
      <c r="BC87" s="286"/>
    </row>
    <row r="88" spans="1:55" ht="13.5">
      <c r="A88" s="314">
        <v>80</v>
      </c>
      <c r="B88" s="315">
        <f t="shared" si="3"/>
        <v>3.0415000000000005</v>
      </c>
      <c r="C88" s="316">
        <f t="shared" si="4"/>
        <v>3.7895000000000003</v>
      </c>
      <c r="D88" s="317">
        <f t="shared" si="5"/>
        <v>2.6675</v>
      </c>
      <c r="I88" s="284"/>
      <c r="J88" s="298">
        <v>86</v>
      </c>
      <c r="K88" s="324">
        <v>5.5342390000000004</v>
      </c>
      <c r="L88" s="268">
        <v>5.58</v>
      </c>
      <c r="M88" s="269">
        <v>0.56000000000000005</v>
      </c>
      <c r="N88" s="270">
        <v>6.97</v>
      </c>
      <c r="O88" s="271">
        <v>0.62</v>
      </c>
      <c r="P88" s="272">
        <v>4.91</v>
      </c>
      <c r="Q88" s="273">
        <v>0.43</v>
      </c>
      <c r="R88" s="286"/>
      <c r="S88" s="286"/>
      <c r="T88" s="286"/>
      <c r="U88" s="286"/>
      <c r="V88" s="286"/>
      <c r="W88" s="286"/>
      <c r="X88" s="286"/>
      <c r="Y88" s="286"/>
      <c r="Z88" s="286"/>
      <c r="AA88" s="286"/>
      <c r="AB88" s="286"/>
      <c r="AC88" s="286"/>
      <c r="AD88" s="286"/>
      <c r="AE88" s="286"/>
      <c r="AF88" s="286"/>
      <c r="AG88" s="286"/>
      <c r="AH88" s="286"/>
      <c r="AI88" s="286"/>
      <c r="AJ88" s="286"/>
      <c r="AK88" s="286"/>
      <c r="AL88" s="286"/>
      <c r="AM88" s="286"/>
      <c r="AN88" s="286"/>
      <c r="AO88" s="286"/>
      <c r="AP88" s="286"/>
      <c r="AQ88" s="286"/>
      <c r="AR88" s="286"/>
      <c r="AS88" s="286"/>
      <c r="AT88" s="286"/>
      <c r="AU88" s="286"/>
      <c r="AV88" s="286"/>
      <c r="AW88" s="286"/>
      <c r="AX88" s="286"/>
      <c r="AY88" s="286"/>
      <c r="AZ88" s="286"/>
      <c r="BA88" s="286"/>
      <c r="BB88" s="286"/>
      <c r="BC88" s="286"/>
    </row>
    <row r="89" spans="1:55" ht="13.5">
      <c r="A89" s="191">
        <v>81</v>
      </c>
      <c r="B89" s="318">
        <f t="shared" si="3"/>
        <v>3.0470000000000002</v>
      </c>
      <c r="C89" s="319">
        <f t="shared" si="4"/>
        <v>3.7950000000000004</v>
      </c>
      <c r="D89" s="320">
        <f t="shared" si="5"/>
        <v>2.6730000000000005</v>
      </c>
      <c r="I89" s="284"/>
      <c r="J89" s="298">
        <v>87</v>
      </c>
      <c r="K89" s="324">
        <v>5.5449869999999999</v>
      </c>
      <c r="L89" s="268">
        <v>5.59</v>
      </c>
      <c r="M89" s="269">
        <v>0.56000000000000005</v>
      </c>
      <c r="N89" s="270">
        <v>6.98</v>
      </c>
      <c r="O89" s="271">
        <v>0.62</v>
      </c>
      <c r="P89" s="272">
        <v>4.91</v>
      </c>
      <c r="Q89" s="273">
        <v>0.43</v>
      </c>
      <c r="R89" s="286"/>
      <c r="S89" s="286"/>
      <c r="T89" s="286"/>
      <c r="U89" s="286"/>
      <c r="V89" s="286"/>
      <c r="W89" s="286"/>
      <c r="X89" s="286"/>
      <c r="Y89" s="286"/>
      <c r="Z89" s="286"/>
      <c r="AA89" s="286"/>
      <c r="AB89" s="286"/>
      <c r="AC89" s="286"/>
      <c r="AD89" s="286"/>
      <c r="AE89" s="286"/>
      <c r="AF89" s="286"/>
      <c r="AG89" s="286"/>
      <c r="AH89" s="286"/>
      <c r="AI89" s="286"/>
      <c r="AJ89" s="286"/>
      <c r="AK89" s="286"/>
      <c r="AL89" s="286"/>
      <c r="AM89" s="286"/>
      <c r="AN89" s="286"/>
      <c r="AO89" s="286"/>
      <c r="AP89" s="286"/>
      <c r="AQ89" s="286"/>
      <c r="AR89" s="286"/>
      <c r="AS89" s="286"/>
      <c r="AT89" s="286"/>
      <c r="AU89" s="286"/>
      <c r="AV89" s="286"/>
      <c r="AW89" s="286"/>
      <c r="AX89" s="286"/>
      <c r="AY89" s="286"/>
      <c r="AZ89" s="286"/>
      <c r="BA89" s="286"/>
      <c r="BB89" s="286"/>
      <c r="BC89" s="286"/>
    </row>
    <row r="90" spans="1:55" ht="13.5">
      <c r="A90" s="314">
        <v>82</v>
      </c>
      <c r="B90" s="315">
        <f t="shared" si="3"/>
        <v>3.0525000000000002</v>
      </c>
      <c r="C90" s="316">
        <f t="shared" si="4"/>
        <v>3.806</v>
      </c>
      <c r="D90" s="317">
        <f t="shared" si="5"/>
        <v>2.6785000000000001</v>
      </c>
      <c r="I90" s="284"/>
      <c r="J90" s="298">
        <v>88</v>
      </c>
      <c r="K90" s="324">
        <v>5.5513729999999999</v>
      </c>
      <c r="L90" s="268">
        <v>5.6</v>
      </c>
      <c r="M90" s="269">
        <v>0.56000000000000005</v>
      </c>
      <c r="N90" s="270">
        <v>6.99</v>
      </c>
      <c r="O90" s="271">
        <v>0.62</v>
      </c>
      <c r="P90" s="272">
        <v>4.92</v>
      </c>
      <c r="Q90" s="273">
        <v>0.43</v>
      </c>
      <c r="R90" s="286"/>
      <c r="S90" s="286"/>
      <c r="T90" s="286"/>
      <c r="U90" s="286"/>
      <c r="V90" s="286"/>
      <c r="W90" s="286"/>
      <c r="X90" s="286"/>
      <c r="Y90" s="286"/>
      <c r="Z90" s="286"/>
      <c r="AA90" s="286"/>
      <c r="AB90" s="286"/>
      <c r="AC90" s="286"/>
      <c r="AD90" s="286"/>
      <c r="AE90" s="286"/>
      <c r="AF90" s="286"/>
      <c r="AG90" s="286"/>
      <c r="AH90" s="286"/>
      <c r="AI90" s="286"/>
      <c r="AJ90" s="286"/>
      <c r="AK90" s="286"/>
      <c r="AL90" s="286"/>
      <c r="AM90" s="286"/>
      <c r="AN90" s="286"/>
      <c r="AO90" s="286"/>
      <c r="AP90" s="286"/>
      <c r="AQ90" s="286"/>
      <c r="AR90" s="286"/>
      <c r="AS90" s="286"/>
      <c r="AT90" s="286"/>
      <c r="AU90" s="286"/>
      <c r="AV90" s="286"/>
      <c r="AW90" s="286"/>
      <c r="AX90" s="286"/>
      <c r="AY90" s="286"/>
      <c r="AZ90" s="286"/>
      <c r="BA90" s="286"/>
      <c r="BB90" s="286"/>
      <c r="BC90" s="286"/>
    </row>
    <row r="91" spans="1:55" ht="13.5">
      <c r="A91" s="191">
        <v>83</v>
      </c>
      <c r="B91" s="318">
        <f t="shared" si="3"/>
        <v>3.0579999999999998</v>
      </c>
      <c r="C91" s="319">
        <f t="shared" si="4"/>
        <v>3.8115000000000001</v>
      </c>
      <c r="D91" s="320">
        <f t="shared" si="5"/>
        <v>2.6840000000000002</v>
      </c>
      <c r="I91" s="284"/>
      <c r="J91" s="298">
        <v>89</v>
      </c>
      <c r="K91" s="324">
        <v>5.560581</v>
      </c>
      <c r="L91" s="268">
        <v>5.61</v>
      </c>
      <c r="M91" s="269">
        <v>0.56000000000000005</v>
      </c>
      <c r="N91" s="270">
        <v>7</v>
      </c>
      <c r="O91" s="271">
        <v>0.62</v>
      </c>
      <c r="P91" s="272">
        <v>4.93</v>
      </c>
      <c r="Q91" s="273">
        <v>0.43</v>
      </c>
      <c r="R91" s="286"/>
      <c r="S91" s="286"/>
      <c r="T91" s="286"/>
      <c r="U91" s="286"/>
      <c r="V91" s="286"/>
      <c r="W91" s="286"/>
      <c r="X91" s="286"/>
      <c r="Y91" s="286"/>
      <c r="Z91" s="286"/>
      <c r="AA91" s="286"/>
      <c r="AB91" s="286"/>
      <c r="AC91" s="286"/>
      <c r="AD91" s="286"/>
      <c r="AE91" s="286"/>
      <c r="AF91" s="286"/>
      <c r="AG91" s="286"/>
      <c r="AH91" s="286"/>
      <c r="AI91" s="286"/>
      <c r="AJ91" s="286"/>
      <c r="AK91" s="286"/>
      <c r="AL91" s="286"/>
      <c r="AM91" s="286"/>
      <c r="AN91" s="286"/>
      <c r="AO91" s="286"/>
      <c r="AP91" s="286"/>
      <c r="AQ91" s="286"/>
      <c r="AR91" s="286"/>
      <c r="AS91" s="286"/>
      <c r="AT91" s="286"/>
      <c r="AU91" s="286"/>
      <c r="AV91" s="286"/>
      <c r="AW91" s="286"/>
      <c r="AX91" s="286"/>
      <c r="AY91" s="286"/>
      <c r="AZ91" s="286"/>
      <c r="BA91" s="286"/>
      <c r="BB91" s="286"/>
      <c r="BC91" s="286"/>
    </row>
    <row r="92" spans="1:55" ht="13.5">
      <c r="A92" s="314">
        <v>84</v>
      </c>
      <c r="B92" s="315">
        <f t="shared" si="3"/>
        <v>3.0635000000000003</v>
      </c>
      <c r="C92" s="316">
        <f t="shared" si="4"/>
        <v>3.8170000000000006</v>
      </c>
      <c r="D92" s="317">
        <f t="shared" si="5"/>
        <v>2.6895000000000002</v>
      </c>
      <c r="I92" s="284"/>
      <c r="J92" s="298">
        <v>90</v>
      </c>
      <c r="K92" s="324">
        <v>5.567005</v>
      </c>
      <c r="L92" s="268">
        <v>5.61</v>
      </c>
      <c r="M92" s="269">
        <v>0.56000000000000005</v>
      </c>
      <c r="N92" s="270">
        <v>7.01</v>
      </c>
      <c r="O92" s="271">
        <v>0.62</v>
      </c>
      <c r="P92" s="272">
        <v>4.9400000000000004</v>
      </c>
      <c r="Q92" s="273">
        <v>0.43</v>
      </c>
      <c r="R92" s="286"/>
      <c r="S92" s="286"/>
      <c r="T92" s="286"/>
      <c r="U92" s="286"/>
      <c r="V92" s="286"/>
      <c r="W92" s="286"/>
      <c r="X92" s="286"/>
      <c r="Y92" s="286"/>
      <c r="Z92" s="286"/>
      <c r="AA92" s="286"/>
      <c r="AB92" s="286"/>
      <c r="AC92" s="286"/>
      <c r="AD92" s="286"/>
      <c r="AE92" s="286"/>
      <c r="AF92" s="286"/>
      <c r="AG92" s="286"/>
      <c r="AH92" s="286"/>
      <c r="AI92" s="286"/>
      <c r="AJ92" s="286"/>
      <c r="AK92" s="286"/>
      <c r="AL92" s="286"/>
      <c r="AM92" s="286"/>
      <c r="AN92" s="286"/>
      <c r="AO92" s="286"/>
      <c r="AP92" s="286"/>
      <c r="AQ92" s="286"/>
      <c r="AR92" s="286"/>
      <c r="AS92" s="286"/>
      <c r="AT92" s="286"/>
      <c r="AU92" s="286"/>
      <c r="AV92" s="286"/>
      <c r="AW92" s="286"/>
      <c r="AX92" s="286"/>
      <c r="AY92" s="286"/>
      <c r="AZ92" s="286"/>
      <c r="BA92" s="286"/>
      <c r="BB92" s="286"/>
      <c r="BC92" s="286"/>
    </row>
    <row r="93" spans="1:55" ht="13.5">
      <c r="A93" s="191">
        <v>85</v>
      </c>
      <c r="B93" s="318">
        <f t="shared" si="3"/>
        <v>3.0635000000000003</v>
      </c>
      <c r="C93" s="319">
        <f t="shared" si="4"/>
        <v>3.8225000000000002</v>
      </c>
      <c r="D93" s="320">
        <f t="shared" si="5"/>
        <v>2.6950000000000003</v>
      </c>
      <c r="I93" s="284"/>
      <c r="J93" s="298">
        <v>91</v>
      </c>
      <c r="K93" s="324">
        <v>5.5745699999999996</v>
      </c>
      <c r="L93" s="268">
        <v>5.62</v>
      </c>
      <c r="M93" s="269">
        <v>0.56000000000000005</v>
      </c>
      <c r="N93" s="270">
        <v>7.02</v>
      </c>
      <c r="O93" s="271">
        <v>0.62</v>
      </c>
      <c r="P93" s="272">
        <v>4.95</v>
      </c>
      <c r="Q93" s="273">
        <v>0.43</v>
      </c>
      <c r="R93" s="286"/>
      <c r="S93" s="286"/>
      <c r="T93" s="286"/>
      <c r="U93" s="286"/>
      <c r="V93" s="286"/>
      <c r="W93" s="286"/>
      <c r="X93" s="286"/>
      <c r="Y93" s="286"/>
      <c r="Z93" s="286"/>
      <c r="AA93" s="286"/>
      <c r="AB93" s="286"/>
      <c r="AC93" s="286"/>
      <c r="AD93" s="286"/>
      <c r="AE93" s="286"/>
      <c r="AF93" s="286"/>
      <c r="AG93" s="286"/>
      <c r="AH93" s="286"/>
      <c r="AI93" s="286"/>
      <c r="AJ93" s="286"/>
      <c r="AK93" s="286"/>
      <c r="AL93" s="286"/>
      <c r="AM93" s="286"/>
      <c r="AN93" s="286"/>
      <c r="AO93" s="286"/>
      <c r="AP93" s="286"/>
      <c r="AQ93" s="286"/>
      <c r="AR93" s="286"/>
      <c r="AS93" s="286"/>
      <c r="AT93" s="286"/>
      <c r="AU93" s="286"/>
      <c r="AV93" s="286"/>
      <c r="AW93" s="286"/>
      <c r="AX93" s="286"/>
      <c r="AY93" s="286"/>
      <c r="AZ93" s="286"/>
      <c r="BA93" s="286"/>
      <c r="BB93" s="286"/>
      <c r="BC93" s="286"/>
    </row>
    <row r="94" spans="1:55" ht="13.5">
      <c r="A94" s="314">
        <v>86</v>
      </c>
      <c r="B94" s="315">
        <f t="shared" si="3"/>
        <v>3.0690000000000004</v>
      </c>
      <c r="C94" s="316">
        <f t="shared" si="4"/>
        <v>3.8335000000000004</v>
      </c>
      <c r="D94" s="317">
        <f t="shared" si="5"/>
        <v>2.7005000000000003</v>
      </c>
      <c r="I94" s="284"/>
      <c r="J94" s="298">
        <v>92</v>
      </c>
      <c r="K94" s="324">
        <v>5.5812970000000002</v>
      </c>
      <c r="L94" s="268">
        <v>5.63</v>
      </c>
      <c r="M94" s="269">
        <v>0.55000000000000004</v>
      </c>
      <c r="N94" s="270">
        <v>7.03</v>
      </c>
      <c r="O94" s="271">
        <v>0.62</v>
      </c>
      <c r="P94" s="272">
        <v>4.95</v>
      </c>
      <c r="Q94" s="273">
        <v>0.43</v>
      </c>
      <c r="R94" s="286"/>
      <c r="S94" s="286"/>
      <c r="T94" s="286"/>
      <c r="U94" s="286"/>
      <c r="V94" s="286"/>
      <c r="W94" s="286"/>
      <c r="X94" s="286"/>
      <c r="Y94" s="286"/>
      <c r="Z94" s="286"/>
      <c r="AA94" s="286"/>
      <c r="AB94" s="286"/>
      <c r="AC94" s="286"/>
      <c r="AD94" s="286"/>
      <c r="AE94" s="286"/>
      <c r="AF94" s="286"/>
      <c r="AG94" s="286"/>
      <c r="AH94" s="286"/>
      <c r="AI94" s="286"/>
      <c r="AJ94" s="286"/>
      <c r="AK94" s="286"/>
      <c r="AL94" s="286"/>
      <c r="AM94" s="286"/>
      <c r="AN94" s="286"/>
      <c r="AO94" s="286"/>
      <c r="AP94" s="286"/>
      <c r="AQ94" s="286"/>
      <c r="AR94" s="286"/>
      <c r="AS94" s="286"/>
      <c r="AT94" s="286"/>
      <c r="AU94" s="286"/>
      <c r="AV94" s="286"/>
      <c r="AW94" s="286"/>
      <c r="AX94" s="286"/>
      <c r="AY94" s="286"/>
      <c r="AZ94" s="286"/>
      <c r="BA94" s="286"/>
      <c r="BB94" s="286"/>
      <c r="BC94" s="286"/>
    </row>
    <row r="95" spans="1:55" ht="13.5">
      <c r="A95" s="191">
        <v>87</v>
      </c>
      <c r="B95" s="318">
        <f t="shared" si="3"/>
        <v>3.0745</v>
      </c>
      <c r="C95" s="319">
        <f t="shared" si="4"/>
        <v>3.8390000000000004</v>
      </c>
      <c r="D95" s="320">
        <f t="shared" si="5"/>
        <v>2.7005000000000003</v>
      </c>
      <c r="I95" s="284"/>
      <c r="J95" s="298">
        <v>93</v>
      </c>
      <c r="K95" s="324">
        <v>5.5916069999999998</v>
      </c>
      <c r="L95" s="268">
        <v>5.64</v>
      </c>
      <c r="M95" s="269">
        <v>0.55000000000000004</v>
      </c>
      <c r="N95" s="270">
        <v>7.04</v>
      </c>
      <c r="O95" s="271">
        <v>0.62</v>
      </c>
      <c r="P95" s="272">
        <v>4.96</v>
      </c>
      <c r="Q95" s="273">
        <v>0.43</v>
      </c>
      <c r="R95" s="286"/>
      <c r="S95" s="286"/>
      <c r="T95" s="286"/>
      <c r="U95" s="286"/>
      <c r="V95" s="286"/>
      <c r="W95" s="286"/>
      <c r="X95" s="286"/>
      <c r="Y95" s="286"/>
      <c r="Z95" s="286"/>
      <c r="AA95" s="286"/>
      <c r="AB95" s="286"/>
      <c r="AC95" s="286"/>
      <c r="AD95" s="286"/>
      <c r="AE95" s="286"/>
      <c r="AF95" s="286"/>
      <c r="AG95" s="286"/>
      <c r="AH95" s="286"/>
      <c r="AI95" s="286"/>
      <c r="AJ95" s="286"/>
      <c r="AK95" s="286"/>
      <c r="AL95" s="286"/>
      <c r="AM95" s="286"/>
      <c r="AN95" s="286"/>
      <c r="AO95" s="286"/>
      <c r="AP95" s="286"/>
      <c r="AQ95" s="286"/>
      <c r="AR95" s="286"/>
      <c r="AS95" s="286"/>
      <c r="AT95" s="286"/>
      <c r="AU95" s="286"/>
      <c r="AV95" s="286"/>
      <c r="AW95" s="286"/>
      <c r="AX95" s="286"/>
      <c r="AY95" s="286"/>
      <c r="AZ95" s="286"/>
      <c r="BA95" s="286"/>
      <c r="BB95" s="286"/>
      <c r="BC95" s="286"/>
    </row>
    <row r="96" spans="1:55" ht="13.5">
      <c r="A96" s="314">
        <v>88</v>
      </c>
      <c r="B96" s="315">
        <f t="shared" si="3"/>
        <v>3.08</v>
      </c>
      <c r="C96" s="316">
        <f t="shared" si="4"/>
        <v>3.8445000000000005</v>
      </c>
      <c r="D96" s="317">
        <f t="shared" si="5"/>
        <v>2.706</v>
      </c>
      <c r="I96" s="284"/>
      <c r="J96" s="298">
        <v>94</v>
      </c>
      <c r="K96" s="324">
        <v>5.5968070000000001</v>
      </c>
      <c r="L96" s="268">
        <v>5.64</v>
      </c>
      <c r="M96" s="269">
        <v>0.55000000000000004</v>
      </c>
      <c r="N96" s="270">
        <v>7.05</v>
      </c>
      <c r="O96" s="271">
        <v>0.62</v>
      </c>
      <c r="P96" s="272">
        <v>4.97</v>
      </c>
      <c r="Q96" s="273">
        <v>0.43</v>
      </c>
      <c r="R96" s="286"/>
      <c r="S96" s="286"/>
      <c r="T96" s="286"/>
      <c r="U96" s="286"/>
      <c r="V96" s="286"/>
      <c r="W96" s="286"/>
      <c r="X96" s="286"/>
      <c r="Y96" s="286"/>
      <c r="Z96" s="286"/>
      <c r="AA96" s="286"/>
      <c r="AB96" s="286"/>
      <c r="AC96" s="286"/>
      <c r="AD96" s="286"/>
      <c r="AE96" s="286"/>
      <c r="AF96" s="286"/>
      <c r="AG96" s="286"/>
      <c r="AH96" s="286"/>
      <c r="AI96" s="286"/>
      <c r="AJ96" s="286"/>
      <c r="AK96" s="286"/>
      <c r="AL96" s="286"/>
      <c r="AM96" s="286"/>
      <c r="AN96" s="286"/>
      <c r="AO96" s="286"/>
      <c r="AP96" s="286"/>
      <c r="AQ96" s="286"/>
      <c r="AR96" s="286"/>
      <c r="AS96" s="286"/>
      <c r="AT96" s="286"/>
      <c r="AU96" s="286"/>
      <c r="AV96" s="286"/>
      <c r="AW96" s="286"/>
      <c r="AX96" s="286"/>
      <c r="AY96" s="286"/>
      <c r="AZ96" s="286"/>
      <c r="BA96" s="286"/>
      <c r="BB96" s="286"/>
      <c r="BC96" s="286"/>
    </row>
    <row r="97" spans="1:55" ht="13.5">
      <c r="A97" s="191">
        <v>89</v>
      </c>
      <c r="B97" s="318">
        <f t="shared" si="3"/>
        <v>3.0855000000000006</v>
      </c>
      <c r="C97" s="319">
        <f t="shared" si="4"/>
        <v>3.8500000000000005</v>
      </c>
      <c r="D97" s="320">
        <f t="shared" si="5"/>
        <v>2.7115</v>
      </c>
      <c r="I97" s="284"/>
      <c r="J97" s="298">
        <v>95</v>
      </c>
      <c r="K97" s="324">
        <v>5.607005</v>
      </c>
      <c r="L97" s="268">
        <v>5.65</v>
      </c>
      <c r="M97" s="269">
        <v>0.55000000000000004</v>
      </c>
      <c r="N97" s="270">
        <v>7.07</v>
      </c>
      <c r="O97" s="271">
        <v>0.62</v>
      </c>
      <c r="P97" s="272">
        <v>4.9800000000000004</v>
      </c>
      <c r="Q97" s="273">
        <v>0.43</v>
      </c>
      <c r="R97" s="286"/>
      <c r="S97" s="286"/>
      <c r="T97" s="286"/>
      <c r="U97" s="286"/>
      <c r="V97" s="286"/>
      <c r="W97" s="286"/>
      <c r="X97" s="286"/>
      <c r="Y97" s="286"/>
      <c r="Z97" s="286"/>
      <c r="AA97" s="286"/>
      <c r="AB97" s="286"/>
      <c r="AC97" s="286"/>
      <c r="AD97" s="286"/>
      <c r="AE97" s="286"/>
      <c r="AF97" s="286"/>
      <c r="AG97" s="286"/>
      <c r="AH97" s="286"/>
      <c r="AI97" s="286"/>
      <c r="AJ97" s="286"/>
      <c r="AK97" s="286"/>
      <c r="AL97" s="286"/>
      <c r="AM97" s="286"/>
      <c r="AN97" s="286"/>
      <c r="AO97" s="286"/>
      <c r="AP97" s="286"/>
      <c r="AQ97" s="286"/>
      <c r="AR97" s="286"/>
      <c r="AS97" s="286"/>
      <c r="AT97" s="286"/>
      <c r="AU97" s="286"/>
      <c r="AV97" s="286"/>
      <c r="AW97" s="286"/>
      <c r="AX97" s="286"/>
      <c r="AY97" s="286"/>
      <c r="AZ97" s="286"/>
      <c r="BA97" s="286"/>
      <c r="BB97" s="286"/>
      <c r="BC97" s="286"/>
    </row>
    <row r="98" spans="1:55" ht="13.5">
      <c r="A98" s="314">
        <v>90</v>
      </c>
      <c r="B98" s="315">
        <f t="shared" si="3"/>
        <v>3.0855000000000006</v>
      </c>
      <c r="C98" s="316">
        <f t="shared" si="4"/>
        <v>3.8555000000000001</v>
      </c>
      <c r="D98" s="317">
        <f t="shared" si="5"/>
        <v>2.7170000000000005</v>
      </c>
      <c r="I98" s="284"/>
      <c r="J98" s="298">
        <v>96</v>
      </c>
      <c r="K98" s="324">
        <v>5.6113850000000003</v>
      </c>
      <c r="L98" s="268">
        <v>5.66</v>
      </c>
      <c r="M98" s="269">
        <v>0.55000000000000004</v>
      </c>
      <c r="N98" s="270">
        <v>7.08</v>
      </c>
      <c r="O98" s="271">
        <v>0.62</v>
      </c>
      <c r="P98" s="272">
        <v>4.99</v>
      </c>
      <c r="Q98" s="273">
        <v>0.43</v>
      </c>
      <c r="R98" s="286"/>
      <c r="S98" s="286"/>
      <c r="T98" s="286"/>
      <c r="U98" s="286"/>
      <c r="V98" s="286"/>
      <c r="W98" s="286"/>
      <c r="X98" s="286"/>
      <c r="Y98" s="286"/>
      <c r="Z98" s="286"/>
      <c r="AA98" s="286"/>
      <c r="AB98" s="286"/>
      <c r="AC98" s="286"/>
      <c r="AD98" s="286"/>
      <c r="AE98" s="286"/>
      <c r="AF98" s="286"/>
      <c r="AG98" s="286"/>
      <c r="AH98" s="286"/>
      <c r="AI98" s="286"/>
      <c r="AJ98" s="286"/>
      <c r="AK98" s="286"/>
      <c r="AL98" s="286"/>
      <c r="AM98" s="286"/>
      <c r="AN98" s="286"/>
      <c r="AO98" s="286"/>
      <c r="AP98" s="286"/>
      <c r="AQ98" s="286"/>
      <c r="AR98" s="286"/>
      <c r="AS98" s="286"/>
      <c r="AT98" s="286"/>
      <c r="AU98" s="286"/>
      <c r="AV98" s="286"/>
      <c r="AW98" s="286"/>
      <c r="AX98" s="286"/>
      <c r="AY98" s="286"/>
      <c r="AZ98" s="286"/>
      <c r="BA98" s="286"/>
      <c r="BB98" s="286"/>
      <c r="BC98" s="286"/>
    </row>
    <row r="99" spans="1:55" ht="13.5">
      <c r="A99" s="191">
        <v>91</v>
      </c>
      <c r="B99" s="318">
        <f t="shared" si="3"/>
        <v>3.0910000000000002</v>
      </c>
      <c r="C99" s="319">
        <f t="shared" si="4"/>
        <v>3.8610000000000002</v>
      </c>
      <c r="D99" s="320">
        <f t="shared" si="5"/>
        <v>2.7225000000000001</v>
      </c>
      <c r="I99" s="284"/>
      <c r="J99" s="298">
        <v>97</v>
      </c>
      <c r="K99" s="324">
        <v>5.6199700000000004</v>
      </c>
      <c r="L99" s="268">
        <v>5.67</v>
      </c>
      <c r="M99" s="269">
        <v>0.55000000000000004</v>
      </c>
      <c r="N99" s="270">
        <v>7.09</v>
      </c>
      <c r="O99" s="271">
        <v>0.61</v>
      </c>
      <c r="P99" s="272">
        <v>4.99</v>
      </c>
      <c r="Q99" s="273">
        <v>0.43</v>
      </c>
      <c r="R99" s="286"/>
      <c r="S99" s="286"/>
      <c r="T99" s="286"/>
      <c r="U99" s="286"/>
      <c r="V99" s="286"/>
      <c r="W99" s="286"/>
      <c r="X99" s="286"/>
      <c r="Y99" s="286"/>
      <c r="Z99" s="286"/>
      <c r="AA99" s="286"/>
      <c r="AB99" s="286"/>
      <c r="AC99" s="286"/>
      <c r="AD99" s="286"/>
      <c r="AE99" s="286"/>
      <c r="AF99" s="286"/>
      <c r="AG99" s="286"/>
      <c r="AH99" s="286"/>
      <c r="AI99" s="286"/>
      <c r="AJ99" s="286"/>
      <c r="AK99" s="286"/>
      <c r="AL99" s="286"/>
      <c r="AM99" s="286"/>
      <c r="AN99" s="286"/>
      <c r="AO99" s="286"/>
      <c r="AP99" s="286"/>
      <c r="AQ99" s="286"/>
      <c r="AR99" s="286"/>
      <c r="AS99" s="286"/>
      <c r="AT99" s="286"/>
      <c r="AU99" s="286"/>
      <c r="AV99" s="286"/>
      <c r="AW99" s="286"/>
      <c r="AX99" s="286"/>
      <c r="AY99" s="286"/>
      <c r="AZ99" s="286"/>
      <c r="BA99" s="286"/>
      <c r="BB99" s="286"/>
      <c r="BC99" s="286"/>
    </row>
    <row r="100" spans="1:55" ht="13.5">
      <c r="A100" s="314">
        <v>92</v>
      </c>
      <c r="B100" s="315">
        <f t="shared" si="3"/>
        <v>3.0965000000000003</v>
      </c>
      <c r="C100" s="316">
        <f t="shared" si="4"/>
        <v>3.8665000000000003</v>
      </c>
      <c r="D100" s="317">
        <f t="shared" si="5"/>
        <v>2.7225000000000001</v>
      </c>
      <c r="I100" s="284"/>
      <c r="J100" s="298">
        <v>98</v>
      </c>
      <c r="K100" s="324">
        <v>5.626557</v>
      </c>
      <c r="L100" s="268">
        <v>5.67</v>
      </c>
      <c r="M100" s="269">
        <v>0.55000000000000004</v>
      </c>
      <c r="N100" s="270">
        <v>7.1</v>
      </c>
      <c r="O100" s="271">
        <v>0.61</v>
      </c>
      <c r="P100" s="272">
        <v>5</v>
      </c>
      <c r="Q100" s="273">
        <v>0.43</v>
      </c>
      <c r="R100" s="286"/>
      <c r="S100" s="286"/>
      <c r="T100" s="286"/>
      <c r="U100" s="286"/>
      <c r="V100" s="286"/>
      <c r="W100" s="286"/>
      <c r="X100" s="286"/>
      <c r="Y100" s="286"/>
      <c r="Z100" s="286"/>
      <c r="AA100" s="286"/>
      <c r="AB100" s="286"/>
      <c r="AC100" s="286"/>
      <c r="AD100" s="286"/>
      <c r="AE100" s="286"/>
      <c r="AF100" s="286"/>
      <c r="AG100" s="286"/>
      <c r="AH100" s="286"/>
      <c r="AI100" s="286"/>
      <c r="AJ100" s="286"/>
      <c r="AK100" s="286"/>
      <c r="AL100" s="286"/>
      <c r="AM100" s="286"/>
      <c r="AN100" s="286"/>
      <c r="AO100" s="286"/>
      <c r="AP100" s="286"/>
      <c r="AQ100" s="286"/>
      <c r="AR100" s="286"/>
      <c r="AS100" s="286"/>
      <c r="AT100" s="286"/>
      <c r="AU100" s="286"/>
      <c r="AV100" s="286"/>
      <c r="AW100" s="286"/>
      <c r="AX100" s="286"/>
      <c r="AY100" s="286"/>
      <c r="AZ100" s="286"/>
      <c r="BA100" s="286"/>
      <c r="BB100" s="286"/>
      <c r="BC100" s="286"/>
    </row>
    <row r="101" spans="1:55" ht="13.5">
      <c r="A101" s="191">
        <v>93</v>
      </c>
      <c r="B101" s="318">
        <f t="shared" si="3"/>
        <v>3.1019999999999999</v>
      </c>
      <c r="C101" s="319">
        <f t="shared" si="4"/>
        <v>3.8720000000000003</v>
      </c>
      <c r="D101" s="320">
        <f t="shared" si="5"/>
        <v>2.7280000000000002</v>
      </c>
      <c r="I101" s="284"/>
      <c r="J101" s="298">
        <v>99</v>
      </c>
      <c r="K101" s="324">
        <v>5.6339290000000002</v>
      </c>
      <c r="L101" s="268">
        <v>5.68</v>
      </c>
      <c r="M101" s="269">
        <v>0.55000000000000004</v>
      </c>
      <c r="N101" s="270">
        <v>7.11</v>
      </c>
      <c r="O101" s="271">
        <v>0.61</v>
      </c>
      <c r="P101" s="272">
        <v>5.01</v>
      </c>
      <c r="Q101" s="273">
        <v>0.43</v>
      </c>
      <c r="R101" s="286"/>
      <c r="S101" s="286"/>
      <c r="T101" s="286"/>
      <c r="U101" s="286"/>
      <c r="V101" s="286"/>
      <c r="W101" s="286"/>
      <c r="X101" s="286"/>
      <c r="Y101" s="286"/>
      <c r="Z101" s="286"/>
      <c r="AA101" s="286"/>
      <c r="AB101" s="286"/>
      <c r="AC101" s="286"/>
      <c r="AD101" s="286"/>
      <c r="AE101" s="286"/>
      <c r="AF101" s="286"/>
      <c r="AG101" s="286"/>
      <c r="AH101" s="286"/>
      <c r="AI101" s="286"/>
      <c r="AJ101" s="286"/>
      <c r="AK101" s="286"/>
      <c r="AL101" s="286"/>
      <c r="AM101" s="286"/>
      <c r="AN101" s="286"/>
      <c r="AO101" s="286"/>
      <c r="AP101" s="286"/>
      <c r="AQ101" s="286"/>
      <c r="AR101" s="286"/>
      <c r="AS101" s="286"/>
      <c r="AT101" s="286"/>
      <c r="AU101" s="286"/>
      <c r="AV101" s="286"/>
      <c r="AW101" s="286"/>
      <c r="AX101" s="286"/>
      <c r="AY101" s="286"/>
      <c r="AZ101" s="286"/>
      <c r="BA101" s="286"/>
      <c r="BB101" s="286"/>
      <c r="BC101" s="286"/>
    </row>
    <row r="102" spans="1:55" ht="13.5">
      <c r="A102" s="314">
        <v>94</v>
      </c>
      <c r="B102" s="315">
        <f t="shared" si="3"/>
        <v>3.1019999999999999</v>
      </c>
      <c r="C102" s="316">
        <f t="shared" si="4"/>
        <v>3.8775000000000004</v>
      </c>
      <c r="D102" s="317">
        <f t="shared" si="5"/>
        <v>2.7335000000000003</v>
      </c>
      <c r="I102" s="284"/>
      <c r="J102" s="298">
        <v>100</v>
      </c>
      <c r="K102" s="324">
        <v>5.6403439999999998</v>
      </c>
      <c r="L102" s="268">
        <v>5.69</v>
      </c>
      <c r="M102" s="269">
        <v>0.55000000000000004</v>
      </c>
      <c r="N102" s="270">
        <v>7.12</v>
      </c>
      <c r="O102" s="271">
        <v>0.61</v>
      </c>
      <c r="P102" s="272">
        <v>5.0199999999999996</v>
      </c>
      <c r="Q102" s="273">
        <v>0.43</v>
      </c>
      <c r="R102" s="286"/>
      <c r="S102" s="286"/>
      <c r="T102" s="286"/>
      <c r="U102" s="286"/>
      <c r="V102" s="286"/>
      <c r="W102" s="286"/>
      <c r="X102" s="286"/>
      <c r="Y102" s="286"/>
      <c r="Z102" s="286"/>
      <c r="AA102" s="286"/>
      <c r="AB102" s="286"/>
      <c r="AC102" s="286"/>
      <c r="AD102" s="286"/>
      <c r="AE102" s="286"/>
      <c r="AF102" s="286"/>
      <c r="AG102" s="286"/>
      <c r="AH102" s="286"/>
      <c r="AI102" s="286"/>
      <c r="AJ102" s="286"/>
      <c r="AK102" s="286"/>
      <c r="AL102" s="286"/>
      <c r="AM102" s="286"/>
      <c r="AN102" s="286"/>
      <c r="AO102" s="286"/>
      <c r="AP102" s="286"/>
      <c r="AQ102" s="286"/>
      <c r="AR102" s="286"/>
      <c r="AS102" s="286"/>
      <c r="AT102" s="286"/>
      <c r="AU102" s="286"/>
      <c r="AV102" s="286"/>
      <c r="AW102" s="286"/>
      <c r="AX102" s="286"/>
      <c r="AY102" s="286"/>
      <c r="AZ102" s="286"/>
      <c r="BA102" s="286"/>
      <c r="BB102" s="286"/>
      <c r="BC102" s="286"/>
    </row>
    <row r="103" spans="1:55" ht="12.75">
      <c r="A103" s="191">
        <v>95</v>
      </c>
      <c r="B103" s="318">
        <f t="shared" si="3"/>
        <v>3.1075000000000004</v>
      </c>
      <c r="C103" s="319">
        <f t="shared" si="4"/>
        <v>3.8885000000000005</v>
      </c>
      <c r="D103" s="320">
        <f t="shared" si="5"/>
        <v>2.7390000000000003</v>
      </c>
      <c r="I103" s="284"/>
      <c r="J103" s="286"/>
      <c r="K103" s="286"/>
      <c r="L103" s="286"/>
      <c r="M103" s="286"/>
      <c r="N103" s="286"/>
      <c r="O103" s="286"/>
      <c r="P103" s="286"/>
      <c r="Q103" s="286"/>
      <c r="R103" s="286"/>
      <c r="S103" s="286"/>
      <c r="T103" s="286"/>
      <c r="U103" s="286"/>
      <c r="V103" s="286"/>
      <c r="W103" s="286"/>
      <c r="X103" s="286"/>
      <c r="Y103" s="286"/>
      <c r="Z103" s="286"/>
      <c r="AA103" s="286"/>
      <c r="AB103" s="286"/>
      <c r="AC103" s="286"/>
      <c r="AD103" s="286"/>
      <c r="AE103" s="286"/>
      <c r="AF103" s="286"/>
      <c r="AG103" s="286"/>
      <c r="AH103" s="286"/>
      <c r="AI103" s="286"/>
      <c r="AJ103" s="286"/>
      <c r="AK103" s="286"/>
      <c r="AL103" s="286"/>
      <c r="AM103" s="286"/>
      <c r="AN103" s="286"/>
      <c r="AO103" s="286"/>
      <c r="AP103" s="286"/>
      <c r="AQ103" s="286"/>
      <c r="AR103" s="286"/>
      <c r="AS103" s="286"/>
      <c r="AT103" s="286"/>
      <c r="AU103" s="286"/>
      <c r="AV103" s="286"/>
      <c r="AW103" s="286"/>
      <c r="AX103" s="286"/>
      <c r="AY103" s="286"/>
      <c r="AZ103" s="286"/>
      <c r="BA103" s="286"/>
      <c r="BB103" s="286"/>
      <c r="BC103" s="286"/>
    </row>
    <row r="104" spans="1:55" ht="12.75">
      <c r="A104" s="314">
        <v>96</v>
      </c>
      <c r="B104" s="315">
        <f t="shared" si="3"/>
        <v>3.1130000000000004</v>
      </c>
      <c r="C104" s="316">
        <f t="shared" si="4"/>
        <v>3.8940000000000006</v>
      </c>
      <c r="D104" s="317">
        <f t="shared" si="5"/>
        <v>2.7445000000000004</v>
      </c>
      <c r="I104" s="284"/>
      <c r="J104" s="286"/>
      <c r="K104" s="286"/>
      <c r="L104" s="286"/>
      <c r="M104" s="286"/>
      <c r="N104" s="286"/>
      <c r="O104" s="286"/>
      <c r="P104" s="286"/>
      <c r="Q104" s="286"/>
      <c r="R104" s="286"/>
      <c r="S104" s="286"/>
      <c r="T104" s="286"/>
      <c r="U104" s="286"/>
      <c r="V104" s="286"/>
      <c r="W104" s="286"/>
      <c r="X104" s="286"/>
      <c r="Y104" s="286"/>
      <c r="Z104" s="286"/>
      <c r="AA104" s="286"/>
      <c r="AB104" s="286"/>
      <c r="AC104" s="286"/>
      <c r="AD104" s="286"/>
      <c r="AE104" s="286"/>
      <c r="AF104" s="286"/>
      <c r="AG104" s="286"/>
      <c r="AH104" s="286"/>
      <c r="AI104" s="286"/>
      <c r="AJ104" s="286"/>
      <c r="AK104" s="286"/>
      <c r="AL104" s="286"/>
      <c r="AM104" s="286"/>
      <c r="AN104" s="286"/>
      <c r="AO104" s="286"/>
      <c r="AP104" s="286"/>
      <c r="AQ104" s="286"/>
      <c r="AR104" s="286"/>
      <c r="AS104" s="286"/>
      <c r="AT104" s="286"/>
      <c r="AU104" s="286"/>
      <c r="AV104" s="286"/>
      <c r="AW104" s="286"/>
      <c r="AX104" s="286"/>
      <c r="AY104" s="286"/>
      <c r="AZ104" s="286"/>
      <c r="BA104" s="286"/>
      <c r="BB104" s="286"/>
      <c r="BC104" s="286"/>
    </row>
    <row r="105" spans="1:55" ht="12.75">
      <c r="A105" s="191">
        <v>97</v>
      </c>
      <c r="B105" s="318">
        <f t="shared" si="3"/>
        <v>3.1185</v>
      </c>
      <c r="C105" s="319">
        <f t="shared" si="4"/>
        <v>3.8995000000000002</v>
      </c>
      <c r="D105" s="320">
        <f t="shared" si="5"/>
        <v>2.7445000000000004</v>
      </c>
      <c r="I105" s="284"/>
      <c r="J105" s="286"/>
      <c r="K105" s="286"/>
      <c r="L105" s="286"/>
      <c r="M105" s="286"/>
      <c r="N105" s="286"/>
      <c r="O105" s="286"/>
      <c r="P105" s="286"/>
      <c r="Q105" s="286"/>
      <c r="R105" s="286"/>
      <c r="S105" s="286"/>
      <c r="T105" s="286"/>
      <c r="U105" s="286"/>
      <c r="V105" s="286"/>
      <c r="W105" s="286"/>
      <c r="X105" s="286"/>
      <c r="Y105" s="286"/>
      <c r="Z105" s="286"/>
      <c r="AA105" s="286"/>
      <c r="AB105" s="286"/>
      <c r="AC105" s="286"/>
      <c r="AD105" s="286"/>
      <c r="AE105" s="286"/>
      <c r="AF105" s="286"/>
      <c r="AG105" s="286"/>
      <c r="AH105" s="286"/>
      <c r="AI105" s="286"/>
      <c r="AJ105" s="286"/>
      <c r="AK105" s="286"/>
      <c r="AL105" s="286"/>
      <c r="AM105" s="286"/>
      <c r="AN105" s="286"/>
      <c r="AO105" s="286"/>
      <c r="AP105" s="286"/>
      <c r="AQ105" s="286"/>
      <c r="AR105" s="286"/>
      <c r="AS105" s="286"/>
      <c r="AT105" s="286"/>
      <c r="AU105" s="286"/>
      <c r="AV105" s="286"/>
      <c r="AW105" s="286"/>
      <c r="AX105" s="286"/>
      <c r="AY105" s="286"/>
      <c r="AZ105" s="286"/>
      <c r="BA105" s="286"/>
      <c r="BB105" s="286"/>
      <c r="BC105" s="286"/>
    </row>
    <row r="106" spans="1:55" ht="12.75">
      <c r="A106" s="314">
        <v>98</v>
      </c>
      <c r="B106" s="315">
        <f t="shared" si="3"/>
        <v>3.1185</v>
      </c>
      <c r="C106" s="316">
        <f t="shared" si="4"/>
        <v>3.9050000000000002</v>
      </c>
      <c r="D106" s="317">
        <f t="shared" si="5"/>
        <v>2.75</v>
      </c>
      <c r="I106" s="284"/>
      <c r="J106" s="286"/>
      <c r="K106" s="286"/>
      <c r="L106" s="286"/>
      <c r="M106" s="286"/>
      <c r="N106" s="286"/>
      <c r="O106" s="286"/>
      <c r="P106" s="286"/>
      <c r="Q106" s="286"/>
      <c r="R106" s="286"/>
      <c r="S106" s="286"/>
      <c r="T106" s="286"/>
      <c r="U106" s="286"/>
      <c r="V106" s="286"/>
      <c r="W106" s="286"/>
      <c r="X106" s="286"/>
      <c r="Y106" s="286"/>
      <c r="Z106" s="286"/>
      <c r="AA106" s="286"/>
      <c r="AB106" s="286"/>
      <c r="AC106" s="286"/>
      <c r="AD106" s="286"/>
      <c r="AE106" s="286"/>
      <c r="AF106" s="286"/>
      <c r="AG106" s="286"/>
      <c r="AH106" s="286"/>
      <c r="AI106" s="286"/>
      <c r="AJ106" s="286"/>
      <c r="AK106" s="286"/>
      <c r="AL106" s="286"/>
      <c r="AM106" s="286"/>
      <c r="AN106" s="286"/>
      <c r="AO106" s="286"/>
      <c r="AP106" s="286"/>
      <c r="AQ106" s="286"/>
      <c r="AR106" s="286"/>
      <c r="AS106" s="286"/>
      <c r="AT106" s="286"/>
      <c r="AU106" s="286"/>
      <c r="AV106" s="286"/>
      <c r="AW106" s="286"/>
      <c r="AX106" s="286"/>
      <c r="AY106" s="286"/>
      <c r="AZ106" s="286"/>
      <c r="BA106" s="286"/>
      <c r="BB106" s="286"/>
      <c r="BC106" s="286"/>
    </row>
    <row r="107" spans="1:55" ht="12.75">
      <c r="A107" s="191">
        <v>99</v>
      </c>
      <c r="B107" s="318">
        <f t="shared" si="3"/>
        <v>3.1240000000000001</v>
      </c>
      <c r="C107" s="319">
        <f t="shared" si="4"/>
        <v>3.9105000000000003</v>
      </c>
      <c r="D107" s="320">
        <f t="shared" si="5"/>
        <v>2.7555000000000001</v>
      </c>
      <c r="I107" s="284"/>
      <c r="J107" s="286"/>
      <c r="K107" s="286"/>
      <c r="L107" s="286"/>
      <c r="M107" s="286"/>
      <c r="N107" s="286"/>
      <c r="O107" s="286"/>
      <c r="P107" s="286"/>
      <c r="Q107" s="286"/>
      <c r="R107" s="286"/>
      <c r="S107" s="286"/>
      <c r="T107" s="286"/>
      <c r="U107" s="286"/>
      <c r="V107" s="286"/>
      <c r="W107" s="286"/>
      <c r="X107" s="286"/>
      <c r="Y107" s="286"/>
      <c r="Z107" s="286"/>
      <c r="AA107" s="286"/>
      <c r="AB107" s="286"/>
      <c r="AC107" s="286"/>
      <c r="AD107" s="286"/>
      <c r="AE107" s="286"/>
      <c r="AF107" s="286"/>
      <c r="AG107" s="286"/>
      <c r="AH107" s="286"/>
      <c r="AI107" s="286"/>
      <c r="AJ107" s="286"/>
      <c r="AK107" s="286"/>
      <c r="AL107" s="286"/>
      <c r="AM107" s="286"/>
      <c r="AN107" s="286"/>
      <c r="AO107" s="286"/>
      <c r="AP107" s="286"/>
      <c r="AQ107" s="286"/>
      <c r="AR107" s="286"/>
      <c r="AS107" s="286"/>
      <c r="AT107" s="286"/>
      <c r="AU107" s="286"/>
      <c r="AV107" s="286"/>
      <c r="AW107" s="286"/>
      <c r="AX107" s="286"/>
      <c r="AY107" s="286"/>
      <c r="AZ107" s="286"/>
      <c r="BA107" s="286"/>
      <c r="BB107" s="286"/>
      <c r="BC107" s="286"/>
    </row>
    <row r="108" spans="1:55" ht="12.75">
      <c r="A108" s="314">
        <v>100</v>
      </c>
      <c r="B108" s="325">
        <f t="shared" si="3"/>
        <v>3.1295000000000006</v>
      </c>
      <c r="C108" s="326">
        <f t="shared" si="4"/>
        <v>3.9160000000000004</v>
      </c>
      <c r="D108" s="327">
        <f t="shared" si="5"/>
        <v>2.7610000000000001</v>
      </c>
      <c r="I108" s="284"/>
      <c r="J108" s="286"/>
      <c r="K108" s="286"/>
      <c r="L108" s="286"/>
      <c r="M108" s="286"/>
      <c r="N108" s="286"/>
      <c r="O108" s="286"/>
      <c r="P108" s="286"/>
      <c r="Q108" s="286"/>
      <c r="R108" s="286"/>
      <c r="S108" s="286"/>
      <c r="T108" s="286"/>
      <c r="U108" s="286"/>
      <c r="V108" s="286"/>
      <c r="W108" s="286"/>
      <c r="X108" s="286"/>
      <c r="Y108" s="286"/>
      <c r="Z108" s="286"/>
      <c r="AA108" s="286"/>
      <c r="AB108" s="286"/>
      <c r="AC108" s="286"/>
      <c r="AD108" s="286"/>
      <c r="AE108" s="286"/>
      <c r="AF108" s="286"/>
      <c r="AG108" s="286"/>
      <c r="AH108" s="286"/>
      <c r="AI108" s="286"/>
      <c r="AJ108" s="286"/>
      <c r="AK108" s="286"/>
      <c r="AL108" s="286"/>
      <c r="AM108" s="286"/>
      <c r="AN108" s="286"/>
      <c r="AO108" s="286"/>
      <c r="AP108" s="286"/>
      <c r="AQ108" s="286"/>
      <c r="AR108" s="286"/>
      <c r="AS108" s="286"/>
      <c r="AT108" s="286"/>
      <c r="AU108" s="286"/>
      <c r="AV108" s="286"/>
      <c r="AW108" s="286"/>
      <c r="AX108" s="286"/>
      <c r="AY108" s="286"/>
      <c r="AZ108" s="286"/>
      <c r="BA108" s="286"/>
      <c r="BB108" s="286"/>
      <c r="BC108" s="286"/>
    </row>
  </sheetData>
  <mergeCells count="15">
    <mergeCell ref="A8:A9"/>
    <mergeCell ref="B8:D8"/>
    <mergeCell ref="F2:H2"/>
    <mergeCell ref="K2:M2"/>
    <mergeCell ref="N2:O2"/>
    <mergeCell ref="G3:G4"/>
    <mergeCell ref="H3:H4"/>
    <mergeCell ref="P2:Q2"/>
    <mergeCell ref="S3:S4"/>
    <mergeCell ref="F3:F4"/>
    <mergeCell ref="A5:A6"/>
    <mergeCell ref="B5:B6"/>
    <mergeCell ref="C5:D6"/>
    <mergeCell ref="S2:AB2"/>
    <mergeCell ref="T3:AB3"/>
  </mergeCells>
  <dataValidations count="1">
    <dataValidation type="decimal" allowBlank="1" showDropDown="1" showInputMessage="1" showErrorMessage="1" prompt="Enter a number between 0 and 1" sqref="B4" xr:uid="{00000000-0002-0000-0900-000000000000}">
      <formula1>0</formula1>
      <formula2>1</formula2>
    </dataValidation>
  </dataValidations>
  <pageMargins left="0.7" right="0.7" top="0.75" bottom="0.75"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003"/>
  <sheetViews>
    <sheetView showGridLines="0" workbookViewId="0">
      <selection sqref="A1:H1"/>
    </sheetView>
  </sheetViews>
  <sheetFormatPr defaultColWidth="12.59765625" defaultRowHeight="15.75" customHeight="1"/>
  <cols>
    <col min="1" max="1" width="20.46484375" customWidth="1"/>
    <col min="4" max="4" width="15.1328125" customWidth="1"/>
    <col min="6" max="6" width="7" customWidth="1"/>
    <col min="7" max="7" width="35.73046875" customWidth="1"/>
    <col min="8" max="8" width="6.265625" customWidth="1"/>
  </cols>
  <sheetData>
    <row r="1" spans="1:8" ht="24.75" customHeight="1">
      <c r="A1" s="386" t="s">
        <v>26</v>
      </c>
      <c r="B1" s="387"/>
      <c r="C1" s="387"/>
      <c r="D1" s="387"/>
      <c r="E1" s="387"/>
      <c r="F1" s="387"/>
      <c r="G1" s="387"/>
      <c r="H1" s="387"/>
    </row>
    <row r="2" spans="1:8" ht="24.75" customHeight="1">
      <c r="A2" s="330" t="s">
        <v>27</v>
      </c>
      <c r="B2" s="331"/>
      <c r="C2" s="331"/>
      <c r="D2" s="331"/>
      <c r="E2" s="331"/>
      <c r="F2" s="331"/>
      <c r="G2" s="331"/>
      <c r="H2" s="331"/>
    </row>
    <row r="3" spans="1:8" ht="13.15">
      <c r="A3" s="9" t="s">
        <v>28</v>
      </c>
      <c r="B3" s="10" t="s">
        <v>29</v>
      </c>
      <c r="D3" s="332" t="s">
        <v>30</v>
      </c>
      <c r="E3" s="11"/>
      <c r="F3" s="12">
        <v>0.9</v>
      </c>
      <c r="G3" s="334" t="s">
        <v>31</v>
      </c>
      <c r="H3" s="335"/>
    </row>
    <row r="4" spans="1:8" ht="12.75">
      <c r="A4" s="13">
        <v>3009.3885985397401</v>
      </c>
      <c r="D4" s="333"/>
      <c r="E4" s="11"/>
      <c r="F4" s="14"/>
      <c r="G4" s="14"/>
      <c r="H4" s="14"/>
    </row>
    <row r="5" spans="1:8" ht="13.15">
      <c r="A5" s="13">
        <v>2984.33512015927</v>
      </c>
      <c r="C5" s="15" t="s">
        <v>32</v>
      </c>
      <c r="D5" s="16" t="s">
        <v>33</v>
      </c>
      <c r="E5" s="17" t="s">
        <v>34</v>
      </c>
      <c r="F5" s="14"/>
      <c r="G5" s="18" t="s">
        <v>35</v>
      </c>
      <c r="H5" s="19">
        <f>COUNT(A:A)</f>
        <v>10</v>
      </c>
    </row>
    <row r="6" spans="1:8" ht="13.15">
      <c r="A6" s="13">
        <v>2999.9960315974599</v>
      </c>
      <c r="C6" s="20">
        <f>D6-_xlfn.STDEV.S(A:A)/SQRT(H5)* _xlfn.T.INV(1-(1-F3)/2,H5-1)</f>
        <v>2992.6044254565059</v>
      </c>
      <c r="D6" s="21">
        <f>AVERAGE(A:A)</f>
        <v>3005.8789182377013</v>
      </c>
      <c r="E6" s="22">
        <f>D6+_xlfn.STDEV.S(A:A)/SQRT(H5)* _xlfn.T.INV(1-(1-F3)/2,H5-1)</f>
        <v>3019.1534110188968</v>
      </c>
      <c r="G6" s="23" t="s">
        <v>36</v>
      </c>
      <c r="H6" s="24">
        <f>EXP(GAMMALN((H5-1)/2) - LN(SQRT(2/(H5-1))) - GAMMALN(H5/2))</f>
        <v>1.0281092532666212</v>
      </c>
    </row>
    <row r="7" spans="1:8" ht="13.15">
      <c r="A7" s="13">
        <v>2989.9050770194799</v>
      </c>
      <c r="D7" s="25" t="str">
        <f>TEXT(D6,"0.0")&amp;" ± "&amp;TEXT(_xlfn.STDEV.S(A:A)/SQRT(H5)* _xlfn.T.INV(1-(1-F3)/2,H5-1),"0.0")</f>
        <v>3005.9 ± 13.3</v>
      </c>
      <c r="E7" s="11"/>
      <c r="F7" s="14"/>
      <c r="G7" s="14"/>
      <c r="H7" s="14"/>
    </row>
    <row r="8" spans="1:8" ht="12.75">
      <c r="A8" s="13">
        <v>3007.9568246172098</v>
      </c>
      <c r="C8" s="26"/>
      <c r="D8" s="27"/>
      <c r="E8" s="28"/>
      <c r="F8" s="14"/>
      <c r="G8" s="14"/>
      <c r="H8" s="14"/>
    </row>
    <row r="9" spans="1:8" ht="12.75">
      <c r="A9" s="13">
        <v>3045.1099272033598</v>
      </c>
      <c r="C9" s="29" t="s">
        <v>32</v>
      </c>
      <c r="D9" s="30" t="s">
        <v>37</v>
      </c>
      <c r="E9" s="31" t="s">
        <v>34</v>
      </c>
      <c r="F9" s="14"/>
      <c r="G9" s="14"/>
      <c r="H9" s="14"/>
    </row>
    <row r="10" spans="1:8" ht="13.15">
      <c r="A10" s="13">
        <v>2988.5183160001402</v>
      </c>
      <c r="C10" s="32">
        <f>SQRT(C13)</f>
        <v>16.701785863697562</v>
      </c>
      <c r="D10" s="33">
        <f>H6*SQRT(D13)</f>
        <v>23.54333499690059</v>
      </c>
      <c r="E10" s="34">
        <f>SQRT(E13)</f>
        <v>37.674437329479645</v>
      </c>
      <c r="F10" s="14"/>
      <c r="G10" s="14"/>
      <c r="H10" s="14"/>
    </row>
    <row r="11" spans="1:8" ht="12.75">
      <c r="A11" s="13">
        <v>3047.2975146072399</v>
      </c>
      <c r="C11" s="35"/>
      <c r="D11" s="36">
        <f>SQRT(D13)</f>
        <v>22.899643128486716</v>
      </c>
      <c r="E11" s="37" t="s">
        <v>38</v>
      </c>
      <c r="F11" s="38"/>
      <c r="G11" s="14"/>
      <c r="H11" s="14"/>
    </row>
    <row r="12" spans="1:8" ht="12.75">
      <c r="A12" s="13">
        <v>2998.9941990387401</v>
      </c>
      <c r="C12" s="39" t="s">
        <v>32</v>
      </c>
      <c r="D12" s="40" t="s">
        <v>39</v>
      </c>
      <c r="E12" s="41" t="s">
        <v>34</v>
      </c>
      <c r="F12" s="14"/>
      <c r="G12" s="14"/>
      <c r="H12" s="14"/>
    </row>
    <row r="13" spans="1:8" ht="12.75">
      <c r="A13" s="13">
        <v>2987.2875735943699</v>
      </c>
      <c r="C13" s="42">
        <f>(H5-1)*D13/CHIINV((1-F3)/2,H5-1)</f>
        <v>278.94965103680778</v>
      </c>
      <c r="D13" s="43">
        <f>_xlfn.VAR.S(A:A)</f>
        <v>524.39365541204893</v>
      </c>
      <c r="E13" s="44">
        <f>(H5-1)*D13/CHIINV(1-(1-F3)/2,H5-1)</f>
        <v>1419.3632280928891</v>
      </c>
      <c r="F13" s="14"/>
      <c r="G13" s="14"/>
      <c r="H13" s="14"/>
    </row>
    <row r="14" spans="1:8" ht="12.75">
      <c r="A14" s="13"/>
      <c r="D14" s="45"/>
      <c r="E14" s="11"/>
      <c r="F14" s="14"/>
      <c r="G14" s="14"/>
      <c r="H14" s="14"/>
    </row>
    <row r="15" spans="1:8" ht="12.75">
      <c r="A15" s="13"/>
      <c r="C15" s="336" t="str">
        <f>"These are estimates of the true/population statistics.
The computed Confidence Interval [CI-, CI+] will contain the true value in "&amp;TEXT(F3,"0%")&amp;" of trials.
This also means that in "&amp;TEXT(1-F3,"0%")&amp;" of trials the true value will be outside of the computed Confidence Interval [CI-, CI+].
(Note that the computed CI will be different in each trial.)"</f>
        <v>These are estimates of the true/population statistics.
The computed Confidence Interval [CI-, CI+] will contain the true value in 90% of trials.
This also means that in 10% of trials the true value will be outside of the computed Confidence Interval [CI-, CI+].
(Note that the computed CI will be different in each trial.)</v>
      </c>
      <c r="D15" s="337"/>
      <c r="E15" s="337"/>
      <c r="F15" s="14"/>
      <c r="G15" s="14"/>
      <c r="H15" s="14"/>
    </row>
    <row r="16" spans="1:8" ht="12.75">
      <c r="A16" s="13"/>
      <c r="C16" s="329"/>
      <c r="D16" s="329"/>
      <c r="E16" s="329"/>
      <c r="F16" s="14"/>
      <c r="G16" s="14"/>
      <c r="H16" s="14"/>
    </row>
    <row r="17" spans="1:8" ht="12.75">
      <c r="A17" s="13"/>
      <c r="C17" s="329"/>
      <c r="D17" s="329"/>
      <c r="E17" s="329"/>
      <c r="F17" s="14"/>
      <c r="G17" s="14"/>
      <c r="H17" s="14"/>
    </row>
    <row r="18" spans="1:8" ht="12.75">
      <c r="A18" s="13"/>
      <c r="C18" s="329"/>
      <c r="D18" s="329"/>
      <c r="E18" s="329"/>
      <c r="F18" s="14"/>
      <c r="G18" s="14"/>
      <c r="H18" s="14"/>
    </row>
    <row r="19" spans="1:8" ht="12.75">
      <c r="A19" s="13"/>
      <c r="C19" s="329"/>
      <c r="D19" s="329"/>
      <c r="E19" s="329"/>
      <c r="F19" s="14"/>
      <c r="G19" s="14"/>
      <c r="H19" s="14"/>
    </row>
    <row r="20" spans="1:8" ht="12.75">
      <c r="A20" s="13"/>
      <c r="C20" s="329"/>
      <c r="D20" s="329"/>
      <c r="E20" s="329"/>
      <c r="F20" s="14"/>
      <c r="G20" s="14"/>
      <c r="H20" s="14"/>
    </row>
    <row r="21" spans="1:8" ht="12.75">
      <c r="A21" s="13"/>
      <c r="B21" s="14"/>
      <c r="C21" s="329"/>
      <c r="D21" s="329"/>
      <c r="E21" s="329"/>
      <c r="F21" s="14"/>
      <c r="G21" s="14"/>
      <c r="H21" s="14"/>
    </row>
    <row r="22" spans="1:8" ht="12.75">
      <c r="A22" s="13"/>
      <c r="B22" s="14"/>
      <c r="C22" s="329"/>
      <c r="D22" s="329"/>
      <c r="E22" s="329"/>
      <c r="F22" s="14"/>
      <c r="G22" s="14"/>
      <c r="H22" s="14"/>
    </row>
    <row r="23" spans="1:8" ht="12.75">
      <c r="A23" s="13"/>
      <c r="B23" s="14"/>
      <c r="C23" s="329"/>
      <c r="D23" s="329"/>
      <c r="E23" s="329"/>
      <c r="F23" s="14"/>
      <c r="G23" s="14"/>
      <c r="H23" s="14"/>
    </row>
    <row r="24" spans="1:8" ht="12.75">
      <c r="A24" s="13"/>
      <c r="B24" s="14"/>
      <c r="C24" s="329"/>
      <c r="D24" s="329"/>
      <c r="E24" s="329"/>
      <c r="F24" s="14"/>
      <c r="G24" s="14"/>
      <c r="H24" s="14"/>
    </row>
    <row r="25" spans="1:8" ht="12.75">
      <c r="A25" s="13"/>
      <c r="B25" s="14"/>
      <c r="C25" s="329"/>
      <c r="D25" s="329"/>
      <c r="E25" s="329"/>
      <c r="F25" s="14"/>
      <c r="G25" s="14"/>
      <c r="H25" s="14"/>
    </row>
    <row r="26" spans="1:8" ht="12.75">
      <c r="A26" s="13"/>
      <c r="B26" s="14"/>
      <c r="C26" s="329"/>
      <c r="D26" s="329"/>
      <c r="E26" s="329"/>
      <c r="F26" s="14"/>
      <c r="G26" s="14"/>
      <c r="H26" s="14"/>
    </row>
    <row r="27" spans="1:8" ht="12.75">
      <c r="A27" s="13"/>
      <c r="B27" s="14"/>
      <c r="C27" s="14"/>
      <c r="D27" s="46"/>
      <c r="E27" s="47"/>
      <c r="F27" s="14"/>
      <c r="G27" s="14"/>
      <c r="H27" s="14"/>
    </row>
    <row r="28" spans="1:8" ht="12.75">
      <c r="A28" s="13"/>
      <c r="B28" s="14"/>
      <c r="C28" s="14"/>
      <c r="D28" s="46"/>
      <c r="E28" s="47"/>
      <c r="F28" s="14"/>
      <c r="G28" s="14"/>
      <c r="H28" s="14"/>
    </row>
    <row r="29" spans="1:8" ht="12.75">
      <c r="A29" s="13"/>
      <c r="B29" s="14"/>
      <c r="C29" s="14"/>
      <c r="D29" s="46"/>
      <c r="E29" s="47"/>
      <c r="F29" s="14"/>
      <c r="G29" s="14"/>
      <c r="H29" s="14"/>
    </row>
    <row r="30" spans="1:8" ht="12.75">
      <c r="A30" s="13"/>
      <c r="B30" s="14"/>
      <c r="C30" s="14"/>
      <c r="D30" s="46"/>
      <c r="E30" s="47"/>
      <c r="F30" s="14"/>
      <c r="G30" s="14"/>
      <c r="H30" s="14"/>
    </row>
    <row r="31" spans="1:8" ht="12.75">
      <c r="A31" s="13"/>
      <c r="B31" s="14"/>
      <c r="C31" s="14"/>
      <c r="D31" s="46"/>
      <c r="E31" s="47"/>
      <c r="F31" s="14"/>
      <c r="G31" s="14"/>
      <c r="H31" s="14"/>
    </row>
    <row r="32" spans="1:8" ht="12.75">
      <c r="A32" s="13"/>
      <c r="B32" s="14"/>
      <c r="C32" s="14"/>
      <c r="D32" s="46"/>
      <c r="E32" s="47"/>
      <c r="F32" s="14"/>
      <c r="G32" s="14"/>
      <c r="H32" s="14"/>
    </row>
    <row r="33" spans="1:8" ht="12.75">
      <c r="A33" s="13"/>
      <c r="B33" s="14"/>
      <c r="C33" s="14"/>
      <c r="D33" s="46"/>
      <c r="E33" s="47"/>
      <c r="F33" s="14"/>
      <c r="G33" s="14"/>
      <c r="H33" s="14"/>
    </row>
    <row r="34" spans="1:8" ht="12.75">
      <c r="A34" s="13"/>
      <c r="B34" s="14"/>
      <c r="C34" s="14"/>
      <c r="D34" s="46"/>
      <c r="E34" s="47"/>
      <c r="F34" s="14"/>
      <c r="G34" s="14"/>
      <c r="H34" s="14"/>
    </row>
    <row r="35" spans="1:8" ht="12.75">
      <c r="A35" s="13"/>
      <c r="B35" s="14"/>
      <c r="C35" s="14"/>
      <c r="D35" s="46"/>
      <c r="E35" s="47"/>
      <c r="F35" s="14"/>
      <c r="G35" s="14"/>
      <c r="H35" s="14"/>
    </row>
    <row r="36" spans="1:8" ht="12.75">
      <c r="A36" s="13"/>
      <c r="B36" s="14"/>
      <c r="C36" s="14"/>
      <c r="D36" s="46"/>
      <c r="E36" s="47"/>
      <c r="F36" s="14"/>
      <c r="G36" s="14"/>
      <c r="H36" s="14"/>
    </row>
    <row r="37" spans="1:8" ht="12.75">
      <c r="A37" s="13"/>
      <c r="B37" s="14"/>
      <c r="C37" s="14"/>
      <c r="D37" s="46"/>
      <c r="E37" s="47"/>
      <c r="F37" s="14"/>
      <c r="G37" s="14"/>
      <c r="H37" s="14"/>
    </row>
    <row r="38" spans="1:8" ht="12.75">
      <c r="A38" s="13"/>
      <c r="B38" s="14"/>
      <c r="C38" s="14"/>
      <c r="D38" s="46"/>
      <c r="E38" s="47"/>
      <c r="F38" s="14"/>
      <c r="G38" s="14"/>
      <c r="H38" s="14"/>
    </row>
    <row r="39" spans="1:8" ht="12.75">
      <c r="A39" s="13"/>
      <c r="B39" s="14"/>
      <c r="C39" s="14"/>
      <c r="D39" s="46"/>
      <c r="E39" s="47"/>
      <c r="F39" s="14"/>
      <c r="G39" s="14"/>
      <c r="H39" s="14"/>
    </row>
    <row r="40" spans="1:8" ht="12.75">
      <c r="A40" s="13"/>
      <c r="B40" s="14"/>
      <c r="C40" s="14"/>
      <c r="D40" s="46"/>
      <c r="E40" s="47"/>
      <c r="F40" s="14"/>
      <c r="G40" s="14"/>
      <c r="H40" s="14"/>
    </row>
    <row r="41" spans="1:8" ht="12.75">
      <c r="A41" s="13"/>
      <c r="B41" s="14"/>
      <c r="C41" s="14"/>
      <c r="D41" s="46"/>
      <c r="E41" s="47"/>
      <c r="F41" s="14"/>
      <c r="G41" s="14"/>
      <c r="H41" s="14"/>
    </row>
    <row r="42" spans="1:8" ht="12.75">
      <c r="A42" s="13"/>
      <c r="B42" s="14"/>
      <c r="C42" s="14"/>
      <c r="D42" s="46"/>
      <c r="E42" s="47"/>
      <c r="F42" s="14"/>
      <c r="G42" s="14"/>
      <c r="H42" s="14"/>
    </row>
    <row r="43" spans="1:8" ht="12.75">
      <c r="A43" s="13"/>
      <c r="B43" s="14"/>
      <c r="C43" s="14"/>
      <c r="D43" s="46"/>
      <c r="E43" s="47"/>
      <c r="F43" s="14"/>
      <c r="G43" s="14"/>
      <c r="H43" s="14"/>
    </row>
    <row r="44" spans="1:8" ht="12.75">
      <c r="A44" s="13"/>
      <c r="B44" s="14"/>
      <c r="C44" s="14"/>
      <c r="D44" s="46"/>
      <c r="E44" s="47"/>
      <c r="F44" s="14"/>
      <c r="G44" s="14"/>
      <c r="H44" s="14"/>
    </row>
    <row r="45" spans="1:8" ht="12.75">
      <c r="A45" s="13"/>
      <c r="B45" s="14"/>
      <c r="C45" s="14"/>
      <c r="D45" s="46"/>
      <c r="E45" s="47"/>
      <c r="F45" s="14"/>
      <c r="G45" s="14"/>
      <c r="H45" s="14"/>
    </row>
    <row r="46" spans="1:8" ht="12.75">
      <c r="A46" s="13"/>
      <c r="B46" s="14"/>
      <c r="C46" s="14"/>
      <c r="D46" s="46"/>
      <c r="E46" s="47"/>
      <c r="F46" s="14"/>
      <c r="G46" s="14"/>
      <c r="H46" s="14"/>
    </row>
    <row r="47" spans="1:8" ht="12.75">
      <c r="A47" s="13"/>
      <c r="B47" s="14"/>
      <c r="C47" s="14"/>
      <c r="D47" s="46"/>
      <c r="E47" s="47"/>
      <c r="F47" s="14"/>
      <c r="G47" s="14"/>
      <c r="H47" s="14"/>
    </row>
    <row r="48" spans="1:8" ht="12.75">
      <c r="A48" s="13"/>
      <c r="B48" s="14"/>
      <c r="C48" s="14"/>
      <c r="D48" s="46"/>
      <c r="E48" s="47"/>
      <c r="F48" s="14"/>
      <c r="G48" s="14"/>
      <c r="H48" s="14"/>
    </row>
    <row r="49" spans="1:8" ht="12.75">
      <c r="A49" s="13"/>
      <c r="B49" s="14"/>
      <c r="C49" s="14"/>
      <c r="D49" s="46"/>
      <c r="E49" s="47"/>
      <c r="F49" s="14"/>
      <c r="G49" s="14"/>
      <c r="H49" s="14"/>
    </row>
    <row r="50" spans="1:8" ht="12.75">
      <c r="A50" s="13"/>
      <c r="B50" s="14"/>
      <c r="C50" s="14"/>
      <c r="D50" s="46"/>
      <c r="E50" s="47"/>
      <c r="F50" s="14"/>
      <c r="G50" s="14"/>
      <c r="H50" s="14"/>
    </row>
    <row r="51" spans="1:8" ht="12.75">
      <c r="A51" s="13"/>
      <c r="B51" s="14"/>
      <c r="C51" s="14"/>
      <c r="D51" s="46"/>
      <c r="E51" s="47"/>
      <c r="F51" s="14"/>
      <c r="G51" s="14"/>
      <c r="H51" s="14"/>
    </row>
    <row r="52" spans="1:8" ht="12.75">
      <c r="A52" s="13"/>
      <c r="B52" s="14"/>
      <c r="C52" s="14"/>
      <c r="D52" s="46"/>
      <c r="E52" s="47"/>
      <c r="F52" s="14"/>
      <c r="G52" s="14"/>
      <c r="H52" s="14"/>
    </row>
    <row r="53" spans="1:8" ht="12.75">
      <c r="A53" s="13"/>
      <c r="B53" s="14"/>
      <c r="C53" s="14"/>
      <c r="D53" s="46"/>
      <c r="E53" s="47"/>
      <c r="F53" s="14"/>
      <c r="G53" s="14"/>
      <c r="H53" s="14"/>
    </row>
    <row r="54" spans="1:8" ht="12.75">
      <c r="A54" s="13"/>
      <c r="B54" s="14"/>
      <c r="C54" s="14"/>
      <c r="D54" s="46"/>
      <c r="E54" s="47"/>
      <c r="F54" s="14"/>
      <c r="G54" s="14"/>
      <c r="H54" s="14"/>
    </row>
    <row r="55" spans="1:8" ht="12.75">
      <c r="A55" s="13"/>
      <c r="B55" s="14"/>
      <c r="C55" s="14"/>
      <c r="D55" s="46"/>
      <c r="E55" s="47"/>
      <c r="F55" s="14"/>
      <c r="G55" s="14"/>
      <c r="H55" s="14"/>
    </row>
    <row r="56" spans="1:8" ht="12.75">
      <c r="A56" s="13"/>
      <c r="B56" s="14"/>
      <c r="C56" s="14"/>
      <c r="D56" s="46"/>
      <c r="E56" s="47"/>
      <c r="F56" s="14"/>
      <c r="G56" s="14"/>
      <c r="H56" s="14"/>
    </row>
    <row r="57" spans="1:8" ht="12.75">
      <c r="A57" s="13"/>
      <c r="B57" s="14"/>
      <c r="C57" s="14"/>
      <c r="D57" s="46"/>
      <c r="E57" s="47"/>
      <c r="F57" s="14"/>
      <c r="G57" s="14"/>
      <c r="H57" s="14"/>
    </row>
    <row r="58" spans="1:8" ht="12.75">
      <c r="A58" s="13"/>
      <c r="B58" s="14"/>
      <c r="C58" s="14"/>
      <c r="D58" s="46"/>
      <c r="E58" s="47"/>
      <c r="F58" s="14"/>
      <c r="G58" s="14"/>
      <c r="H58" s="14"/>
    </row>
    <row r="59" spans="1:8" ht="12.75">
      <c r="A59" s="13"/>
      <c r="B59" s="14"/>
      <c r="C59" s="14"/>
      <c r="D59" s="46"/>
      <c r="E59" s="47"/>
      <c r="F59" s="14"/>
      <c r="G59" s="14"/>
      <c r="H59" s="14"/>
    </row>
    <row r="60" spans="1:8" ht="12.75">
      <c r="A60" s="13"/>
      <c r="B60" s="14"/>
      <c r="C60" s="14"/>
      <c r="D60" s="46"/>
      <c r="E60" s="47"/>
      <c r="F60" s="14"/>
      <c r="G60" s="14"/>
      <c r="H60" s="14"/>
    </row>
    <row r="61" spans="1:8" ht="12.75">
      <c r="A61" s="13"/>
      <c r="B61" s="14"/>
      <c r="C61" s="14"/>
      <c r="D61" s="46"/>
      <c r="E61" s="47"/>
      <c r="F61" s="14"/>
      <c r="G61" s="14"/>
      <c r="H61" s="14"/>
    </row>
    <row r="62" spans="1:8" ht="12.75">
      <c r="A62" s="13"/>
      <c r="B62" s="14"/>
      <c r="C62" s="14"/>
      <c r="D62" s="46"/>
      <c r="E62" s="47"/>
      <c r="F62" s="14"/>
      <c r="G62" s="14"/>
      <c r="H62" s="14"/>
    </row>
    <row r="63" spans="1:8" ht="12.75">
      <c r="A63" s="13"/>
      <c r="B63" s="14"/>
      <c r="C63" s="14"/>
      <c r="D63" s="46"/>
      <c r="E63" s="47"/>
      <c r="F63" s="14"/>
      <c r="G63" s="14"/>
      <c r="H63" s="14"/>
    </row>
    <row r="64" spans="1:8" ht="12.75">
      <c r="A64" s="13"/>
      <c r="B64" s="14"/>
      <c r="C64" s="14"/>
      <c r="D64" s="46"/>
      <c r="E64" s="47"/>
      <c r="F64" s="14"/>
      <c r="G64" s="14"/>
      <c r="H64" s="14"/>
    </row>
    <row r="65" spans="1:8" ht="12.75">
      <c r="A65" s="13"/>
      <c r="B65" s="14"/>
      <c r="C65" s="14"/>
      <c r="D65" s="46"/>
      <c r="E65" s="47"/>
      <c r="F65" s="14"/>
      <c r="G65" s="14"/>
      <c r="H65" s="14"/>
    </row>
    <row r="66" spans="1:8" ht="12.75">
      <c r="A66" s="13"/>
      <c r="B66" s="14"/>
      <c r="C66" s="14"/>
      <c r="D66" s="46"/>
      <c r="E66" s="47"/>
      <c r="F66" s="14"/>
      <c r="G66" s="14"/>
      <c r="H66" s="14"/>
    </row>
    <row r="67" spans="1:8" ht="12.75">
      <c r="A67" s="13"/>
      <c r="B67" s="14"/>
      <c r="C67" s="14"/>
      <c r="D67" s="46"/>
      <c r="E67" s="47"/>
      <c r="F67" s="14"/>
      <c r="G67" s="14"/>
      <c r="H67" s="14"/>
    </row>
    <row r="68" spans="1:8" ht="12.75">
      <c r="A68" s="13"/>
      <c r="B68" s="14"/>
      <c r="C68" s="14"/>
      <c r="D68" s="46"/>
      <c r="E68" s="47"/>
      <c r="F68" s="14"/>
      <c r="G68" s="14"/>
      <c r="H68" s="14"/>
    </row>
    <row r="69" spans="1:8" ht="12.75">
      <c r="A69" s="13"/>
      <c r="B69" s="14"/>
      <c r="C69" s="14"/>
      <c r="D69" s="46"/>
      <c r="E69" s="47"/>
      <c r="F69" s="14"/>
      <c r="G69" s="14"/>
      <c r="H69" s="14"/>
    </row>
    <row r="70" spans="1:8" ht="12.75">
      <c r="A70" s="13"/>
      <c r="B70" s="14"/>
      <c r="C70" s="14"/>
      <c r="D70" s="46"/>
      <c r="E70" s="47"/>
      <c r="F70" s="14"/>
      <c r="G70" s="14"/>
      <c r="H70" s="14"/>
    </row>
    <row r="71" spans="1:8" ht="12.75">
      <c r="A71" s="13"/>
      <c r="B71" s="14"/>
      <c r="C71" s="14"/>
      <c r="D71" s="46"/>
      <c r="E71" s="47"/>
      <c r="F71" s="14"/>
      <c r="G71" s="14"/>
      <c r="H71" s="14"/>
    </row>
    <row r="72" spans="1:8" ht="12.75">
      <c r="A72" s="13"/>
      <c r="B72" s="14"/>
      <c r="C72" s="14"/>
      <c r="D72" s="46"/>
      <c r="E72" s="47"/>
      <c r="F72" s="14"/>
      <c r="G72" s="14"/>
      <c r="H72" s="14"/>
    </row>
    <row r="73" spans="1:8" ht="12.75">
      <c r="A73" s="13"/>
      <c r="B73" s="14"/>
      <c r="C73" s="14"/>
      <c r="D73" s="46"/>
      <c r="E73" s="47"/>
      <c r="F73" s="14"/>
      <c r="G73" s="14"/>
      <c r="H73" s="14"/>
    </row>
    <row r="74" spans="1:8" ht="12.75">
      <c r="A74" s="13"/>
      <c r="B74" s="14"/>
      <c r="C74" s="14"/>
      <c r="D74" s="46"/>
      <c r="E74" s="47"/>
      <c r="F74" s="14"/>
      <c r="G74" s="14"/>
      <c r="H74" s="14"/>
    </row>
    <row r="75" spans="1:8" ht="12.75">
      <c r="A75" s="13"/>
      <c r="B75" s="14"/>
      <c r="C75" s="14"/>
      <c r="D75" s="46"/>
      <c r="E75" s="47"/>
      <c r="F75" s="14"/>
      <c r="G75" s="14"/>
      <c r="H75" s="14"/>
    </row>
    <row r="76" spans="1:8" ht="12.75">
      <c r="A76" s="13"/>
      <c r="B76" s="14"/>
      <c r="C76" s="14"/>
      <c r="D76" s="46"/>
      <c r="E76" s="47"/>
      <c r="F76" s="14"/>
      <c r="G76" s="14"/>
      <c r="H76" s="14"/>
    </row>
    <row r="77" spans="1:8" ht="12.75">
      <c r="A77" s="13"/>
      <c r="B77" s="14"/>
      <c r="C77" s="14"/>
      <c r="D77" s="46"/>
      <c r="E77" s="47"/>
      <c r="F77" s="14"/>
      <c r="G77" s="14"/>
      <c r="H77" s="14"/>
    </row>
    <row r="78" spans="1:8" ht="12.75">
      <c r="A78" s="13"/>
      <c r="B78" s="14"/>
      <c r="C78" s="14"/>
      <c r="D78" s="46"/>
      <c r="E78" s="47"/>
      <c r="F78" s="14"/>
      <c r="G78" s="14"/>
      <c r="H78" s="14"/>
    </row>
    <row r="79" spans="1:8" ht="12.75">
      <c r="A79" s="13"/>
      <c r="B79" s="14"/>
      <c r="C79" s="14"/>
      <c r="D79" s="46"/>
      <c r="E79" s="47"/>
      <c r="F79" s="14"/>
      <c r="G79" s="14"/>
      <c r="H79" s="14"/>
    </row>
    <row r="80" spans="1:8" ht="12.75">
      <c r="A80" s="13"/>
      <c r="B80" s="14"/>
      <c r="C80" s="14"/>
      <c r="D80" s="46"/>
      <c r="E80" s="47"/>
      <c r="F80" s="14"/>
      <c r="G80" s="14"/>
      <c r="H80" s="14"/>
    </row>
    <row r="81" spans="1:8" ht="12.75">
      <c r="A81" s="13"/>
      <c r="B81" s="14"/>
      <c r="C81" s="14"/>
      <c r="D81" s="46"/>
      <c r="E81" s="47"/>
      <c r="F81" s="14"/>
      <c r="G81" s="14"/>
      <c r="H81" s="14"/>
    </row>
    <row r="82" spans="1:8" ht="12.75">
      <c r="A82" s="13"/>
      <c r="B82" s="14"/>
      <c r="C82" s="14"/>
      <c r="D82" s="46"/>
      <c r="E82" s="47"/>
      <c r="F82" s="14"/>
      <c r="G82" s="14"/>
      <c r="H82" s="14"/>
    </row>
    <row r="83" spans="1:8" ht="12.75">
      <c r="A83" s="13"/>
      <c r="B83" s="14"/>
      <c r="C83" s="14"/>
      <c r="D83" s="46"/>
      <c r="E83" s="47"/>
      <c r="F83" s="14"/>
      <c r="G83" s="14"/>
      <c r="H83" s="14"/>
    </row>
    <row r="84" spans="1:8" ht="12.75">
      <c r="A84" s="13"/>
      <c r="B84" s="14"/>
      <c r="C84" s="14"/>
      <c r="D84" s="46"/>
      <c r="E84" s="47"/>
      <c r="F84" s="14"/>
      <c r="G84" s="14"/>
      <c r="H84" s="14"/>
    </row>
    <row r="85" spans="1:8" ht="12.75">
      <c r="A85" s="13"/>
      <c r="B85" s="14"/>
      <c r="C85" s="14"/>
      <c r="D85" s="46"/>
      <c r="E85" s="47"/>
      <c r="F85" s="14"/>
      <c r="G85" s="14"/>
      <c r="H85" s="14"/>
    </row>
    <row r="86" spans="1:8" ht="12.75">
      <c r="A86" s="13"/>
      <c r="B86" s="14"/>
      <c r="C86" s="14"/>
      <c r="D86" s="46"/>
      <c r="E86" s="47"/>
      <c r="F86" s="14"/>
      <c r="G86" s="14"/>
      <c r="H86" s="14"/>
    </row>
    <row r="87" spans="1:8" ht="12.75">
      <c r="A87" s="13"/>
      <c r="B87" s="14"/>
      <c r="C87" s="14"/>
      <c r="D87" s="46"/>
      <c r="E87" s="47"/>
      <c r="F87" s="14"/>
      <c r="G87" s="14"/>
      <c r="H87" s="14"/>
    </row>
    <row r="88" spans="1:8" ht="12.75">
      <c r="A88" s="13"/>
      <c r="B88" s="14"/>
      <c r="C88" s="14"/>
      <c r="D88" s="46"/>
      <c r="E88" s="47"/>
      <c r="F88" s="14"/>
      <c r="G88" s="14"/>
      <c r="H88" s="14"/>
    </row>
    <row r="89" spans="1:8" ht="12.75">
      <c r="A89" s="13"/>
      <c r="B89" s="14"/>
      <c r="C89" s="14"/>
      <c r="D89" s="46"/>
      <c r="E89" s="47"/>
      <c r="F89" s="14"/>
      <c r="G89" s="14"/>
      <c r="H89" s="14"/>
    </row>
    <row r="90" spans="1:8" ht="12.75">
      <c r="A90" s="13"/>
      <c r="B90" s="14"/>
      <c r="C90" s="14"/>
      <c r="D90" s="46"/>
      <c r="E90" s="47"/>
      <c r="F90" s="14"/>
      <c r="G90" s="14"/>
      <c r="H90" s="14"/>
    </row>
    <row r="91" spans="1:8" ht="12.75">
      <c r="A91" s="13"/>
      <c r="B91" s="14"/>
      <c r="C91" s="14"/>
      <c r="D91" s="46"/>
      <c r="E91" s="47"/>
      <c r="F91" s="14"/>
      <c r="G91" s="14"/>
      <c r="H91" s="14"/>
    </row>
    <row r="92" spans="1:8" ht="12.75">
      <c r="A92" s="13"/>
      <c r="B92" s="14"/>
      <c r="C92" s="14"/>
      <c r="D92" s="46"/>
      <c r="E92" s="47"/>
      <c r="F92" s="14"/>
      <c r="G92" s="14"/>
      <c r="H92" s="14"/>
    </row>
    <row r="93" spans="1:8" ht="12.75">
      <c r="A93" s="13"/>
      <c r="B93" s="14"/>
      <c r="C93" s="14"/>
      <c r="D93" s="46"/>
      <c r="E93" s="47"/>
      <c r="F93" s="14"/>
      <c r="G93" s="14"/>
      <c r="H93" s="14"/>
    </row>
    <row r="94" spans="1:8" ht="12.75">
      <c r="A94" s="13"/>
      <c r="B94" s="14"/>
      <c r="C94" s="14"/>
      <c r="D94" s="46"/>
      <c r="E94" s="47"/>
      <c r="F94" s="14"/>
      <c r="G94" s="14"/>
      <c r="H94" s="14"/>
    </row>
    <row r="95" spans="1:8" ht="12.75">
      <c r="A95" s="13"/>
      <c r="B95" s="14"/>
      <c r="C95" s="14"/>
      <c r="D95" s="46"/>
      <c r="E95" s="47"/>
      <c r="F95" s="14"/>
      <c r="G95" s="14"/>
      <c r="H95" s="14"/>
    </row>
    <row r="96" spans="1:8" ht="12.75">
      <c r="A96" s="13"/>
      <c r="B96" s="14"/>
      <c r="C96" s="14"/>
      <c r="D96" s="46"/>
      <c r="E96" s="47"/>
      <c r="F96" s="14"/>
      <c r="G96" s="14"/>
      <c r="H96" s="14"/>
    </row>
    <row r="97" spans="1:8" ht="12.75">
      <c r="A97" s="13"/>
      <c r="B97" s="14"/>
      <c r="C97" s="14"/>
      <c r="D97" s="46"/>
      <c r="E97" s="47"/>
      <c r="F97" s="14"/>
      <c r="G97" s="14"/>
      <c r="H97" s="14"/>
    </row>
    <row r="98" spans="1:8" ht="12.75">
      <c r="A98" s="13"/>
      <c r="B98" s="14"/>
      <c r="C98" s="14"/>
      <c r="D98" s="46"/>
      <c r="E98" s="47"/>
      <c r="F98" s="14"/>
      <c r="G98" s="14"/>
      <c r="H98" s="14"/>
    </row>
    <row r="99" spans="1:8" ht="12.75">
      <c r="A99" s="13"/>
      <c r="B99" s="14"/>
      <c r="C99" s="14"/>
      <c r="D99" s="46"/>
      <c r="E99" s="47"/>
      <c r="F99" s="14"/>
      <c r="G99" s="14"/>
      <c r="H99" s="14"/>
    </row>
    <row r="100" spans="1:8" ht="12.75">
      <c r="A100" s="13"/>
      <c r="B100" s="14"/>
      <c r="C100" s="14"/>
      <c r="D100" s="46"/>
      <c r="E100" s="47"/>
      <c r="F100" s="14"/>
      <c r="G100" s="14"/>
      <c r="H100" s="14"/>
    </row>
    <row r="101" spans="1:8" ht="12.75">
      <c r="A101" s="13"/>
      <c r="B101" s="14"/>
      <c r="C101" s="14"/>
      <c r="D101" s="46"/>
      <c r="E101" s="47"/>
      <c r="F101" s="14"/>
      <c r="G101" s="14"/>
      <c r="H101" s="14"/>
    </row>
    <row r="102" spans="1:8" ht="12.75">
      <c r="A102" s="13"/>
      <c r="B102" s="14"/>
      <c r="C102" s="14"/>
      <c r="D102" s="46"/>
      <c r="E102" s="47"/>
      <c r="F102" s="14"/>
      <c r="G102" s="14"/>
      <c r="H102" s="14"/>
    </row>
    <row r="103" spans="1:8" ht="12.75">
      <c r="A103" s="13"/>
      <c r="B103" s="14"/>
      <c r="C103" s="14"/>
      <c r="D103" s="46"/>
      <c r="E103" s="47"/>
      <c r="F103" s="14"/>
      <c r="G103" s="14"/>
      <c r="H103" s="14"/>
    </row>
    <row r="104" spans="1:8" ht="12.75">
      <c r="A104" s="13"/>
      <c r="B104" s="14"/>
      <c r="C104" s="14"/>
      <c r="D104" s="46"/>
      <c r="E104" s="47"/>
      <c r="F104" s="14"/>
      <c r="G104" s="14"/>
      <c r="H104" s="14"/>
    </row>
    <row r="105" spans="1:8" ht="12.75">
      <c r="A105" s="13"/>
      <c r="B105" s="14"/>
      <c r="C105" s="14"/>
      <c r="D105" s="46"/>
      <c r="E105" s="47"/>
      <c r="F105" s="14"/>
      <c r="G105" s="14"/>
      <c r="H105" s="14"/>
    </row>
    <row r="106" spans="1:8" ht="12.75">
      <c r="A106" s="13"/>
      <c r="B106" s="14"/>
      <c r="C106" s="14"/>
      <c r="D106" s="46"/>
      <c r="E106" s="47"/>
      <c r="F106" s="14"/>
      <c r="G106" s="14"/>
      <c r="H106" s="14"/>
    </row>
    <row r="107" spans="1:8" ht="12.75">
      <c r="A107" s="13"/>
      <c r="B107" s="14"/>
      <c r="C107" s="14"/>
      <c r="D107" s="46"/>
      <c r="E107" s="47"/>
      <c r="F107" s="14"/>
      <c r="G107" s="14"/>
      <c r="H107" s="14"/>
    </row>
    <row r="108" spans="1:8" ht="12.75">
      <c r="A108" s="13"/>
      <c r="B108" s="14"/>
      <c r="C108" s="14"/>
      <c r="D108" s="46"/>
      <c r="E108" s="47"/>
      <c r="F108" s="14"/>
      <c r="G108" s="14"/>
      <c r="H108" s="14"/>
    </row>
    <row r="109" spans="1:8" ht="12.75">
      <c r="A109" s="13"/>
      <c r="B109" s="14"/>
      <c r="C109" s="14"/>
      <c r="D109" s="46"/>
      <c r="E109" s="47"/>
      <c r="F109" s="14"/>
      <c r="G109" s="14"/>
      <c r="H109" s="14"/>
    </row>
    <row r="110" spans="1:8" ht="12.75">
      <c r="A110" s="13"/>
      <c r="B110" s="14"/>
      <c r="C110" s="14"/>
      <c r="D110" s="46"/>
      <c r="E110" s="47"/>
      <c r="F110" s="14"/>
      <c r="G110" s="14"/>
      <c r="H110" s="14"/>
    </row>
    <row r="111" spans="1:8" ht="12.75">
      <c r="A111" s="13"/>
      <c r="B111" s="14"/>
      <c r="C111" s="14"/>
      <c r="D111" s="46"/>
      <c r="E111" s="47"/>
      <c r="F111" s="14"/>
      <c r="G111" s="14"/>
      <c r="H111" s="14"/>
    </row>
    <row r="112" spans="1:8" ht="12.75">
      <c r="A112" s="13"/>
      <c r="B112" s="14"/>
      <c r="C112" s="14"/>
      <c r="D112" s="46"/>
      <c r="E112" s="47"/>
      <c r="F112" s="14"/>
      <c r="G112" s="14"/>
      <c r="H112" s="14"/>
    </row>
    <row r="113" spans="1:8" ht="12.75">
      <c r="A113" s="13"/>
      <c r="B113" s="14"/>
      <c r="C113" s="14"/>
      <c r="D113" s="46"/>
      <c r="E113" s="47"/>
      <c r="F113" s="14"/>
      <c r="G113" s="14"/>
      <c r="H113" s="14"/>
    </row>
    <row r="114" spans="1:8" ht="12.75">
      <c r="A114" s="13"/>
      <c r="B114" s="14"/>
      <c r="C114" s="14"/>
      <c r="D114" s="46"/>
      <c r="E114" s="47"/>
      <c r="F114" s="14"/>
      <c r="G114" s="14"/>
      <c r="H114" s="14"/>
    </row>
    <row r="115" spans="1:8" ht="12.75">
      <c r="A115" s="13"/>
      <c r="B115" s="14"/>
      <c r="C115" s="14"/>
      <c r="D115" s="46"/>
      <c r="E115" s="47"/>
      <c r="F115" s="14"/>
      <c r="G115" s="14"/>
      <c r="H115" s="14"/>
    </row>
    <row r="116" spans="1:8" ht="12.75">
      <c r="A116" s="13"/>
      <c r="B116" s="14"/>
      <c r="C116" s="14"/>
      <c r="D116" s="46"/>
      <c r="E116" s="47"/>
      <c r="F116" s="14"/>
      <c r="G116" s="14"/>
      <c r="H116" s="14"/>
    </row>
    <row r="117" spans="1:8" ht="12.75">
      <c r="A117" s="13"/>
      <c r="B117" s="14"/>
      <c r="C117" s="14"/>
      <c r="D117" s="46"/>
      <c r="E117" s="47"/>
      <c r="F117" s="14"/>
      <c r="G117" s="14"/>
      <c r="H117" s="14"/>
    </row>
    <row r="118" spans="1:8" ht="12.75">
      <c r="A118" s="13"/>
      <c r="B118" s="14"/>
      <c r="C118" s="14"/>
      <c r="D118" s="46"/>
      <c r="E118" s="47"/>
      <c r="F118" s="14"/>
      <c r="G118" s="14"/>
      <c r="H118" s="14"/>
    </row>
    <row r="119" spans="1:8" ht="12.75">
      <c r="A119" s="13"/>
      <c r="B119" s="14"/>
      <c r="C119" s="14"/>
      <c r="D119" s="46"/>
      <c r="E119" s="47"/>
      <c r="F119" s="14"/>
      <c r="G119" s="14"/>
      <c r="H119" s="14"/>
    </row>
    <row r="120" spans="1:8" ht="12.75">
      <c r="A120" s="13"/>
      <c r="B120" s="14"/>
      <c r="C120" s="14"/>
      <c r="D120" s="46"/>
      <c r="E120" s="47"/>
      <c r="F120" s="14"/>
      <c r="G120" s="14"/>
      <c r="H120" s="14"/>
    </row>
    <row r="121" spans="1:8" ht="12.75">
      <c r="A121" s="13"/>
      <c r="B121" s="14"/>
      <c r="C121" s="14"/>
      <c r="D121" s="46"/>
      <c r="E121" s="47"/>
      <c r="F121" s="14"/>
      <c r="G121" s="14"/>
      <c r="H121" s="14"/>
    </row>
    <row r="122" spans="1:8" ht="12.75">
      <c r="A122" s="13"/>
      <c r="B122" s="14"/>
      <c r="C122" s="14"/>
      <c r="D122" s="46"/>
      <c r="E122" s="47"/>
      <c r="F122" s="14"/>
      <c r="G122" s="14"/>
      <c r="H122" s="14"/>
    </row>
    <row r="123" spans="1:8" ht="12.75">
      <c r="A123" s="13"/>
      <c r="B123" s="14"/>
      <c r="C123" s="14"/>
      <c r="D123" s="46"/>
      <c r="E123" s="47"/>
      <c r="F123" s="14"/>
      <c r="G123" s="14"/>
      <c r="H123" s="14"/>
    </row>
    <row r="124" spans="1:8" ht="12.75">
      <c r="A124" s="13"/>
      <c r="B124" s="14"/>
      <c r="C124" s="14"/>
      <c r="D124" s="46"/>
      <c r="E124" s="47"/>
      <c r="F124" s="14"/>
      <c r="G124" s="14"/>
      <c r="H124" s="14"/>
    </row>
    <row r="125" spans="1:8" ht="12.75">
      <c r="A125" s="13"/>
      <c r="B125" s="14"/>
      <c r="C125" s="14"/>
      <c r="D125" s="46"/>
      <c r="E125" s="47"/>
      <c r="F125" s="14"/>
      <c r="G125" s="14"/>
      <c r="H125" s="14"/>
    </row>
    <row r="126" spans="1:8" ht="12.75">
      <c r="A126" s="13"/>
      <c r="B126" s="14"/>
      <c r="C126" s="14"/>
      <c r="D126" s="46"/>
      <c r="E126" s="47"/>
      <c r="F126" s="14"/>
      <c r="G126" s="14"/>
      <c r="H126" s="14"/>
    </row>
    <row r="127" spans="1:8" ht="12.75">
      <c r="A127" s="13"/>
      <c r="B127" s="14"/>
      <c r="C127" s="14"/>
      <c r="D127" s="46"/>
      <c r="E127" s="47"/>
      <c r="F127" s="14"/>
      <c r="G127" s="14"/>
      <c r="H127" s="14"/>
    </row>
    <row r="128" spans="1:8" ht="12.75">
      <c r="A128" s="13"/>
      <c r="B128" s="14"/>
      <c r="C128" s="14"/>
      <c r="D128" s="46"/>
      <c r="E128" s="47"/>
      <c r="F128" s="14"/>
      <c r="G128" s="14"/>
      <c r="H128" s="14"/>
    </row>
    <row r="129" spans="1:8" ht="12.75">
      <c r="A129" s="13"/>
      <c r="B129" s="14"/>
      <c r="C129" s="14"/>
      <c r="D129" s="46"/>
      <c r="E129" s="47"/>
      <c r="F129" s="14"/>
      <c r="G129" s="14"/>
      <c r="H129" s="14"/>
    </row>
    <row r="130" spans="1:8" ht="12.75">
      <c r="A130" s="13"/>
      <c r="B130" s="14"/>
      <c r="C130" s="14"/>
      <c r="D130" s="46"/>
      <c r="E130" s="47"/>
      <c r="F130" s="14"/>
      <c r="G130" s="14"/>
      <c r="H130" s="14"/>
    </row>
    <row r="131" spans="1:8" ht="12.75">
      <c r="A131" s="13"/>
      <c r="B131" s="14"/>
      <c r="C131" s="14"/>
      <c r="D131" s="46"/>
      <c r="E131" s="47"/>
      <c r="F131" s="14"/>
      <c r="G131" s="14"/>
      <c r="H131" s="14"/>
    </row>
    <row r="132" spans="1:8" ht="12.75">
      <c r="A132" s="13"/>
      <c r="B132" s="14"/>
      <c r="C132" s="14"/>
      <c r="D132" s="46"/>
      <c r="E132" s="47"/>
      <c r="F132" s="14"/>
      <c r="G132" s="14"/>
      <c r="H132" s="14"/>
    </row>
    <row r="133" spans="1:8" ht="12.75">
      <c r="A133" s="13"/>
      <c r="B133" s="14"/>
      <c r="C133" s="14"/>
      <c r="D133" s="46"/>
      <c r="E133" s="47"/>
      <c r="F133" s="14"/>
      <c r="G133" s="14"/>
      <c r="H133" s="14"/>
    </row>
    <row r="134" spans="1:8" ht="12.75">
      <c r="A134" s="13"/>
      <c r="B134" s="14"/>
      <c r="C134" s="14"/>
      <c r="D134" s="46"/>
      <c r="E134" s="47"/>
      <c r="F134" s="14"/>
      <c r="G134" s="14"/>
      <c r="H134" s="14"/>
    </row>
    <row r="135" spans="1:8" ht="12.75">
      <c r="A135" s="13"/>
      <c r="B135" s="14"/>
      <c r="C135" s="14"/>
      <c r="D135" s="46"/>
      <c r="E135" s="47"/>
      <c r="F135" s="14"/>
      <c r="G135" s="14"/>
      <c r="H135" s="14"/>
    </row>
    <row r="136" spans="1:8" ht="12.75">
      <c r="A136" s="13"/>
      <c r="B136" s="14"/>
      <c r="C136" s="14"/>
      <c r="D136" s="46"/>
      <c r="E136" s="47"/>
      <c r="F136" s="14"/>
      <c r="G136" s="14"/>
      <c r="H136" s="14"/>
    </row>
    <row r="137" spans="1:8" ht="12.75">
      <c r="A137" s="13"/>
      <c r="B137" s="14"/>
      <c r="C137" s="14"/>
      <c r="D137" s="46"/>
      <c r="E137" s="47"/>
      <c r="F137" s="14"/>
      <c r="G137" s="14"/>
      <c r="H137" s="14"/>
    </row>
    <row r="138" spans="1:8" ht="12.75">
      <c r="A138" s="13"/>
      <c r="B138" s="14"/>
      <c r="C138" s="14"/>
      <c r="D138" s="46"/>
      <c r="E138" s="47"/>
      <c r="F138" s="14"/>
      <c r="G138" s="14"/>
      <c r="H138" s="14"/>
    </row>
    <row r="139" spans="1:8" ht="12.75">
      <c r="A139" s="13"/>
      <c r="B139" s="14"/>
      <c r="C139" s="14"/>
      <c r="D139" s="46"/>
      <c r="E139" s="47"/>
      <c r="F139" s="14"/>
      <c r="G139" s="14"/>
      <c r="H139" s="14"/>
    </row>
    <row r="140" spans="1:8" ht="12.75">
      <c r="A140" s="13"/>
      <c r="B140" s="14"/>
      <c r="C140" s="14"/>
      <c r="D140" s="46"/>
      <c r="E140" s="47"/>
      <c r="F140" s="14"/>
      <c r="G140" s="14"/>
      <c r="H140" s="14"/>
    </row>
    <row r="141" spans="1:8" ht="12.75">
      <c r="A141" s="13"/>
      <c r="B141" s="14"/>
      <c r="C141" s="14"/>
      <c r="D141" s="46"/>
      <c r="E141" s="47"/>
      <c r="F141" s="14"/>
      <c r="G141" s="14"/>
      <c r="H141" s="14"/>
    </row>
    <row r="142" spans="1:8" ht="12.75">
      <c r="A142" s="13"/>
      <c r="B142" s="14"/>
      <c r="C142" s="14"/>
      <c r="D142" s="46"/>
      <c r="E142" s="47"/>
      <c r="F142" s="14"/>
      <c r="G142" s="14"/>
      <c r="H142" s="14"/>
    </row>
    <row r="143" spans="1:8" ht="12.75">
      <c r="A143" s="13"/>
      <c r="B143" s="14"/>
      <c r="C143" s="14"/>
      <c r="D143" s="46"/>
      <c r="E143" s="47"/>
      <c r="F143" s="14"/>
      <c r="G143" s="14"/>
      <c r="H143" s="14"/>
    </row>
    <row r="144" spans="1:8" ht="12.75">
      <c r="A144" s="13"/>
      <c r="B144" s="14"/>
      <c r="C144" s="14"/>
      <c r="D144" s="46"/>
      <c r="E144" s="47"/>
      <c r="F144" s="14"/>
      <c r="G144" s="14"/>
      <c r="H144" s="14"/>
    </row>
    <row r="145" spans="1:8" ht="12.75">
      <c r="A145" s="13"/>
      <c r="B145" s="14"/>
      <c r="C145" s="14"/>
      <c r="D145" s="46"/>
      <c r="E145" s="47"/>
      <c r="F145" s="14"/>
      <c r="G145" s="14"/>
      <c r="H145" s="14"/>
    </row>
    <row r="146" spans="1:8" ht="12.75">
      <c r="A146" s="13"/>
      <c r="B146" s="14"/>
      <c r="C146" s="14"/>
      <c r="D146" s="46"/>
      <c r="E146" s="47"/>
      <c r="F146" s="14"/>
      <c r="G146" s="14"/>
      <c r="H146" s="14"/>
    </row>
    <row r="147" spans="1:8" ht="12.75">
      <c r="A147" s="13"/>
      <c r="B147" s="14"/>
      <c r="C147" s="14"/>
      <c r="D147" s="46"/>
      <c r="E147" s="47"/>
      <c r="F147" s="14"/>
      <c r="G147" s="14"/>
      <c r="H147" s="14"/>
    </row>
    <row r="148" spans="1:8" ht="12.75">
      <c r="A148" s="13"/>
      <c r="B148" s="14"/>
      <c r="C148" s="14"/>
      <c r="D148" s="46"/>
      <c r="E148" s="47"/>
      <c r="F148" s="14"/>
      <c r="G148" s="14"/>
      <c r="H148" s="14"/>
    </row>
    <row r="149" spans="1:8" ht="12.75">
      <c r="A149" s="13"/>
      <c r="B149" s="14"/>
      <c r="C149" s="14"/>
      <c r="D149" s="46"/>
      <c r="E149" s="47"/>
      <c r="F149" s="14"/>
      <c r="G149" s="14"/>
      <c r="H149" s="14"/>
    </row>
    <row r="150" spans="1:8" ht="12.75">
      <c r="A150" s="13"/>
      <c r="B150" s="14"/>
      <c r="C150" s="14"/>
      <c r="D150" s="46"/>
      <c r="E150" s="47"/>
      <c r="F150" s="14"/>
      <c r="G150" s="14"/>
      <c r="H150" s="14"/>
    </row>
    <row r="151" spans="1:8" ht="12.75">
      <c r="A151" s="13"/>
      <c r="B151" s="14"/>
      <c r="C151" s="14"/>
      <c r="D151" s="46"/>
      <c r="E151" s="47"/>
      <c r="F151" s="14"/>
      <c r="G151" s="14"/>
      <c r="H151" s="14"/>
    </row>
    <row r="152" spans="1:8" ht="12.75">
      <c r="A152" s="13"/>
      <c r="B152" s="14"/>
      <c r="C152" s="14"/>
      <c r="D152" s="46"/>
      <c r="E152" s="47"/>
      <c r="F152" s="14"/>
      <c r="G152" s="14"/>
      <c r="H152" s="14"/>
    </row>
    <row r="153" spans="1:8" ht="12.75">
      <c r="A153" s="13"/>
      <c r="B153" s="14"/>
      <c r="C153" s="14"/>
      <c r="D153" s="46"/>
      <c r="E153" s="47"/>
      <c r="F153" s="14"/>
      <c r="G153" s="14"/>
      <c r="H153" s="14"/>
    </row>
    <row r="154" spans="1:8" ht="12.75">
      <c r="A154" s="13"/>
      <c r="B154" s="14"/>
      <c r="C154" s="14"/>
      <c r="D154" s="46"/>
      <c r="E154" s="47"/>
      <c r="F154" s="14"/>
      <c r="G154" s="14"/>
      <c r="H154" s="14"/>
    </row>
    <row r="155" spans="1:8" ht="12.75">
      <c r="A155" s="13"/>
      <c r="B155" s="14"/>
      <c r="C155" s="14"/>
      <c r="D155" s="46"/>
      <c r="E155" s="47"/>
      <c r="F155" s="14"/>
      <c r="G155" s="14"/>
      <c r="H155" s="14"/>
    </row>
    <row r="156" spans="1:8" ht="12.75">
      <c r="A156" s="13"/>
      <c r="B156" s="14"/>
      <c r="C156" s="14"/>
      <c r="D156" s="46"/>
      <c r="E156" s="47"/>
      <c r="F156" s="14"/>
      <c r="G156" s="14"/>
      <c r="H156" s="14"/>
    </row>
    <row r="157" spans="1:8" ht="12.75">
      <c r="A157" s="13"/>
      <c r="B157" s="14"/>
      <c r="C157" s="14"/>
      <c r="D157" s="46"/>
      <c r="E157" s="47"/>
      <c r="F157" s="14"/>
      <c r="G157" s="14"/>
      <c r="H157" s="14"/>
    </row>
    <row r="158" spans="1:8" ht="12.75">
      <c r="A158" s="13"/>
      <c r="B158" s="14"/>
      <c r="C158" s="14"/>
      <c r="D158" s="46"/>
      <c r="E158" s="47"/>
      <c r="F158" s="14"/>
      <c r="G158" s="14"/>
      <c r="H158" s="14"/>
    </row>
    <row r="159" spans="1:8" ht="12.75">
      <c r="A159" s="13"/>
      <c r="B159" s="14"/>
      <c r="C159" s="14"/>
      <c r="D159" s="46"/>
      <c r="E159" s="47"/>
      <c r="F159" s="14"/>
      <c r="G159" s="14"/>
      <c r="H159" s="14"/>
    </row>
    <row r="160" spans="1:8" ht="12.75">
      <c r="A160" s="13"/>
      <c r="B160" s="14"/>
      <c r="C160" s="14"/>
      <c r="D160" s="46"/>
      <c r="E160" s="47"/>
      <c r="F160" s="14"/>
      <c r="G160" s="14"/>
      <c r="H160" s="14"/>
    </row>
    <row r="161" spans="1:8" ht="12.75">
      <c r="A161" s="13"/>
      <c r="B161" s="14"/>
      <c r="C161" s="14"/>
      <c r="D161" s="46"/>
      <c r="E161" s="47"/>
      <c r="F161" s="14"/>
      <c r="G161" s="14"/>
      <c r="H161" s="14"/>
    </row>
    <row r="162" spans="1:8" ht="12.75">
      <c r="A162" s="13"/>
      <c r="B162" s="14"/>
      <c r="C162" s="14"/>
      <c r="D162" s="46"/>
      <c r="E162" s="47"/>
      <c r="F162" s="14"/>
      <c r="G162" s="14"/>
      <c r="H162" s="14"/>
    </row>
    <row r="163" spans="1:8" ht="12.75">
      <c r="A163" s="13"/>
      <c r="B163" s="14"/>
      <c r="C163" s="14"/>
      <c r="D163" s="46"/>
      <c r="E163" s="47"/>
      <c r="F163" s="14"/>
      <c r="G163" s="14"/>
      <c r="H163" s="14"/>
    </row>
    <row r="164" spans="1:8" ht="12.75">
      <c r="A164" s="13"/>
      <c r="B164" s="14"/>
      <c r="C164" s="14"/>
      <c r="D164" s="46"/>
      <c r="E164" s="47"/>
      <c r="F164" s="14"/>
      <c r="G164" s="14"/>
      <c r="H164" s="14"/>
    </row>
    <row r="165" spans="1:8" ht="12.75">
      <c r="A165" s="13"/>
      <c r="B165" s="14"/>
      <c r="C165" s="14"/>
      <c r="D165" s="46"/>
      <c r="E165" s="47"/>
      <c r="F165" s="14"/>
      <c r="G165" s="14"/>
      <c r="H165" s="14"/>
    </row>
    <row r="166" spans="1:8" ht="12.75">
      <c r="A166" s="13"/>
      <c r="B166" s="14"/>
      <c r="C166" s="14"/>
      <c r="D166" s="46"/>
      <c r="E166" s="47"/>
      <c r="F166" s="14"/>
      <c r="G166" s="14"/>
      <c r="H166" s="14"/>
    </row>
    <row r="167" spans="1:8" ht="12.75">
      <c r="A167" s="13"/>
      <c r="B167" s="14"/>
      <c r="C167" s="14"/>
      <c r="D167" s="46"/>
      <c r="E167" s="47"/>
      <c r="F167" s="14"/>
      <c r="G167" s="14"/>
      <c r="H167" s="14"/>
    </row>
    <row r="168" spans="1:8" ht="12.75">
      <c r="A168" s="13"/>
      <c r="B168" s="14"/>
      <c r="C168" s="14"/>
      <c r="D168" s="46"/>
      <c r="E168" s="47"/>
      <c r="F168" s="14"/>
      <c r="G168" s="14"/>
      <c r="H168" s="14"/>
    </row>
    <row r="169" spans="1:8" ht="12.75">
      <c r="A169" s="13"/>
      <c r="B169" s="14"/>
      <c r="C169" s="14"/>
      <c r="D169" s="46"/>
      <c r="E169" s="47"/>
      <c r="F169" s="14"/>
      <c r="G169" s="14"/>
      <c r="H169" s="14"/>
    </row>
    <row r="170" spans="1:8" ht="12.75">
      <c r="A170" s="13"/>
      <c r="B170" s="14"/>
      <c r="C170" s="14"/>
      <c r="D170" s="46"/>
      <c r="E170" s="47"/>
      <c r="F170" s="14"/>
      <c r="G170" s="14"/>
      <c r="H170" s="14"/>
    </row>
    <row r="171" spans="1:8" ht="12.75">
      <c r="A171" s="13"/>
      <c r="B171" s="14"/>
      <c r="C171" s="14"/>
      <c r="D171" s="46"/>
      <c r="E171" s="47"/>
      <c r="F171" s="14"/>
      <c r="G171" s="14"/>
      <c r="H171" s="14"/>
    </row>
    <row r="172" spans="1:8" ht="12.75">
      <c r="A172" s="13"/>
      <c r="B172" s="14"/>
      <c r="C172" s="14"/>
      <c r="D172" s="46"/>
      <c r="E172" s="47"/>
      <c r="F172" s="14"/>
      <c r="G172" s="14"/>
      <c r="H172" s="14"/>
    </row>
    <row r="173" spans="1:8" ht="12.75">
      <c r="A173" s="13"/>
      <c r="B173" s="14"/>
      <c r="C173" s="14"/>
      <c r="D173" s="46"/>
      <c r="E173" s="47"/>
      <c r="F173" s="14"/>
      <c r="G173" s="14"/>
      <c r="H173" s="14"/>
    </row>
    <row r="174" spans="1:8" ht="12.75">
      <c r="A174" s="13"/>
      <c r="B174" s="14"/>
      <c r="C174" s="14"/>
      <c r="D174" s="46"/>
      <c r="E174" s="47"/>
      <c r="F174" s="14"/>
      <c r="G174" s="14"/>
      <c r="H174" s="14"/>
    </row>
    <row r="175" spans="1:8" ht="12.75">
      <c r="A175" s="13"/>
      <c r="B175" s="14"/>
      <c r="C175" s="14"/>
      <c r="D175" s="46"/>
      <c r="E175" s="47"/>
      <c r="F175" s="14"/>
      <c r="G175" s="14"/>
      <c r="H175" s="14"/>
    </row>
    <row r="176" spans="1:8" ht="12.75">
      <c r="A176" s="13"/>
      <c r="B176" s="14"/>
      <c r="C176" s="14"/>
      <c r="D176" s="46"/>
      <c r="E176" s="47"/>
      <c r="F176" s="14"/>
      <c r="G176" s="14"/>
      <c r="H176" s="14"/>
    </row>
    <row r="177" spans="1:8" ht="12.75">
      <c r="A177" s="13"/>
      <c r="B177" s="14"/>
      <c r="C177" s="14"/>
      <c r="D177" s="46"/>
      <c r="E177" s="47"/>
      <c r="F177" s="14"/>
      <c r="G177" s="14"/>
      <c r="H177" s="14"/>
    </row>
    <row r="178" spans="1:8" ht="12.75">
      <c r="A178" s="13"/>
      <c r="B178" s="14"/>
      <c r="C178" s="14"/>
      <c r="D178" s="46"/>
      <c r="E178" s="47"/>
      <c r="F178" s="14"/>
      <c r="G178" s="14"/>
      <c r="H178" s="14"/>
    </row>
    <row r="179" spans="1:8" ht="12.75">
      <c r="A179" s="13"/>
      <c r="B179" s="14"/>
      <c r="C179" s="14"/>
      <c r="D179" s="46"/>
      <c r="E179" s="47"/>
      <c r="F179" s="14"/>
      <c r="G179" s="14"/>
      <c r="H179" s="14"/>
    </row>
    <row r="180" spans="1:8" ht="12.75">
      <c r="A180" s="13"/>
      <c r="B180" s="14"/>
      <c r="C180" s="14"/>
      <c r="D180" s="46"/>
      <c r="E180" s="47"/>
      <c r="F180" s="14"/>
      <c r="G180" s="14"/>
      <c r="H180" s="14"/>
    </row>
    <row r="181" spans="1:8" ht="12.75">
      <c r="A181" s="13"/>
      <c r="B181" s="14"/>
      <c r="C181" s="14"/>
      <c r="D181" s="46"/>
      <c r="E181" s="47"/>
      <c r="F181" s="14"/>
      <c r="G181" s="14"/>
      <c r="H181" s="14"/>
    </row>
    <row r="182" spans="1:8" ht="12.75">
      <c r="A182" s="13"/>
      <c r="B182" s="14"/>
      <c r="C182" s="14"/>
      <c r="D182" s="46"/>
      <c r="E182" s="47"/>
      <c r="F182" s="14"/>
      <c r="G182" s="14"/>
      <c r="H182" s="14"/>
    </row>
    <row r="183" spans="1:8" ht="12.75">
      <c r="A183" s="13"/>
      <c r="B183" s="14"/>
      <c r="C183" s="14"/>
      <c r="D183" s="46"/>
      <c r="E183" s="47"/>
      <c r="F183" s="14"/>
      <c r="G183" s="14"/>
      <c r="H183" s="14"/>
    </row>
    <row r="184" spans="1:8" ht="12.75">
      <c r="A184" s="13"/>
      <c r="B184" s="14"/>
      <c r="C184" s="14"/>
      <c r="D184" s="46"/>
      <c r="E184" s="47"/>
      <c r="F184" s="14"/>
      <c r="G184" s="14"/>
      <c r="H184" s="14"/>
    </row>
    <row r="185" spans="1:8" ht="12.75">
      <c r="A185" s="13"/>
      <c r="B185" s="14"/>
      <c r="C185" s="14"/>
      <c r="D185" s="46"/>
      <c r="E185" s="47"/>
      <c r="F185" s="14"/>
      <c r="G185" s="14"/>
      <c r="H185" s="14"/>
    </row>
    <row r="186" spans="1:8" ht="12.75">
      <c r="A186" s="13"/>
      <c r="B186" s="14"/>
      <c r="C186" s="14"/>
      <c r="D186" s="46"/>
      <c r="E186" s="47"/>
      <c r="F186" s="14"/>
      <c r="G186" s="14"/>
      <c r="H186" s="14"/>
    </row>
    <row r="187" spans="1:8" ht="12.75">
      <c r="A187" s="13"/>
      <c r="B187" s="14"/>
      <c r="C187" s="14"/>
      <c r="D187" s="46"/>
      <c r="E187" s="47"/>
      <c r="F187" s="14"/>
      <c r="G187" s="14"/>
      <c r="H187" s="14"/>
    </row>
    <row r="188" spans="1:8" ht="12.75">
      <c r="A188" s="13"/>
      <c r="B188" s="14"/>
      <c r="C188" s="14"/>
      <c r="D188" s="46"/>
      <c r="E188" s="47"/>
      <c r="F188" s="14"/>
      <c r="G188" s="14"/>
      <c r="H188" s="14"/>
    </row>
    <row r="189" spans="1:8" ht="12.75">
      <c r="A189" s="13"/>
      <c r="B189" s="14"/>
      <c r="C189" s="14"/>
      <c r="D189" s="46"/>
      <c r="E189" s="47"/>
      <c r="F189" s="14"/>
      <c r="G189" s="14"/>
      <c r="H189" s="14"/>
    </row>
    <row r="190" spans="1:8" ht="12.75">
      <c r="A190" s="13"/>
      <c r="B190" s="14"/>
      <c r="C190" s="14"/>
      <c r="D190" s="46"/>
      <c r="E190" s="47"/>
      <c r="F190" s="14"/>
      <c r="G190" s="14"/>
      <c r="H190" s="14"/>
    </row>
    <row r="191" spans="1:8" ht="12.75">
      <c r="A191" s="13"/>
      <c r="B191" s="14"/>
      <c r="C191" s="14"/>
      <c r="D191" s="46"/>
      <c r="E191" s="47"/>
      <c r="F191" s="14"/>
      <c r="G191" s="14"/>
      <c r="H191" s="14"/>
    </row>
    <row r="192" spans="1:8" ht="12.75">
      <c r="A192" s="13"/>
      <c r="B192" s="14"/>
      <c r="C192" s="14"/>
      <c r="D192" s="46"/>
      <c r="E192" s="47"/>
      <c r="F192" s="14"/>
      <c r="G192" s="14"/>
      <c r="H192" s="14"/>
    </row>
    <row r="193" spans="1:8" ht="12.75">
      <c r="A193" s="13"/>
      <c r="B193" s="14"/>
      <c r="C193" s="14"/>
      <c r="D193" s="46"/>
      <c r="E193" s="47"/>
      <c r="F193" s="14"/>
      <c r="G193" s="14"/>
      <c r="H193" s="14"/>
    </row>
    <row r="194" spans="1:8" ht="12.75">
      <c r="A194" s="13"/>
      <c r="B194" s="14"/>
      <c r="C194" s="14"/>
      <c r="D194" s="46"/>
      <c r="E194" s="47"/>
      <c r="F194" s="14"/>
      <c r="G194" s="14"/>
      <c r="H194" s="14"/>
    </row>
    <row r="195" spans="1:8" ht="12.75">
      <c r="A195" s="13"/>
      <c r="B195" s="14"/>
      <c r="C195" s="14"/>
      <c r="D195" s="46"/>
      <c r="E195" s="47"/>
      <c r="F195" s="14"/>
      <c r="G195" s="14"/>
      <c r="H195" s="14"/>
    </row>
    <row r="196" spans="1:8" ht="12.75">
      <c r="A196" s="13"/>
      <c r="B196" s="14"/>
      <c r="C196" s="14"/>
      <c r="D196" s="46"/>
      <c r="E196" s="47"/>
      <c r="F196" s="14"/>
      <c r="G196" s="14"/>
      <c r="H196" s="14"/>
    </row>
    <row r="197" spans="1:8" ht="12.75">
      <c r="A197" s="13"/>
      <c r="B197" s="14"/>
      <c r="C197" s="14"/>
      <c r="D197" s="46"/>
      <c r="E197" s="47"/>
      <c r="F197" s="14"/>
      <c r="G197" s="14"/>
      <c r="H197" s="14"/>
    </row>
    <row r="198" spans="1:8" ht="12.75">
      <c r="A198" s="13"/>
      <c r="B198" s="14"/>
      <c r="C198" s="14"/>
      <c r="D198" s="46"/>
      <c r="E198" s="47"/>
      <c r="F198" s="14"/>
      <c r="G198" s="14"/>
      <c r="H198" s="14"/>
    </row>
    <row r="199" spans="1:8" ht="12.75">
      <c r="A199" s="13"/>
      <c r="B199" s="14"/>
      <c r="C199" s="14"/>
      <c r="D199" s="46"/>
      <c r="E199" s="47"/>
      <c r="F199" s="14"/>
      <c r="G199" s="14"/>
      <c r="H199" s="14"/>
    </row>
    <row r="200" spans="1:8" ht="12.75">
      <c r="A200" s="13"/>
      <c r="B200" s="14"/>
      <c r="C200" s="14"/>
      <c r="D200" s="46"/>
      <c r="E200" s="47"/>
      <c r="F200" s="14"/>
      <c r="G200" s="14"/>
      <c r="H200" s="14"/>
    </row>
    <row r="201" spans="1:8" ht="12.75">
      <c r="A201" s="13"/>
      <c r="B201" s="14"/>
      <c r="C201" s="14"/>
      <c r="D201" s="46"/>
      <c r="E201" s="47"/>
      <c r="F201" s="14"/>
      <c r="G201" s="14"/>
      <c r="H201" s="14"/>
    </row>
    <row r="202" spans="1:8" ht="12.75">
      <c r="A202" s="13"/>
      <c r="B202" s="14"/>
      <c r="C202" s="14"/>
      <c r="D202" s="46"/>
      <c r="E202" s="47"/>
      <c r="F202" s="14"/>
      <c r="G202" s="14"/>
      <c r="H202" s="14"/>
    </row>
    <row r="203" spans="1:8" ht="12.75">
      <c r="A203" s="13"/>
      <c r="B203" s="14"/>
      <c r="C203" s="14"/>
      <c r="D203" s="46"/>
      <c r="E203" s="47"/>
      <c r="F203" s="14"/>
      <c r="G203" s="14"/>
      <c r="H203" s="14"/>
    </row>
    <row r="204" spans="1:8" ht="12.75">
      <c r="A204" s="13"/>
      <c r="B204" s="14"/>
      <c r="C204" s="14"/>
      <c r="D204" s="46"/>
      <c r="E204" s="47"/>
      <c r="F204" s="14"/>
      <c r="G204" s="14"/>
      <c r="H204" s="14"/>
    </row>
    <row r="205" spans="1:8" ht="12.75">
      <c r="A205" s="13"/>
      <c r="B205" s="14"/>
      <c r="C205" s="14"/>
      <c r="D205" s="46"/>
      <c r="E205" s="47"/>
      <c r="F205" s="14"/>
      <c r="G205" s="14"/>
      <c r="H205" s="14"/>
    </row>
    <row r="206" spans="1:8" ht="12.75">
      <c r="A206" s="13"/>
      <c r="B206" s="14"/>
      <c r="C206" s="14"/>
      <c r="D206" s="46"/>
      <c r="E206" s="47"/>
      <c r="F206" s="14"/>
      <c r="G206" s="14"/>
      <c r="H206" s="14"/>
    </row>
    <row r="207" spans="1:8" ht="12.75">
      <c r="A207" s="13"/>
      <c r="B207" s="14"/>
      <c r="C207" s="14"/>
      <c r="D207" s="46"/>
      <c r="E207" s="47"/>
      <c r="F207" s="14"/>
      <c r="G207" s="14"/>
      <c r="H207" s="14"/>
    </row>
    <row r="208" spans="1:8" ht="12.75">
      <c r="A208" s="13"/>
      <c r="B208" s="14"/>
      <c r="C208" s="14"/>
      <c r="D208" s="46"/>
      <c r="E208" s="47"/>
      <c r="F208" s="14"/>
      <c r="G208" s="14"/>
      <c r="H208" s="14"/>
    </row>
    <row r="209" spans="1:8" ht="12.75">
      <c r="A209" s="13"/>
      <c r="B209" s="14"/>
      <c r="C209" s="14"/>
      <c r="D209" s="46"/>
      <c r="E209" s="47"/>
      <c r="F209" s="14"/>
      <c r="G209" s="14"/>
      <c r="H209" s="14"/>
    </row>
    <row r="210" spans="1:8" ht="12.75">
      <c r="A210" s="13"/>
      <c r="B210" s="14"/>
      <c r="C210" s="14"/>
      <c r="D210" s="46"/>
      <c r="E210" s="47"/>
      <c r="F210" s="14"/>
      <c r="G210" s="14"/>
      <c r="H210" s="14"/>
    </row>
    <row r="211" spans="1:8" ht="12.75">
      <c r="A211" s="13"/>
      <c r="B211" s="14"/>
      <c r="C211" s="14"/>
      <c r="D211" s="46"/>
      <c r="E211" s="47"/>
      <c r="F211" s="14"/>
      <c r="G211" s="14"/>
      <c r="H211" s="14"/>
    </row>
    <row r="212" spans="1:8" ht="12.75">
      <c r="A212" s="13"/>
      <c r="B212" s="14"/>
      <c r="C212" s="14"/>
      <c r="D212" s="46"/>
      <c r="E212" s="47"/>
      <c r="F212" s="14"/>
      <c r="G212" s="14"/>
      <c r="H212" s="14"/>
    </row>
    <row r="213" spans="1:8" ht="12.75">
      <c r="A213" s="13"/>
      <c r="B213" s="14"/>
      <c r="C213" s="14"/>
      <c r="D213" s="46"/>
      <c r="E213" s="47"/>
      <c r="F213" s="14"/>
      <c r="G213" s="14"/>
      <c r="H213" s="14"/>
    </row>
    <row r="214" spans="1:8" ht="12.75">
      <c r="A214" s="13"/>
      <c r="B214" s="14"/>
      <c r="C214" s="14"/>
      <c r="D214" s="46"/>
      <c r="E214" s="47"/>
      <c r="F214" s="14"/>
      <c r="G214" s="14"/>
      <c r="H214" s="14"/>
    </row>
    <row r="215" spans="1:8" ht="12.75">
      <c r="A215" s="13"/>
      <c r="B215" s="14"/>
      <c r="C215" s="14"/>
      <c r="D215" s="46"/>
      <c r="E215" s="47"/>
      <c r="F215" s="14"/>
      <c r="G215" s="14"/>
      <c r="H215" s="14"/>
    </row>
    <row r="216" spans="1:8" ht="12.75">
      <c r="A216" s="13"/>
      <c r="B216" s="14"/>
      <c r="C216" s="14"/>
      <c r="D216" s="46"/>
      <c r="E216" s="47"/>
      <c r="F216" s="14"/>
      <c r="G216" s="14"/>
      <c r="H216" s="14"/>
    </row>
    <row r="217" spans="1:8" ht="12.75">
      <c r="A217" s="13"/>
      <c r="B217" s="14"/>
      <c r="C217" s="14"/>
      <c r="D217" s="46"/>
      <c r="E217" s="47"/>
      <c r="F217" s="14"/>
      <c r="G217" s="14"/>
      <c r="H217" s="14"/>
    </row>
    <row r="218" spans="1:8" ht="12.75">
      <c r="A218" s="13"/>
      <c r="B218" s="14"/>
      <c r="C218" s="14"/>
      <c r="D218" s="46"/>
      <c r="E218" s="47"/>
      <c r="F218" s="14"/>
      <c r="G218" s="14"/>
      <c r="H218" s="14"/>
    </row>
    <row r="219" spans="1:8" ht="12.75">
      <c r="A219" s="13"/>
      <c r="B219" s="14"/>
      <c r="C219" s="14"/>
      <c r="D219" s="46"/>
      <c r="E219" s="47"/>
      <c r="F219" s="14"/>
      <c r="G219" s="14"/>
      <c r="H219" s="14"/>
    </row>
    <row r="220" spans="1:8" ht="12.75">
      <c r="A220" s="13"/>
      <c r="B220" s="14"/>
      <c r="C220" s="14"/>
      <c r="D220" s="46"/>
      <c r="E220" s="47"/>
      <c r="F220" s="14"/>
      <c r="G220" s="14"/>
      <c r="H220" s="14"/>
    </row>
    <row r="221" spans="1:8" ht="12.75">
      <c r="A221" s="13"/>
      <c r="B221" s="14"/>
      <c r="C221" s="14"/>
      <c r="D221" s="46"/>
      <c r="E221" s="47"/>
      <c r="F221" s="14"/>
      <c r="G221" s="14"/>
      <c r="H221" s="14"/>
    </row>
    <row r="222" spans="1:8" ht="12.75">
      <c r="A222" s="13"/>
      <c r="B222" s="14"/>
      <c r="C222" s="14"/>
      <c r="D222" s="46"/>
      <c r="E222" s="47"/>
      <c r="F222" s="14"/>
      <c r="G222" s="14"/>
      <c r="H222" s="14"/>
    </row>
    <row r="223" spans="1:8" ht="12.75">
      <c r="A223" s="13"/>
      <c r="B223" s="14"/>
      <c r="C223" s="14"/>
      <c r="D223" s="46"/>
      <c r="E223" s="47"/>
      <c r="F223" s="14"/>
      <c r="G223" s="14"/>
      <c r="H223" s="14"/>
    </row>
    <row r="224" spans="1:8" ht="12.75">
      <c r="A224" s="13"/>
      <c r="B224" s="14"/>
      <c r="C224" s="14"/>
      <c r="D224" s="46"/>
      <c r="E224" s="47"/>
      <c r="F224" s="14"/>
      <c r="G224" s="14"/>
      <c r="H224" s="14"/>
    </row>
    <row r="225" spans="1:8" ht="12.75">
      <c r="A225" s="13"/>
      <c r="B225" s="14"/>
      <c r="C225" s="14"/>
      <c r="D225" s="46"/>
      <c r="E225" s="47"/>
      <c r="F225" s="14"/>
      <c r="G225" s="14"/>
      <c r="H225" s="14"/>
    </row>
    <row r="226" spans="1:8" ht="12.75">
      <c r="A226" s="13"/>
      <c r="B226" s="14"/>
      <c r="C226" s="14"/>
      <c r="D226" s="46"/>
      <c r="E226" s="47"/>
      <c r="F226" s="14"/>
      <c r="G226" s="14"/>
      <c r="H226" s="14"/>
    </row>
    <row r="227" spans="1:8" ht="12.75">
      <c r="A227" s="13"/>
      <c r="B227" s="14"/>
      <c r="C227" s="14"/>
      <c r="D227" s="46"/>
      <c r="E227" s="47"/>
      <c r="F227" s="14"/>
      <c r="G227" s="14"/>
      <c r="H227" s="14"/>
    </row>
    <row r="228" spans="1:8" ht="12.75">
      <c r="A228" s="13"/>
      <c r="B228" s="14"/>
      <c r="C228" s="14"/>
      <c r="D228" s="46"/>
      <c r="E228" s="47"/>
      <c r="F228" s="14"/>
      <c r="G228" s="14"/>
      <c r="H228" s="14"/>
    </row>
    <row r="229" spans="1:8" ht="12.75">
      <c r="A229" s="13"/>
      <c r="B229" s="14"/>
      <c r="C229" s="14"/>
      <c r="D229" s="46"/>
      <c r="E229" s="47"/>
      <c r="F229" s="14"/>
      <c r="G229" s="14"/>
      <c r="H229" s="14"/>
    </row>
    <row r="230" spans="1:8" ht="12.75">
      <c r="A230" s="13"/>
      <c r="B230" s="14"/>
      <c r="C230" s="14"/>
      <c r="D230" s="46"/>
      <c r="E230" s="47"/>
      <c r="F230" s="14"/>
      <c r="G230" s="14"/>
      <c r="H230" s="14"/>
    </row>
    <row r="231" spans="1:8" ht="12.75">
      <c r="A231" s="13"/>
      <c r="B231" s="14"/>
      <c r="C231" s="14"/>
      <c r="D231" s="46"/>
      <c r="E231" s="47"/>
      <c r="F231" s="14"/>
      <c r="G231" s="14"/>
      <c r="H231" s="14"/>
    </row>
    <row r="232" spans="1:8" ht="12.75">
      <c r="A232" s="13"/>
      <c r="B232" s="14"/>
      <c r="C232" s="14"/>
      <c r="D232" s="46"/>
      <c r="E232" s="47"/>
      <c r="F232" s="14"/>
      <c r="G232" s="14"/>
      <c r="H232" s="14"/>
    </row>
    <row r="233" spans="1:8" ht="12.75">
      <c r="A233" s="13"/>
      <c r="B233" s="14"/>
      <c r="C233" s="14"/>
      <c r="D233" s="46"/>
      <c r="E233" s="47"/>
      <c r="F233" s="14"/>
      <c r="G233" s="14"/>
      <c r="H233" s="14"/>
    </row>
    <row r="234" spans="1:8" ht="12.75">
      <c r="A234" s="13"/>
      <c r="B234" s="14"/>
      <c r="C234" s="14"/>
      <c r="D234" s="46"/>
      <c r="E234" s="47"/>
      <c r="F234" s="14"/>
      <c r="G234" s="14"/>
      <c r="H234" s="14"/>
    </row>
    <row r="235" spans="1:8" ht="12.75">
      <c r="A235" s="13"/>
      <c r="B235" s="14"/>
      <c r="C235" s="14"/>
      <c r="D235" s="46"/>
      <c r="E235" s="47"/>
      <c r="F235" s="14"/>
      <c r="G235" s="14"/>
      <c r="H235" s="14"/>
    </row>
    <row r="236" spans="1:8" ht="12.75">
      <c r="A236" s="13"/>
      <c r="B236" s="14"/>
      <c r="C236" s="14"/>
      <c r="D236" s="46"/>
      <c r="E236" s="47"/>
      <c r="F236" s="14"/>
      <c r="G236" s="14"/>
      <c r="H236" s="14"/>
    </row>
    <row r="237" spans="1:8" ht="12.75">
      <c r="A237" s="13"/>
      <c r="B237" s="14"/>
      <c r="C237" s="14"/>
      <c r="D237" s="46"/>
      <c r="E237" s="47"/>
      <c r="F237" s="14"/>
      <c r="G237" s="14"/>
      <c r="H237" s="14"/>
    </row>
    <row r="238" spans="1:8" ht="12.75">
      <c r="A238" s="13"/>
      <c r="B238" s="14"/>
      <c r="C238" s="14"/>
      <c r="D238" s="46"/>
      <c r="E238" s="47"/>
      <c r="F238" s="14"/>
      <c r="G238" s="14"/>
      <c r="H238" s="14"/>
    </row>
    <row r="239" spans="1:8" ht="12.75">
      <c r="A239" s="13"/>
      <c r="B239" s="14"/>
      <c r="C239" s="14"/>
      <c r="D239" s="46"/>
      <c r="E239" s="47"/>
      <c r="F239" s="14"/>
      <c r="G239" s="14"/>
      <c r="H239" s="14"/>
    </row>
    <row r="240" spans="1:8" ht="12.75">
      <c r="A240" s="13"/>
      <c r="B240" s="14"/>
      <c r="C240" s="14"/>
      <c r="D240" s="46"/>
      <c r="E240" s="47"/>
      <c r="F240" s="14"/>
      <c r="G240" s="14"/>
      <c r="H240" s="14"/>
    </row>
    <row r="241" spans="1:8" ht="12.75">
      <c r="A241" s="13"/>
      <c r="B241" s="14"/>
      <c r="C241" s="14"/>
      <c r="D241" s="46"/>
      <c r="E241" s="47"/>
      <c r="F241" s="14"/>
      <c r="G241" s="14"/>
      <c r="H241" s="14"/>
    </row>
    <row r="242" spans="1:8" ht="12.75">
      <c r="A242" s="13"/>
      <c r="B242" s="14"/>
      <c r="C242" s="14"/>
      <c r="D242" s="46"/>
      <c r="E242" s="47"/>
      <c r="F242" s="14"/>
      <c r="G242" s="14"/>
      <c r="H242" s="14"/>
    </row>
    <row r="243" spans="1:8" ht="12.75">
      <c r="A243" s="13"/>
      <c r="B243" s="14"/>
      <c r="C243" s="14"/>
      <c r="D243" s="46"/>
      <c r="E243" s="47"/>
      <c r="F243" s="14"/>
      <c r="G243" s="14"/>
      <c r="H243" s="14"/>
    </row>
    <row r="244" spans="1:8" ht="12.75">
      <c r="A244" s="13"/>
      <c r="B244" s="14"/>
      <c r="C244" s="14"/>
      <c r="D244" s="46"/>
      <c r="E244" s="47"/>
      <c r="F244" s="14"/>
      <c r="G244" s="14"/>
      <c r="H244" s="14"/>
    </row>
    <row r="245" spans="1:8" ht="12.75">
      <c r="A245" s="13"/>
      <c r="B245" s="14"/>
      <c r="C245" s="14"/>
      <c r="D245" s="46"/>
      <c r="E245" s="47"/>
      <c r="F245" s="14"/>
      <c r="G245" s="14"/>
      <c r="H245" s="14"/>
    </row>
    <row r="246" spans="1:8" ht="12.75">
      <c r="A246" s="13"/>
      <c r="B246" s="14"/>
      <c r="C246" s="14"/>
      <c r="D246" s="46"/>
      <c r="E246" s="47"/>
      <c r="F246" s="14"/>
      <c r="G246" s="14"/>
      <c r="H246" s="14"/>
    </row>
    <row r="247" spans="1:8" ht="12.75">
      <c r="A247" s="13"/>
      <c r="B247" s="14"/>
      <c r="C247" s="14"/>
      <c r="D247" s="46"/>
      <c r="E247" s="47"/>
      <c r="F247" s="14"/>
      <c r="G247" s="14"/>
      <c r="H247" s="14"/>
    </row>
    <row r="248" spans="1:8" ht="12.75">
      <c r="A248" s="13"/>
      <c r="B248" s="14"/>
      <c r="C248" s="14"/>
      <c r="D248" s="46"/>
      <c r="E248" s="47"/>
      <c r="F248" s="14"/>
      <c r="G248" s="14"/>
      <c r="H248" s="14"/>
    </row>
    <row r="249" spans="1:8" ht="12.75">
      <c r="A249" s="13"/>
      <c r="B249" s="14"/>
      <c r="C249" s="14"/>
      <c r="D249" s="46"/>
      <c r="E249" s="47"/>
      <c r="F249" s="14"/>
      <c r="G249" s="14"/>
      <c r="H249" s="14"/>
    </row>
    <row r="250" spans="1:8" ht="12.75">
      <c r="A250" s="13"/>
      <c r="B250" s="14"/>
      <c r="C250" s="14"/>
      <c r="D250" s="46"/>
      <c r="E250" s="47"/>
      <c r="F250" s="14"/>
      <c r="G250" s="14"/>
      <c r="H250" s="14"/>
    </row>
    <row r="251" spans="1:8" ht="12.75">
      <c r="A251" s="13"/>
      <c r="B251" s="14"/>
      <c r="C251" s="14"/>
      <c r="D251" s="46"/>
      <c r="E251" s="47"/>
      <c r="F251" s="14"/>
      <c r="G251" s="14"/>
      <c r="H251" s="14"/>
    </row>
    <row r="252" spans="1:8" ht="12.75">
      <c r="A252" s="13"/>
      <c r="B252" s="14"/>
      <c r="C252" s="14"/>
      <c r="D252" s="46"/>
      <c r="E252" s="47"/>
      <c r="F252" s="14"/>
      <c r="G252" s="14"/>
      <c r="H252" s="14"/>
    </row>
    <row r="253" spans="1:8" ht="12.75">
      <c r="A253" s="13"/>
      <c r="B253" s="14"/>
      <c r="C253" s="14"/>
      <c r="D253" s="46"/>
      <c r="E253" s="47"/>
      <c r="F253" s="14"/>
      <c r="G253" s="14"/>
      <c r="H253" s="14"/>
    </row>
    <row r="254" spans="1:8" ht="12.75">
      <c r="A254" s="13"/>
      <c r="B254" s="14"/>
      <c r="C254" s="14"/>
      <c r="D254" s="46"/>
      <c r="E254" s="47"/>
      <c r="F254" s="14"/>
      <c r="G254" s="14"/>
      <c r="H254" s="14"/>
    </row>
    <row r="255" spans="1:8" ht="12.75">
      <c r="A255" s="13"/>
      <c r="B255" s="14"/>
      <c r="C255" s="14"/>
      <c r="D255" s="46"/>
      <c r="E255" s="47"/>
      <c r="F255" s="14"/>
      <c r="G255" s="14"/>
      <c r="H255" s="14"/>
    </row>
    <row r="256" spans="1:8" ht="12.75">
      <c r="A256" s="13"/>
      <c r="B256" s="14"/>
      <c r="C256" s="14"/>
      <c r="D256" s="46"/>
      <c r="E256" s="47"/>
      <c r="F256" s="14"/>
      <c r="G256" s="14"/>
      <c r="H256" s="14"/>
    </row>
    <row r="257" spans="1:8" ht="12.75">
      <c r="A257" s="13"/>
      <c r="B257" s="14"/>
      <c r="C257" s="14"/>
      <c r="D257" s="46"/>
      <c r="E257" s="47"/>
      <c r="F257" s="14"/>
      <c r="G257" s="14"/>
      <c r="H257" s="14"/>
    </row>
    <row r="258" spans="1:8" ht="12.75">
      <c r="A258" s="13"/>
      <c r="B258" s="14"/>
      <c r="C258" s="14"/>
      <c r="D258" s="46"/>
      <c r="E258" s="47"/>
      <c r="F258" s="14"/>
      <c r="G258" s="14"/>
      <c r="H258" s="14"/>
    </row>
    <row r="259" spans="1:8" ht="12.75">
      <c r="A259" s="13"/>
      <c r="B259" s="14"/>
      <c r="C259" s="14"/>
      <c r="D259" s="46"/>
      <c r="E259" s="47"/>
      <c r="F259" s="14"/>
      <c r="G259" s="14"/>
      <c r="H259" s="14"/>
    </row>
    <row r="260" spans="1:8" ht="12.75">
      <c r="A260" s="13"/>
      <c r="B260" s="14"/>
      <c r="C260" s="14"/>
      <c r="D260" s="46"/>
      <c r="E260" s="47"/>
      <c r="F260" s="14"/>
      <c r="G260" s="14"/>
      <c r="H260" s="14"/>
    </row>
    <row r="261" spans="1:8" ht="12.75">
      <c r="A261" s="13"/>
      <c r="B261" s="14"/>
      <c r="C261" s="14"/>
      <c r="D261" s="46"/>
      <c r="E261" s="47"/>
      <c r="F261" s="14"/>
      <c r="G261" s="14"/>
      <c r="H261" s="14"/>
    </row>
    <row r="262" spans="1:8" ht="12.75">
      <c r="A262" s="13"/>
      <c r="B262" s="14"/>
      <c r="C262" s="14"/>
      <c r="D262" s="46"/>
      <c r="E262" s="47"/>
      <c r="F262" s="14"/>
      <c r="G262" s="14"/>
      <c r="H262" s="14"/>
    </row>
    <row r="263" spans="1:8" ht="12.75">
      <c r="A263" s="13"/>
      <c r="B263" s="14"/>
      <c r="C263" s="14"/>
      <c r="D263" s="46"/>
      <c r="E263" s="47"/>
      <c r="F263" s="14"/>
      <c r="G263" s="14"/>
      <c r="H263" s="14"/>
    </row>
    <row r="264" spans="1:8" ht="12.75">
      <c r="A264" s="13"/>
      <c r="B264" s="14"/>
      <c r="C264" s="14"/>
      <c r="D264" s="46"/>
      <c r="E264" s="47"/>
      <c r="F264" s="14"/>
      <c r="G264" s="14"/>
      <c r="H264" s="14"/>
    </row>
    <row r="265" spans="1:8" ht="12.75">
      <c r="A265" s="13"/>
      <c r="B265" s="14"/>
      <c r="C265" s="14"/>
      <c r="D265" s="46"/>
      <c r="E265" s="47"/>
      <c r="F265" s="14"/>
      <c r="G265" s="14"/>
      <c r="H265" s="14"/>
    </row>
    <row r="266" spans="1:8" ht="12.75">
      <c r="A266" s="13"/>
      <c r="B266" s="14"/>
      <c r="C266" s="14"/>
      <c r="D266" s="46"/>
      <c r="E266" s="47"/>
      <c r="F266" s="14"/>
      <c r="G266" s="14"/>
      <c r="H266" s="14"/>
    </row>
    <row r="267" spans="1:8" ht="12.75">
      <c r="A267" s="13"/>
      <c r="B267" s="14"/>
      <c r="C267" s="14"/>
      <c r="D267" s="46"/>
      <c r="E267" s="47"/>
      <c r="F267" s="14"/>
      <c r="G267" s="14"/>
      <c r="H267" s="14"/>
    </row>
    <row r="268" spans="1:8" ht="12.75">
      <c r="A268" s="13"/>
      <c r="B268" s="14"/>
      <c r="C268" s="14"/>
      <c r="D268" s="46"/>
      <c r="E268" s="47"/>
      <c r="F268" s="14"/>
      <c r="G268" s="14"/>
      <c r="H268" s="14"/>
    </row>
    <row r="269" spans="1:8" ht="12.75">
      <c r="A269" s="13"/>
      <c r="B269" s="14"/>
      <c r="C269" s="14"/>
      <c r="D269" s="46"/>
      <c r="E269" s="47"/>
      <c r="F269" s="14"/>
      <c r="G269" s="14"/>
      <c r="H269" s="14"/>
    </row>
    <row r="270" spans="1:8" ht="12.75">
      <c r="A270" s="13"/>
      <c r="B270" s="14"/>
      <c r="C270" s="14"/>
      <c r="D270" s="46"/>
      <c r="E270" s="47"/>
      <c r="F270" s="14"/>
      <c r="G270" s="14"/>
      <c r="H270" s="14"/>
    </row>
    <row r="271" spans="1:8" ht="12.75">
      <c r="A271" s="13"/>
      <c r="B271" s="14"/>
      <c r="C271" s="14"/>
      <c r="D271" s="46"/>
      <c r="E271" s="47"/>
      <c r="F271" s="14"/>
      <c r="G271" s="14"/>
      <c r="H271" s="14"/>
    </row>
    <row r="272" spans="1:8" ht="12.75">
      <c r="A272" s="13"/>
      <c r="B272" s="14"/>
      <c r="C272" s="14"/>
      <c r="D272" s="46"/>
      <c r="E272" s="47"/>
      <c r="F272" s="14"/>
      <c r="G272" s="14"/>
      <c r="H272" s="14"/>
    </row>
    <row r="273" spans="1:8" ht="12.75">
      <c r="A273" s="13"/>
      <c r="B273" s="14"/>
      <c r="C273" s="14"/>
      <c r="D273" s="46"/>
      <c r="E273" s="47"/>
      <c r="F273" s="14"/>
      <c r="G273" s="14"/>
      <c r="H273" s="14"/>
    </row>
    <row r="274" spans="1:8" ht="12.75">
      <c r="A274" s="13"/>
      <c r="B274" s="14"/>
      <c r="C274" s="14"/>
      <c r="D274" s="46"/>
      <c r="E274" s="47"/>
      <c r="F274" s="14"/>
      <c r="G274" s="14"/>
      <c r="H274" s="14"/>
    </row>
    <row r="275" spans="1:8" ht="12.75">
      <c r="A275" s="13"/>
      <c r="B275" s="14"/>
      <c r="C275" s="14"/>
      <c r="D275" s="46"/>
      <c r="E275" s="47"/>
      <c r="F275" s="14"/>
      <c r="G275" s="14"/>
      <c r="H275" s="14"/>
    </row>
    <row r="276" spans="1:8" ht="12.75">
      <c r="A276" s="13"/>
      <c r="B276" s="14"/>
      <c r="C276" s="14"/>
      <c r="D276" s="46"/>
      <c r="E276" s="47"/>
      <c r="F276" s="14"/>
      <c r="G276" s="14"/>
      <c r="H276" s="14"/>
    </row>
    <row r="277" spans="1:8" ht="12.75">
      <c r="A277" s="13"/>
      <c r="B277" s="14"/>
      <c r="C277" s="14"/>
      <c r="D277" s="46"/>
      <c r="E277" s="47"/>
      <c r="F277" s="14"/>
      <c r="G277" s="14"/>
      <c r="H277" s="14"/>
    </row>
    <row r="278" spans="1:8" ht="12.75">
      <c r="A278" s="13"/>
      <c r="B278" s="14"/>
      <c r="C278" s="14"/>
      <c r="D278" s="46"/>
      <c r="E278" s="47"/>
      <c r="F278" s="14"/>
      <c r="G278" s="14"/>
      <c r="H278" s="14"/>
    </row>
    <row r="279" spans="1:8" ht="12.75">
      <c r="A279" s="13"/>
      <c r="B279" s="14"/>
      <c r="C279" s="14"/>
      <c r="D279" s="46"/>
      <c r="E279" s="47"/>
      <c r="F279" s="14"/>
      <c r="G279" s="14"/>
      <c r="H279" s="14"/>
    </row>
    <row r="280" spans="1:8" ht="12.75">
      <c r="A280" s="13"/>
      <c r="B280" s="14"/>
      <c r="C280" s="14"/>
      <c r="D280" s="46"/>
      <c r="E280" s="47"/>
      <c r="F280" s="14"/>
      <c r="G280" s="14"/>
      <c r="H280" s="14"/>
    </row>
    <row r="281" spans="1:8" ht="12.75">
      <c r="A281" s="13"/>
      <c r="B281" s="14"/>
      <c r="C281" s="14"/>
      <c r="D281" s="46"/>
      <c r="E281" s="47"/>
      <c r="F281" s="14"/>
      <c r="G281" s="14"/>
      <c r="H281" s="14"/>
    </row>
    <row r="282" spans="1:8" ht="12.75">
      <c r="A282" s="13"/>
      <c r="B282" s="14"/>
      <c r="C282" s="14"/>
      <c r="D282" s="46"/>
      <c r="E282" s="47"/>
      <c r="F282" s="14"/>
      <c r="G282" s="14"/>
      <c r="H282" s="14"/>
    </row>
    <row r="283" spans="1:8" ht="12.75">
      <c r="A283" s="13"/>
      <c r="B283" s="14"/>
      <c r="C283" s="14"/>
      <c r="D283" s="46"/>
      <c r="E283" s="47"/>
      <c r="F283" s="14"/>
      <c r="G283" s="14"/>
      <c r="H283" s="14"/>
    </row>
    <row r="284" spans="1:8" ht="12.75">
      <c r="A284" s="13"/>
      <c r="B284" s="14"/>
      <c r="C284" s="14"/>
      <c r="D284" s="46"/>
      <c r="E284" s="47"/>
      <c r="F284" s="14"/>
      <c r="G284" s="14"/>
      <c r="H284" s="14"/>
    </row>
    <row r="285" spans="1:8" ht="12.75">
      <c r="A285" s="13"/>
      <c r="B285" s="14"/>
      <c r="C285" s="14"/>
      <c r="D285" s="46"/>
      <c r="E285" s="47"/>
      <c r="F285" s="14"/>
      <c r="G285" s="14"/>
      <c r="H285" s="14"/>
    </row>
    <row r="286" spans="1:8" ht="12.75">
      <c r="A286" s="13"/>
      <c r="B286" s="14"/>
      <c r="C286" s="14"/>
      <c r="D286" s="46"/>
      <c r="E286" s="47"/>
      <c r="F286" s="14"/>
      <c r="G286" s="14"/>
      <c r="H286" s="14"/>
    </row>
    <row r="287" spans="1:8" ht="12.75">
      <c r="A287" s="13"/>
      <c r="B287" s="14"/>
      <c r="C287" s="14"/>
      <c r="D287" s="46"/>
      <c r="E287" s="47"/>
      <c r="F287" s="14"/>
      <c r="G287" s="14"/>
      <c r="H287" s="14"/>
    </row>
    <row r="288" spans="1:8" ht="12.75">
      <c r="A288" s="13"/>
      <c r="B288" s="14"/>
      <c r="C288" s="14"/>
      <c r="D288" s="46"/>
      <c r="E288" s="47"/>
      <c r="F288" s="14"/>
      <c r="G288" s="14"/>
      <c r="H288" s="14"/>
    </row>
    <row r="289" spans="1:8" ht="12.75">
      <c r="A289" s="13"/>
      <c r="B289" s="14"/>
      <c r="C289" s="14"/>
      <c r="D289" s="46"/>
      <c r="E289" s="47"/>
      <c r="F289" s="14"/>
      <c r="G289" s="14"/>
      <c r="H289" s="14"/>
    </row>
    <row r="290" spans="1:8" ht="12.75">
      <c r="A290" s="13"/>
      <c r="B290" s="14"/>
      <c r="C290" s="14"/>
      <c r="D290" s="46"/>
      <c r="E290" s="47"/>
      <c r="F290" s="14"/>
      <c r="G290" s="14"/>
      <c r="H290" s="14"/>
    </row>
    <row r="291" spans="1:8" ht="12.75">
      <c r="A291" s="13"/>
      <c r="B291" s="14"/>
      <c r="C291" s="14"/>
      <c r="D291" s="46"/>
      <c r="E291" s="47"/>
      <c r="F291" s="14"/>
      <c r="G291" s="14"/>
      <c r="H291" s="14"/>
    </row>
    <row r="292" spans="1:8" ht="12.75">
      <c r="A292" s="13"/>
      <c r="B292" s="14"/>
      <c r="C292" s="14"/>
      <c r="D292" s="46"/>
      <c r="E292" s="47"/>
      <c r="F292" s="14"/>
      <c r="G292" s="14"/>
      <c r="H292" s="14"/>
    </row>
    <row r="293" spans="1:8" ht="12.75">
      <c r="A293" s="13"/>
      <c r="B293" s="14"/>
      <c r="C293" s="14"/>
      <c r="D293" s="46"/>
      <c r="E293" s="47"/>
      <c r="F293" s="14"/>
      <c r="G293" s="14"/>
      <c r="H293" s="14"/>
    </row>
    <row r="294" spans="1:8" ht="12.75">
      <c r="A294" s="13"/>
      <c r="B294" s="14"/>
      <c r="C294" s="14"/>
      <c r="D294" s="46"/>
      <c r="E294" s="47"/>
      <c r="F294" s="14"/>
      <c r="G294" s="14"/>
      <c r="H294" s="14"/>
    </row>
    <row r="295" spans="1:8" ht="12.75">
      <c r="A295" s="13"/>
      <c r="B295" s="14"/>
      <c r="C295" s="14"/>
      <c r="D295" s="46"/>
      <c r="E295" s="47"/>
      <c r="F295" s="14"/>
      <c r="G295" s="14"/>
      <c r="H295" s="14"/>
    </row>
    <row r="296" spans="1:8" ht="12.75">
      <c r="A296" s="13"/>
      <c r="B296" s="14"/>
      <c r="C296" s="14"/>
      <c r="D296" s="46"/>
      <c r="E296" s="47"/>
      <c r="F296" s="14"/>
      <c r="G296" s="14"/>
      <c r="H296" s="14"/>
    </row>
    <row r="297" spans="1:8" ht="12.75">
      <c r="A297" s="13"/>
      <c r="B297" s="14"/>
      <c r="C297" s="14"/>
      <c r="D297" s="46"/>
      <c r="E297" s="47"/>
      <c r="F297" s="14"/>
      <c r="G297" s="14"/>
      <c r="H297" s="14"/>
    </row>
    <row r="298" spans="1:8" ht="12.75">
      <c r="A298" s="13"/>
      <c r="B298" s="14"/>
      <c r="C298" s="14"/>
      <c r="D298" s="46"/>
      <c r="E298" s="47"/>
      <c r="F298" s="14"/>
      <c r="G298" s="14"/>
      <c r="H298" s="14"/>
    </row>
    <row r="299" spans="1:8" ht="12.75">
      <c r="A299" s="13"/>
      <c r="B299" s="14"/>
      <c r="C299" s="14"/>
      <c r="D299" s="46"/>
      <c r="E299" s="47"/>
      <c r="F299" s="14"/>
      <c r="G299" s="14"/>
      <c r="H299" s="14"/>
    </row>
    <row r="300" spans="1:8" ht="12.75">
      <c r="A300" s="13"/>
      <c r="B300" s="14"/>
      <c r="C300" s="14"/>
      <c r="D300" s="46"/>
      <c r="E300" s="47"/>
      <c r="F300" s="14"/>
      <c r="G300" s="14"/>
      <c r="H300" s="14"/>
    </row>
    <row r="301" spans="1:8" ht="12.75">
      <c r="A301" s="13"/>
      <c r="B301" s="14"/>
      <c r="C301" s="14"/>
      <c r="D301" s="46"/>
      <c r="E301" s="47"/>
      <c r="F301" s="14"/>
      <c r="G301" s="14"/>
      <c r="H301" s="14"/>
    </row>
    <row r="302" spans="1:8" ht="12.75">
      <c r="A302" s="13"/>
      <c r="B302" s="14"/>
      <c r="C302" s="14"/>
      <c r="D302" s="46"/>
      <c r="E302" s="47"/>
      <c r="F302" s="14"/>
      <c r="G302" s="14"/>
      <c r="H302" s="14"/>
    </row>
    <row r="303" spans="1:8" ht="12.75">
      <c r="A303" s="13"/>
      <c r="B303" s="14"/>
      <c r="C303" s="14"/>
      <c r="D303" s="46"/>
      <c r="E303" s="47"/>
      <c r="F303" s="14"/>
      <c r="G303" s="14"/>
      <c r="H303" s="14"/>
    </row>
    <row r="304" spans="1:8" ht="12.75">
      <c r="A304" s="13"/>
      <c r="B304" s="14"/>
      <c r="C304" s="14"/>
      <c r="D304" s="46"/>
      <c r="E304" s="47"/>
      <c r="F304" s="14"/>
      <c r="G304" s="14"/>
      <c r="H304" s="14"/>
    </row>
    <row r="305" spans="1:8" ht="12.75">
      <c r="A305" s="13"/>
      <c r="B305" s="14"/>
      <c r="C305" s="14"/>
      <c r="D305" s="46"/>
      <c r="E305" s="47"/>
      <c r="F305" s="14"/>
      <c r="G305" s="14"/>
      <c r="H305" s="14"/>
    </row>
    <row r="306" spans="1:8" ht="12.75">
      <c r="A306" s="13"/>
      <c r="B306" s="14"/>
      <c r="C306" s="14"/>
      <c r="D306" s="46"/>
      <c r="E306" s="47"/>
      <c r="F306" s="14"/>
      <c r="G306" s="14"/>
      <c r="H306" s="14"/>
    </row>
    <row r="307" spans="1:8" ht="12.75">
      <c r="A307" s="13"/>
      <c r="B307" s="14"/>
      <c r="C307" s="14"/>
      <c r="D307" s="46"/>
      <c r="E307" s="47"/>
      <c r="F307" s="14"/>
      <c r="G307" s="14"/>
      <c r="H307" s="14"/>
    </row>
    <row r="308" spans="1:8" ht="12.75">
      <c r="A308" s="13"/>
      <c r="B308" s="14"/>
      <c r="C308" s="14"/>
      <c r="D308" s="46"/>
      <c r="E308" s="47"/>
      <c r="F308" s="14"/>
      <c r="G308" s="14"/>
      <c r="H308" s="14"/>
    </row>
    <row r="309" spans="1:8" ht="12.75">
      <c r="A309" s="13"/>
      <c r="B309" s="14"/>
      <c r="C309" s="14"/>
      <c r="D309" s="46"/>
      <c r="E309" s="47"/>
      <c r="F309" s="14"/>
      <c r="G309" s="14"/>
      <c r="H309" s="14"/>
    </row>
    <row r="310" spans="1:8" ht="12.75">
      <c r="A310" s="13"/>
      <c r="B310" s="14"/>
      <c r="C310" s="14"/>
      <c r="D310" s="46"/>
      <c r="E310" s="47"/>
      <c r="F310" s="14"/>
      <c r="G310" s="14"/>
      <c r="H310" s="14"/>
    </row>
    <row r="311" spans="1:8" ht="12.75">
      <c r="A311" s="13"/>
      <c r="B311" s="14"/>
      <c r="C311" s="14"/>
      <c r="D311" s="46"/>
      <c r="E311" s="47"/>
      <c r="F311" s="14"/>
      <c r="G311" s="14"/>
      <c r="H311" s="14"/>
    </row>
    <row r="312" spans="1:8" ht="12.75">
      <c r="A312" s="13"/>
      <c r="B312" s="14"/>
      <c r="C312" s="14"/>
      <c r="D312" s="46"/>
      <c r="E312" s="47"/>
      <c r="F312" s="14"/>
      <c r="G312" s="14"/>
      <c r="H312" s="14"/>
    </row>
    <row r="313" spans="1:8" ht="12.75">
      <c r="A313" s="13"/>
      <c r="B313" s="14"/>
      <c r="C313" s="14"/>
      <c r="D313" s="46"/>
      <c r="E313" s="47"/>
      <c r="F313" s="14"/>
      <c r="G313" s="14"/>
      <c r="H313" s="14"/>
    </row>
    <row r="314" spans="1:8" ht="12.75">
      <c r="A314" s="13"/>
      <c r="B314" s="14"/>
      <c r="C314" s="14"/>
      <c r="D314" s="46"/>
      <c r="E314" s="47"/>
      <c r="F314" s="14"/>
      <c r="G314" s="14"/>
      <c r="H314" s="14"/>
    </row>
    <row r="315" spans="1:8" ht="12.75">
      <c r="A315" s="13"/>
      <c r="B315" s="14"/>
      <c r="C315" s="14"/>
      <c r="D315" s="46"/>
      <c r="E315" s="47"/>
      <c r="F315" s="14"/>
      <c r="G315" s="14"/>
      <c r="H315" s="14"/>
    </row>
    <row r="316" spans="1:8" ht="12.75">
      <c r="A316" s="13"/>
      <c r="B316" s="14"/>
      <c r="C316" s="14"/>
      <c r="D316" s="46"/>
      <c r="E316" s="47"/>
      <c r="F316" s="14"/>
      <c r="G316" s="14"/>
      <c r="H316" s="14"/>
    </row>
    <row r="317" spans="1:8" ht="12.75">
      <c r="A317" s="13"/>
      <c r="B317" s="14"/>
      <c r="C317" s="14"/>
      <c r="D317" s="46"/>
      <c r="E317" s="47"/>
      <c r="F317" s="14"/>
      <c r="G317" s="14"/>
      <c r="H317" s="14"/>
    </row>
    <row r="318" spans="1:8" ht="12.75">
      <c r="A318" s="13"/>
      <c r="B318" s="14"/>
      <c r="C318" s="14"/>
      <c r="D318" s="46"/>
      <c r="E318" s="47"/>
      <c r="F318" s="14"/>
      <c r="G318" s="14"/>
      <c r="H318" s="14"/>
    </row>
    <row r="319" spans="1:8" ht="12.75">
      <c r="A319" s="13"/>
      <c r="B319" s="14"/>
      <c r="C319" s="14"/>
      <c r="D319" s="46"/>
      <c r="E319" s="47"/>
      <c r="F319" s="14"/>
      <c r="G319" s="14"/>
      <c r="H319" s="14"/>
    </row>
    <row r="320" spans="1:8" ht="12.75">
      <c r="A320" s="13"/>
      <c r="B320" s="14"/>
      <c r="C320" s="14"/>
      <c r="D320" s="46"/>
      <c r="E320" s="47"/>
      <c r="F320" s="14"/>
      <c r="G320" s="14"/>
      <c r="H320" s="14"/>
    </row>
    <row r="321" spans="1:8" ht="12.75">
      <c r="A321" s="13"/>
      <c r="B321" s="14"/>
      <c r="C321" s="14"/>
      <c r="D321" s="46"/>
      <c r="E321" s="47"/>
      <c r="F321" s="14"/>
      <c r="G321" s="14"/>
      <c r="H321" s="14"/>
    </row>
    <row r="322" spans="1:8" ht="12.75">
      <c r="A322" s="13"/>
      <c r="B322" s="14"/>
      <c r="C322" s="14"/>
      <c r="D322" s="46"/>
      <c r="E322" s="47"/>
      <c r="F322" s="14"/>
      <c r="G322" s="14"/>
      <c r="H322" s="14"/>
    </row>
    <row r="323" spans="1:8" ht="12.75">
      <c r="A323" s="13"/>
      <c r="B323" s="14"/>
      <c r="C323" s="14"/>
      <c r="D323" s="46"/>
      <c r="E323" s="47"/>
      <c r="F323" s="14"/>
      <c r="G323" s="14"/>
      <c r="H323" s="14"/>
    </row>
    <row r="324" spans="1:8" ht="12.75">
      <c r="A324" s="13"/>
      <c r="B324" s="14"/>
      <c r="C324" s="14"/>
      <c r="D324" s="46"/>
      <c r="E324" s="47"/>
      <c r="F324" s="14"/>
      <c r="G324" s="14"/>
      <c r="H324" s="14"/>
    </row>
    <row r="325" spans="1:8" ht="12.75">
      <c r="A325" s="13"/>
      <c r="B325" s="14"/>
      <c r="C325" s="14"/>
      <c r="D325" s="46"/>
      <c r="E325" s="47"/>
      <c r="F325" s="14"/>
      <c r="G325" s="14"/>
      <c r="H325" s="14"/>
    </row>
    <row r="326" spans="1:8" ht="12.75">
      <c r="A326" s="13"/>
      <c r="B326" s="14"/>
      <c r="C326" s="14"/>
      <c r="D326" s="46"/>
      <c r="E326" s="47"/>
      <c r="F326" s="14"/>
      <c r="G326" s="14"/>
      <c r="H326" s="14"/>
    </row>
    <row r="327" spans="1:8" ht="12.75">
      <c r="A327" s="13"/>
      <c r="B327" s="14"/>
      <c r="C327" s="14"/>
      <c r="D327" s="46"/>
      <c r="E327" s="47"/>
      <c r="F327" s="14"/>
      <c r="G327" s="14"/>
      <c r="H327" s="14"/>
    </row>
    <row r="328" spans="1:8" ht="12.75">
      <c r="A328" s="13"/>
      <c r="B328" s="14"/>
      <c r="C328" s="14"/>
      <c r="D328" s="46"/>
      <c r="E328" s="47"/>
      <c r="F328" s="14"/>
      <c r="G328" s="14"/>
      <c r="H328" s="14"/>
    </row>
    <row r="329" spans="1:8" ht="12.75">
      <c r="A329" s="13"/>
      <c r="B329" s="14"/>
      <c r="C329" s="14"/>
      <c r="D329" s="46"/>
      <c r="E329" s="47"/>
      <c r="F329" s="14"/>
      <c r="G329" s="14"/>
      <c r="H329" s="14"/>
    </row>
    <row r="330" spans="1:8" ht="12.75">
      <c r="A330" s="13"/>
      <c r="B330" s="14"/>
      <c r="C330" s="14"/>
      <c r="D330" s="46"/>
      <c r="E330" s="47"/>
      <c r="F330" s="14"/>
      <c r="G330" s="14"/>
      <c r="H330" s="14"/>
    </row>
    <row r="331" spans="1:8" ht="12.75">
      <c r="A331" s="13"/>
      <c r="B331" s="14"/>
      <c r="C331" s="14"/>
      <c r="D331" s="46"/>
      <c r="E331" s="47"/>
      <c r="F331" s="14"/>
      <c r="G331" s="14"/>
      <c r="H331" s="14"/>
    </row>
    <row r="332" spans="1:8" ht="12.75">
      <c r="A332" s="13"/>
      <c r="B332" s="14"/>
      <c r="C332" s="14"/>
      <c r="D332" s="46"/>
      <c r="E332" s="47"/>
      <c r="F332" s="14"/>
      <c r="G332" s="14"/>
      <c r="H332" s="14"/>
    </row>
    <row r="333" spans="1:8" ht="12.75">
      <c r="A333" s="13"/>
      <c r="B333" s="14"/>
      <c r="C333" s="14"/>
      <c r="D333" s="46"/>
      <c r="E333" s="47"/>
      <c r="F333" s="14"/>
      <c r="G333" s="14"/>
      <c r="H333" s="14"/>
    </row>
    <row r="334" spans="1:8" ht="12.75">
      <c r="A334" s="13"/>
      <c r="B334" s="14"/>
      <c r="C334" s="14"/>
      <c r="D334" s="46"/>
      <c r="E334" s="47"/>
      <c r="F334" s="14"/>
      <c r="G334" s="14"/>
      <c r="H334" s="14"/>
    </row>
    <row r="335" spans="1:8" ht="12.75">
      <c r="A335" s="13"/>
      <c r="B335" s="14"/>
      <c r="C335" s="14"/>
      <c r="D335" s="46"/>
      <c r="E335" s="47"/>
      <c r="F335" s="14"/>
      <c r="G335" s="14"/>
      <c r="H335" s="14"/>
    </row>
    <row r="336" spans="1:8" ht="12.75">
      <c r="A336" s="13"/>
      <c r="B336" s="14"/>
      <c r="C336" s="14"/>
      <c r="D336" s="46"/>
      <c r="E336" s="47"/>
      <c r="F336" s="14"/>
      <c r="G336" s="14"/>
      <c r="H336" s="14"/>
    </row>
    <row r="337" spans="1:8" ht="12.75">
      <c r="A337" s="13"/>
      <c r="B337" s="14"/>
      <c r="C337" s="14"/>
      <c r="D337" s="46"/>
      <c r="E337" s="47"/>
      <c r="F337" s="14"/>
      <c r="G337" s="14"/>
      <c r="H337" s="14"/>
    </row>
    <row r="338" spans="1:8" ht="12.75">
      <c r="A338" s="13"/>
      <c r="B338" s="14"/>
      <c r="C338" s="14"/>
      <c r="D338" s="46"/>
      <c r="E338" s="47"/>
      <c r="F338" s="14"/>
      <c r="G338" s="14"/>
      <c r="H338" s="14"/>
    </row>
    <row r="339" spans="1:8" ht="12.75">
      <c r="A339" s="13"/>
      <c r="B339" s="14"/>
      <c r="C339" s="14"/>
      <c r="D339" s="46"/>
      <c r="E339" s="47"/>
      <c r="F339" s="14"/>
      <c r="G339" s="14"/>
      <c r="H339" s="14"/>
    </row>
    <row r="340" spans="1:8" ht="12.75">
      <c r="A340" s="13"/>
      <c r="B340" s="14"/>
      <c r="C340" s="14"/>
      <c r="D340" s="46"/>
      <c r="E340" s="47"/>
      <c r="F340" s="14"/>
      <c r="G340" s="14"/>
      <c r="H340" s="14"/>
    </row>
    <row r="341" spans="1:8" ht="12.75">
      <c r="A341" s="13"/>
      <c r="B341" s="14"/>
      <c r="C341" s="14"/>
      <c r="D341" s="46"/>
      <c r="E341" s="47"/>
      <c r="F341" s="14"/>
      <c r="G341" s="14"/>
      <c r="H341" s="14"/>
    </row>
    <row r="342" spans="1:8" ht="12.75">
      <c r="A342" s="13"/>
      <c r="B342" s="14"/>
      <c r="C342" s="14"/>
      <c r="D342" s="46"/>
      <c r="E342" s="47"/>
      <c r="F342" s="14"/>
      <c r="G342" s="14"/>
      <c r="H342" s="14"/>
    </row>
    <row r="343" spans="1:8" ht="12.75">
      <c r="A343" s="13"/>
      <c r="B343" s="14"/>
      <c r="C343" s="14"/>
      <c r="D343" s="46"/>
      <c r="E343" s="47"/>
      <c r="F343" s="14"/>
      <c r="G343" s="14"/>
      <c r="H343" s="14"/>
    </row>
    <row r="344" spans="1:8" ht="12.75">
      <c r="A344" s="13"/>
      <c r="B344" s="14"/>
      <c r="C344" s="14"/>
      <c r="D344" s="46"/>
      <c r="E344" s="47"/>
      <c r="F344" s="14"/>
      <c r="G344" s="14"/>
      <c r="H344" s="14"/>
    </row>
    <row r="345" spans="1:8" ht="12.75">
      <c r="A345" s="13"/>
      <c r="B345" s="14"/>
      <c r="C345" s="14"/>
      <c r="D345" s="46"/>
      <c r="E345" s="47"/>
      <c r="F345" s="14"/>
      <c r="G345" s="14"/>
      <c r="H345" s="14"/>
    </row>
    <row r="346" spans="1:8" ht="12.75">
      <c r="A346" s="13"/>
      <c r="B346" s="14"/>
      <c r="C346" s="14"/>
      <c r="D346" s="46"/>
      <c r="E346" s="47"/>
      <c r="F346" s="14"/>
      <c r="G346" s="14"/>
      <c r="H346" s="14"/>
    </row>
    <row r="347" spans="1:8" ht="12.75">
      <c r="A347" s="13"/>
      <c r="B347" s="14"/>
      <c r="C347" s="14"/>
      <c r="D347" s="46"/>
      <c r="E347" s="47"/>
      <c r="F347" s="14"/>
      <c r="G347" s="14"/>
      <c r="H347" s="14"/>
    </row>
    <row r="348" spans="1:8" ht="12.75">
      <c r="A348" s="13"/>
      <c r="B348" s="14"/>
      <c r="C348" s="14"/>
      <c r="D348" s="46"/>
      <c r="E348" s="47"/>
      <c r="F348" s="14"/>
      <c r="G348" s="14"/>
      <c r="H348" s="14"/>
    </row>
    <row r="349" spans="1:8" ht="12.75">
      <c r="A349" s="13"/>
      <c r="B349" s="14"/>
      <c r="C349" s="14"/>
      <c r="D349" s="46"/>
      <c r="E349" s="47"/>
      <c r="F349" s="14"/>
      <c r="G349" s="14"/>
      <c r="H349" s="14"/>
    </row>
    <row r="350" spans="1:8" ht="12.75">
      <c r="A350" s="13"/>
      <c r="B350" s="14"/>
      <c r="C350" s="14"/>
      <c r="D350" s="46"/>
      <c r="E350" s="47"/>
      <c r="F350" s="14"/>
      <c r="G350" s="14"/>
      <c r="H350" s="14"/>
    </row>
    <row r="351" spans="1:8" ht="12.75">
      <c r="A351" s="13"/>
      <c r="B351" s="14"/>
      <c r="C351" s="14"/>
      <c r="D351" s="46"/>
      <c r="E351" s="47"/>
      <c r="F351" s="14"/>
      <c r="G351" s="14"/>
      <c r="H351" s="14"/>
    </row>
    <row r="352" spans="1:8" ht="12.75">
      <c r="A352" s="13"/>
      <c r="B352" s="14"/>
      <c r="C352" s="14"/>
      <c r="D352" s="46"/>
      <c r="E352" s="47"/>
      <c r="F352" s="14"/>
      <c r="G352" s="14"/>
      <c r="H352" s="14"/>
    </row>
    <row r="353" spans="1:8" ht="12.75">
      <c r="A353" s="13"/>
      <c r="B353" s="14"/>
      <c r="C353" s="14"/>
      <c r="D353" s="46"/>
      <c r="E353" s="47"/>
      <c r="F353" s="14"/>
      <c r="G353" s="14"/>
      <c r="H353" s="14"/>
    </row>
    <row r="354" spans="1:8" ht="12.75">
      <c r="A354" s="13"/>
      <c r="B354" s="14"/>
      <c r="C354" s="14"/>
      <c r="D354" s="46"/>
      <c r="E354" s="47"/>
      <c r="F354" s="14"/>
      <c r="G354" s="14"/>
      <c r="H354" s="14"/>
    </row>
    <row r="355" spans="1:8" ht="12.75">
      <c r="A355" s="13"/>
      <c r="B355" s="14"/>
      <c r="C355" s="14"/>
      <c r="D355" s="46"/>
      <c r="E355" s="47"/>
      <c r="F355" s="14"/>
      <c r="G355" s="14"/>
      <c r="H355" s="14"/>
    </row>
    <row r="356" spans="1:8" ht="12.75">
      <c r="A356" s="13"/>
      <c r="B356" s="14"/>
      <c r="C356" s="14"/>
      <c r="D356" s="46"/>
      <c r="E356" s="47"/>
      <c r="F356" s="14"/>
      <c r="G356" s="14"/>
      <c r="H356" s="14"/>
    </row>
    <row r="357" spans="1:8" ht="12.75">
      <c r="A357" s="13"/>
      <c r="B357" s="14"/>
      <c r="C357" s="14"/>
      <c r="D357" s="46"/>
      <c r="E357" s="47"/>
      <c r="F357" s="14"/>
      <c r="G357" s="14"/>
      <c r="H357" s="14"/>
    </row>
    <row r="358" spans="1:8" ht="12.75">
      <c r="A358" s="13"/>
      <c r="B358" s="14"/>
      <c r="C358" s="14"/>
      <c r="D358" s="46"/>
      <c r="E358" s="47"/>
      <c r="F358" s="14"/>
      <c r="G358" s="14"/>
      <c r="H358" s="14"/>
    </row>
    <row r="359" spans="1:8" ht="12.75">
      <c r="A359" s="13"/>
      <c r="B359" s="14"/>
      <c r="C359" s="14"/>
      <c r="D359" s="46"/>
      <c r="E359" s="47"/>
      <c r="F359" s="14"/>
      <c r="G359" s="14"/>
      <c r="H359" s="14"/>
    </row>
    <row r="360" spans="1:8" ht="12.75">
      <c r="A360" s="13"/>
      <c r="B360" s="14"/>
      <c r="C360" s="14"/>
      <c r="D360" s="46"/>
      <c r="E360" s="47"/>
      <c r="F360" s="14"/>
      <c r="G360" s="14"/>
      <c r="H360" s="14"/>
    </row>
    <row r="361" spans="1:8" ht="12.75">
      <c r="A361" s="13"/>
      <c r="B361" s="14"/>
      <c r="C361" s="14"/>
      <c r="D361" s="46"/>
      <c r="E361" s="47"/>
      <c r="F361" s="14"/>
      <c r="G361" s="14"/>
      <c r="H361" s="14"/>
    </row>
    <row r="362" spans="1:8" ht="12.75">
      <c r="A362" s="13"/>
      <c r="B362" s="14"/>
      <c r="C362" s="14"/>
      <c r="D362" s="46"/>
      <c r="E362" s="47"/>
      <c r="F362" s="14"/>
      <c r="G362" s="14"/>
      <c r="H362" s="14"/>
    </row>
    <row r="363" spans="1:8" ht="12.75">
      <c r="A363" s="13"/>
      <c r="B363" s="14"/>
      <c r="C363" s="14"/>
      <c r="D363" s="46"/>
      <c r="E363" s="47"/>
      <c r="F363" s="14"/>
      <c r="G363" s="14"/>
      <c r="H363" s="14"/>
    </row>
    <row r="364" spans="1:8" ht="12.75">
      <c r="A364" s="13"/>
      <c r="B364" s="14"/>
      <c r="C364" s="14"/>
      <c r="D364" s="46"/>
      <c r="E364" s="47"/>
      <c r="F364" s="14"/>
      <c r="G364" s="14"/>
      <c r="H364" s="14"/>
    </row>
    <row r="365" spans="1:8" ht="12.75">
      <c r="A365" s="13"/>
      <c r="B365" s="14"/>
      <c r="C365" s="14"/>
      <c r="D365" s="46"/>
      <c r="E365" s="47"/>
      <c r="F365" s="14"/>
      <c r="G365" s="14"/>
      <c r="H365" s="14"/>
    </row>
    <row r="366" spans="1:8" ht="12.75">
      <c r="A366" s="13"/>
      <c r="B366" s="14"/>
      <c r="C366" s="14"/>
      <c r="D366" s="46"/>
      <c r="E366" s="47"/>
      <c r="F366" s="14"/>
      <c r="G366" s="14"/>
      <c r="H366" s="14"/>
    </row>
    <row r="367" spans="1:8" ht="12.75">
      <c r="A367" s="13"/>
      <c r="B367" s="14"/>
      <c r="C367" s="14"/>
      <c r="D367" s="46"/>
      <c r="E367" s="47"/>
      <c r="F367" s="14"/>
      <c r="G367" s="14"/>
      <c r="H367" s="14"/>
    </row>
    <row r="368" spans="1:8" ht="12.75">
      <c r="A368" s="13"/>
      <c r="B368" s="14"/>
      <c r="C368" s="14"/>
      <c r="D368" s="46"/>
      <c r="E368" s="47"/>
      <c r="F368" s="14"/>
      <c r="G368" s="14"/>
      <c r="H368" s="14"/>
    </row>
    <row r="369" spans="1:8" ht="12.75">
      <c r="A369" s="13"/>
      <c r="B369" s="14"/>
      <c r="C369" s="14"/>
      <c r="D369" s="46"/>
      <c r="E369" s="47"/>
      <c r="F369" s="14"/>
      <c r="G369" s="14"/>
      <c r="H369" s="14"/>
    </row>
    <row r="370" spans="1:8" ht="12.75">
      <c r="A370" s="13"/>
      <c r="B370" s="14"/>
      <c r="C370" s="14"/>
      <c r="D370" s="46"/>
      <c r="E370" s="47"/>
      <c r="F370" s="14"/>
      <c r="G370" s="14"/>
      <c r="H370" s="14"/>
    </row>
    <row r="371" spans="1:8" ht="12.75">
      <c r="A371" s="13"/>
      <c r="B371" s="14"/>
      <c r="C371" s="14"/>
      <c r="D371" s="46"/>
      <c r="E371" s="47"/>
      <c r="F371" s="14"/>
      <c r="G371" s="14"/>
      <c r="H371" s="14"/>
    </row>
    <row r="372" spans="1:8" ht="12.75">
      <c r="A372" s="13"/>
      <c r="B372" s="14"/>
      <c r="C372" s="14"/>
      <c r="D372" s="46"/>
      <c r="E372" s="47"/>
      <c r="F372" s="14"/>
      <c r="G372" s="14"/>
      <c r="H372" s="14"/>
    </row>
    <row r="373" spans="1:8" ht="12.75">
      <c r="A373" s="13"/>
      <c r="B373" s="14"/>
      <c r="C373" s="14"/>
      <c r="D373" s="46"/>
      <c r="E373" s="47"/>
      <c r="F373" s="14"/>
      <c r="G373" s="14"/>
      <c r="H373" s="14"/>
    </row>
    <row r="374" spans="1:8" ht="12.75">
      <c r="A374" s="13"/>
      <c r="B374" s="14"/>
      <c r="C374" s="14"/>
      <c r="D374" s="46"/>
      <c r="E374" s="47"/>
      <c r="F374" s="14"/>
      <c r="G374" s="14"/>
      <c r="H374" s="14"/>
    </row>
    <row r="375" spans="1:8" ht="12.75">
      <c r="A375" s="13"/>
      <c r="B375" s="14"/>
      <c r="C375" s="14"/>
      <c r="D375" s="46"/>
      <c r="E375" s="47"/>
      <c r="F375" s="14"/>
      <c r="G375" s="14"/>
      <c r="H375" s="14"/>
    </row>
    <row r="376" spans="1:8" ht="12.75">
      <c r="A376" s="13"/>
      <c r="B376" s="14"/>
      <c r="C376" s="14"/>
      <c r="D376" s="46"/>
      <c r="E376" s="47"/>
      <c r="F376" s="14"/>
      <c r="G376" s="14"/>
      <c r="H376" s="14"/>
    </row>
    <row r="377" spans="1:8" ht="12.75">
      <c r="A377" s="13"/>
      <c r="B377" s="14"/>
      <c r="C377" s="14"/>
      <c r="D377" s="46"/>
      <c r="E377" s="47"/>
      <c r="F377" s="14"/>
      <c r="G377" s="14"/>
      <c r="H377" s="14"/>
    </row>
    <row r="378" spans="1:8" ht="12.75">
      <c r="A378" s="13"/>
      <c r="B378" s="14"/>
      <c r="C378" s="14"/>
      <c r="D378" s="46"/>
      <c r="E378" s="47"/>
      <c r="F378" s="14"/>
      <c r="G378" s="14"/>
      <c r="H378" s="14"/>
    </row>
    <row r="379" spans="1:8" ht="12.75">
      <c r="A379" s="13"/>
      <c r="B379" s="14"/>
      <c r="C379" s="14"/>
      <c r="D379" s="46"/>
      <c r="E379" s="47"/>
      <c r="F379" s="14"/>
      <c r="G379" s="14"/>
      <c r="H379" s="14"/>
    </row>
    <row r="380" spans="1:8" ht="12.75">
      <c r="A380" s="13"/>
      <c r="B380" s="14"/>
      <c r="C380" s="14"/>
      <c r="D380" s="46"/>
      <c r="E380" s="47"/>
      <c r="F380" s="14"/>
      <c r="G380" s="14"/>
      <c r="H380" s="14"/>
    </row>
    <row r="381" spans="1:8" ht="12.75">
      <c r="A381" s="13"/>
      <c r="B381" s="14"/>
      <c r="C381" s="14"/>
      <c r="D381" s="46"/>
      <c r="E381" s="47"/>
      <c r="F381" s="14"/>
      <c r="G381" s="14"/>
      <c r="H381" s="14"/>
    </row>
    <row r="382" spans="1:8" ht="12.75">
      <c r="A382" s="13"/>
      <c r="B382" s="14"/>
      <c r="C382" s="14"/>
      <c r="D382" s="46"/>
      <c r="E382" s="47"/>
      <c r="F382" s="14"/>
      <c r="G382" s="14"/>
      <c r="H382" s="14"/>
    </row>
    <row r="383" spans="1:8" ht="12.75">
      <c r="A383" s="13"/>
      <c r="B383" s="14"/>
      <c r="C383" s="14"/>
      <c r="D383" s="46"/>
      <c r="E383" s="47"/>
      <c r="F383" s="14"/>
      <c r="G383" s="14"/>
      <c r="H383" s="14"/>
    </row>
    <row r="384" spans="1:8" ht="12.75">
      <c r="A384" s="13"/>
      <c r="B384" s="14"/>
      <c r="C384" s="14"/>
      <c r="D384" s="46"/>
      <c r="E384" s="47"/>
      <c r="F384" s="14"/>
      <c r="G384" s="14"/>
      <c r="H384" s="14"/>
    </row>
    <row r="385" spans="1:8" ht="12.75">
      <c r="A385" s="13"/>
      <c r="B385" s="14"/>
      <c r="C385" s="14"/>
      <c r="D385" s="46"/>
      <c r="E385" s="47"/>
      <c r="F385" s="14"/>
      <c r="G385" s="14"/>
      <c r="H385" s="14"/>
    </row>
    <row r="386" spans="1:8" ht="12.75">
      <c r="A386" s="13"/>
      <c r="B386" s="14"/>
      <c r="C386" s="14"/>
      <c r="D386" s="46"/>
      <c r="E386" s="47"/>
      <c r="F386" s="14"/>
      <c r="G386" s="14"/>
      <c r="H386" s="14"/>
    </row>
    <row r="387" spans="1:8" ht="12.75">
      <c r="A387" s="13"/>
      <c r="B387" s="14"/>
      <c r="C387" s="14"/>
      <c r="D387" s="46"/>
      <c r="E387" s="47"/>
      <c r="F387" s="14"/>
      <c r="G387" s="14"/>
      <c r="H387" s="14"/>
    </row>
    <row r="388" spans="1:8" ht="12.75">
      <c r="A388" s="13"/>
      <c r="B388" s="14"/>
      <c r="C388" s="14"/>
      <c r="D388" s="46"/>
      <c r="E388" s="47"/>
      <c r="F388" s="14"/>
      <c r="G388" s="14"/>
      <c r="H388" s="14"/>
    </row>
    <row r="389" spans="1:8" ht="12.75">
      <c r="A389" s="13"/>
      <c r="B389" s="14"/>
      <c r="C389" s="14"/>
      <c r="D389" s="46"/>
      <c r="E389" s="47"/>
      <c r="F389" s="14"/>
      <c r="G389" s="14"/>
      <c r="H389" s="14"/>
    </row>
    <row r="390" spans="1:8" ht="12.75">
      <c r="A390" s="13"/>
      <c r="B390" s="14"/>
      <c r="C390" s="14"/>
      <c r="D390" s="46"/>
      <c r="E390" s="47"/>
      <c r="F390" s="14"/>
      <c r="G390" s="14"/>
      <c r="H390" s="14"/>
    </row>
    <row r="391" spans="1:8" ht="12.75">
      <c r="A391" s="13"/>
      <c r="B391" s="14"/>
      <c r="C391" s="14"/>
      <c r="D391" s="46"/>
      <c r="E391" s="47"/>
      <c r="F391" s="14"/>
      <c r="G391" s="14"/>
      <c r="H391" s="14"/>
    </row>
    <row r="392" spans="1:8" ht="12.75">
      <c r="A392" s="13"/>
      <c r="B392" s="14"/>
      <c r="C392" s="14"/>
      <c r="D392" s="46"/>
      <c r="E392" s="47"/>
      <c r="F392" s="14"/>
      <c r="G392" s="14"/>
      <c r="H392" s="14"/>
    </row>
    <row r="393" spans="1:8" ht="12.75">
      <c r="A393" s="13"/>
      <c r="B393" s="14"/>
      <c r="C393" s="14"/>
      <c r="D393" s="46"/>
      <c r="E393" s="47"/>
      <c r="F393" s="14"/>
      <c r="G393" s="14"/>
      <c r="H393" s="14"/>
    </row>
    <row r="394" spans="1:8" ht="12.75">
      <c r="A394" s="13"/>
      <c r="B394" s="14"/>
      <c r="C394" s="14"/>
      <c r="D394" s="46"/>
      <c r="E394" s="47"/>
      <c r="F394" s="14"/>
      <c r="G394" s="14"/>
      <c r="H394" s="14"/>
    </row>
    <row r="395" spans="1:8" ht="12.75">
      <c r="A395" s="13"/>
      <c r="B395" s="14"/>
      <c r="C395" s="14"/>
      <c r="D395" s="46"/>
      <c r="E395" s="47"/>
      <c r="F395" s="14"/>
      <c r="G395" s="14"/>
      <c r="H395" s="14"/>
    </row>
    <row r="396" spans="1:8" ht="12.75">
      <c r="A396" s="13"/>
      <c r="B396" s="14"/>
      <c r="C396" s="14"/>
      <c r="D396" s="46"/>
      <c r="E396" s="47"/>
      <c r="F396" s="14"/>
      <c r="G396" s="14"/>
      <c r="H396" s="14"/>
    </row>
    <row r="397" spans="1:8" ht="12.75">
      <c r="A397" s="13"/>
      <c r="B397" s="14"/>
      <c r="C397" s="14"/>
      <c r="D397" s="46"/>
      <c r="E397" s="47"/>
      <c r="F397" s="14"/>
      <c r="G397" s="14"/>
      <c r="H397" s="14"/>
    </row>
    <row r="398" spans="1:8" ht="12.75">
      <c r="A398" s="13"/>
      <c r="B398" s="14"/>
      <c r="C398" s="14"/>
      <c r="D398" s="46"/>
      <c r="E398" s="47"/>
      <c r="F398" s="14"/>
      <c r="G398" s="14"/>
      <c r="H398" s="14"/>
    </row>
    <row r="399" spans="1:8" ht="12.75">
      <c r="A399" s="13"/>
      <c r="B399" s="14"/>
      <c r="C399" s="14"/>
      <c r="D399" s="46"/>
      <c r="E399" s="47"/>
      <c r="F399" s="14"/>
      <c r="G399" s="14"/>
      <c r="H399" s="14"/>
    </row>
    <row r="400" spans="1:8" ht="12.75">
      <c r="A400" s="13"/>
      <c r="B400" s="14"/>
      <c r="C400" s="14"/>
      <c r="D400" s="46"/>
      <c r="E400" s="47"/>
      <c r="F400" s="14"/>
      <c r="G400" s="14"/>
      <c r="H400" s="14"/>
    </row>
    <row r="401" spans="1:8" ht="12.75">
      <c r="A401" s="13"/>
      <c r="B401" s="14"/>
      <c r="C401" s="14"/>
      <c r="D401" s="46"/>
      <c r="E401" s="47"/>
      <c r="F401" s="14"/>
      <c r="G401" s="14"/>
      <c r="H401" s="14"/>
    </row>
    <row r="402" spans="1:8" ht="12.75">
      <c r="A402" s="13"/>
      <c r="B402" s="14"/>
      <c r="C402" s="14"/>
      <c r="D402" s="46"/>
      <c r="E402" s="47"/>
      <c r="F402" s="14"/>
      <c r="G402" s="14"/>
      <c r="H402" s="14"/>
    </row>
    <row r="403" spans="1:8" ht="12.75">
      <c r="A403" s="13"/>
      <c r="B403" s="14"/>
      <c r="C403" s="14"/>
      <c r="D403" s="46"/>
      <c r="E403" s="47"/>
      <c r="F403" s="14"/>
      <c r="G403" s="14"/>
      <c r="H403" s="14"/>
    </row>
    <row r="404" spans="1:8" ht="12.75">
      <c r="A404" s="13"/>
      <c r="B404" s="14"/>
      <c r="C404" s="14"/>
      <c r="D404" s="46"/>
      <c r="E404" s="47"/>
      <c r="F404" s="14"/>
      <c r="G404" s="14"/>
      <c r="H404" s="14"/>
    </row>
    <row r="405" spans="1:8" ht="12.75">
      <c r="A405" s="13"/>
      <c r="B405" s="14"/>
      <c r="C405" s="14"/>
      <c r="D405" s="46"/>
      <c r="E405" s="47"/>
      <c r="F405" s="14"/>
      <c r="G405" s="14"/>
      <c r="H405" s="14"/>
    </row>
    <row r="406" spans="1:8" ht="12.75">
      <c r="A406" s="13"/>
      <c r="B406" s="14"/>
      <c r="C406" s="14"/>
      <c r="D406" s="46"/>
      <c r="E406" s="47"/>
      <c r="F406" s="14"/>
      <c r="G406" s="14"/>
      <c r="H406" s="14"/>
    </row>
    <row r="407" spans="1:8" ht="12.75">
      <c r="A407" s="13"/>
      <c r="B407" s="14"/>
      <c r="C407" s="14"/>
      <c r="D407" s="46"/>
      <c r="E407" s="47"/>
      <c r="F407" s="14"/>
      <c r="G407" s="14"/>
      <c r="H407" s="14"/>
    </row>
    <row r="408" spans="1:8" ht="12.75">
      <c r="A408" s="13"/>
      <c r="B408" s="14"/>
      <c r="C408" s="14"/>
      <c r="D408" s="46"/>
      <c r="E408" s="47"/>
      <c r="F408" s="14"/>
      <c r="G408" s="14"/>
      <c r="H408" s="14"/>
    </row>
    <row r="409" spans="1:8" ht="12.75">
      <c r="A409" s="13"/>
      <c r="B409" s="14"/>
      <c r="C409" s="14"/>
      <c r="D409" s="46"/>
      <c r="E409" s="47"/>
      <c r="F409" s="14"/>
      <c r="G409" s="14"/>
      <c r="H409" s="14"/>
    </row>
    <row r="410" spans="1:8" ht="12.75">
      <c r="A410" s="13"/>
      <c r="B410" s="14"/>
      <c r="C410" s="14"/>
      <c r="D410" s="46"/>
      <c r="E410" s="47"/>
      <c r="F410" s="14"/>
      <c r="G410" s="14"/>
      <c r="H410" s="14"/>
    </row>
    <row r="411" spans="1:8" ht="12.75">
      <c r="A411" s="13"/>
      <c r="B411" s="14"/>
      <c r="C411" s="14"/>
      <c r="D411" s="46"/>
      <c r="E411" s="47"/>
      <c r="F411" s="14"/>
      <c r="G411" s="14"/>
      <c r="H411" s="14"/>
    </row>
    <row r="412" spans="1:8" ht="12.75">
      <c r="A412" s="13"/>
      <c r="B412" s="14"/>
      <c r="C412" s="14"/>
      <c r="D412" s="46"/>
      <c r="E412" s="47"/>
      <c r="F412" s="14"/>
      <c r="G412" s="14"/>
      <c r="H412" s="14"/>
    </row>
    <row r="413" spans="1:8" ht="12.75">
      <c r="A413" s="13"/>
      <c r="B413" s="14"/>
      <c r="C413" s="14"/>
      <c r="D413" s="46"/>
      <c r="E413" s="47"/>
      <c r="F413" s="14"/>
      <c r="G413" s="14"/>
      <c r="H413" s="14"/>
    </row>
    <row r="414" spans="1:8" ht="12.75">
      <c r="A414" s="13"/>
      <c r="B414" s="14"/>
      <c r="C414" s="14"/>
      <c r="D414" s="46"/>
      <c r="E414" s="47"/>
      <c r="F414" s="14"/>
      <c r="G414" s="14"/>
      <c r="H414" s="14"/>
    </row>
    <row r="415" spans="1:8" ht="12.75">
      <c r="A415" s="13"/>
      <c r="B415" s="14"/>
      <c r="C415" s="14"/>
      <c r="D415" s="46"/>
      <c r="E415" s="47"/>
      <c r="F415" s="14"/>
      <c r="G415" s="14"/>
      <c r="H415" s="14"/>
    </row>
    <row r="416" spans="1:8" ht="12.75">
      <c r="A416" s="13"/>
      <c r="B416" s="14"/>
      <c r="C416" s="14"/>
      <c r="D416" s="46"/>
      <c r="E416" s="47"/>
      <c r="F416" s="14"/>
      <c r="G416" s="14"/>
      <c r="H416" s="14"/>
    </row>
    <row r="417" spans="1:8" ht="12.75">
      <c r="A417" s="13"/>
      <c r="B417" s="14"/>
      <c r="C417" s="14"/>
      <c r="D417" s="46"/>
      <c r="E417" s="47"/>
      <c r="F417" s="14"/>
      <c r="G417" s="14"/>
      <c r="H417" s="14"/>
    </row>
    <row r="418" spans="1:8" ht="12.75">
      <c r="A418" s="13"/>
      <c r="B418" s="14"/>
      <c r="C418" s="14"/>
      <c r="D418" s="46"/>
      <c r="E418" s="47"/>
      <c r="F418" s="14"/>
      <c r="G418" s="14"/>
      <c r="H418" s="14"/>
    </row>
    <row r="419" spans="1:8" ht="12.75">
      <c r="A419" s="13"/>
      <c r="B419" s="14"/>
      <c r="C419" s="14"/>
      <c r="D419" s="46"/>
      <c r="E419" s="47"/>
      <c r="F419" s="14"/>
      <c r="G419" s="14"/>
      <c r="H419" s="14"/>
    </row>
    <row r="420" spans="1:8" ht="12.75">
      <c r="A420" s="13"/>
      <c r="B420" s="14"/>
      <c r="C420" s="14"/>
      <c r="D420" s="46"/>
      <c r="E420" s="47"/>
      <c r="F420" s="14"/>
      <c r="G420" s="14"/>
      <c r="H420" s="14"/>
    </row>
    <row r="421" spans="1:8" ht="12.75">
      <c r="A421" s="13"/>
      <c r="B421" s="14"/>
      <c r="C421" s="14"/>
      <c r="D421" s="46"/>
      <c r="E421" s="47"/>
      <c r="F421" s="14"/>
      <c r="G421" s="14"/>
      <c r="H421" s="14"/>
    </row>
    <row r="422" spans="1:8" ht="12.75">
      <c r="A422" s="13"/>
      <c r="B422" s="14"/>
      <c r="C422" s="14"/>
      <c r="D422" s="46"/>
      <c r="E422" s="47"/>
      <c r="F422" s="14"/>
      <c r="G422" s="14"/>
      <c r="H422" s="14"/>
    </row>
    <row r="423" spans="1:8" ht="12.75">
      <c r="A423" s="13"/>
      <c r="B423" s="14"/>
      <c r="C423" s="14"/>
      <c r="D423" s="46"/>
      <c r="E423" s="47"/>
      <c r="F423" s="14"/>
      <c r="G423" s="14"/>
      <c r="H423" s="14"/>
    </row>
    <row r="424" spans="1:8" ht="12.75">
      <c r="A424" s="13"/>
      <c r="B424" s="14"/>
      <c r="C424" s="14"/>
      <c r="D424" s="46"/>
      <c r="E424" s="47"/>
      <c r="F424" s="14"/>
      <c r="G424" s="14"/>
      <c r="H424" s="14"/>
    </row>
    <row r="425" spans="1:8" ht="12.75">
      <c r="A425" s="13"/>
      <c r="B425" s="14"/>
      <c r="C425" s="14"/>
      <c r="D425" s="46"/>
      <c r="E425" s="47"/>
      <c r="F425" s="14"/>
      <c r="G425" s="14"/>
      <c r="H425" s="14"/>
    </row>
    <row r="426" spans="1:8" ht="12.75">
      <c r="A426" s="13"/>
      <c r="B426" s="14"/>
      <c r="C426" s="14"/>
      <c r="D426" s="46"/>
      <c r="E426" s="47"/>
      <c r="F426" s="14"/>
      <c r="G426" s="14"/>
      <c r="H426" s="14"/>
    </row>
    <row r="427" spans="1:8" ht="12.75">
      <c r="A427" s="13"/>
      <c r="B427" s="14"/>
      <c r="C427" s="14"/>
      <c r="D427" s="46"/>
      <c r="E427" s="47"/>
      <c r="F427" s="14"/>
      <c r="G427" s="14"/>
      <c r="H427" s="14"/>
    </row>
    <row r="428" spans="1:8" ht="12.75">
      <c r="A428" s="13"/>
      <c r="B428" s="14"/>
      <c r="C428" s="14"/>
      <c r="D428" s="46"/>
      <c r="E428" s="47"/>
      <c r="F428" s="14"/>
      <c r="G428" s="14"/>
      <c r="H428" s="14"/>
    </row>
    <row r="429" spans="1:8" ht="12.75">
      <c r="A429" s="13"/>
      <c r="B429" s="14"/>
      <c r="C429" s="14"/>
      <c r="D429" s="46"/>
      <c r="E429" s="47"/>
      <c r="F429" s="14"/>
      <c r="G429" s="14"/>
      <c r="H429" s="14"/>
    </row>
    <row r="430" spans="1:8" ht="12.75">
      <c r="A430" s="13"/>
      <c r="B430" s="14"/>
      <c r="C430" s="14"/>
      <c r="D430" s="46"/>
      <c r="E430" s="47"/>
      <c r="F430" s="14"/>
      <c r="G430" s="14"/>
      <c r="H430" s="14"/>
    </row>
    <row r="431" spans="1:8" ht="12.75">
      <c r="A431" s="13"/>
      <c r="B431" s="14"/>
      <c r="C431" s="14"/>
      <c r="D431" s="46"/>
      <c r="E431" s="47"/>
      <c r="F431" s="14"/>
      <c r="G431" s="14"/>
      <c r="H431" s="14"/>
    </row>
    <row r="432" spans="1:8" ht="12.75">
      <c r="A432" s="13"/>
      <c r="B432" s="14"/>
      <c r="C432" s="14"/>
      <c r="D432" s="46"/>
      <c r="E432" s="47"/>
      <c r="F432" s="14"/>
      <c r="G432" s="14"/>
      <c r="H432" s="14"/>
    </row>
    <row r="433" spans="1:8" ht="12.75">
      <c r="A433" s="13"/>
      <c r="B433" s="14"/>
      <c r="C433" s="14"/>
      <c r="D433" s="46"/>
      <c r="E433" s="47"/>
      <c r="F433" s="14"/>
      <c r="G433" s="14"/>
      <c r="H433" s="14"/>
    </row>
    <row r="434" spans="1:8" ht="12.75">
      <c r="A434" s="13"/>
      <c r="B434" s="14"/>
      <c r="C434" s="14"/>
      <c r="D434" s="46"/>
      <c r="E434" s="47"/>
      <c r="F434" s="14"/>
      <c r="G434" s="14"/>
      <c r="H434" s="14"/>
    </row>
    <row r="435" spans="1:8" ht="12.75">
      <c r="A435" s="13"/>
      <c r="B435" s="14"/>
      <c r="C435" s="14"/>
      <c r="D435" s="46"/>
      <c r="E435" s="47"/>
      <c r="F435" s="14"/>
      <c r="G435" s="14"/>
      <c r="H435" s="14"/>
    </row>
    <row r="436" spans="1:8" ht="12.75">
      <c r="A436" s="13"/>
      <c r="B436" s="14"/>
      <c r="C436" s="14"/>
      <c r="D436" s="46"/>
      <c r="E436" s="47"/>
      <c r="F436" s="14"/>
      <c r="G436" s="14"/>
      <c r="H436" s="14"/>
    </row>
    <row r="437" spans="1:8" ht="12.75">
      <c r="A437" s="13"/>
      <c r="B437" s="14"/>
      <c r="C437" s="14"/>
      <c r="D437" s="46"/>
      <c r="E437" s="47"/>
      <c r="F437" s="14"/>
      <c r="G437" s="14"/>
      <c r="H437" s="14"/>
    </row>
    <row r="438" spans="1:8" ht="12.75">
      <c r="A438" s="13"/>
      <c r="B438" s="14"/>
      <c r="C438" s="14"/>
      <c r="D438" s="46"/>
      <c r="E438" s="47"/>
      <c r="F438" s="14"/>
      <c r="G438" s="14"/>
      <c r="H438" s="14"/>
    </row>
    <row r="439" spans="1:8" ht="12.75">
      <c r="A439" s="13"/>
      <c r="B439" s="14"/>
      <c r="C439" s="14"/>
      <c r="D439" s="46"/>
      <c r="E439" s="47"/>
      <c r="F439" s="14"/>
      <c r="G439" s="14"/>
      <c r="H439" s="14"/>
    </row>
    <row r="440" spans="1:8" ht="12.75">
      <c r="A440" s="13"/>
      <c r="B440" s="14"/>
      <c r="C440" s="14"/>
      <c r="D440" s="46"/>
      <c r="E440" s="47"/>
      <c r="F440" s="14"/>
      <c r="G440" s="14"/>
      <c r="H440" s="14"/>
    </row>
    <row r="441" spans="1:8" ht="12.75">
      <c r="A441" s="13"/>
      <c r="B441" s="14"/>
      <c r="C441" s="14"/>
      <c r="D441" s="46"/>
      <c r="E441" s="47"/>
      <c r="F441" s="14"/>
      <c r="G441" s="14"/>
      <c r="H441" s="14"/>
    </row>
    <row r="442" spans="1:8" ht="12.75">
      <c r="A442" s="13"/>
      <c r="B442" s="14"/>
      <c r="C442" s="14"/>
      <c r="D442" s="46"/>
      <c r="E442" s="47"/>
      <c r="F442" s="14"/>
      <c r="G442" s="14"/>
      <c r="H442" s="14"/>
    </row>
    <row r="443" spans="1:8" ht="12.75">
      <c r="A443" s="13"/>
      <c r="B443" s="14"/>
      <c r="C443" s="14"/>
      <c r="D443" s="46"/>
      <c r="E443" s="47"/>
      <c r="F443" s="14"/>
      <c r="G443" s="14"/>
      <c r="H443" s="14"/>
    </row>
    <row r="444" spans="1:8" ht="12.75">
      <c r="A444" s="13"/>
      <c r="B444" s="14"/>
      <c r="C444" s="14"/>
      <c r="D444" s="46"/>
      <c r="E444" s="47"/>
      <c r="F444" s="14"/>
      <c r="G444" s="14"/>
      <c r="H444" s="14"/>
    </row>
    <row r="445" spans="1:8" ht="12.75">
      <c r="A445" s="13"/>
      <c r="B445" s="14"/>
      <c r="C445" s="14"/>
      <c r="D445" s="46"/>
      <c r="E445" s="47"/>
      <c r="F445" s="14"/>
      <c r="G445" s="14"/>
      <c r="H445" s="14"/>
    </row>
    <row r="446" spans="1:8" ht="12.75">
      <c r="A446" s="13"/>
      <c r="B446" s="14"/>
      <c r="C446" s="14"/>
      <c r="D446" s="46"/>
      <c r="E446" s="47"/>
      <c r="F446" s="14"/>
      <c r="G446" s="14"/>
      <c r="H446" s="14"/>
    </row>
    <row r="447" spans="1:8" ht="12.75">
      <c r="A447" s="13"/>
      <c r="B447" s="14"/>
      <c r="C447" s="14"/>
      <c r="D447" s="46"/>
      <c r="E447" s="47"/>
      <c r="F447" s="14"/>
      <c r="G447" s="14"/>
      <c r="H447" s="14"/>
    </row>
    <row r="448" spans="1:8" ht="12.75">
      <c r="A448" s="13"/>
      <c r="B448" s="14"/>
      <c r="C448" s="14"/>
      <c r="D448" s="46"/>
      <c r="E448" s="47"/>
      <c r="F448" s="14"/>
      <c r="G448" s="14"/>
      <c r="H448" s="14"/>
    </row>
    <row r="449" spans="1:8" ht="12.75">
      <c r="A449" s="13"/>
      <c r="B449" s="14"/>
      <c r="C449" s="14"/>
      <c r="D449" s="46"/>
      <c r="E449" s="47"/>
      <c r="F449" s="14"/>
      <c r="G449" s="14"/>
      <c r="H449" s="14"/>
    </row>
    <row r="450" spans="1:8" ht="12.75">
      <c r="A450" s="13"/>
      <c r="B450" s="14"/>
      <c r="C450" s="14"/>
      <c r="D450" s="46"/>
      <c r="E450" s="47"/>
      <c r="F450" s="14"/>
      <c r="G450" s="14"/>
      <c r="H450" s="14"/>
    </row>
    <row r="451" spans="1:8" ht="12.75">
      <c r="A451" s="13"/>
      <c r="B451" s="14"/>
      <c r="C451" s="14"/>
      <c r="D451" s="46"/>
      <c r="E451" s="47"/>
      <c r="F451" s="14"/>
      <c r="G451" s="14"/>
      <c r="H451" s="14"/>
    </row>
    <row r="452" spans="1:8" ht="12.75">
      <c r="A452" s="13"/>
      <c r="B452" s="14"/>
      <c r="C452" s="14"/>
      <c r="D452" s="46"/>
      <c r="E452" s="47"/>
      <c r="F452" s="14"/>
      <c r="G452" s="14"/>
      <c r="H452" s="14"/>
    </row>
    <row r="453" spans="1:8" ht="12.75">
      <c r="A453" s="13"/>
      <c r="B453" s="14"/>
      <c r="C453" s="14"/>
      <c r="D453" s="46"/>
      <c r="E453" s="47"/>
      <c r="F453" s="14"/>
      <c r="G453" s="14"/>
      <c r="H453" s="14"/>
    </row>
    <row r="454" spans="1:8" ht="12.75">
      <c r="A454" s="13"/>
      <c r="B454" s="14"/>
      <c r="C454" s="14"/>
      <c r="D454" s="46"/>
      <c r="E454" s="47"/>
      <c r="F454" s="14"/>
      <c r="G454" s="14"/>
      <c r="H454" s="14"/>
    </row>
    <row r="455" spans="1:8" ht="12.75">
      <c r="A455" s="13"/>
      <c r="B455" s="14"/>
      <c r="C455" s="14"/>
      <c r="D455" s="46"/>
      <c r="E455" s="47"/>
      <c r="F455" s="14"/>
      <c r="G455" s="14"/>
      <c r="H455" s="14"/>
    </row>
    <row r="456" spans="1:8" ht="12.75">
      <c r="A456" s="13"/>
      <c r="B456" s="14"/>
      <c r="C456" s="14"/>
      <c r="D456" s="46"/>
      <c r="E456" s="47"/>
      <c r="F456" s="14"/>
      <c r="G456" s="14"/>
      <c r="H456" s="14"/>
    </row>
    <row r="457" spans="1:8" ht="12.75">
      <c r="A457" s="13"/>
      <c r="B457" s="14"/>
      <c r="C457" s="14"/>
      <c r="D457" s="46"/>
      <c r="E457" s="47"/>
      <c r="F457" s="14"/>
      <c r="G457" s="14"/>
      <c r="H457" s="14"/>
    </row>
    <row r="458" spans="1:8" ht="12.75">
      <c r="A458" s="13"/>
      <c r="B458" s="14"/>
      <c r="C458" s="14"/>
      <c r="D458" s="46"/>
      <c r="E458" s="47"/>
      <c r="F458" s="14"/>
      <c r="G458" s="14"/>
      <c r="H458" s="14"/>
    </row>
    <row r="459" spans="1:8" ht="12.75">
      <c r="A459" s="13"/>
      <c r="B459" s="14"/>
      <c r="C459" s="14"/>
      <c r="D459" s="46"/>
      <c r="E459" s="47"/>
      <c r="F459" s="14"/>
      <c r="G459" s="14"/>
      <c r="H459" s="14"/>
    </row>
    <row r="460" spans="1:8" ht="12.75">
      <c r="A460" s="13"/>
      <c r="B460" s="14"/>
      <c r="C460" s="14"/>
      <c r="D460" s="46"/>
      <c r="E460" s="47"/>
      <c r="F460" s="14"/>
      <c r="G460" s="14"/>
      <c r="H460" s="14"/>
    </row>
    <row r="461" spans="1:8" ht="12.75">
      <c r="A461" s="13"/>
      <c r="B461" s="14"/>
      <c r="C461" s="14"/>
      <c r="D461" s="46"/>
      <c r="E461" s="47"/>
      <c r="F461" s="14"/>
      <c r="G461" s="14"/>
      <c r="H461" s="14"/>
    </row>
    <row r="462" spans="1:8" ht="12.75">
      <c r="A462" s="13"/>
      <c r="B462" s="14"/>
      <c r="C462" s="14"/>
      <c r="D462" s="46"/>
      <c r="E462" s="47"/>
      <c r="F462" s="14"/>
      <c r="G462" s="14"/>
      <c r="H462" s="14"/>
    </row>
    <row r="463" spans="1:8" ht="12.75">
      <c r="A463" s="13"/>
      <c r="B463" s="14"/>
      <c r="C463" s="14"/>
      <c r="D463" s="46"/>
      <c r="E463" s="47"/>
      <c r="F463" s="14"/>
      <c r="G463" s="14"/>
      <c r="H463" s="14"/>
    </row>
    <row r="464" spans="1:8" ht="12.75">
      <c r="A464" s="13"/>
      <c r="B464" s="14"/>
      <c r="C464" s="14"/>
      <c r="D464" s="46"/>
      <c r="E464" s="47"/>
      <c r="F464" s="14"/>
      <c r="G464" s="14"/>
      <c r="H464" s="14"/>
    </row>
    <row r="465" spans="1:8" ht="12.75">
      <c r="A465" s="13"/>
      <c r="B465" s="14"/>
      <c r="C465" s="14"/>
      <c r="D465" s="46"/>
      <c r="E465" s="47"/>
      <c r="F465" s="14"/>
      <c r="G465" s="14"/>
      <c r="H465" s="14"/>
    </row>
    <row r="466" spans="1:8" ht="12.75">
      <c r="A466" s="13"/>
      <c r="B466" s="14"/>
      <c r="C466" s="14"/>
      <c r="D466" s="46"/>
      <c r="E466" s="47"/>
      <c r="F466" s="14"/>
      <c r="G466" s="14"/>
      <c r="H466" s="14"/>
    </row>
    <row r="467" spans="1:8" ht="12.75">
      <c r="A467" s="13"/>
      <c r="B467" s="14"/>
      <c r="C467" s="14"/>
      <c r="D467" s="46"/>
      <c r="E467" s="47"/>
      <c r="F467" s="14"/>
      <c r="G467" s="14"/>
      <c r="H467" s="14"/>
    </row>
    <row r="468" spans="1:8" ht="12.75">
      <c r="A468" s="13"/>
      <c r="B468" s="14"/>
      <c r="C468" s="14"/>
      <c r="D468" s="46"/>
      <c r="E468" s="47"/>
      <c r="F468" s="14"/>
      <c r="G468" s="14"/>
      <c r="H468" s="14"/>
    </row>
    <row r="469" spans="1:8" ht="12.75">
      <c r="A469" s="13"/>
      <c r="B469" s="14"/>
      <c r="C469" s="14"/>
      <c r="D469" s="46"/>
      <c r="E469" s="47"/>
      <c r="F469" s="14"/>
      <c r="G469" s="14"/>
      <c r="H469" s="14"/>
    </row>
    <row r="470" spans="1:8" ht="12.75">
      <c r="A470" s="13"/>
      <c r="B470" s="14"/>
      <c r="C470" s="14"/>
      <c r="D470" s="46"/>
      <c r="E470" s="47"/>
      <c r="F470" s="14"/>
      <c r="G470" s="14"/>
      <c r="H470" s="14"/>
    </row>
    <row r="471" spans="1:8" ht="12.75">
      <c r="A471" s="13"/>
      <c r="B471" s="14"/>
      <c r="C471" s="14"/>
      <c r="D471" s="46"/>
      <c r="E471" s="47"/>
      <c r="F471" s="14"/>
      <c r="G471" s="14"/>
      <c r="H471" s="14"/>
    </row>
    <row r="472" spans="1:8" ht="12.75">
      <c r="A472" s="13"/>
      <c r="B472" s="14"/>
      <c r="C472" s="14"/>
      <c r="D472" s="46"/>
      <c r="E472" s="47"/>
      <c r="F472" s="14"/>
      <c r="G472" s="14"/>
      <c r="H472" s="14"/>
    </row>
    <row r="473" spans="1:8" ht="12.75">
      <c r="A473" s="13"/>
      <c r="B473" s="14"/>
      <c r="C473" s="14"/>
      <c r="D473" s="46"/>
      <c r="E473" s="47"/>
      <c r="F473" s="14"/>
      <c r="G473" s="14"/>
      <c r="H473" s="14"/>
    </row>
    <row r="474" spans="1:8" ht="12.75">
      <c r="A474" s="13"/>
      <c r="B474" s="14"/>
      <c r="C474" s="14"/>
      <c r="D474" s="46"/>
      <c r="E474" s="47"/>
      <c r="F474" s="14"/>
      <c r="G474" s="14"/>
      <c r="H474" s="14"/>
    </row>
    <row r="475" spans="1:8" ht="12.75">
      <c r="A475" s="13"/>
      <c r="B475" s="14"/>
      <c r="C475" s="14"/>
      <c r="D475" s="46"/>
      <c r="E475" s="47"/>
      <c r="F475" s="14"/>
      <c r="G475" s="14"/>
      <c r="H475" s="14"/>
    </row>
    <row r="476" spans="1:8" ht="12.75">
      <c r="A476" s="13"/>
      <c r="B476" s="14"/>
      <c r="C476" s="14"/>
      <c r="D476" s="46"/>
      <c r="E476" s="47"/>
      <c r="F476" s="14"/>
      <c r="G476" s="14"/>
      <c r="H476" s="14"/>
    </row>
    <row r="477" spans="1:8" ht="12.75">
      <c r="A477" s="13"/>
      <c r="B477" s="14"/>
      <c r="C477" s="14"/>
      <c r="D477" s="46"/>
      <c r="E477" s="47"/>
      <c r="F477" s="14"/>
      <c r="G477" s="14"/>
      <c r="H477" s="14"/>
    </row>
    <row r="478" spans="1:8" ht="12.75">
      <c r="A478" s="13"/>
      <c r="B478" s="14"/>
      <c r="C478" s="14"/>
      <c r="D478" s="46"/>
      <c r="E478" s="47"/>
      <c r="F478" s="14"/>
      <c r="G478" s="14"/>
      <c r="H478" s="14"/>
    </row>
    <row r="479" spans="1:8" ht="12.75">
      <c r="A479" s="13"/>
      <c r="B479" s="14"/>
      <c r="C479" s="14"/>
      <c r="D479" s="46"/>
      <c r="E479" s="47"/>
      <c r="F479" s="14"/>
      <c r="G479" s="14"/>
      <c r="H479" s="14"/>
    </row>
    <row r="480" spans="1:8" ht="12.75">
      <c r="A480" s="13"/>
      <c r="B480" s="14"/>
      <c r="C480" s="14"/>
      <c r="D480" s="46"/>
      <c r="E480" s="47"/>
      <c r="F480" s="14"/>
      <c r="G480" s="14"/>
      <c r="H480" s="14"/>
    </row>
    <row r="481" spans="1:8" ht="12.75">
      <c r="A481" s="13"/>
      <c r="B481" s="14"/>
      <c r="C481" s="14"/>
      <c r="D481" s="46"/>
      <c r="E481" s="47"/>
      <c r="F481" s="14"/>
      <c r="G481" s="14"/>
      <c r="H481" s="14"/>
    </row>
    <row r="482" spans="1:8" ht="12.75">
      <c r="A482" s="13"/>
      <c r="B482" s="14"/>
      <c r="C482" s="14"/>
      <c r="D482" s="46"/>
      <c r="E482" s="47"/>
      <c r="F482" s="14"/>
      <c r="G482" s="14"/>
      <c r="H482" s="14"/>
    </row>
    <row r="483" spans="1:8" ht="12.75">
      <c r="A483" s="13"/>
      <c r="B483" s="14"/>
      <c r="C483" s="14"/>
      <c r="D483" s="46"/>
      <c r="E483" s="47"/>
      <c r="F483" s="14"/>
      <c r="G483" s="14"/>
      <c r="H483" s="14"/>
    </row>
    <row r="484" spans="1:8" ht="12.75">
      <c r="A484" s="13"/>
      <c r="B484" s="14"/>
      <c r="C484" s="14"/>
      <c r="D484" s="46"/>
      <c r="E484" s="47"/>
      <c r="F484" s="14"/>
      <c r="G484" s="14"/>
      <c r="H484" s="14"/>
    </row>
    <row r="485" spans="1:8" ht="12.75">
      <c r="A485" s="13"/>
      <c r="B485" s="14"/>
      <c r="C485" s="14"/>
      <c r="D485" s="46"/>
      <c r="E485" s="47"/>
      <c r="F485" s="14"/>
      <c r="G485" s="14"/>
      <c r="H485" s="14"/>
    </row>
    <row r="486" spans="1:8" ht="12.75">
      <c r="A486" s="13"/>
      <c r="B486" s="14"/>
      <c r="C486" s="14"/>
      <c r="D486" s="46"/>
      <c r="E486" s="47"/>
      <c r="F486" s="14"/>
      <c r="G486" s="14"/>
      <c r="H486" s="14"/>
    </row>
    <row r="487" spans="1:8" ht="12.75">
      <c r="A487" s="13"/>
      <c r="B487" s="14"/>
      <c r="C487" s="14"/>
      <c r="D487" s="46"/>
      <c r="E487" s="47"/>
      <c r="F487" s="14"/>
      <c r="G487" s="14"/>
      <c r="H487" s="14"/>
    </row>
    <row r="488" spans="1:8" ht="12.75">
      <c r="A488" s="13"/>
      <c r="B488" s="14"/>
      <c r="C488" s="14"/>
      <c r="D488" s="46"/>
      <c r="E488" s="47"/>
      <c r="F488" s="14"/>
      <c r="G488" s="14"/>
      <c r="H488" s="14"/>
    </row>
    <row r="489" spans="1:8" ht="12.75">
      <c r="A489" s="13"/>
      <c r="B489" s="14"/>
      <c r="C489" s="14"/>
      <c r="D489" s="46"/>
      <c r="E489" s="47"/>
      <c r="F489" s="14"/>
      <c r="G489" s="14"/>
      <c r="H489" s="14"/>
    </row>
    <row r="490" spans="1:8" ht="12.75">
      <c r="A490" s="13"/>
      <c r="B490" s="14"/>
      <c r="C490" s="14"/>
      <c r="D490" s="46"/>
      <c r="E490" s="47"/>
      <c r="F490" s="14"/>
      <c r="G490" s="14"/>
      <c r="H490" s="14"/>
    </row>
    <row r="491" spans="1:8" ht="12.75">
      <c r="A491" s="13"/>
      <c r="B491" s="14"/>
      <c r="C491" s="14"/>
      <c r="D491" s="46"/>
      <c r="E491" s="47"/>
      <c r="F491" s="14"/>
      <c r="G491" s="14"/>
      <c r="H491" s="14"/>
    </row>
    <row r="492" spans="1:8" ht="12.75">
      <c r="A492" s="13"/>
      <c r="B492" s="14"/>
      <c r="C492" s="14"/>
      <c r="D492" s="46"/>
      <c r="E492" s="47"/>
      <c r="F492" s="14"/>
      <c r="G492" s="14"/>
      <c r="H492" s="14"/>
    </row>
    <row r="493" spans="1:8" ht="12.75">
      <c r="A493" s="13"/>
      <c r="B493" s="14"/>
      <c r="C493" s="14"/>
      <c r="D493" s="46"/>
      <c r="E493" s="47"/>
      <c r="F493" s="14"/>
      <c r="G493" s="14"/>
      <c r="H493" s="14"/>
    </row>
    <row r="494" spans="1:8" ht="12.75">
      <c r="A494" s="13"/>
      <c r="B494" s="14"/>
      <c r="C494" s="14"/>
      <c r="D494" s="46"/>
      <c r="E494" s="47"/>
      <c r="F494" s="14"/>
      <c r="G494" s="14"/>
      <c r="H494" s="14"/>
    </row>
    <row r="495" spans="1:8" ht="12.75">
      <c r="A495" s="13"/>
      <c r="B495" s="14"/>
      <c r="C495" s="14"/>
      <c r="D495" s="46"/>
      <c r="E495" s="47"/>
      <c r="F495" s="14"/>
      <c r="G495" s="14"/>
      <c r="H495" s="14"/>
    </row>
    <row r="496" spans="1:8" ht="12.75">
      <c r="A496" s="13"/>
      <c r="B496" s="14"/>
      <c r="C496" s="14"/>
      <c r="D496" s="46"/>
      <c r="E496" s="47"/>
      <c r="F496" s="14"/>
      <c r="G496" s="14"/>
      <c r="H496" s="14"/>
    </row>
    <row r="497" spans="1:8" ht="12.75">
      <c r="A497" s="13"/>
      <c r="B497" s="14"/>
      <c r="C497" s="14"/>
      <c r="D497" s="46"/>
      <c r="E497" s="47"/>
      <c r="F497" s="14"/>
      <c r="G497" s="14"/>
      <c r="H497" s="14"/>
    </row>
    <row r="498" spans="1:8" ht="12.75">
      <c r="A498" s="13"/>
      <c r="B498" s="14"/>
      <c r="C498" s="14"/>
      <c r="D498" s="46"/>
      <c r="E498" s="47"/>
      <c r="F498" s="14"/>
      <c r="G498" s="14"/>
      <c r="H498" s="14"/>
    </row>
    <row r="499" spans="1:8" ht="12.75">
      <c r="A499" s="13"/>
      <c r="B499" s="14"/>
      <c r="C499" s="14"/>
      <c r="D499" s="46"/>
      <c r="E499" s="47"/>
      <c r="F499" s="14"/>
      <c r="G499" s="14"/>
      <c r="H499" s="14"/>
    </row>
    <row r="500" spans="1:8" ht="12.75">
      <c r="A500" s="13"/>
      <c r="B500" s="14"/>
      <c r="C500" s="14"/>
      <c r="D500" s="46"/>
      <c r="E500" s="47"/>
      <c r="F500" s="14"/>
      <c r="G500" s="14"/>
      <c r="H500" s="14"/>
    </row>
    <row r="501" spans="1:8" ht="12.75">
      <c r="A501" s="13"/>
      <c r="B501" s="14"/>
      <c r="C501" s="14"/>
      <c r="D501" s="46"/>
      <c r="E501" s="47"/>
      <c r="F501" s="14"/>
      <c r="G501" s="14"/>
      <c r="H501" s="14"/>
    </row>
    <row r="502" spans="1:8" ht="12.75">
      <c r="A502" s="13"/>
      <c r="B502" s="14"/>
      <c r="C502" s="14"/>
      <c r="D502" s="46"/>
      <c r="E502" s="47"/>
      <c r="F502" s="14"/>
      <c r="G502" s="14"/>
      <c r="H502" s="14"/>
    </row>
    <row r="503" spans="1:8" ht="12.75">
      <c r="A503" s="13"/>
      <c r="B503" s="14"/>
      <c r="C503" s="14"/>
      <c r="D503" s="46"/>
      <c r="E503" s="47"/>
      <c r="F503" s="14"/>
      <c r="G503" s="14"/>
      <c r="H503" s="14"/>
    </row>
    <row r="504" spans="1:8" ht="12.75">
      <c r="A504" s="13"/>
      <c r="B504" s="14"/>
      <c r="C504" s="14"/>
      <c r="D504" s="46"/>
      <c r="E504" s="47"/>
      <c r="F504" s="14"/>
      <c r="G504" s="14"/>
      <c r="H504" s="14"/>
    </row>
    <row r="505" spans="1:8" ht="12.75">
      <c r="A505" s="13"/>
      <c r="B505" s="14"/>
      <c r="C505" s="14"/>
      <c r="D505" s="46"/>
      <c r="E505" s="47"/>
      <c r="F505" s="14"/>
      <c r="G505" s="14"/>
      <c r="H505" s="14"/>
    </row>
    <row r="506" spans="1:8" ht="12.75">
      <c r="A506" s="13"/>
      <c r="B506" s="14"/>
      <c r="C506" s="14"/>
      <c r="D506" s="46"/>
      <c r="E506" s="47"/>
      <c r="F506" s="14"/>
      <c r="G506" s="14"/>
      <c r="H506" s="14"/>
    </row>
    <row r="507" spans="1:8" ht="12.75">
      <c r="A507" s="13"/>
      <c r="B507" s="14"/>
      <c r="C507" s="14"/>
      <c r="D507" s="46"/>
      <c r="E507" s="47"/>
      <c r="F507" s="14"/>
      <c r="G507" s="14"/>
      <c r="H507" s="14"/>
    </row>
    <row r="508" spans="1:8" ht="12.75">
      <c r="A508" s="13"/>
      <c r="B508" s="14"/>
      <c r="C508" s="14"/>
      <c r="D508" s="46"/>
      <c r="E508" s="47"/>
      <c r="F508" s="14"/>
      <c r="G508" s="14"/>
      <c r="H508" s="14"/>
    </row>
    <row r="509" spans="1:8" ht="12.75">
      <c r="A509" s="13"/>
      <c r="B509" s="14"/>
      <c r="C509" s="14"/>
      <c r="D509" s="46"/>
      <c r="E509" s="47"/>
      <c r="F509" s="14"/>
      <c r="G509" s="14"/>
      <c r="H509" s="14"/>
    </row>
    <row r="510" spans="1:8" ht="12.75">
      <c r="A510" s="13"/>
      <c r="B510" s="14"/>
      <c r="C510" s="14"/>
      <c r="D510" s="46"/>
      <c r="E510" s="47"/>
      <c r="F510" s="14"/>
      <c r="G510" s="14"/>
      <c r="H510" s="14"/>
    </row>
    <row r="511" spans="1:8" ht="12.75">
      <c r="A511" s="13"/>
      <c r="B511" s="14"/>
      <c r="C511" s="14"/>
      <c r="D511" s="46"/>
      <c r="E511" s="47"/>
      <c r="F511" s="14"/>
      <c r="G511" s="14"/>
      <c r="H511" s="14"/>
    </row>
    <row r="512" spans="1:8" ht="12.75">
      <c r="A512" s="13"/>
      <c r="B512" s="14"/>
      <c r="C512" s="14"/>
      <c r="D512" s="46"/>
      <c r="E512" s="47"/>
      <c r="F512" s="14"/>
      <c r="G512" s="14"/>
      <c r="H512" s="14"/>
    </row>
    <row r="513" spans="1:8" ht="12.75">
      <c r="A513" s="13"/>
      <c r="B513" s="14"/>
      <c r="C513" s="14"/>
      <c r="D513" s="46"/>
      <c r="E513" s="47"/>
      <c r="F513" s="14"/>
      <c r="G513" s="14"/>
      <c r="H513" s="14"/>
    </row>
    <row r="514" spans="1:8" ht="12.75">
      <c r="A514" s="13"/>
      <c r="B514" s="14"/>
      <c r="C514" s="14"/>
      <c r="D514" s="46"/>
      <c r="E514" s="47"/>
      <c r="F514" s="14"/>
      <c r="G514" s="14"/>
      <c r="H514" s="14"/>
    </row>
    <row r="515" spans="1:8" ht="12.75">
      <c r="A515" s="13"/>
      <c r="B515" s="14"/>
      <c r="C515" s="14"/>
      <c r="D515" s="46"/>
      <c r="E515" s="47"/>
      <c r="F515" s="14"/>
      <c r="G515" s="14"/>
      <c r="H515" s="14"/>
    </row>
    <row r="516" spans="1:8" ht="12.75">
      <c r="A516" s="13"/>
      <c r="B516" s="14"/>
      <c r="C516" s="14"/>
      <c r="D516" s="46"/>
      <c r="E516" s="47"/>
      <c r="F516" s="14"/>
      <c r="G516" s="14"/>
      <c r="H516" s="14"/>
    </row>
    <row r="517" spans="1:8" ht="12.75">
      <c r="A517" s="13"/>
      <c r="B517" s="14"/>
      <c r="C517" s="14"/>
      <c r="D517" s="46"/>
      <c r="E517" s="47"/>
      <c r="F517" s="14"/>
      <c r="G517" s="14"/>
      <c r="H517" s="14"/>
    </row>
    <row r="518" spans="1:8" ht="12.75">
      <c r="A518" s="13"/>
      <c r="B518" s="14"/>
      <c r="C518" s="14"/>
      <c r="D518" s="46"/>
      <c r="E518" s="47"/>
      <c r="F518" s="14"/>
      <c r="G518" s="14"/>
      <c r="H518" s="14"/>
    </row>
    <row r="519" spans="1:8" ht="12.75">
      <c r="A519" s="13"/>
      <c r="B519" s="14"/>
      <c r="C519" s="14"/>
      <c r="D519" s="46"/>
      <c r="E519" s="47"/>
      <c r="F519" s="14"/>
      <c r="G519" s="14"/>
      <c r="H519" s="14"/>
    </row>
    <row r="520" spans="1:8" ht="12.75">
      <c r="A520" s="13"/>
      <c r="B520" s="14"/>
      <c r="C520" s="14"/>
      <c r="D520" s="46"/>
      <c r="E520" s="47"/>
      <c r="F520" s="14"/>
      <c r="G520" s="14"/>
      <c r="H520" s="14"/>
    </row>
    <row r="521" spans="1:8" ht="12.75">
      <c r="A521" s="13"/>
      <c r="B521" s="14"/>
      <c r="C521" s="14"/>
      <c r="D521" s="46"/>
      <c r="E521" s="47"/>
      <c r="F521" s="14"/>
      <c r="G521" s="14"/>
      <c r="H521" s="14"/>
    </row>
    <row r="522" spans="1:8" ht="12.75">
      <c r="A522" s="13"/>
      <c r="B522" s="14"/>
      <c r="C522" s="14"/>
      <c r="D522" s="46"/>
      <c r="E522" s="47"/>
      <c r="F522" s="14"/>
      <c r="G522" s="14"/>
      <c r="H522" s="14"/>
    </row>
    <row r="523" spans="1:8" ht="12.75">
      <c r="A523" s="13"/>
      <c r="B523" s="14"/>
      <c r="C523" s="14"/>
      <c r="D523" s="46"/>
      <c r="E523" s="47"/>
      <c r="F523" s="14"/>
      <c r="G523" s="14"/>
      <c r="H523" s="14"/>
    </row>
    <row r="524" spans="1:8" ht="12.75">
      <c r="A524" s="13"/>
      <c r="B524" s="14"/>
      <c r="C524" s="14"/>
      <c r="D524" s="46"/>
      <c r="E524" s="47"/>
      <c r="F524" s="14"/>
      <c r="G524" s="14"/>
      <c r="H524" s="14"/>
    </row>
    <row r="525" spans="1:8" ht="12.75">
      <c r="A525" s="13"/>
      <c r="B525" s="14"/>
      <c r="C525" s="14"/>
      <c r="D525" s="46"/>
      <c r="E525" s="47"/>
      <c r="F525" s="14"/>
      <c r="G525" s="14"/>
      <c r="H525" s="14"/>
    </row>
    <row r="526" spans="1:8" ht="12.75">
      <c r="A526" s="13"/>
      <c r="B526" s="14"/>
      <c r="C526" s="14"/>
      <c r="D526" s="46"/>
      <c r="E526" s="47"/>
      <c r="F526" s="14"/>
      <c r="G526" s="14"/>
      <c r="H526" s="14"/>
    </row>
    <row r="527" spans="1:8" ht="12.75">
      <c r="A527" s="13"/>
      <c r="B527" s="14"/>
      <c r="C527" s="14"/>
      <c r="D527" s="46"/>
      <c r="E527" s="47"/>
      <c r="F527" s="14"/>
      <c r="G527" s="14"/>
      <c r="H527" s="14"/>
    </row>
    <row r="528" spans="1:8" ht="12.75">
      <c r="A528" s="13"/>
      <c r="B528" s="14"/>
      <c r="C528" s="14"/>
      <c r="D528" s="46"/>
      <c r="E528" s="47"/>
      <c r="F528" s="14"/>
      <c r="G528" s="14"/>
      <c r="H528" s="14"/>
    </row>
    <row r="529" spans="1:8" ht="12.75">
      <c r="A529" s="13"/>
      <c r="B529" s="14"/>
      <c r="C529" s="14"/>
      <c r="D529" s="46"/>
      <c r="E529" s="47"/>
      <c r="F529" s="14"/>
      <c r="G529" s="14"/>
      <c r="H529" s="14"/>
    </row>
    <row r="530" spans="1:8" ht="12.75">
      <c r="A530" s="13"/>
      <c r="B530" s="14"/>
      <c r="C530" s="14"/>
      <c r="D530" s="46"/>
      <c r="E530" s="47"/>
      <c r="F530" s="14"/>
      <c r="G530" s="14"/>
      <c r="H530" s="14"/>
    </row>
    <row r="531" spans="1:8" ht="12.75">
      <c r="A531" s="13"/>
      <c r="B531" s="14"/>
      <c r="C531" s="14"/>
      <c r="D531" s="46"/>
      <c r="E531" s="47"/>
      <c r="F531" s="14"/>
      <c r="G531" s="14"/>
      <c r="H531" s="14"/>
    </row>
    <row r="532" spans="1:8" ht="12.75">
      <c r="A532" s="13"/>
      <c r="B532" s="14"/>
      <c r="C532" s="14"/>
      <c r="D532" s="46"/>
      <c r="E532" s="47"/>
      <c r="F532" s="14"/>
      <c r="G532" s="14"/>
      <c r="H532" s="14"/>
    </row>
    <row r="533" spans="1:8" ht="12.75">
      <c r="A533" s="13"/>
      <c r="B533" s="14"/>
      <c r="C533" s="14"/>
      <c r="D533" s="46"/>
      <c r="E533" s="47"/>
      <c r="F533" s="14"/>
      <c r="G533" s="14"/>
      <c r="H533" s="14"/>
    </row>
    <row r="534" spans="1:8" ht="12.75">
      <c r="A534" s="13"/>
      <c r="B534" s="14"/>
      <c r="C534" s="14"/>
      <c r="D534" s="46"/>
      <c r="E534" s="47"/>
      <c r="F534" s="14"/>
      <c r="G534" s="14"/>
      <c r="H534" s="14"/>
    </row>
    <row r="535" spans="1:8" ht="12.75">
      <c r="A535" s="13"/>
      <c r="B535" s="14"/>
      <c r="C535" s="14"/>
      <c r="D535" s="46"/>
      <c r="E535" s="47"/>
      <c r="F535" s="14"/>
      <c r="G535" s="14"/>
      <c r="H535" s="14"/>
    </row>
    <row r="536" spans="1:8" ht="12.75">
      <c r="A536" s="13"/>
      <c r="B536" s="14"/>
      <c r="C536" s="14"/>
      <c r="D536" s="46"/>
      <c r="E536" s="47"/>
      <c r="F536" s="14"/>
      <c r="G536" s="14"/>
      <c r="H536" s="14"/>
    </row>
    <row r="537" spans="1:8" ht="12.75">
      <c r="A537" s="13"/>
      <c r="B537" s="14"/>
      <c r="C537" s="14"/>
      <c r="D537" s="46"/>
      <c r="E537" s="47"/>
      <c r="F537" s="14"/>
      <c r="G537" s="14"/>
      <c r="H537" s="14"/>
    </row>
    <row r="538" spans="1:8" ht="12.75">
      <c r="A538" s="13"/>
      <c r="B538" s="14"/>
      <c r="C538" s="14"/>
      <c r="D538" s="46"/>
      <c r="E538" s="47"/>
      <c r="F538" s="14"/>
      <c r="G538" s="14"/>
      <c r="H538" s="14"/>
    </row>
    <row r="539" spans="1:8" ht="12.75">
      <c r="A539" s="13"/>
      <c r="B539" s="14"/>
      <c r="C539" s="14"/>
      <c r="D539" s="46"/>
      <c r="E539" s="47"/>
      <c r="F539" s="14"/>
      <c r="G539" s="14"/>
      <c r="H539" s="14"/>
    </row>
    <row r="540" spans="1:8" ht="12.75">
      <c r="A540" s="13"/>
      <c r="B540" s="14"/>
      <c r="C540" s="14"/>
      <c r="D540" s="46"/>
      <c r="E540" s="47"/>
      <c r="F540" s="14"/>
      <c r="G540" s="14"/>
      <c r="H540" s="14"/>
    </row>
    <row r="541" spans="1:8" ht="12.75">
      <c r="A541" s="13"/>
      <c r="B541" s="14"/>
      <c r="C541" s="14"/>
      <c r="D541" s="46"/>
      <c r="E541" s="47"/>
      <c r="F541" s="14"/>
      <c r="G541" s="14"/>
      <c r="H541" s="14"/>
    </row>
    <row r="542" spans="1:8" ht="12.75">
      <c r="A542" s="13"/>
      <c r="B542" s="14"/>
      <c r="C542" s="14"/>
      <c r="D542" s="46"/>
      <c r="E542" s="47"/>
      <c r="F542" s="14"/>
      <c r="G542" s="14"/>
      <c r="H542" s="14"/>
    </row>
    <row r="543" spans="1:8" ht="12.75">
      <c r="A543" s="13"/>
      <c r="B543" s="14"/>
      <c r="C543" s="14"/>
      <c r="D543" s="46"/>
      <c r="E543" s="47"/>
      <c r="F543" s="14"/>
      <c r="G543" s="14"/>
      <c r="H543" s="14"/>
    </row>
    <row r="544" spans="1:8" ht="12.75">
      <c r="A544" s="13"/>
      <c r="B544" s="14"/>
      <c r="C544" s="14"/>
      <c r="D544" s="46"/>
      <c r="E544" s="47"/>
      <c r="F544" s="14"/>
      <c r="G544" s="14"/>
      <c r="H544" s="14"/>
    </row>
    <row r="545" spans="1:8" ht="12.75">
      <c r="A545" s="13"/>
      <c r="B545" s="14"/>
      <c r="C545" s="14"/>
      <c r="D545" s="46"/>
      <c r="E545" s="47"/>
      <c r="F545" s="14"/>
      <c r="G545" s="14"/>
      <c r="H545" s="14"/>
    </row>
    <row r="546" spans="1:8" ht="12.75">
      <c r="A546" s="13"/>
      <c r="B546" s="14"/>
      <c r="C546" s="14"/>
      <c r="D546" s="46"/>
      <c r="E546" s="47"/>
      <c r="F546" s="14"/>
      <c r="G546" s="14"/>
      <c r="H546" s="14"/>
    </row>
    <row r="547" spans="1:8" ht="12.75">
      <c r="A547" s="13"/>
      <c r="B547" s="14"/>
      <c r="C547" s="14"/>
      <c r="D547" s="46"/>
      <c r="E547" s="47"/>
      <c r="F547" s="14"/>
      <c r="G547" s="14"/>
      <c r="H547" s="14"/>
    </row>
    <row r="548" spans="1:8" ht="12.75">
      <c r="A548" s="13"/>
      <c r="B548" s="14"/>
      <c r="C548" s="14"/>
      <c r="D548" s="46"/>
      <c r="E548" s="47"/>
      <c r="F548" s="14"/>
      <c r="G548" s="14"/>
      <c r="H548" s="14"/>
    </row>
    <row r="549" spans="1:8" ht="12.75">
      <c r="A549" s="13"/>
      <c r="B549" s="14"/>
      <c r="C549" s="14"/>
      <c r="D549" s="46"/>
      <c r="E549" s="47"/>
      <c r="F549" s="14"/>
      <c r="G549" s="14"/>
      <c r="H549" s="14"/>
    </row>
    <row r="550" spans="1:8" ht="12.75">
      <c r="A550" s="13"/>
      <c r="B550" s="14"/>
      <c r="C550" s="14"/>
      <c r="D550" s="46"/>
      <c r="E550" s="47"/>
      <c r="F550" s="14"/>
      <c r="G550" s="14"/>
      <c r="H550" s="14"/>
    </row>
    <row r="551" spans="1:8" ht="12.75">
      <c r="A551" s="13"/>
      <c r="B551" s="14"/>
      <c r="C551" s="14"/>
      <c r="D551" s="46"/>
      <c r="E551" s="47"/>
      <c r="F551" s="14"/>
      <c r="G551" s="14"/>
      <c r="H551" s="14"/>
    </row>
    <row r="552" spans="1:8" ht="12.75">
      <c r="A552" s="13"/>
      <c r="B552" s="14"/>
      <c r="C552" s="14"/>
      <c r="D552" s="46"/>
      <c r="E552" s="47"/>
      <c r="F552" s="14"/>
      <c r="G552" s="14"/>
      <c r="H552" s="14"/>
    </row>
    <row r="553" spans="1:8" ht="12.75">
      <c r="A553" s="13"/>
      <c r="B553" s="14"/>
      <c r="C553" s="14"/>
      <c r="D553" s="46"/>
      <c r="E553" s="47"/>
      <c r="F553" s="14"/>
      <c r="G553" s="14"/>
      <c r="H553" s="14"/>
    </row>
    <row r="554" spans="1:8" ht="12.75">
      <c r="A554" s="13"/>
      <c r="B554" s="14"/>
      <c r="C554" s="14"/>
      <c r="D554" s="46"/>
      <c r="E554" s="47"/>
      <c r="F554" s="14"/>
      <c r="G554" s="14"/>
      <c r="H554" s="14"/>
    </row>
    <row r="555" spans="1:8" ht="12.75">
      <c r="A555" s="13"/>
      <c r="B555" s="14"/>
      <c r="C555" s="14"/>
      <c r="D555" s="46"/>
      <c r="E555" s="47"/>
      <c r="F555" s="14"/>
      <c r="G555" s="14"/>
      <c r="H555" s="14"/>
    </row>
    <row r="556" spans="1:8" ht="12.75">
      <c r="A556" s="13"/>
      <c r="B556" s="14"/>
      <c r="C556" s="14"/>
      <c r="D556" s="46"/>
      <c r="E556" s="47"/>
      <c r="F556" s="14"/>
      <c r="G556" s="14"/>
      <c r="H556" s="14"/>
    </row>
    <row r="557" spans="1:8" ht="12.75">
      <c r="A557" s="13"/>
      <c r="B557" s="14"/>
      <c r="C557" s="14"/>
      <c r="D557" s="46"/>
      <c r="E557" s="47"/>
      <c r="F557" s="14"/>
      <c r="G557" s="14"/>
      <c r="H557" s="14"/>
    </row>
    <row r="558" spans="1:8" ht="12.75">
      <c r="A558" s="13"/>
      <c r="B558" s="14"/>
      <c r="C558" s="14"/>
      <c r="D558" s="46"/>
      <c r="E558" s="47"/>
      <c r="F558" s="14"/>
      <c r="G558" s="14"/>
      <c r="H558" s="14"/>
    </row>
    <row r="559" spans="1:8" ht="12.75">
      <c r="A559" s="13"/>
      <c r="B559" s="14"/>
      <c r="C559" s="14"/>
      <c r="D559" s="46"/>
      <c r="E559" s="47"/>
      <c r="F559" s="14"/>
      <c r="G559" s="14"/>
      <c r="H559" s="14"/>
    </row>
    <row r="560" spans="1:8" ht="12.75">
      <c r="A560" s="13"/>
      <c r="B560" s="14"/>
      <c r="C560" s="14"/>
      <c r="D560" s="46"/>
      <c r="E560" s="47"/>
      <c r="F560" s="14"/>
      <c r="G560" s="14"/>
      <c r="H560" s="14"/>
    </row>
    <row r="561" spans="1:8" ht="12.75">
      <c r="A561" s="13"/>
      <c r="B561" s="14"/>
      <c r="C561" s="14"/>
      <c r="D561" s="46"/>
      <c r="E561" s="47"/>
      <c r="F561" s="14"/>
      <c r="G561" s="14"/>
      <c r="H561" s="14"/>
    </row>
    <row r="562" spans="1:8" ht="12.75">
      <c r="A562" s="13"/>
      <c r="B562" s="14"/>
      <c r="C562" s="14"/>
      <c r="D562" s="46"/>
      <c r="E562" s="47"/>
      <c r="F562" s="14"/>
      <c r="G562" s="14"/>
      <c r="H562" s="14"/>
    </row>
    <row r="563" spans="1:8" ht="12.75">
      <c r="A563" s="13"/>
      <c r="B563" s="14"/>
      <c r="C563" s="14"/>
      <c r="D563" s="46"/>
      <c r="E563" s="47"/>
      <c r="F563" s="14"/>
      <c r="G563" s="14"/>
      <c r="H563" s="14"/>
    </row>
    <row r="564" spans="1:8" ht="12.75">
      <c r="A564" s="13"/>
      <c r="B564" s="14"/>
      <c r="C564" s="14"/>
      <c r="D564" s="46"/>
      <c r="E564" s="47"/>
      <c r="F564" s="14"/>
      <c r="G564" s="14"/>
      <c r="H564" s="14"/>
    </row>
    <row r="565" spans="1:8" ht="12.75">
      <c r="A565" s="13"/>
      <c r="B565" s="14"/>
      <c r="C565" s="14"/>
      <c r="D565" s="46"/>
      <c r="E565" s="47"/>
      <c r="F565" s="14"/>
      <c r="G565" s="14"/>
      <c r="H565" s="14"/>
    </row>
    <row r="566" spans="1:8" ht="12.75">
      <c r="A566" s="13"/>
      <c r="B566" s="14"/>
      <c r="C566" s="14"/>
      <c r="D566" s="46"/>
      <c r="E566" s="47"/>
      <c r="F566" s="14"/>
      <c r="G566" s="14"/>
      <c r="H566" s="14"/>
    </row>
    <row r="567" spans="1:8" ht="12.75">
      <c r="A567" s="13"/>
      <c r="B567" s="14"/>
      <c r="C567" s="14"/>
      <c r="D567" s="46"/>
      <c r="E567" s="47"/>
      <c r="F567" s="14"/>
      <c r="G567" s="14"/>
      <c r="H567" s="14"/>
    </row>
    <row r="568" spans="1:8" ht="12.75">
      <c r="A568" s="13"/>
      <c r="B568" s="14"/>
      <c r="C568" s="14"/>
      <c r="D568" s="46"/>
      <c r="E568" s="47"/>
      <c r="F568" s="14"/>
      <c r="G568" s="14"/>
      <c r="H568" s="14"/>
    </row>
    <row r="569" spans="1:8" ht="12.75">
      <c r="A569" s="13"/>
      <c r="B569" s="14"/>
      <c r="C569" s="14"/>
      <c r="D569" s="46"/>
      <c r="E569" s="47"/>
      <c r="F569" s="14"/>
      <c r="G569" s="14"/>
      <c r="H569" s="14"/>
    </row>
    <row r="570" spans="1:8" ht="12.75">
      <c r="A570" s="13"/>
      <c r="B570" s="14"/>
      <c r="C570" s="14"/>
      <c r="D570" s="46"/>
      <c r="E570" s="47"/>
      <c r="F570" s="14"/>
      <c r="G570" s="14"/>
      <c r="H570" s="14"/>
    </row>
    <row r="571" spans="1:8" ht="12.75">
      <c r="A571" s="13"/>
      <c r="B571" s="14"/>
      <c r="C571" s="14"/>
      <c r="D571" s="46"/>
      <c r="E571" s="47"/>
      <c r="F571" s="14"/>
      <c r="G571" s="14"/>
      <c r="H571" s="14"/>
    </row>
    <row r="572" spans="1:8" ht="12.75">
      <c r="A572" s="13"/>
      <c r="B572" s="14"/>
      <c r="C572" s="14"/>
      <c r="D572" s="46"/>
      <c r="E572" s="47"/>
      <c r="F572" s="14"/>
      <c r="G572" s="14"/>
      <c r="H572" s="14"/>
    </row>
    <row r="573" spans="1:8" ht="12.75">
      <c r="A573" s="13"/>
      <c r="B573" s="14"/>
      <c r="C573" s="14"/>
      <c r="D573" s="46"/>
      <c r="E573" s="47"/>
      <c r="F573" s="14"/>
      <c r="G573" s="14"/>
      <c r="H573" s="14"/>
    </row>
    <row r="574" spans="1:8" ht="12.75">
      <c r="A574" s="13"/>
      <c r="B574" s="14"/>
      <c r="C574" s="14"/>
      <c r="D574" s="46"/>
      <c r="E574" s="47"/>
      <c r="F574" s="14"/>
      <c r="G574" s="14"/>
      <c r="H574" s="14"/>
    </row>
    <row r="575" spans="1:8" ht="12.75">
      <c r="A575" s="13"/>
      <c r="B575" s="14"/>
      <c r="C575" s="14"/>
      <c r="D575" s="46"/>
      <c r="E575" s="47"/>
      <c r="F575" s="14"/>
      <c r="G575" s="14"/>
      <c r="H575" s="14"/>
    </row>
    <row r="576" spans="1:8" ht="12.75">
      <c r="A576" s="13"/>
      <c r="B576" s="14"/>
      <c r="C576" s="14"/>
      <c r="D576" s="46"/>
      <c r="E576" s="47"/>
      <c r="F576" s="14"/>
      <c r="G576" s="14"/>
      <c r="H576" s="14"/>
    </row>
    <row r="577" spans="1:8" ht="12.75">
      <c r="A577" s="13"/>
      <c r="B577" s="14"/>
      <c r="C577" s="14"/>
      <c r="D577" s="46"/>
      <c r="E577" s="47"/>
      <c r="F577" s="14"/>
      <c r="G577" s="14"/>
      <c r="H577" s="14"/>
    </row>
    <row r="578" spans="1:8" ht="12.75">
      <c r="A578" s="13"/>
      <c r="B578" s="14"/>
      <c r="C578" s="14"/>
      <c r="D578" s="46"/>
      <c r="E578" s="47"/>
      <c r="F578" s="14"/>
      <c r="G578" s="14"/>
      <c r="H578" s="14"/>
    </row>
    <row r="579" spans="1:8" ht="12.75">
      <c r="A579" s="13"/>
      <c r="B579" s="14"/>
      <c r="C579" s="14"/>
      <c r="D579" s="46"/>
      <c r="E579" s="47"/>
      <c r="F579" s="14"/>
      <c r="G579" s="14"/>
      <c r="H579" s="14"/>
    </row>
    <row r="580" spans="1:8" ht="12.75">
      <c r="A580" s="13"/>
      <c r="B580" s="14"/>
      <c r="C580" s="14"/>
      <c r="D580" s="46"/>
      <c r="E580" s="47"/>
      <c r="F580" s="14"/>
      <c r="G580" s="14"/>
      <c r="H580" s="14"/>
    </row>
    <row r="581" spans="1:8" ht="12.75">
      <c r="A581" s="13"/>
      <c r="B581" s="14"/>
      <c r="C581" s="14"/>
      <c r="D581" s="46"/>
      <c r="E581" s="47"/>
      <c r="F581" s="14"/>
      <c r="G581" s="14"/>
      <c r="H581" s="14"/>
    </row>
    <row r="582" spans="1:8" ht="12.75">
      <c r="A582" s="13"/>
      <c r="B582" s="14"/>
      <c r="C582" s="14"/>
      <c r="D582" s="46"/>
      <c r="E582" s="47"/>
      <c r="F582" s="14"/>
      <c r="G582" s="14"/>
      <c r="H582" s="14"/>
    </row>
    <row r="583" spans="1:8" ht="12.75">
      <c r="A583" s="13"/>
      <c r="B583" s="14"/>
      <c r="C583" s="14"/>
      <c r="D583" s="46"/>
      <c r="E583" s="47"/>
      <c r="F583" s="14"/>
      <c r="G583" s="14"/>
      <c r="H583" s="14"/>
    </row>
    <row r="584" spans="1:8" ht="12.75">
      <c r="A584" s="13"/>
      <c r="B584" s="14"/>
      <c r="C584" s="14"/>
      <c r="D584" s="46"/>
      <c r="E584" s="47"/>
      <c r="F584" s="14"/>
      <c r="G584" s="14"/>
      <c r="H584" s="14"/>
    </row>
    <row r="585" spans="1:8" ht="12.75">
      <c r="A585" s="13"/>
      <c r="B585" s="14"/>
      <c r="C585" s="14"/>
      <c r="D585" s="46"/>
      <c r="E585" s="47"/>
      <c r="F585" s="14"/>
      <c r="G585" s="14"/>
      <c r="H585" s="14"/>
    </row>
    <row r="586" spans="1:8" ht="12.75">
      <c r="A586" s="13"/>
      <c r="B586" s="14"/>
      <c r="C586" s="14"/>
      <c r="D586" s="46"/>
      <c r="E586" s="47"/>
      <c r="F586" s="14"/>
      <c r="G586" s="14"/>
      <c r="H586" s="14"/>
    </row>
    <row r="587" spans="1:8" ht="12.75">
      <c r="A587" s="13"/>
      <c r="B587" s="14"/>
      <c r="C587" s="14"/>
      <c r="D587" s="46"/>
      <c r="E587" s="47"/>
      <c r="F587" s="14"/>
      <c r="G587" s="14"/>
      <c r="H587" s="14"/>
    </row>
    <row r="588" spans="1:8" ht="12.75">
      <c r="A588" s="13"/>
      <c r="B588" s="14"/>
      <c r="C588" s="14"/>
      <c r="D588" s="46"/>
      <c r="E588" s="47"/>
      <c r="F588" s="14"/>
      <c r="G588" s="14"/>
      <c r="H588" s="14"/>
    </row>
    <row r="589" spans="1:8" ht="12.75">
      <c r="A589" s="13"/>
      <c r="B589" s="14"/>
      <c r="C589" s="14"/>
      <c r="D589" s="46"/>
      <c r="E589" s="47"/>
      <c r="F589" s="14"/>
      <c r="G589" s="14"/>
      <c r="H589" s="14"/>
    </row>
    <row r="590" spans="1:8" ht="12.75">
      <c r="A590" s="13"/>
      <c r="B590" s="14"/>
      <c r="C590" s="14"/>
      <c r="D590" s="46"/>
      <c r="E590" s="47"/>
      <c r="F590" s="14"/>
      <c r="G590" s="14"/>
      <c r="H590" s="14"/>
    </row>
    <row r="591" spans="1:8" ht="12.75">
      <c r="A591" s="13"/>
      <c r="B591" s="14"/>
      <c r="C591" s="14"/>
      <c r="D591" s="46"/>
      <c r="E591" s="47"/>
      <c r="F591" s="14"/>
      <c r="G591" s="14"/>
      <c r="H591" s="14"/>
    </row>
    <row r="592" spans="1:8" ht="12.75">
      <c r="A592" s="13"/>
      <c r="B592" s="14"/>
      <c r="C592" s="14"/>
      <c r="D592" s="46"/>
      <c r="E592" s="47"/>
      <c r="F592" s="14"/>
      <c r="G592" s="14"/>
      <c r="H592" s="14"/>
    </row>
    <row r="593" spans="1:8" ht="12.75">
      <c r="A593" s="13"/>
      <c r="B593" s="14"/>
      <c r="C593" s="14"/>
      <c r="D593" s="46"/>
      <c r="E593" s="47"/>
      <c r="F593" s="14"/>
      <c r="G593" s="14"/>
      <c r="H593" s="14"/>
    </row>
    <row r="594" spans="1:8" ht="12.75">
      <c r="A594" s="13"/>
      <c r="B594" s="14"/>
      <c r="C594" s="14"/>
      <c r="D594" s="46"/>
      <c r="E594" s="47"/>
      <c r="F594" s="14"/>
      <c r="G594" s="14"/>
      <c r="H594" s="14"/>
    </row>
    <row r="595" spans="1:8" ht="12.75">
      <c r="A595" s="13"/>
      <c r="B595" s="14"/>
      <c r="C595" s="14"/>
      <c r="D595" s="46"/>
      <c r="E595" s="47"/>
      <c r="F595" s="14"/>
      <c r="G595" s="14"/>
      <c r="H595" s="14"/>
    </row>
    <row r="596" spans="1:8" ht="12.75">
      <c r="A596" s="13"/>
      <c r="B596" s="14"/>
      <c r="C596" s="14"/>
      <c r="D596" s="46"/>
      <c r="E596" s="47"/>
      <c r="F596" s="14"/>
      <c r="G596" s="14"/>
      <c r="H596" s="14"/>
    </row>
    <row r="597" spans="1:8" ht="12.75">
      <c r="A597" s="13"/>
      <c r="B597" s="14"/>
      <c r="C597" s="14"/>
      <c r="D597" s="46"/>
      <c r="E597" s="47"/>
      <c r="F597" s="14"/>
      <c r="G597" s="14"/>
      <c r="H597" s="14"/>
    </row>
    <row r="598" spans="1:8" ht="12.75">
      <c r="A598" s="13"/>
      <c r="B598" s="14"/>
      <c r="C598" s="14"/>
      <c r="D598" s="46"/>
      <c r="E598" s="47"/>
      <c r="F598" s="14"/>
      <c r="G598" s="14"/>
      <c r="H598" s="14"/>
    </row>
    <row r="599" spans="1:8" ht="12.75">
      <c r="A599" s="13"/>
      <c r="B599" s="14"/>
      <c r="C599" s="14"/>
      <c r="D599" s="46"/>
      <c r="E599" s="47"/>
      <c r="F599" s="14"/>
      <c r="G599" s="14"/>
      <c r="H599" s="14"/>
    </row>
    <row r="600" spans="1:8" ht="12.75">
      <c r="A600" s="13"/>
      <c r="B600" s="14"/>
      <c r="C600" s="14"/>
      <c r="D600" s="46"/>
      <c r="E600" s="47"/>
      <c r="F600" s="14"/>
      <c r="G600" s="14"/>
      <c r="H600" s="14"/>
    </row>
    <row r="601" spans="1:8" ht="12.75">
      <c r="A601" s="13"/>
      <c r="B601" s="14"/>
      <c r="C601" s="14"/>
      <c r="D601" s="46"/>
      <c r="E601" s="47"/>
      <c r="F601" s="14"/>
      <c r="G601" s="14"/>
      <c r="H601" s="14"/>
    </row>
    <row r="602" spans="1:8" ht="12.75">
      <c r="A602" s="13"/>
      <c r="B602" s="14"/>
      <c r="C602" s="14"/>
      <c r="D602" s="46"/>
      <c r="E602" s="47"/>
      <c r="F602" s="14"/>
      <c r="G602" s="14"/>
      <c r="H602" s="14"/>
    </row>
    <row r="603" spans="1:8" ht="12.75">
      <c r="A603" s="13"/>
      <c r="B603" s="14"/>
      <c r="C603" s="14"/>
      <c r="D603" s="46"/>
      <c r="E603" s="47"/>
      <c r="F603" s="14"/>
      <c r="G603" s="14"/>
      <c r="H603" s="14"/>
    </row>
    <row r="604" spans="1:8" ht="12.75">
      <c r="A604" s="13"/>
      <c r="B604" s="14"/>
      <c r="C604" s="14"/>
      <c r="D604" s="46"/>
      <c r="E604" s="47"/>
      <c r="F604" s="14"/>
      <c r="G604" s="14"/>
      <c r="H604" s="14"/>
    </row>
    <row r="605" spans="1:8" ht="12.75">
      <c r="A605" s="13"/>
      <c r="B605" s="14"/>
      <c r="C605" s="14"/>
      <c r="D605" s="46"/>
      <c r="E605" s="47"/>
      <c r="F605" s="14"/>
      <c r="G605" s="14"/>
      <c r="H605" s="14"/>
    </row>
    <row r="606" spans="1:8" ht="12.75">
      <c r="A606" s="13"/>
      <c r="B606" s="14"/>
      <c r="C606" s="14"/>
      <c r="D606" s="46"/>
      <c r="E606" s="47"/>
      <c r="F606" s="14"/>
      <c r="G606" s="14"/>
      <c r="H606" s="14"/>
    </row>
    <row r="607" spans="1:8" ht="12.75">
      <c r="A607" s="13"/>
      <c r="B607" s="14"/>
      <c r="C607" s="14"/>
      <c r="D607" s="46"/>
      <c r="E607" s="47"/>
      <c r="F607" s="14"/>
      <c r="G607" s="14"/>
      <c r="H607" s="14"/>
    </row>
    <row r="608" spans="1:8" ht="12.75">
      <c r="A608" s="13"/>
      <c r="B608" s="14"/>
      <c r="C608" s="14"/>
      <c r="D608" s="46"/>
      <c r="E608" s="47"/>
      <c r="F608" s="14"/>
      <c r="G608" s="14"/>
      <c r="H608" s="14"/>
    </row>
    <row r="609" spans="1:8" ht="12.75">
      <c r="A609" s="13"/>
      <c r="B609" s="14"/>
      <c r="C609" s="14"/>
      <c r="D609" s="46"/>
      <c r="E609" s="47"/>
      <c r="F609" s="14"/>
      <c r="G609" s="14"/>
      <c r="H609" s="14"/>
    </row>
    <row r="610" spans="1:8" ht="12.75">
      <c r="A610" s="13"/>
      <c r="B610" s="14"/>
      <c r="C610" s="14"/>
      <c r="D610" s="46"/>
      <c r="E610" s="47"/>
      <c r="F610" s="14"/>
      <c r="G610" s="14"/>
      <c r="H610" s="14"/>
    </row>
    <row r="611" spans="1:8" ht="12.75">
      <c r="A611" s="13"/>
      <c r="B611" s="14"/>
      <c r="C611" s="14"/>
      <c r="D611" s="46"/>
      <c r="E611" s="47"/>
      <c r="F611" s="14"/>
      <c r="G611" s="14"/>
      <c r="H611" s="14"/>
    </row>
    <row r="612" spans="1:8" ht="12.75">
      <c r="A612" s="13"/>
      <c r="B612" s="14"/>
      <c r="C612" s="14"/>
      <c r="D612" s="46"/>
      <c r="E612" s="47"/>
      <c r="F612" s="14"/>
      <c r="G612" s="14"/>
      <c r="H612" s="14"/>
    </row>
    <row r="613" spans="1:8" ht="12.75">
      <c r="A613" s="13"/>
      <c r="B613" s="14"/>
      <c r="C613" s="14"/>
      <c r="D613" s="46"/>
      <c r="E613" s="47"/>
      <c r="F613" s="14"/>
      <c r="G613" s="14"/>
      <c r="H613" s="14"/>
    </row>
    <row r="614" spans="1:8" ht="12.75">
      <c r="A614" s="13"/>
      <c r="B614" s="14"/>
      <c r="C614" s="14"/>
      <c r="D614" s="46"/>
      <c r="E614" s="47"/>
      <c r="F614" s="14"/>
      <c r="G614" s="14"/>
      <c r="H614" s="14"/>
    </row>
    <row r="615" spans="1:8" ht="12.75">
      <c r="A615" s="13"/>
      <c r="B615" s="14"/>
      <c r="C615" s="14"/>
      <c r="D615" s="46"/>
      <c r="E615" s="47"/>
      <c r="F615" s="14"/>
      <c r="G615" s="14"/>
      <c r="H615" s="14"/>
    </row>
    <row r="616" spans="1:8" ht="12.75">
      <c r="A616" s="13"/>
      <c r="B616" s="14"/>
      <c r="C616" s="14"/>
      <c r="D616" s="46"/>
      <c r="E616" s="47"/>
      <c r="F616" s="14"/>
      <c r="G616" s="14"/>
      <c r="H616" s="14"/>
    </row>
    <row r="617" spans="1:8" ht="12.75">
      <c r="A617" s="13"/>
      <c r="B617" s="14"/>
      <c r="C617" s="14"/>
      <c r="D617" s="46"/>
      <c r="E617" s="47"/>
      <c r="F617" s="14"/>
      <c r="G617" s="14"/>
      <c r="H617" s="14"/>
    </row>
    <row r="618" spans="1:8" ht="12.75">
      <c r="A618" s="13"/>
      <c r="B618" s="14"/>
      <c r="C618" s="14"/>
      <c r="D618" s="46"/>
      <c r="E618" s="47"/>
      <c r="F618" s="14"/>
      <c r="G618" s="14"/>
      <c r="H618" s="14"/>
    </row>
    <row r="619" spans="1:8" ht="12.75">
      <c r="A619" s="13"/>
      <c r="B619" s="14"/>
      <c r="C619" s="14"/>
      <c r="D619" s="46"/>
      <c r="E619" s="47"/>
      <c r="F619" s="14"/>
      <c r="G619" s="14"/>
      <c r="H619" s="14"/>
    </row>
    <row r="620" spans="1:8" ht="12.75">
      <c r="A620" s="13"/>
      <c r="B620" s="14"/>
      <c r="C620" s="14"/>
      <c r="D620" s="46"/>
      <c r="E620" s="47"/>
      <c r="F620" s="14"/>
      <c r="G620" s="14"/>
      <c r="H620" s="14"/>
    </row>
    <row r="621" spans="1:8" ht="12.75">
      <c r="A621" s="13"/>
      <c r="B621" s="14"/>
      <c r="C621" s="14"/>
      <c r="D621" s="46"/>
      <c r="E621" s="47"/>
      <c r="F621" s="14"/>
      <c r="G621" s="14"/>
      <c r="H621" s="14"/>
    </row>
    <row r="622" spans="1:8" ht="12.75">
      <c r="A622" s="13"/>
      <c r="B622" s="14"/>
      <c r="C622" s="14"/>
      <c r="D622" s="46"/>
      <c r="E622" s="47"/>
      <c r="F622" s="14"/>
      <c r="G622" s="14"/>
      <c r="H622" s="14"/>
    </row>
    <row r="623" spans="1:8" ht="12.75">
      <c r="A623" s="13"/>
      <c r="B623" s="14"/>
      <c r="C623" s="14"/>
      <c r="D623" s="46"/>
      <c r="E623" s="47"/>
      <c r="F623" s="14"/>
      <c r="G623" s="14"/>
      <c r="H623" s="14"/>
    </row>
    <row r="624" spans="1:8" ht="12.75">
      <c r="A624" s="13"/>
      <c r="B624" s="14"/>
      <c r="C624" s="14"/>
      <c r="D624" s="46"/>
      <c r="E624" s="47"/>
      <c r="F624" s="14"/>
      <c r="G624" s="14"/>
      <c r="H624" s="14"/>
    </row>
    <row r="625" spans="1:8" ht="12.75">
      <c r="A625" s="13"/>
      <c r="B625" s="14"/>
      <c r="C625" s="14"/>
      <c r="D625" s="46"/>
      <c r="E625" s="47"/>
      <c r="F625" s="14"/>
      <c r="G625" s="14"/>
      <c r="H625" s="14"/>
    </row>
    <row r="626" spans="1:8" ht="12.75">
      <c r="A626" s="13"/>
      <c r="B626" s="14"/>
      <c r="C626" s="14"/>
      <c r="D626" s="46"/>
      <c r="E626" s="47"/>
      <c r="F626" s="14"/>
      <c r="G626" s="14"/>
      <c r="H626" s="14"/>
    </row>
    <row r="627" spans="1:8" ht="12.75">
      <c r="A627" s="13"/>
      <c r="B627" s="14"/>
      <c r="C627" s="14"/>
      <c r="D627" s="46"/>
      <c r="E627" s="47"/>
      <c r="F627" s="14"/>
      <c r="G627" s="14"/>
      <c r="H627" s="14"/>
    </row>
    <row r="628" spans="1:8" ht="12.75">
      <c r="A628" s="13"/>
      <c r="B628" s="14"/>
      <c r="C628" s="14"/>
      <c r="D628" s="46"/>
      <c r="E628" s="47"/>
      <c r="F628" s="14"/>
      <c r="G628" s="14"/>
      <c r="H628" s="14"/>
    </row>
    <row r="629" spans="1:8" ht="12.75">
      <c r="A629" s="13"/>
      <c r="B629" s="14"/>
      <c r="C629" s="14"/>
      <c r="D629" s="46"/>
      <c r="E629" s="47"/>
      <c r="F629" s="14"/>
      <c r="G629" s="14"/>
      <c r="H629" s="14"/>
    </row>
    <row r="630" spans="1:8" ht="12.75">
      <c r="A630" s="13"/>
      <c r="B630" s="14"/>
      <c r="C630" s="14"/>
      <c r="D630" s="46"/>
      <c r="E630" s="47"/>
      <c r="F630" s="14"/>
      <c r="G630" s="14"/>
      <c r="H630" s="14"/>
    </row>
    <row r="631" spans="1:8" ht="12.75">
      <c r="A631" s="13"/>
      <c r="B631" s="14"/>
      <c r="C631" s="14"/>
      <c r="D631" s="46"/>
      <c r="E631" s="47"/>
      <c r="F631" s="14"/>
      <c r="G631" s="14"/>
      <c r="H631" s="14"/>
    </row>
    <row r="632" spans="1:8" ht="12.75">
      <c r="A632" s="13"/>
      <c r="B632" s="14"/>
      <c r="C632" s="14"/>
      <c r="D632" s="46"/>
      <c r="E632" s="47"/>
      <c r="F632" s="14"/>
      <c r="G632" s="14"/>
      <c r="H632" s="14"/>
    </row>
    <row r="633" spans="1:8" ht="12.75">
      <c r="A633" s="13"/>
      <c r="B633" s="14"/>
      <c r="C633" s="14"/>
      <c r="D633" s="46"/>
      <c r="E633" s="47"/>
      <c r="F633" s="14"/>
      <c r="G633" s="14"/>
      <c r="H633" s="14"/>
    </row>
    <row r="634" spans="1:8" ht="12.75">
      <c r="A634" s="13"/>
      <c r="B634" s="14"/>
      <c r="C634" s="14"/>
      <c r="D634" s="46"/>
      <c r="E634" s="47"/>
      <c r="F634" s="14"/>
      <c r="G634" s="14"/>
      <c r="H634" s="14"/>
    </row>
    <row r="635" spans="1:8" ht="12.75">
      <c r="A635" s="13"/>
      <c r="B635" s="14"/>
      <c r="C635" s="14"/>
      <c r="D635" s="46"/>
      <c r="E635" s="47"/>
      <c r="F635" s="14"/>
      <c r="G635" s="14"/>
      <c r="H635" s="14"/>
    </row>
    <row r="636" spans="1:8" ht="12.75">
      <c r="A636" s="13"/>
      <c r="B636" s="14"/>
      <c r="C636" s="14"/>
      <c r="D636" s="46"/>
      <c r="E636" s="47"/>
      <c r="F636" s="14"/>
      <c r="G636" s="14"/>
      <c r="H636" s="14"/>
    </row>
    <row r="637" spans="1:8" ht="12.75">
      <c r="A637" s="13"/>
      <c r="B637" s="14"/>
      <c r="C637" s="14"/>
      <c r="D637" s="46"/>
      <c r="E637" s="47"/>
      <c r="F637" s="14"/>
      <c r="G637" s="14"/>
      <c r="H637" s="14"/>
    </row>
    <row r="638" spans="1:8" ht="12.75">
      <c r="A638" s="13"/>
      <c r="B638" s="14"/>
      <c r="C638" s="14"/>
      <c r="D638" s="46"/>
      <c r="E638" s="47"/>
      <c r="F638" s="14"/>
      <c r="G638" s="14"/>
      <c r="H638" s="14"/>
    </row>
    <row r="639" spans="1:8" ht="12.75">
      <c r="A639" s="13"/>
      <c r="B639" s="14"/>
      <c r="C639" s="14"/>
      <c r="D639" s="46"/>
      <c r="E639" s="47"/>
      <c r="F639" s="14"/>
      <c r="G639" s="14"/>
      <c r="H639" s="14"/>
    </row>
    <row r="640" spans="1:8" ht="12.75">
      <c r="A640" s="13"/>
      <c r="B640" s="14"/>
      <c r="C640" s="14"/>
      <c r="D640" s="46"/>
      <c r="E640" s="47"/>
      <c r="F640" s="14"/>
      <c r="G640" s="14"/>
      <c r="H640" s="14"/>
    </row>
    <row r="641" spans="1:8" ht="12.75">
      <c r="A641" s="13"/>
      <c r="B641" s="14"/>
      <c r="C641" s="14"/>
      <c r="D641" s="46"/>
      <c r="E641" s="47"/>
      <c r="F641" s="14"/>
      <c r="G641" s="14"/>
      <c r="H641" s="14"/>
    </row>
    <row r="642" spans="1:8" ht="12.75">
      <c r="A642" s="13"/>
      <c r="B642" s="14"/>
      <c r="C642" s="14"/>
      <c r="D642" s="46"/>
      <c r="E642" s="47"/>
      <c r="F642" s="14"/>
      <c r="G642" s="14"/>
      <c r="H642" s="14"/>
    </row>
    <row r="643" spans="1:8" ht="12.75">
      <c r="A643" s="13"/>
      <c r="B643" s="14"/>
      <c r="C643" s="14"/>
      <c r="D643" s="46"/>
      <c r="E643" s="47"/>
      <c r="F643" s="14"/>
      <c r="G643" s="14"/>
      <c r="H643" s="14"/>
    </row>
    <row r="644" spans="1:8" ht="12.75">
      <c r="A644" s="13"/>
      <c r="B644" s="14"/>
      <c r="C644" s="14"/>
      <c r="D644" s="46"/>
      <c r="E644" s="47"/>
      <c r="F644" s="14"/>
      <c r="G644" s="14"/>
      <c r="H644" s="14"/>
    </row>
    <row r="645" spans="1:8" ht="12.75">
      <c r="A645" s="13"/>
      <c r="B645" s="14"/>
      <c r="C645" s="14"/>
      <c r="D645" s="46"/>
      <c r="E645" s="47"/>
      <c r="F645" s="14"/>
      <c r="G645" s="14"/>
      <c r="H645" s="14"/>
    </row>
    <row r="646" spans="1:8" ht="12.75">
      <c r="A646" s="13"/>
      <c r="B646" s="14"/>
      <c r="C646" s="14"/>
      <c r="D646" s="46"/>
      <c r="E646" s="47"/>
      <c r="F646" s="14"/>
      <c r="G646" s="14"/>
      <c r="H646" s="14"/>
    </row>
    <row r="647" spans="1:8" ht="12.75">
      <c r="A647" s="13"/>
      <c r="B647" s="14"/>
      <c r="C647" s="14"/>
      <c r="D647" s="46"/>
      <c r="E647" s="47"/>
      <c r="F647" s="14"/>
      <c r="G647" s="14"/>
      <c r="H647" s="14"/>
    </row>
    <row r="648" spans="1:8" ht="12.75">
      <c r="A648" s="13"/>
      <c r="B648" s="14"/>
      <c r="C648" s="14"/>
      <c r="D648" s="46"/>
      <c r="E648" s="47"/>
      <c r="F648" s="14"/>
      <c r="G648" s="14"/>
      <c r="H648" s="14"/>
    </row>
    <row r="649" spans="1:8" ht="12.75">
      <c r="A649" s="13"/>
      <c r="B649" s="14"/>
      <c r="C649" s="14"/>
      <c r="D649" s="46"/>
      <c r="E649" s="47"/>
      <c r="F649" s="14"/>
      <c r="G649" s="14"/>
      <c r="H649" s="14"/>
    </row>
    <row r="650" spans="1:8" ht="12.75">
      <c r="A650" s="13"/>
      <c r="B650" s="14"/>
      <c r="C650" s="14"/>
      <c r="D650" s="46"/>
      <c r="E650" s="47"/>
      <c r="F650" s="14"/>
      <c r="G650" s="14"/>
      <c r="H650" s="14"/>
    </row>
    <row r="651" spans="1:8" ht="12.75">
      <c r="A651" s="13"/>
      <c r="B651" s="14"/>
      <c r="C651" s="14"/>
      <c r="D651" s="46"/>
      <c r="E651" s="47"/>
      <c r="F651" s="14"/>
      <c r="G651" s="14"/>
      <c r="H651" s="14"/>
    </row>
    <row r="652" spans="1:8" ht="12.75">
      <c r="A652" s="13"/>
      <c r="B652" s="14"/>
      <c r="C652" s="14"/>
      <c r="D652" s="46"/>
      <c r="E652" s="47"/>
      <c r="F652" s="14"/>
      <c r="G652" s="14"/>
      <c r="H652" s="14"/>
    </row>
    <row r="653" spans="1:8" ht="12.75">
      <c r="A653" s="13"/>
      <c r="B653" s="14"/>
      <c r="C653" s="14"/>
      <c r="D653" s="46"/>
      <c r="E653" s="47"/>
      <c r="F653" s="14"/>
      <c r="G653" s="14"/>
      <c r="H653" s="14"/>
    </row>
    <row r="654" spans="1:8" ht="12.75">
      <c r="A654" s="13"/>
      <c r="B654" s="14"/>
      <c r="C654" s="14"/>
      <c r="D654" s="46"/>
      <c r="E654" s="47"/>
      <c r="F654" s="14"/>
      <c r="G654" s="14"/>
      <c r="H654" s="14"/>
    </row>
    <row r="655" spans="1:8" ht="12.75">
      <c r="A655" s="13"/>
      <c r="B655" s="14"/>
      <c r="C655" s="14"/>
      <c r="D655" s="46"/>
      <c r="E655" s="47"/>
      <c r="F655" s="14"/>
      <c r="G655" s="14"/>
      <c r="H655" s="14"/>
    </row>
    <row r="656" spans="1:8" ht="12.75">
      <c r="A656" s="13"/>
      <c r="B656" s="14"/>
      <c r="C656" s="14"/>
      <c r="D656" s="46"/>
      <c r="E656" s="47"/>
      <c r="F656" s="14"/>
      <c r="G656" s="14"/>
      <c r="H656" s="14"/>
    </row>
    <row r="657" spans="1:8" ht="12.75">
      <c r="A657" s="13"/>
      <c r="B657" s="14"/>
      <c r="C657" s="14"/>
      <c r="D657" s="46"/>
      <c r="E657" s="47"/>
      <c r="F657" s="14"/>
      <c r="G657" s="14"/>
      <c r="H657" s="14"/>
    </row>
    <row r="658" spans="1:8" ht="12.75">
      <c r="A658" s="13"/>
      <c r="B658" s="14"/>
      <c r="C658" s="14"/>
      <c r="D658" s="46"/>
      <c r="E658" s="47"/>
      <c r="F658" s="14"/>
      <c r="G658" s="14"/>
      <c r="H658" s="14"/>
    </row>
    <row r="659" spans="1:8" ht="12.75">
      <c r="A659" s="13"/>
      <c r="B659" s="14"/>
      <c r="C659" s="14"/>
      <c r="D659" s="46"/>
      <c r="E659" s="47"/>
      <c r="F659" s="14"/>
      <c r="G659" s="14"/>
      <c r="H659" s="14"/>
    </row>
    <row r="660" spans="1:8" ht="12.75">
      <c r="A660" s="13"/>
      <c r="B660" s="14"/>
      <c r="C660" s="14"/>
      <c r="D660" s="46"/>
      <c r="E660" s="47"/>
      <c r="F660" s="14"/>
      <c r="G660" s="14"/>
      <c r="H660" s="14"/>
    </row>
    <row r="661" spans="1:8" ht="12.75">
      <c r="A661" s="13"/>
      <c r="B661" s="14"/>
      <c r="C661" s="14"/>
      <c r="D661" s="46"/>
      <c r="E661" s="47"/>
      <c r="F661" s="14"/>
      <c r="G661" s="14"/>
      <c r="H661" s="14"/>
    </row>
    <row r="662" spans="1:8" ht="12.75">
      <c r="A662" s="13"/>
      <c r="B662" s="14"/>
      <c r="C662" s="14"/>
      <c r="D662" s="46"/>
      <c r="E662" s="47"/>
      <c r="F662" s="14"/>
      <c r="G662" s="14"/>
      <c r="H662" s="14"/>
    </row>
    <row r="663" spans="1:8" ht="12.75">
      <c r="A663" s="13"/>
      <c r="B663" s="14"/>
      <c r="C663" s="14"/>
      <c r="D663" s="46"/>
      <c r="E663" s="47"/>
      <c r="F663" s="14"/>
      <c r="G663" s="14"/>
      <c r="H663" s="14"/>
    </row>
    <row r="664" spans="1:8" ht="12.75">
      <c r="A664" s="13"/>
      <c r="B664" s="14"/>
      <c r="C664" s="14"/>
      <c r="D664" s="46"/>
      <c r="E664" s="47"/>
      <c r="F664" s="14"/>
      <c r="G664" s="14"/>
      <c r="H664" s="14"/>
    </row>
    <row r="665" spans="1:8" ht="12.75">
      <c r="A665" s="13"/>
      <c r="B665" s="14"/>
      <c r="C665" s="14"/>
      <c r="D665" s="46"/>
      <c r="E665" s="47"/>
      <c r="F665" s="14"/>
      <c r="G665" s="14"/>
      <c r="H665" s="14"/>
    </row>
    <row r="666" spans="1:8" ht="12.75">
      <c r="A666" s="13"/>
      <c r="B666" s="14"/>
      <c r="C666" s="14"/>
      <c r="D666" s="46"/>
      <c r="E666" s="47"/>
      <c r="F666" s="14"/>
      <c r="G666" s="14"/>
      <c r="H666" s="14"/>
    </row>
    <row r="667" spans="1:8" ht="12.75">
      <c r="A667" s="13"/>
      <c r="B667" s="14"/>
      <c r="C667" s="14"/>
      <c r="D667" s="46"/>
      <c r="E667" s="47"/>
      <c r="F667" s="14"/>
      <c r="G667" s="14"/>
      <c r="H667" s="14"/>
    </row>
    <row r="668" spans="1:8" ht="12.75">
      <c r="A668" s="13"/>
      <c r="B668" s="14"/>
      <c r="C668" s="14"/>
      <c r="D668" s="46"/>
      <c r="E668" s="47"/>
      <c r="F668" s="14"/>
      <c r="G668" s="14"/>
      <c r="H668" s="14"/>
    </row>
    <row r="669" spans="1:8" ht="12.75">
      <c r="A669" s="13"/>
      <c r="B669" s="14"/>
      <c r="C669" s="14"/>
      <c r="D669" s="46"/>
      <c r="E669" s="47"/>
      <c r="F669" s="14"/>
      <c r="G669" s="14"/>
      <c r="H669" s="14"/>
    </row>
    <row r="670" spans="1:8" ht="12.75">
      <c r="A670" s="13"/>
      <c r="B670" s="14"/>
      <c r="C670" s="14"/>
      <c r="D670" s="46"/>
      <c r="E670" s="47"/>
      <c r="F670" s="14"/>
      <c r="G670" s="14"/>
      <c r="H670" s="14"/>
    </row>
    <row r="671" spans="1:8" ht="12.75">
      <c r="A671" s="13"/>
      <c r="B671" s="14"/>
      <c r="C671" s="14"/>
      <c r="D671" s="46"/>
      <c r="E671" s="47"/>
      <c r="F671" s="14"/>
      <c r="G671" s="14"/>
      <c r="H671" s="14"/>
    </row>
    <row r="672" spans="1:8" ht="12.75">
      <c r="A672" s="13"/>
      <c r="B672" s="14"/>
      <c r="C672" s="14"/>
      <c r="D672" s="46"/>
      <c r="E672" s="47"/>
      <c r="F672" s="14"/>
      <c r="G672" s="14"/>
      <c r="H672" s="14"/>
    </row>
    <row r="673" spans="1:8" ht="12.75">
      <c r="A673" s="13"/>
      <c r="B673" s="14"/>
      <c r="C673" s="14"/>
      <c r="D673" s="46"/>
      <c r="E673" s="47"/>
      <c r="F673" s="14"/>
      <c r="G673" s="14"/>
      <c r="H673" s="14"/>
    </row>
    <row r="674" spans="1:8" ht="12.75">
      <c r="A674" s="13"/>
      <c r="B674" s="14"/>
      <c r="C674" s="14"/>
      <c r="D674" s="46"/>
      <c r="E674" s="47"/>
      <c r="F674" s="14"/>
      <c r="G674" s="14"/>
      <c r="H674" s="14"/>
    </row>
    <row r="675" spans="1:8" ht="12.75">
      <c r="A675" s="13"/>
      <c r="B675" s="14"/>
      <c r="C675" s="14"/>
      <c r="D675" s="46"/>
      <c r="E675" s="47"/>
      <c r="F675" s="14"/>
      <c r="G675" s="14"/>
      <c r="H675" s="14"/>
    </row>
    <row r="676" spans="1:8" ht="12.75">
      <c r="A676" s="13"/>
      <c r="B676" s="14"/>
      <c r="C676" s="14"/>
      <c r="D676" s="46"/>
      <c r="E676" s="47"/>
      <c r="F676" s="14"/>
      <c r="G676" s="14"/>
      <c r="H676" s="14"/>
    </row>
    <row r="677" spans="1:8" ht="12.75">
      <c r="A677" s="13"/>
      <c r="B677" s="14"/>
      <c r="C677" s="14"/>
      <c r="D677" s="46"/>
      <c r="E677" s="47"/>
      <c r="F677" s="14"/>
      <c r="G677" s="14"/>
      <c r="H677" s="14"/>
    </row>
    <row r="678" spans="1:8" ht="12.75">
      <c r="A678" s="13"/>
      <c r="B678" s="14"/>
      <c r="C678" s="14"/>
      <c r="D678" s="46"/>
      <c r="E678" s="47"/>
      <c r="F678" s="14"/>
      <c r="G678" s="14"/>
      <c r="H678" s="14"/>
    </row>
    <row r="679" spans="1:8" ht="12.75">
      <c r="A679" s="13"/>
      <c r="B679" s="14"/>
      <c r="C679" s="14"/>
      <c r="D679" s="46"/>
      <c r="E679" s="47"/>
      <c r="F679" s="14"/>
      <c r="G679" s="14"/>
      <c r="H679" s="14"/>
    </row>
    <row r="680" spans="1:8" ht="12.75">
      <c r="A680" s="13"/>
      <c r="B680" s="14"/>
      <c r="C680" s="14"/>
      <c r="D680" s="46"/>
      <c r="E680" s="47"/>
      <c r="F680" s="14"/>
      <c r="G680" s="14"/>
      <c r="H680" s="14"/>
    </row>
    <row r="681" spans="1:8" ht="12.75">
      <c r="A681" s="13"/>
      <c r="B681" s="14"/>
      <c r="C681" s="14"/>
      <c r="D681" s="46"/>
      <c r="E681" s="47"/>
      <c r="F681" s="14"/>
      <c r="G681" s="14"/>
      <c r="H681" s="14"/>
    </row>
    <row r="682" spans="1:8" ht="12.75">
      <c r="A682" s="13"/>
      <c r="B682" s="14"/>
      <c r="C682" s="14"/>
      <c r="D682" s="46"/>
      <c r="E682" s="47"/>
      <c r="F682" s="14"/>
      <c r="G682" s="14"/>
      <c r="H682" s="14"/>
    </row>
    <row r="683" spans="1:8" ht="12.75">
      <c r="A683" s="13"/>
      <c r="B683" s="14"/>
      <c r="C683" s="14"/>
      <c r="D683" s="46"/>
      <c r="E683" s="47"/>
      <c r="F683" s="14"/>
      <c r="G683" s="14"/>
      <c r="H683" s="14"/>
    </row>
    <row r="684" spans="1:8" ht="12.75">
      <c r="A684" s="13"/>
      <c r="B684" s="14"/>
      <c r="C684" s="14"/>
      <c r="D684" s="46"/>
      <c r="E684" s="47"/>
      <c r="F684" s="14"/>
      <c r="G684" s="14"/>
      <c r="H684" s="14"/>
    </row>
    <row r="685" spans="1:8" ht="12.75">
      <c r="A685" s="13"/>
      <c r="B685" s="14"/>
      <c r="C685" s="14"/>
      <c r="D685" s="46"/>
      <c r="E685" s="47"/>
      <c r="F685" s="14"/>
      <c r="G685" s="14"/>
      <c r="H685" s="14"/>
    </row>
    <row r="686" spans="1:8" ht="12.75">
      <c r="A686" s="13"/>
      <c r="B686" s="14"/>
      <c r="C686" s="14"/>
      <c r="D686" s="46"/>
      <c r="E686" s="47"/>
      <c r="F686" s="14"/>
      <c r="G686" s="14"/>
      <c r="H686" s="14"/>
    </row>
    <row r="687" spans="1:8" ht="12.75">
      <c r="A687" s="13"/>
      <c r="B687" s="14"/>
      <c r="C687" s="14"/>
      <c r="D687" s="46"/>
      <c r="E687" s="47"/>
      <c r="F687" s="14"/>
      <c r="G687" s="14"/>
      <c r="H687" s="14"/>
    </row>
    <row r="688" spans="1:8" ht="12.75">
      <c r="A688" s="13"/>
      <c r="B688" s="14"/>
      <c r="C688" s="14"/>
      <c r="D688" s="46"/>
      <c r="E688" s="47"/>
      <c r="F688" s="14"/>
      <c r="G688" s="14"/>
      <c r="H688" s="14"/>
    </row>
    <row r="689" spans="1:8" ht="12.75">
      <c r="A689" s="13"/>
      <c r="B689" s="14"/>
      <c r="C689" s="14"/>
      <c r="D689" s="46"/>
      <c r="E689" s="47"/>
      <c r="F689" s="14"/>
      <c r="G689" s="14"/>
      <c r="H689" s="14"/>
    </row>
    <row r="690" spans="1:8" ht="12.75">
      <c r="A690" s="13"/>
      <c r="B690" s="14"/>
      <c r="C690" s="14"/>
      <c r="D690" s="46"/>
      <c r="E690" s="47"/>
      <c r="F690" s="14"/>
      <c r="G690" s="14"/>
      <c r="H690" s="14"/>
    </row>
    <row r="691" spans="1:8" ht="12.75">
      <c r="A691" s="13"/>
      <c r="B691" s="14"/>
      <c r="C691" s="14"/>
      <c r="D691" s="46"/>
      <c r="E691" s="47"/>
      <c r="F691" s="14"/>
      <c r="G691" s="14"/>
      <c r="H691" s="14"/>
    </row>
    <row r="692" spans="1:8" ht="12.75">
      <c r="A692" s="13"/>
      <c r="B692" s="14"/>
      <c r="C692" s="14"/>
      <c r="D692" s="46"/>
      <c r="E692" s="47"/>
      <c r="F692" s="14"/>
      <c r="G692" s="14"/>
      <c r="H692" s="14"/>
    </row>
    <row r="693" spans="1:8" ht="12.75">
      <c r="A693" s="13"/>
      <c r="B693" s="14"/>
      <c r="C693" s="14"/>
      <c r="D693" s="46"/>
      <c r="E693" s="47"/>
      <c r="F693" s="14"/>
      <c r="G693" s="14"/>
      <c r="H693" s="14"/>
    </row>
    <row r="694" spans="1:8" ht="12.75">
      <c r="A694" s="13"/>
      <c r="B694" s="14"/>
      <c r="C694" s="14"/>
      <c r="D694" s="46"/>
      <c r="E694" s="47"/>
      <c r="F694" s="14"/>
      <c r="G694" s="14"/>
      <c r="H694" s="14"/>
    </row>
    <row r="695" spans="1:8" ht="12.75">
      <c r="A695" s="13"/>
      <c r="B695" s="14"/>
      <c r="C695" s="14"/>
      <c r="D695" s="46"/>
      <c r="E695" s="47"/>
      <c r="F695" s="14"/>
      <c r="G695" s="14"/>
      <c r="H695" s="14"/>
    </row>
    <row r="696" spans="1:8" ht="12.75">
      <c r="A696" s="13"/>
      <c r="B696" s="14"/>
      <c r="C696" s="14"/>
      <c r="D696" s="46"/>
      <c r="E696" s="47"/>
      <c r="F696" s="14"/>
      <c r="G696" s="14"/>
      <c r="H696" s="14"/>
    </row>
    <row r="697" spans="1:8" ht="12.75">
      <c r="A697" s="13"/>
      <c r="B697" s="14"/>
      <c r="C697" s="14"/>
      <c r="D697" s="46"/>
      <c r="E697" s="47"/>
      <c r="F697" s="14"/>
      <c r="G697" s="14"/>
      <c r="H697" s="14"/>
    </row>
    <row r="698" spans="1:8" ht="12.75">
      <c r="A698" s="13"/>
      <c r="B698" s="14"/>
      <c r="C698" s="14"/>
      <c r="D698" s="46"/>
      <c r="E698" s="47"/>
      <c r="F698" s="14"/>
      <c r="G698" s="14"/>
      <c r="H698" s="14"/>
    </row>
    <row r="699" spans="1:8" ht="12.75">
      <c r="A699" s="13"/>
      <c r="B699" s="14"/>
      <c r="C699" s="14"/>
      <c r="D699" s="46"/>
      <c r="E699" s="47"/>
      <c r="F699" s="14"/>
      <c r="G699" s="14"/>
      <c r="H699" s="14"/>
    </row>
    <row r="700" spans="1:8" ht="12.75">
      <c r="A700" s="13"/>
      <c r="B700" s="14"/>
      <c r="C700" s="14"/>
      <c r="D700" s="46"/>
      <c r="E700" s="47"/>
      <c r="F700" s="14"/>
      <c r="G700" s="14"/>
      <c r="H700" s="14"/>
    </row>
    <row r="701" spans="1:8" ht="12.75">
      <c r="A701" s="13"/>
      <c r="B701" s="14"/>
      <c r="C701" s="14"/>
      <c r="D701" s="46"/>
      <c r="E701" s="47"/>
      <c r="F701" s="14"/>
      <c r="G701" s="14"/>
      <c r="H701" s="14"/>
    </row>
    <row r="702" spans="1:8" ht="12.75">
      <c r="A702" s="13"/>
      <c r="B702" s="14"/>
      <c r="C702" s="14"/>
      <c r="D702" s="46"/>
      <c r="E702" s="47"/>
      <c r="F702" s="14"/>
      <c r="G702" s="14"/>
      <c r="H702" s="14"/>
    </row>
    <row r="703" spans="1:8" ht="12.75">
      <c r="A703" s="13"/>
      <c r="B703" s="14"/>
      <c r="C703" s="14"/>
      <c r="D703" s="46"/>
      <c r="E703" s="47"/>
      <c r="F703" s="14"/>
      <c r="G703" s="14"/>
      <c r="H703" s="14"/>
    </row>
    <row r="704" spans="1:8" ht="12.75">
      <c r="A704" s="13"/>
      <c r="B704" s="14"/>
      <c r="C704" s="14"/>
      <c r="D704" s="46"/>
      <c r="E704" s="47"/>
      <c r="F704" s="14"/>
      <c r="G704" s="14"/>
      <c r="H704" s="14"/>
    </row>
    <row r="705" spans="1:8" ht="12.75">
      <c r="A705" s="13"/>
      <c r="B705" s="14"/>
      <c r="C705" s="14"/>
      <c r="D705" s="46"/>
      <c r="E705" s="47"/>
      <c r="F705" s="14"/>
      <c r="G705" s="14"/>
      <c r="H705" s="14"/>
    </row>
    <row r="706" spans="1:8" ht="12.75">
      <c r="A706" s="13"/>
      <c r="B706" s="14"/>
      <c r="C706" s="14"/>
      <c r="D706" s="46"/>
      <c r="E706" s="47"/>
      <c r="F706" s="14"/>
      <c r="G706" s="14"/>
      <c r="H706" s="14"/>
    </row>
    <row r="707" spans="1:8" ht="12.75">
      <c r="A707" s="13"/>
      <c r="B707" s="14"/>
      <c r="C707" s="14"/>
      <c r="D707" s="46"/>
      <c r="E707" s="47"/>
      <c r="F707" s="14"/>
      <c r="G707" s="14"/>
      <c r="H707" s="14"/>
    </row>
    <row r="708" spans="1:8" ht="12.75">
      <c r="A708" s="13"/>
      <c r="B708" s="14"/>
      <c r="C708" s="14"/>
      <c r="D708" s="46"/>
      <c r="E708" s="47"/>
      <c r="F708" s="14"/>
      <c r="G708" s="14"/>
      <c r="H708" s="14"/>
    </row>
    <row r="709" spans="1:8" ht="12.75">
      <c r="A709" s="13"/>
      <c r="B709" s="14"/>
      <c r="C709" s="14"/>
      <c r="D709" s="46"/>
      <c r="E709" s="47"/>
      <c r="F709" s="14"/>
      <c r="G709" s="14"/>
      <c r="H709" s="14"/>
    </row>
    <row r="710" spans="1:8" ht="12.75">
      <c r="A710" s="13"/>
      <c r="B710" s="14"/>
      <c r="C710" s="14"/>
      <c r="D710" s="46"/>
      <c r="E710" s="47"/>
      <c r="F710" s="14"/>
      <c r="G710" s="14"/>
      <c r="H710" s="14"/>
    </row>
    <row r="711" spans="1:8" ht="12.75">
      <c r="A711" s="13"/>
      <c r="B711" s="14"/>
      <c r="C711" s="14"/>
      <c r="D711" s="46"/>
      <c r="E711" s="47"/>
      <c r="F711" s="14"/>
      <c r="G711" s="14"/>
      <c r="H711" s="14"/>
    </row>
    <row r="712" spans="1:8" ht="12.75">
      <c r="A712" s="13"/>
      <c r="B712" s="14"/>
      <c r="C712" s="14"/>
      <c r="D712" s="46"/>
      <c r="E712" s="47"/>
      <c r="F712" s="14"/>
      <c r="G712" s="14"/>
      <c r="H712" s="14"/>
    </row>
    <row r="713" spans="1:8" ht="12.75">
      <c r="A713" s="13"/>
      <c r="B713" s="14"/>
      <c r="C713" s="14"/>
      <c r="D713" s="46"/>
      <c r="E713" s="47"/>
      <c r="F713" s="14"/>
      <c r="G713" s="14"/>
      <c r="H713" s="14"/>
    </row>
    <row r="714" spans="1:8" ht="12.75">
      <c r="A714" s="13"/>
      <c r="B714" s="14"/>
      <c r="C714" s="14"/>
      <c r="D714" s="46"/>
      <c r="E714" s="47"/>
      <c r="F714" s="14"/>
      <c r="G714" s="14"/>
      <c r="H714" s="14"/>
    </row>
    <row r="715" spans="1:8" ht="12.75">
      <c r="A715" s="13"/>
      <c r="B715" s="14"/>
      <c r="C715" s="14"/>
      <c r="D715" s="46"/>
      <c r="E715" s="47"/>
      <c r="F715" s="14"/>
      <c r="G715" s="14"/>
      <c r="H715" s="14"/>
    </row>
    <row r="716" spans="1:8" ht="12.75">
      <c r="A716" s="13"/>
      <c r="B716" s="14"/>
      <c r="C716" s="14"/>
      <c r="D716" s="46"/>
      <c r="E716" s="47"/>
      <c r="F716" s="14"/>
      <c r="G716" s="14"/>
      <c r="H716" s="14"/>
    </row>
    <row r="717" spans="1:8" ht="12.75">
      <c r="A717" s="13"/>
      <c r="B717" s="14"/>
      <c r="C717" s="14"/>
      <c r="D717" s="46"/>
      <c r="E717" s="47"/>
      <c r="F717" s="14"/>
      <c r="G717" s="14"/>
      <c r="H717" s="14"/>
    </row>
    <row r="718" spans="1:8" ht="12.75">
      <c r="A718" s="13"/>
      <c r="B718" s="14"/>
      <c r="C718" s="14"/>
      <c r="D718" s="46"/>
      <c r="E718" s="47"/>
      <c r="F718" s="14"/>
      <c r="G718" s="14"/>
      <c r="H718" s="14"/>
    </row>
    <row r="719" spans="1:8" ht="12.75">
      <c r="A719" s="13"/>
      <c r="B719" s="14"/>
      <c r="C719" s="14"/>
      <c r="D719" s="46"/>
      <c r="E719" s="47"/>
      <c r="F719" s="14"/>
      <c r="G719" s="14"/>
      <c r="H719" s="14"/>
    </row>
    <row r="720" spans="1:8" ht="12.75">
      <c r="A720" s="13"/>
      <c r="B720" s="14"/>
      <c r="C720" s="14"/>
      <c r="D720" s="46"/>
      <c r="E720" s="47"/>
      <c r="F720" s="14"/>
      <c r="G720" s="14"/>
      <c r="H720" s="14"/>
    </row>
    <row r="721" spans="1:8" ht="12.75">
      <c r="A721" s="13"/>
      <c r="B721" s="14"/>
      <c r="C721" s="14"/>
      <c r="D721" s="46"/>
      <c r="E721" s="47"/>
      <c r="F721" s="14"/>
      <c r="G721" s="14"/>
      <c r="H721" s="14"/>
    </row>
    <row r="722" spans="1:8" ht="12.75">
      <c r="A722" s="13"/>
      <c r="B722" s="14"/>
      <c r="C722" s="14"/>
      <c r="D722" s="46"/>
      <c r="E722" s="47"/>
      <c r="F722" s="14"/>
      <c r="G722" s="14"/>
      <c r="H722" s="14"/>
    </row>
    <row r="723" spans="1:8" ht="12.75">
      <c r="A723" s="13"/>
      <c r="B723" s="14"/>
      <c r="C723" s="14"/>
      <c r="D723" s="46"/>
      <c r="E723" s="47"/>
      <c r="F723" s="14"/>
      <c r="G723" s="14"/>
      <c r="H723" s="14"/>
    </row>
    <row r="724" spans="1:8" ht="12.75">
      <c r="A724" s="13"/>
      <c r="B724" s="14"/>
      <c r="C724" s="14"/>
      <c r="D724" s="46"/>
      <c r="E724" s="47"/>
      <c r="F724" s="14"/>
      <c r="G724" s="14"/>
      <c r="H724" s="14"/>
    </row>
    <row r="725" spans="1:8" ht="12.75">
      <c r="A725" s="13"/>
      <c r="B725" s="14"/>
      <c r="C725" s="14"/>
      <c r="D725" s="46"/>
      <c r="E725" s="47"/>
      <c r="F725" s="14"/>
      <c r="G725" s="14"/>
      <c r="H725" s="14"/>
    </row>
    <row r="726" spans="1:8" ht="12.75">
      <c r="A726" s="13"/>
      <c r="B726" s="14"/>
      <c r="C726" s="14"/>
      <c r="D726" s="46"/>
      <c r="E726" s="47"/>
      <c r="F726" s="14"/>
      <c r="G726" s="14"/>
      <c r="H726" s="14"/>
    </row>
    <row r="727" spans="1:8" ht="12.75">
      <c r="A727" s="13"/>
      <c r="B727" s="14"/>
      <c r="C727" s="14"/>
      <c r="D727" s="46"/>
      <c r="E727" s="47"/>
      <c r="F727" s="14"/>
      <c r="G727" s="14"/>
      <c r="H727" s="14"/>
    </row>
    <row r="728" spans="1:8" ht="12.75">
      <c r="A728" s="13"/>
      <c r="B728" s="14"/>
      <c r="C728" s="14"/>
      <c r="D728" s="46"/>
      <c r="E728" s="47"/>
      <c r="F728" s="14"/>
      <c r="G728" s="14"/>
      <c r="H728" s="14"/>
    </row>
    <row r="729" spans="1:8" ht="12.75">
      <c r="A729" s="13"/>
      <c r="B729" s="14"/>
      <c r="C729" s="14"/>
      <c r="D729" s="46"/>
      <c r="E729" s="47"/>
      <c r="F729" s="14"/>
      <c r="G729" s="14"/>
      <c r="H729" s="14"/>
    </row>
    <row r="730" spans="1:8" ht="12.75">
      <c r="A730" s="13"/>
      <c r="B730" s="14"/>
      <c r="C730" s="14"/>
      <c r="D730" s="46"/>
      <c r="E730" s="47"/>
      <c r="F730" s="14"/>
      <c r="G730" s="14"/>
      <c r="H730" s="14"/>
    </row>
    <row r="731" spans="1:8" ht="12.75">
      <c r="A731" s="13"/>
      <c r="B731" s="14"/>
      <c r="C731" s="14"/>
      <c r="D731" s="46"/>
      <c r="E731" s="47"/>
      <c r="F731" s="14"/>
      <c r="G731" s="14"/>
      <c r="H731" s="14"/>
    </row>
    <row r="732" spans="1:8" ht="12.75">
      <c r="A732" s="13"/>
      <c r="B732" s="14"/>
      <c r="C732" s="14"/>
      <c r="D732" s="46"/>
      <c r="E732" s="47"/>
      <c r="F732" s="14"/>
      <c r="G732" s="14"/>
      <c r="H732" s="14"/>
    </row>
    <row r="733" spans="1:8" ht="12.75">
      <c r="A733" s="13"/>
      <c r="B733" s="14"/>
      <c r="C733" s="14"/>
      <c r="D733" s="46"/>
      <c r="E733" s="47"/>
      <c r="F733" s="14"/>
      <c r="G733" s="14"/>
      <c r="H733" s="14"/>
    </row>
    <row r="734" spans="1:8" ht="12.75">
      <c r="A734" s="13"/>
      <c r="B734" s="14"/>
      <c r="C734" s="14"/>
      <c r="D734" s="46"/>
      <c r="E734" s="47"/>
      <c r="F734" s="14"/>
      <c r="G734" s="14"/>
      <c r="H734" s="14"/>
    </row>
    <row r="735" spans="1:8" ht="12.75">
      <c r="A735" s="13"/>
      <c r="B735" s="14"/>
      <c r="C735" s="14"/>
      <c r="D735" s="46"/>
      <c r="E735" s="47"/>
      <c r="F735" s="14"/>
      <c r="G735" s="14"/>
      <c r="H735" s="14"/>
    </row>
    <row r="736" spans="1:8" ht="12.75">
      <c r="A736" s="13"/>
      <c r="B736" s="14"/>
      <c r="C736" s="14"/>
      <c r="D736" s="46"/>
      <c r="E736" s="47"/>
      <c r="F736" s="14"/>
      <c r="G736" s="14"/>
      <c r="H736" s="14"/>
    </row>
    <row r="737" spans="1:8" ht="12.75">
      <c r="A737" s="13"/>
      <c r="B737" s="14"/>
      <c r="C737" s="14"/>
      <c r="D737" s="46"/>
      <c r="E737" s="47"/>
      <c r="F737" s="14"/>
      <c r="G737" s="14"/>
      <c r="H737" s="14"/>
    </row>
    <row r="738" spans="1:8" ht="12.75">
      <c r="A738" s="13"/>
      <c r="B738" s="14"/>
      <c r="C738" s="14"/>
      <c r="D738" s="46"/>
      <c r="E738" s="47"/>
      <c r="F738" s="14"/>
      <c r="G738" s="14"/>
      <c r="H738" s="14"/>
    </row>
    <row r="739" spans="1:8" ht="12.75">
      <c r="A739" s="13"/>
      <c r="B739" s="14"/>
      <c r="C739" s="14"/>
      <c r="D739" s="46"/>
      <c r="E739" s="47"/>
      <c r="F739" s="14"/>
      <c r="G739" s="14"/>
      <c r="H739" s="14"/>
    </row>
    <row r="740" spans="1:8" ht="12.75">
      <c r="A740" s="13"/>
      <c r="B740" s="14"/>
      <c r="C740" s="14"/>
      <c r="D740" s="46"/>
      <c r="E740" s="47"/>
      <c r="F740" s="14"/>
      <c r="G740" s="14"/>
      <c r="H740" s="14"/>
    </row>
    <row r="741" spans="1:8" ht="12.75">
      <c r="A741" s="13"/>
      <c r="B741" s="14"/>
      <c r="C741" s="14"/>
      <c r="D741" s="46"/>
      <c r="E741" s="47"/>
      <c r="F741" s="14"/>
      <c r="G741" s="14"/>
      <c r="H741" s="14"/>
    </row>
    <row r="742" spans="1:8" ht="12.75">
      <c r="A742" s="13"/>
      <c r="B742" s="14"/>
      <c r="C742" s="14"/>
      <c r="D742" s="46"/>
      <c r="E742" s="47"/>
      <c r="F742" s="14"/>
      <c r="G742" s="14"/>
      <c r="H742" s="14"/>
    </row>
    <row r="743" spans="1:8" ht="12.75">
      <c r="A743" s="13"/>
      <c r="B743" s="14"/>
      <c r="C743" s="14"/>
      <c r="D743" s="46"/>
      <c r="E743" s="47"/>
      <c r="F743" s="14"/>
      <c r="G743" s="14"/>
      <c r="H743" s="14"/>
    </row>
    <row r="744" spans="1:8" ht="12.75">
      <c r="A744" s="13"/>
      <c r="B744" s="14"/>
      <c r="C744" s="14"/>
      <c r="D744" s="46"/>
      <c r="E744" s="47"/>
      <c r="F744" s="14"/>
      <c r="G744" s="14"/>
      <c r="H744" s="14"/>
    </row>
    <row r="745" spans="1:8" ht="12.75">
      <c r="A745" s="13"/>
      <c r="B745" s="14"/>
      <c r="C745" s="14"/>
      <c r="D745" s="46"/>
      <c r="E745" s="47"/>
      <c r="F745" s="14"/>
      <c r="G745" s="14"/>
      <c r="H745" s="14"/>
    </row>
    <row r="746" spans="1:8" ht="12.75">
      <c r="A746" s="13"/>
      <c r="B746" s="14"/>
      <c r="C746" s="14"/>
      <c r="D746" s="46"/>
      <c r="E746" s="47"/>
      <c r="F746" s="14"/>
      <c r="G746" s="14"/>
      <c r="H746" s="14"/>
    </row>
    <row r="747" spans="1:8" ht="12.75">
      <c r="A747" s="13"/>
      <c r="B747" s="14"/>
      <c r="C747" s="14"/>
      <c r="D747" s="46"/>
      <c r="E747" s="47"/>
      <c r="F747" s="14"/>
      <c r="G747" s="14"/>
      <c r="H747" s="14"/>
    </row>
    <row r="748" spans="1:8" ht="12.75">
      <c r="A748" s="13"/>
      <c r="B748" s="14"/>
      <c r="C748" s="14"/>
      <c r="D748" s="46"/>
      <c r="E748" s="47"/>
      <c r="F748" s="14"/>
      <c r="G748" s="14"/>
      <c r="H748" s="14"/>
    </row>
    <row r="749" spans="1:8" ht="12.75">
      <c r="A749" s="13"/>
      <c r="B749" s="14"/>
      <c r="C749" s="14"/>
      <c r="D749" s="46"/>
      <c r="E749" s="47"/>
      <c r="F749" s="14"/>
      <c r="G749" s="14"/>
      <c r="H749" s="14"/>
    </row>
    <row r="750" spans="1:8" ht="12.75">
      <c r="A750" s="13"/>
      <c r="B750" s="14"/>
      <c r="C750" s="14"/>
      <c r="D750" s="46"/>
      <c r="E750" s="47"/>
      <c r="F750" s="14"/>
      <c r="G750" s="14"/>
      <c r="H750" s="14"/>
    </row>
    <row r="751" spans="1:8" ht="12.75">
      <c r="A751" s="13"/>
      <c r="B751" s="14"/>
      <c r="C751" s="14"/>
      <c r="D751" s="46"/>
      <c r="E751" s="47"/>
      <c r="F751" s="14"/>
      <c r="G751" s="14"/>
      <c r="H751" s="14"/>
    </row>
    <row r="752" spans="1:8" ht="12.75">
      <c r="A752" s="13"/>
      <c r="B752" s="14"/>
      <c r="C752" s="14"/>
      <c r="D752" s="46"/>
      <c r="E752" s="47"/>
      <c r="F752" s="14"/>
      <c r="G752" s="14"/>
      <c r="H752" s="14"/>
    </row>
    <row r="753" spans="1:8" ht="12.75">
      <c r="A753" s="13"/>
      <c r="B753" s="14"/>
      <c r="C753" s="14"/>
      <c r="D753" s="46"/>
      <c r="E753" s="47"/>
      <c r="F753" s="14"/>
      <c r="G753" s="14"/>
      <c r="H753" s="14"/>
    </row>
    <row r="754" spans="1:8" ht="12.75">
      <c r="A754" s="13"/>
      <c r="B754" s="14"/>
      <c r="C754" s="14"/>
      <c r="D754" s="46"/>
      <c r="E754" s="47"/>
      <c r="F754" s="14"/>
      <c r="G754" s="14"/>
      <c r="H754" s="14"/>
    </row>
    <row r="755" spans="1:8" ht="12.75">
      <c r="A755" s="13"/>
      <c r="B755" s="14"/>
      <c r="C755" s="14"/>
      <c r="D755" s="46"/>
      <c r="E755" s="47"/>
      <c r="F755" s="14"/>
      <c r="G755" s="14"/>
      <c r="H755" s="14"/>
    </row>
    <row r="756" spans="1:8" ht="12.75">
      <c r="A756" s="13"/>
      <c r="B756" s="14"/>
      <c r="C756" s="14"/>
      <c r="D756" s="46"/>
      <c r="E756" s="47"/>
      <c r="F756" s="14"/>
      <c r="G756" s="14"/>
      <c r="H756" s="14"/>
    </row>
    <row r="757" spans="1:8" ht="12.75">
      <c r="A757" s="13"/>
      <c r="B757" s="14"/>
      <c r="C757" s="14"/>
      <c r="D757" s="46"/>
      <c r="E757" s="47"/>
      <c r="F757" s="14"/>
      <c r="G757" s="14"/>
      <c r="H757" s="14"/>
    </row>
    <row r="758" spans="1:8" ht="12.75">
      <c r="A758" s="13"/>
      <c r="B758" s="14"/>
      <c r="C758" s="14"/>
      <c r="D758" s="46"/>
      <c r="E758" s="47"/>
      <c r="F758" s="14"/>
      <c r="G758" s="14"/>
      <c r="H758" s="14"/>
    </row>
    <row r="759" spans="1:8" ht="12.75">
      <c r="A759" s="13"/>
      <c r="B759" s="14"/>
      <c r="C759" s="14"/>
      <c r="D759" s="46"/>
      <c r="E759" s="47"/>
      <c r="F759" s="14"/>
      <c r="G759" s="14"/>
      <c r="H759" s="14"/>
    </row>
    <row r="760" spans="1:8" ht="12.75">
      <c r="A760" s="13"/>
      <c r="B760" s="14"/>
      <c r="C760" s="14"/>
      <c r="D760" s="46"/>
      <c r="E760" s="47"/>
      <c r="F760" s="14"/>
      <c r="G760" s="14"/>
      <c r="H760" s="14"/>
    </row>
    <row r="761" spans="1:8" ht="12.75">
      <c r="A761" s="13"/>
      <c r="B761" s="14"/>
      <c r="C761" s="14"/>
      <c r="D761" s="46"/>
      <c r="E761" s="47"/>
      <c r="F761" s="14"/>
      <c r="G761" s="14"/>
      <c r="H761" s="14"/>
    </row>
    <row r="762" spans="1:8" ht="12.75">
      <c r="A762" s="13"/>
      <c r="B762" s="14"/>
      <c r="C762" s="14"/>
      <c r="D762" s="46"/>
      <c r="E762" s="47"/>
      <c r="F762" s="14"/>
      <c r="G762" s="14"/>
      <c r="H762" s="14"/>
    </row>
    <row r="763" spans="1:8" ht="12.75">
      <c r="A763" s="13"/>
      <c r="B763" s="14"/>
      <c r="C763" s="14"/>
      <c r="D763" s="46"/>
      <c r="E763" s="47"/>
      <c r="F763" s="14"/>
      <c r="G763" s="14"/>
      <c r="H763" s="14"/>
    </row>
    <row r="764" spans="1:8" ht="12.75">
      <c r="A764" s="13"/>
      <c r="B764" s="14"/>
      <c r="C764" s="14"/>
      <c r="D764" s="46"/>
      <c r="E764" s="47"/>
      <c r="F764" s="14"/>
      <c r="G764" s="14"/>
      <c r="H764" s="14"/>
    </row>
    <row r="765" spans="1:8" ht="12.75">
      <c r="A765" s="13"/>
      <c r="B765" s="14"/>
      <c r="C765" s="14"/>
      <c r="D765" s="46"/>
      <c r="E765" s="47"/>
      <c r="F765" s="14"/>
      <c r="G765" s="14"/>
      <c r="H765" s="14"/>
    </row>
    <row r="766" spans="1:8" ht="12.75">
      <c r="A766" s="13"/>
      <c r="B766" s="14"/>
      <c r="C766" s="14"/>
      <c r="D766" s="46"/>
      <c r="E766" s="47"/>
      <c r="F766" s="14"/>
      <c r="G766" s="14"/>
      <c r="H766" s="14"/>
    </row>
    <row r="767" spans="1:8" ht="12.75">
      <c r="A767" s="13"/>
      <c r="B767" s="14"/>
      <c r="C767" s="14"/>
      <c r="D767" s="46"/>
      <c r="E767" s="47"/>
      <c r="F767" s="14"/>
      <c r="G767" s="14"/>
      <c r="H767" s="14"/>
    </row>
    <row r="768" spans="1:8" ht="12.75">
      <c r="A768" s="13"/>
      <c r="B768" s="14"/>
      <c r="C768" s="14"/>
      <c r="D768" s="46"/>
      <c r="E768" s="47"/>
      <c r="F768" s="14"/>
      <c r="G768" s="14"/>
      <c r="H768" s="14"/>
    </row>
    <row r="769" spans="1:8" ht="12.75">
      <c r="A769" s="13"/>
      <c r="B769" s="14"/>
      <c r="C769" s="14"/>
      <c r="D769" s="46"/>
      <c r="E769" s="47"/>
      <c r="F769" s="14"/>
      <c r="G769" s="14"/>
      <c r="H769" s="14"/>
    </row>
    <row r="770" spans="1:8" ht="12.75">
      <c r="A770" s="13"/>
      <c r="B770" s="14"/>
      <c r="C770" s="14"/>
      <c r="D770" s="46"/>
      <c r="E770" s="47"/>
      <c r="F770" s="14"/>
      <c r="G770" s="14"/>
      <c r="H770" s="14"/>
    </row>
    <row r="771" spans="1:8" ht="12.75">
      <c r="A771" s="13"/>
      <c r="B771" s="14"/>
      <c r="C771" s="14"/>
      <c r="D771" s="46"/>
      <c r="E771" s="47"/>
      <c r="F771" s="14"/>
      <c r="G771" s="14"/>
      <c r="H771" s="14"/>
    </row>
    <row r="772" spans="1:8" ht="12.75">
      <c r="A772" s="13"/>
      <c r="B772" s="14"/>
      <c r="C772" s="14"/>
      <c r="D772" s="46"/>
      <c r="E772" s="47"/>
      <c r="F772" s="14"/>
      <c r="G772" s="14"/>
      <c r="H772" s="14"/>
    </row>
    <row r="773" spans="1:8" ht="12.75">
      <c r="A773" s="13"/>
      <c r="B773" s="14"/>
      <c r="C773" s="14"/>
      <c r="D773" s="46"/>
      <c r="E773" s="47"/>
      <c r="F773" s="14"/>
      <c r="G773" s="14"/>
      <c r="H773" s="14"/>
    </row>
    <row r="774" spans="1:8" ht="12.75">
      <c r="A774" s="13"/>
      <c r="B774" s="14"/>
      <c r="C774" s="14"/>
      <c r="D774" s="46"/>
      <c r="E774" s="47"/>
      <c r="F774" s="14"/>
      <c r="G774" s="14"/>
      <c r="H774" s="14"/>
    </row>
    <row r="775" spans="1:8" ht="12.75">
      <c r="A775" s="13"/>
      <c r="B775" s="14"/>
      <c r="C775" s="14"/>
      <c r="D775" s="46"/>
      <c r="E775" s="47"/>
      <c r="F775" s="14"/>
      <c r="G775" s="14"/>
      <c r="H775" s="14"/>
    </row>
    <row r="776" spans="1:8" ht="12.75">
      <c r="A776" s="13"/>
      <c r="B776" s="14"/>
      <c r="C776" s="14"/>
      <c r="D776" s="46"/>
      <c r="E776" s="47"/>
      <c r="F776" s="14"/>
      <c r="G776" s="14"/>
      <c r="H776" s="14"/>
    </row>
    <row r="777" spans="1:8" ht="12.75">
      <c r="A777" s="13"/>
      <c r="B777" s="14"/>
      <c r="C777" s="14"/>
      <c r="D777" s="46"/>
      <c r="E777" s="47"/>
      <c r="F777" s="14"/>
      <c r="G777" s="14"/>
      <c r="H777" s="14"/>
    </row>
    <row r="778" spans="1:8" ht="12.75">
      <c r="A778" s="13"/>
      <c r="B778" s="14"/>
      <c r="C778" s="14"/>
      <c r="D778" s="46"/>
      <c r="E778" s="47"/>
      <c r="F778" s="14"/>
      <c r="G778" s="14"/>
      <c r="H778" s="14"/>
    </row>
    <row r="779" spans="1:8" ht="12.75">
      <c r="A779" s="13"/>
      <c r="B779" s="14"/>
      <c r="C779" s="14"/>
      <c r="D779" s="46"/>
      <c r="E779" s="47"/>
      <c r="F779" s="14"/>
      <c r="G779" s="14"/>
      <c r="H779" s="14"/>
    </row>
    <row r="780" spans="1:8" ht="12.75">
      <c r="A780" s="13"/>
      <c r="B780" s="14"/>
      <c r="C780" s="14"/>
      <c r="D780" s="46"/>
      <c r="E780" s="47"/>
      <c r="F780" s="14"/>
      <c r="G780" s="14"/>
      <c r="H780" s="14"/>
    </row>
    <row r="781" spans="1:8" ht="12.75">
      <c r="A781" s="13"/>
      <c r="B781" s="14"/>
      <c r="C781" s="14"/>
      <c r="D781" s="46"/>
      <c r="E781" s="47"/>
      <c r="F781" s="14"/>
      <c r="G781" s="14"/>
      <c r="H781" s="14"/>
    </row>
    <row r="782" spans="1:8" ht="12.75">
      <c r="A782" s="13"/>
      <c r="B782" s="14"/>
      <c r="C782" s="14"/>
      <c r="D782" s="46"/>
      <c r="E782" s="47"/>
      <c r="F782" s="14"/>
      <c r="G782" s="14"/>
      <c r="H782" s="14"/>
    </row>
    <row r="783" spans="1:8" ht="12.75">
      <c r="A783" s="13"/>
      <c r="B783" s="14"/>
      <c r="C783" s="14"/>
      <c r="D783" s="46"/>
      <c r="E783" s="47"/>
      <c r="F783" s="14"/>
      <c r="G783" s="14"/>
      <c r="H783" s="14"/>
    </row>
    <row r="784" spans="1:8" ht="12.75">
      <c r="A784" s="13"/>
      <c r="B784" s="14"/>
      <c r="C784" s="14"/>
      <c r="D784" s="46"/>
      <c r="E784" s="47"/>
      <c r="F784" s="14"/>
      <c r="G784" s="14"/>
      <c r="H784" s="14"/>
    </row>
    <row r="785" spans="1:8" ht="12.75">
      <c r="A785" s="13"/>
      <c r="B785" s="14"/>
      <c r="C785" s="14"/>
      <c r="D785" s="46"/>
      <c r="E785" s="47"/>
      <c r="F785" s="14"/>
      <c r="G785" s="14"/>
      <c r="H785" s="14"/>
    </row>
    <row r="786" spans="1:8" ht="12.75">
      <c r="A786" s="13"/>
      <c r="B786" s="14"/>
      <c r="C786" s="14"/>
      <c r="D786" s="46"/>
      <c r="E786" s="47"/>
      <c r="F786" s="14"/>
      <c r="G786" s="14"/>
      <c r="H786" s="14"/>
    </row>
    <row r="787" spans="1:8" ht="12.75">
      <c r="A787" s="13"/>
      <c r="B787" s="14"/>
      <c r="C787" s="14"/>
      <c r="D787" s="46"/>
      <c r="E787" s="47"/>
      <c r="F787" s="14"/>
      <c r="G787" s="14"/>
      <c r="H787" s="14"/>
    </row>
    <row r="788" spans="1:8" ht="12.75">
      <c r="A788" s="13"/>
      <c r="B788" s="14"/>
      <c r="C788" s="14"/>
      <c r="D788" s="46"/>
      <c r="E788" s="47"/>
      <c r="F788" s="14"/>
      <c r="G788" s="14"/>
      <c r="H788" s="14"/>
    </row>
    <row r="789" spans="1:8" ht="12.75">
      <c r="A789" s="13"/>
      <c r="B789" s="14"/>
      <c r="C789" s="14"/>
      <c r="D789" s="46"/>
      <c r="E789" s="47"/>
      <c r="F789" s="14"/>
      <c r="G789" s="14"/>
      <c r="H789" s="14"/>
    </row>
    <row r="790" spans="1:8" ht="12.75">
      <c r="A790" s="13"/>
      <c r="B790" s="14"/>
      <c r="C790" s="14"/>
      <c r="D790" s="46"/>
      <c r="E790" s="47"/>
      <c r="F790" s="14"/>
      <c r="G790" s="14"/>
      <c r="H790" s="14"/>
    </row>
    <row r="791" spans="1:8" ht="12.75">
      <c r="A791" s="13"/>
      <c r="B791" s="14"/>
      <c r="C791" s="14"/>
      <c r="D791" s="46"/>
      <c r="E791" s="47"/>
      <c r="F791" s="14"/>
      <c r="G791" s="14"/>
      <c r="H791" s="14"/>
    </row>
    <row r="792" spans="1:8" ht="12.75">
      <c r="A792" s="13"/>
      <c r="B792" s="14"/>
      <c r="C792" s="14"/>
      <c r="D792" s="46"/>
      <c r="E792" s="47"/>
      <c r="F792" s="14"/>
      <c r="G792" s="14"/>
      <c r="H792" s="14"/>
    </row>
    <row r="793" spans="1:8" ht="12.75">
      <c r="A793" s="13"/>
      <c r="B793" s="14"/>
      <c r="C793" s="14"/>
      <c r="D793" s="46"/>
      <c r="E793" s="47"/>
      <c r="F793" s="14"/>
      <c r="G793" s="14"/>
      <c r="H793" s="14"/>
    </row>
    <row r="794" spans="1:8" ht="12.75">
      <c r="A794" s="13"/>
      <c r="B794" s="14"/>
      <c r="C794" s="14"/>
      <c r="D794" s="46"/>
      <c r="E794" s="47"/>
      <c r="F794" s="14"/>
      <c r="G794" s="14"/>
      <c r="H794" s="14"/>
    </row>
    <row r="795" spans="1:8" ht="12.75">
      <c r="A795" s="13"/>
      <c r="B795" s="14"/>
      <c r="C795" s="14"/>
      <c r="D795" s="46"/>
      <c r="E795" s="47"/>
      <c r="F795" s="14"/>
      <c r="G795" s="14"/>
      <c r="H795" s="14"/>
    </row>
    <row r="796" spans="1:8" ht="12.75">
      <c r="A796" s="13"/>
      <c r="B796" s="14"/>
      <c r="C796" s="14"/>
      <c r="D796" s="46"/>
      <c r="E796" s="47"/>
      <c r="F796" s="14"/>
      <c r="G796" s="14"/>
      <c r="H796" s="14"/>
    </row>
    <row r="797" spans="1:8" ht="12.75">
      <c r="A797" s="13"/>
      <c r="B797" s="14"/>
      <c r="C797" s="14"/>
      <c r="D797" s="46"/>
      <c r="E797" s="47"/>
      <c r="F797" s="14"/>
      <c r="G797" s="14"/>
      <c r="H797" s="14"/>
    </row>
    <row r="798" spans="1:8" ht="12.75">
      <c r="A798" s="13"/>
      <c r="B798" s="14"/>
      <c r="C798" s="14"/>
      <c r="D798" s="46"/>
      <c r="E798" s="47"/>
      <c r="F798" s="14"/>
      <c r="G798" s="14"/>
      <c r="H798" s="14"/>
    </row>
    <row r="799" spans="1:8" ht="12.75">
      <c r="A799" s="13"/>
      <c r="B799" s="14"/>
      <c r="C799" s="14"/>
      <c r="D799" s="46"/>
      <c r="E799" s="47"/>
      <c r="F799" s="14"/>
      <c r="G799" s="14"/>
      <c r="H799" s="14"/>
    </row>
    <row r="800" spans="1:8" ht="12.75">
      <c r="A800" s="13"/>
      <c r="B800" s="14"/>
      <c r="C800" s="14"/>
      <c r="D800" s="46"/>
      <c r="E800" s="47"/>
      <c r="F800" s="14"/>
      <c r="G800" s="14"/>
      <c r="H800" s="14"/>
    </row>
    <row r="801" spans="1:8" ht="12.75">
      <c r="A801" s="13"/>
      <c r="B801" s="14"/>
      <c r="C801" s="14"/>
      <c r="D801" s="46"/>
      <c r="E801" s="47"/>
      <c r="F801" s="14"/>
      <c r="G801" s="14"/>
      <c r="H801" s="14"/>
    </row>
    <row r="802" spans="1:8" ht="12.75">
      <c r="A802" s="13"/>
      <c r="B802" s="14"/>
      <c r="C802" s="14"/>
      <c r="D802" s="46"/>
      <c r="E802" s="47"/>
      <c r="F802" s="14"/>
      <c r="G802" s="14"/>
      <c r="H802" s="14"/>
    </row>
    <row r="803" spans="1:8" ht="12.75">
      <c r="A803" s="13"/>
      <c r="B803" s="14"/>
      <c r="C803" s="14"/>
      <c r="D803" s="46"/>
      <c r="E803" s="47"/>
      <c r="F803" s="14"/>
      <c r="G803" s="14"/>
      <c r="H803" s="14"/>
    </row>
    <row r="804" spans="1:8" ht="12.75">
      <c r="A804" s="13"/>
      <c r="B804" s="14"/>
      <c r="C804" s="14"/>
      <c r="D804" s="46"/>
      <c r="E804" s="47"/>
      <c r="F804" s="14"/>
      <c r="G804" s="14"/>
      <c r="H804" s="14"/>
    </row>
    <row r="805" spans="1:8" ht="12.75">
      <c r="A805" s="13"/>
      <c r="B805" s="14"/>
      <c r="C805" s="14"/>
      <c r="D805" s="46"/>
      <c r="E805" s="47"/>
      <c r="F805" s="14"/>
      <c r="G805" s="14"/>
      <c r="H805" s="14"/>
    </row>
    <row r="806" spans="1:8" ht="12.75">
      <c r="A806" s="13"/>
      <c r="B806" s="14"/>
      <c r="C806" s="14"/>
      <c r="D806" s="46"/>
      <c r="E806" s="47"/>
      <c r="F806" s="14"/>
      <c r="G806" s="14"/>
      <c r="H806" s="14"/>
    </row>
    <row r="807" spans="1:8" ht="12.75">
      <c r="A807" s="13"/>
      <c r="B807" s="14"/>
      <c r="C807" s="14"/>
      <c r="D807" s="46"/>
      <c r="E807" s="47"/>
      <c r="F807" s="14"/>
      <c r="G807" s="14"/>
      <c r="H807" s="14"/>
    </row>
    <row r="808" spans="1:8" ht="12.75">
      <c r="A808" s="13"/>
      <c r="B808" s="14"/>
      <c r="C808" s="14"/>
      <c r="D808" s="46"/>
      <c r="E808" s="47"/>
      <c r="F808" s="14"/>
      <c r="G808" s="14"/>
      <c r="H808" s="14"/>
    </row>
    <row r="809" spans="1:8" ht="12.75">
      <c r="A809" s="13"/>
      <c r="B809" s="14"/>
      <c r="C809" s="14"/>
      <c r="D809" s="46"/>
      <c r="E809" s="47"/>
      <c r="F809" s="14"/>
      <c r="G809" s="14"/>
      <c r="H809" s="14"/>
    </row>
    <row r="810" spans="1:8" ht="12.75">
      <c r="A810" s="13"/>
      <c r="B810" s="14"/>
      <c r="C810" s="14"/>
      <c r="D810" s="46"/>
      <c r="E810" s="47"/>
      <c r="F810" s="14"/>
      <c r="G810" s="14"/>
      <c r="H810" s="14"/>
    </row>
    <row r="811" spans="1:8" ht="12.75">
      <c r="A811" s="13"/>
      <c r="B811" s="14"/>
      <c r="C811" s="14"/>
      <c r="D811" s="46"/>
      <c r="E811" s="47"/>
      <c r="F811" s="14"/>
      <c r="G811" s="14"/>
      <c r="H811" s="14"/>
    </row>
    <row r="812" spans="1:8" ht="12.75">
      <c r="A812" s="13"/>
      <c r="B812" s="14"/>
      <c r="C812" s="14"/>
      <c r="D812" s="46"/>
      <c r="E812" s="47"/>
      <c r="F812" s="14"/>
      <c r="G812" s="14"/>
      <c r="H812" s="14"/>
    </row>
    <row r="813" spans="1:8" ht="12.75">
      <c r="A813" s="13"/>
      <c r="B813" s="14"/>
      <c r="C813" s="14"/>
      <c r="D813" s="46"/>
      <c r="E813" s="47"/>
      <c r="F813" s="14"/>
      <c r="G813" s="14"/>
      <c r="H813" s="14"/>
    </row>
    <row r="814" spans="1:8" ht="12.75">
      <c r="A814" s="13"/>
      <c r="B814" s="14"/>
      <c r="C814" s="14"/>
      <c r="D814" s="46"/>
      <c r="E814" s="47"/>
      <c r="F814" s="14"/>
      <c r="G814" s="14"/>
      <c r="H814" s="14"/>
    </row>
    <row r="815" spans="1:8" ht="12.75">
      <c r="A815" s="13"/>
      <c r="B815" s="14"/>
      <c r="C815" s="14"/>
      <c r="D815" s="46"/>
      <c r="E815" s="47"/>
      <c r="F815" s="14"/>
      <c r="G815" s="14"/>
      <c r="H815" s="14"/>
    </row>
    <row r="816" spans="1:8" ht="12.75">
      <c r="A816" s="13"/>
      <c r="B816" s="14"/>
      <c r="C816" s="14"/>
      <c r="D816" s="46"/>
      <c r="E816" s="47"/>
      <c r="F816" s="14"/>
      <c r="G816" s="14"/>
      <c r="H816" s="14"/>
    </row>
    <row r="817" spans="1:8" ht="12.75">
      <c r="A817" s="13"/>
      <c r="B817" s="14"/>
      <c r="C817" s="14"/>
      <c r="D817" s="46"/>
      <c r="E817" s="47"/>
      <c r="F817" s="14"/>
      <c r="G817" s="14"/>
      <c r="H817" s="14"/>
    </row>
    <row r="818" spans="1:8" ht="12.75">
      <c r="A818" s="13"/>
      <c r="B818" s="14"/>
      <c r="C818" s="14"/>
      <c r="D818" s="46"/>
      <c r="E818" s="47"/>
      <c r="F818" s="14"/>
      <c r="G818" s="14"/>
      <c r="H818" s="14"/>
    </row>
    <row r="819" spans="1:8" ht="12.75">
      <c r="A819" s="13"/>
      <c r="B819" s="14"/>
      <c r="C819" s="14"/>
      <c r="D819" s="46"/>
      <c r="E819" s="47"/>
      <c r="F819" s="14"/>
      <c r="G819" s="14"/>
      <c r="H819" s="14"/>
    </row>
    <row r="820" spans="1:8" ht="12.75">
      <c r="A820" s="13"/>
      <c r="B820" s="14"/>
      <c r="C820" s="14"/>
      <c r="D820" s="46"/>
      <c r="E820" s="47"/>
      <c r="F820" s="14"/>
      <c r="G820" s="14"/>
      <c r="H820" s="14"/>
    </row>
    <row r="821" spans="1:8" ht="12.75">
      <c r="A821" s="13"/>
      <c r="B821" s="14"/>
      <c r="C821" s="14"/>
      <c r="D821" s="46"/>
      <c r="E821" s="47"/>
      <c r="F821" s="14"/>
      <c r="G821" s="14"/>
      <c r="H821" s="14"/>
    </row>
    <row r="822" spans="1:8" ht="12.75">
      <c r="A822" s="13"/>
      <c r="B822" s="14"/>
      <c r="C822" s="14"/>
      <c r="D822" s="46"/>
      <c r="E822" s="47"/>
      <c r="F822" s="14"/>
      <c r="G822" s="14"/>
      <c r="H822" s="14"/>
    </row>
    <row r="823" spans="1:8" ht="12.75">
      <c r="A823" s="13"/>
      <c r="B823" s="14"/>
      <c r="C823" s="14"/>
      <c r="D823" s="46"/>
      <c r="E823" s="47"/>
      <c r="F823" s="14"/>
      <c r="G823" s="14"/>
      <c r="H823" s="14"/>
    </row>
    <row r="824" spans="1:8" ht="12.75">
      <c r="A824" s="13"/>
      <c r="B824" s="14"/>
      <c r="C824" s="14"/>
      <c r="D824" s="46"/>
      <c r="E824" s="47"/>
      <c r="F824" s="14"/>
      <c r="G824" s="14"/>
      <c r="H824" s="14"/>
    </row>
    <row r="825" spans="1:8" ht="12.75">
      <c r="A825" s="13"/>
      <c r="B825" s="14"/>
      <c r="C825" s="14"/>
      <c r="D825" s="46"/>
      <c r="E825" s="47"/>
      <c r="F825" s="14"/>
      <c r="G825" s="14"/>
      <c r="H825" s="14"/>
    </row>
    <row r="826" spans="1:8" ht="12.75">
      <c r="A826" s="13"/>
      <c r="B826" s="14"/>
      <c r="C826" s="14"/>
      <c r="D826" s="46"/>
      <c r="E826" s="47"/>
      <c r="F826" s="14"/>
      <c r="G826" s="14"/>
      <c r="H826" s="14"/>
    </row>
    <row r="827" spans="1:8" ht="12.75">
      <c r="A827" s="13"/>
      <c r="B827" s="14"/>
      <c r="C827" s="14"/>
      <c r="D827" s="46"/>
      <c r="E827" s="47"/>
      <c r="F827" s="14"/>
      <c r="G827" s="14"/>
      <c r="H827" s="14"/>
    </row>
    <row r="828" spans="1:8" ht="12.75">
      <c r="A828" s="13"/>
      <c r="B828" s="14"/>
      <c r="C828" s="14"/>
      <c r="D828" s="46"/>
      <c r="E828" s="47"/>
      <c r="F828" s="14"/>
      <c r="G828" s="14"/>
      <c r="H828" s="14"/>
    </row>
    <row r="829" spans="1:8" ht="12.75">
      <c r="A829" s="13"/>
      <c r="B829" s="14"/>
      <c r="C829" s="14"/>
      <c r="D829" s="46"/>
      <c r="E829" s="47"/>
      <c r="F829" s="14"/>
      <c r="G829" s="14"/>
      <c r="H829" s="14"/>
    </row>
    <row r="830" spans="1:8" ht="12.75">
      <c r="A830" s="13"/>
      <c r="B830" s="14"/>
      <c r="C830" s="14"/>
      <c r="D830" s="46"/>
      <c r="E830" s="47"/>
      <c r="F830" s="14"/>
      <c r="G830" s="14"/>
      <c r="H830" s="14"/>
    </row>
    <row r="831" spans="1:8" ht="12.75">
      <c r="A831" s="13"/>
      <c r="B831" s="14"/>
      <c r="C831" s="14"/>
      <c r="D831" s="46"/>
      <c r="E831" s="47"/>
      <c r="F831" s="14"/>
      <c r="G831" s="14"/>
      <c r="H831" s="14"/>
    </row>
    <row r="832" spans="1:8" ht="12.75">
      <c r="A832" s="13"/>
      <c r="B832" s="14"/>
      <c r="C832" s="14"/>
      <c r="D832" s="46"/>
      <c r="E832" s="47"/>
      <c r="F832" s="14"/>
      <c r="G832" s="14"/>
      <c r="H832" s="14"/>
    </row>
    <row r="833" spans="1:8" ht="12.75">
      <c r="A833" s="13"/>
      <c r="B833" s="14"/>
      <c r="C833" s="14"/>
      <c r="D833" s="46"/>
      <c r="E833" s="47"/>
      <c r="F833" s="14"/>
      <c r="G833" s="14"/>
      <c r="H833" s="14"/>
    </row>
    <row r="834" spans="1:8" ht="12.75">
      <c r="A834" s="13"/>
      <c r="B834" s="14"/>
      <c r="C834" s="14"/>
      <c r="D834" s="46"/>
      <c r="E834" s="47"/>
      <c r="F834" s="14"/>
      <c r="G834" s="14"/>
      <c r="H834" s="14"/>
    </row>
    <row r="835" spans="1:8" ht="12.75">
      <c r="A835" s="13"/>
      <c r="B835" s="14"/>
      <c r="C835" s="14"/>
      <c r="D835" s="46"/>
      <c r="E835" s="47"/>
      <c r="F835" s="14"/>
      <c r="G835" s="14"/>
      <c r="H835" s="14"/>
    </row>
    <row r="836" spans="1:8" ht="12.75">
      <c r="A836" s="13"/>
      <c r="B836" s="14"/>
      <c r="C836" s="14"/>
      <c r="D836" s="46"/>
      <c r="E836" s="47"/>
      <c r="F836" s="14"/>
      <c r="G836" s="14"/>
      <c r="H836" s="14"/>
    </row>
    <row r="837" spans="1:8" ht="12.75">
      <c r="A837" s="13"/>
      <c r="B837" s="14"/>
      <c r="C837" s="14"/>
      <c r="D837" s="46"/>
      <c r="E837" s="47"/>
      <c r="F837" s="14"/>
      <c r="G837" s="14"/>
      <c r="H837" s="14"/>
    </row>
    <row r="838" spans="1:8" ht="12.75">
      <c r="A838" s="13"/>
      <c r="B838" s="14"/>
      <c r="C838" s="14"/>
      <c r="D838" s="46"/>
      <c r="E838" s="47"/>
      <c r="F838" s="14"/>
      <c r="G838" s="14"/>
      <c r="H838" s="14"/>
    </row>
    <row r="839" spans="1:8" ht="12.75">
      <c r="A839" s="13"/>
      <c r="B839" s="14"/>
      <c r="C839" s="14"/>
      <c r="D839" s="46"/>
      <c r="E839" s="47"/>
      <c r="F839" s="14"/>
      <c r="G839" s="14"/>
      <c r="H839" s="14"/>
    </row>
    <row r="840" spans="1:8" ht="12.75">
      <c r="A840" s="13"/>
      <c r="B840" s="14"/>
      <c r="C840" s="14"/>
      <c r="D840" s="46"/>
      <c r="E840" s="47"/>
      <c r="F840" s="14"/>
      <c r="G840" s="14"/>
      <c r="H840" s="14"/>
    </row>
    <row r="841" spans="1:8" ht="12.75">
      <c r="A841" s="13"/>
      <c r="B841" s="14"/>
      <c r="C841" s="14"/>
      <c r="D841" s="46"/>
      <c r="E841" s="47"/>
      <c r="F841" s="14"/>
      <c r="G841" s="14"/>
      <c r="H841" s="14"/>
    </row>
    <row r="842" spans="1:8" ht="12.75">
      <c r="A842" s="13"/>
      <c r="B842" s="14"/>
      <c r="C842" s="14"/>
      <c r="D842" s="46"/>
      <c r="E842" s="47"/>
      <c r="F842" s="14"/>
      <c r="G842" s="14"/>
      <c r="H842" s="14"/>
    </row>
    <row r="843" spans="1:8" ht="12.75">
      <c r="A843" s="13"/>
      <c r="B843" s="14"/>
      <c r="C843" s="14"/>
      <c r="D843" s="46"/>
      <c r="E843" s="47"/>
      <c r="F843" s="14"/>
      <c r="G843" s="14"/>
      <c r="H843" s="14"/>
    </row>
    <row r="844" spans="1:8" ht="12.75">
      <c r="A844" s="13"/>
      <c r="B844" s="14"/>
      <c r="C844" s="14"/>
      <c r="D844" s="46"/>
      <c r="E844" s="47"/>
      <c r="F844" s="14"/>
      <c r="G844" s="14"/>
      <c r="H844" s="14"/>
    </row>
    <row r="845" spans="1:8" ht="12.75">
      <c r="A845" s="13"/>
      <c r="B845" s="14"/>
      <c r="C845" s="14"/>
      <c r="D845" s="46"/>
      <c r="E845" s="47"/>
      <c r="F845" s="14"/>
      <c r="G845" s="14"/>
      <c r="H845" s="14"/>
    </row>
    <row r="846" spans="1:8" ht="12.75">
      <c r="A846" s="13"/>
      <c r="B846" s="14"/>
      <c r="C846" s="14"/>
      <c r="D846" s="46"/>
      <c r="E846" s="47"/>
      <c r="F846" s="14"/>
      <c r="G846" s="14"/>
      <c r="H846" s="14"/>
    </row>
    <row r="847" spans="1:8" ht="12.75">
      <c r="A847" s="13"/>
      <c r="B847" s="14"/>
      <c r="C847" s="14"/>
      <c r="D847" s="46"/>
      <c r="E847" s="47"/>
      <c r="F847" s="14"/>
      <c r="G847" s="14"/>
      <c r="H847" s="14"/>
    </row>
    <row r="848" spans="1:8" ht="12.75">
      <c r="A848" s="13"/>
      <c r="B848" s="14"/>
      <c r="C848" s="14"/>
      <c r="D848" s="46"/>
      <c r="E848" s="47"/>
      <c r="F848" s="14"/>
      <c r="G848" s="14"/>
      <c r="H848" s="14"/>
    </row>
    <row r="849" spans="1:8" ht="12.75">
      <c r="A849" s="13"/>
      <c r="B849" s="14"/>
      <c r="C849" s="14"/>
      <c r="D849" s="46"/>
      <c r="E849" s="47"/>
      <c r="F849" s="14"/>
      <c r="G849" s="14"/>
      <c r="H849" s="14"/>
    </row>
    <row r="850" spans="1:8" ht="12.75">
      <c r="A850" s="13"/>
      <c r="B850" s="14"/>
      <c r="C850" s="14"/>
      <c r="D850" s="46"/>
      <c r="E850" s="47"/>
      <c r="F850" s="14"/>
      <c r="G850" s="14"/>
      <c r="H850" s="14"/>
    </row>
    <row r="851" spans="1:8" ht="12.75">
      <c r="A851" s="13"/>
      <c r="B851" s="14"/>
      <c r="C851" s="14"/>
      <c r="D851" s="46"/>
      <c r="E851" s="47"/>
      <c r="F851" s="14"/>
      <c r="G851" s="14"/>
      <c r="H851" s="14"/>
    </row>
    <row r="852" spans="1:8" ht="12.75">
      <c r="A852" s="13"/>
      <c r="B852" s="14"/>
      <c r="C852" s="14"/>
      <c r="D852" s="46"/>
      <c r="E852" s="47"/>
      <c r="F852" s="14"/>
      <c r="G852" s="14"/>
      <c r="H852" s="14"/>
    </row>
    <row r="853" spans="1:8" ht="12.75">
      <c r="A853" s="13"/>
      <c r="B853" s="14"/>
      <c r="C853" s="14"/>
      <c r="D853" s="46"/>
      <c r="E853" s="47"/>
      <c r="F853" s="14"/>
      <c r="G853" s="14"/>
      <c r="H853" s="14"/>
    </row>
    <row r="854" spans="1:8" ht="12.75">
      <c r="A854" s="13"/>
      <c r="B854" s="14"/>
      <c r="C854" s="14"/>
      <c r="D854" s="46"/>
      <c r="E854" s="47"/>
      <c r="F854" s="14"/>
      <c r="G854" s="14"/>
      <c r="H854" s="14"/>
    </row>
    <row r="855" spans="1:8" ht="12.75">
      <c r="A855" s="13"/>
      <c r="B855" s="14"/>
      <c r="C855" s="14"/>
      <c r="D855" s="46"/>
      <c r="E855" s="47"/>
      <c r="F855" s="14"/>
      <c r="G855" s="14"/>
      <c r="H855" s="14"/>
    </row>
    <row r="856" spans="1:8" ht="12.75">
      <c r="A856" s="13"/>
      <c r="B856" s="14"/>
      <c r="C856" s="14"/>
      <c r="D856" s="46"/>
      <c r="E856" s="47"/>
      <c r="F856" s="14"/>
      <c r="G856" s="14"/>
      <c r="H856" s="14"/>
    </row>
    <row r="857" spans="1:8" ht="12.75">
      <c r="A857" s="13"/>
      <c r="B857" s="14"/>
      <c r="C857" s="14"/>
      <c r="D857" s="46"/>
      <c r="E857" s="47"/>
      <c r="F857" s="14"/>
      <c r="G857" s="14"/>
      <c r="H857" s="14"/>
    </row>
    <row r="858" spans="1:8" ht="12.75">
      <c r="A858" s="13"/>
      <c r="B858" s="14"/>
      <c r="C858" s="14"/>
      <c r="D858" s="46"/>
      <c r="E858" s="47"/>
      <c r="F858" s="14"/>
      <c r="G858" s="14"/>
      <c r="H858" s="14"/>
    </row>
    <row r="859" spans="1:8" ht="12.75">
      <c r="A859" s="13"/>
      <c r="B859" s="14"/>
      <c r="C859" s="14"/>
      <c r="D859" s="46"/>
      <c r="E859" s="47"/>
      <c r="F859" s="14"/>
      <c r="G859" s="14"/>
      <c r="H859" s="14"/>
    </row>
    <row r="860" spans="1:8" ht="12.75">
      <c r="A860" s="13"/>
      <c r="B860" s="14"/>
      <c r="C860" s="14"/>
      <c r="D860" s="46"/>
      <c r="E860" s="47"/>
      <c r="F860" s="14"/>
      <c r="G860" s="14"/>
      <c r="H860" s="14"/>
    </row>
    <row r="861" spans="1:8" ht="12.75">
      <c r="A861" s="13"/>
      <c r="B861" s="14"/>
      <c r="C861" s="14"/>
      <c r="D861" s="46"/>
      <c r="E861" s="47"/>
      <c r="F861" s="14"/>
      <c r="G861" s="14"/>
      <c r="H861" s="14"/>
    </row>
    <row r="862" spans="1:8" ht="12.75">
      <c r="A862" s="13"/>
      <c r="B862" s="14"/>
      <c r="C862" s="14"/>
      <c r="D862" s="46"/>
      <c r="E862" s="47"/>
      <c r="F862" s="14"/>
      <c r="G862" s="14"/>
      <c r="H862" s="14"/>
    </row>
    <row r="863" spans="1:8" ht="12.75">
      <c r="A863" s="13"/>
      <c r="B863" s="14"/>
      <c r="C863" s="14"/>
      <c r="D863" s="46"/>
      <c r="E863" s="47"/>
      <c r="F863" s="14"/>
      <c r="G863" s="14"/>
      <c r="H863" s="14"/>
    </row>
    <row r="864" spans="1:8" ht="12.75">
      <c r="A864" s="13"/>
      <c r="B864" s="14"/>
      <c r="C864" s="14"/>
      <c r="D864" s="46"/>
      <c r="E864" s="47"/>
      <c r="F864" s="14"/>
      <c r="G864" s="14"/>
      <c r="H864" s="14"/>
    </row>
    <row r="865" spans="1:8" ht="12.75">
      <c r="A865" s="13"/>
      <c r="B865" s="14"/>
      <c r="C865" s="14"/>
      <c r="D865" s="46"/>
      <c r="E865" s="47"/>
      <c r="F865" s="14"/>
      <c r="G865" s="14"/>
      <c r="H865" s="14"/>
    </row>
    <row r="866" spans="1:8" ht="12.75">
      <c r="A866" s="13"/>
      <c r="B866" s="14"/>
      <c r="C866" s="14"/>
      <c r="D866" s="46"/>
      <c r="E866" s="47"/>
      <c r="F866" s="14"/>
      <c r="G866" s="14"/>
      <c r="H866" s="14"/>
    </row>
    <row r="867" spans="1:8" ht="12.75">
      <c r="A867" s="13"/>
      <c r="B867" s="14"/>
      <c r="C867" s="14"/>
      <c r="D867" s="46"/>
      <c r="E867" s="47"/>
      <c r="F867" s="14"/>
      <c r="G867" s="14"/>
      <c r="H867" s="14"/>
    </row>
    <row r="868" spans="1:8" ht="12.75">
      <c r="A868" s="13"/>
      <c r="B868" s="14"/>
      <c r="C868" s="14"/>
      <c r="D868" s="46"/>
      <c r="E868" s="47"/>
      <c r="F868" s="14"/>
      <c r="G868" s="14"/>
      <c r="H868" s="14"/>
    </row>
    <row r="869" spans="1:8" ht="12.75">
      <c r="A869" s="13"/>
      <c r="B869" s="14"/>
      <c r="C869" s="14"/>
      <c r="D869" s="46"/>
      <c r="E869" s="47"/>
      <c r="F869" s="14"/>
      <c r="G869" s="14"/>
      <c r="H869" s="14"/>
    </row>
    <row r="870" spans="1:8" ht="12.75">
      <c r="A870" s="13"/>
      <c r="B870" s="14"/>
      <c r="C870" s="14"/>
      <c r="D870" s="46"/>
      <c r="E870" s="47"/>
      <c r="F870" s="14"/>
      <c r="G870" s="14"/>
      <c r="H870" s="14"/>
    </row>
    <row r="871" spans="1:8" ht="12.75">
      <c r="A871" s="13"/>
      <c r="B871" s="14"/>
      <c r="C871" s="14"/>
      <c r="D871" s="46"/>
      <c r="E871" s="47"/>
      <c r="F871" s="14"/>
      <c r="G871" s="14"/>
      <c r="H871" s="14"/>
    </row>
    <row r="872" spans="1:8" ht="12.75">
      <c r="A872" s="13"/>
      <c r="B872" s="14"/>
      <c r="C872" s="14"/>
      <c r="D872" s="46"/>
      <c r="E872" s="47"/>
      <c r="F872" s="14"/>
      <c r="G872" s="14"/>
      <c r="H872" s="14"/>
    </row>
    <row r="873" spans="1:8" ht="12.75">
      <c r="A873" s="13"/>
      <c r="B873" s="14"/>
      <c r="C873" s="14"/>
      <c r="D873" s="46"/>
      <c r="E873" s="47"/>
      <c r="F873" s="14"/>
      <c r="G873" s="14"/>
      <c r="H873" s="14"/>
    </row>
    <row r="874" spans="1:8" ht="12.75">
      <c r="A874" s="13"/>
      <c r="B874" s="14"/>
      <c r="C874" s="14"/>
      <c r="D874" s="46"/>
      <c r="E874" s="47"/>
      <c r="F874" s="14"/>
      <c r="G874" s="14"/>
      <c r="H874" s="14"/>
    </row>
    <row r="875" spans="1:8" ht="12.75">
      <c r="A875" s="13"/>
      <c r="B875" s="14"/>
      <c r="C875" s="14"/>
      <c r="D875" s="46"/>
      <c r="E875" s="47"/>
      <c r="F875" s="14"/>
      <c r="G875" s="14"/>
      <c r="H875" s="14"/>
    </row>
    <row r="876" spans="1:8" ht="12.75">
      <c r="A876" s="13"/>
      <c r="B876" s="14"/>
      <c r="C876" s="14"/>
      <c r="D876" s="46"/>
      <c r="E876" s="47"/>
      <c r="F876" s="14"/>
      <c r="G876" s="14"/>
      <c r="H876" s="14"/>
    </row>
    <row r="877" spans="1:8" ht="12.75">
      <c r="A877" s="13"/>
      <c r="B877" s="14"/>
      <c r="C877" s="14"/>
      <c r="D877" s="46"/>
      <c r="E877" s="47"/>
      <c r="F877" s="14"/>
      <c r="G877" s="14"/>
      <c r="H877" s="14"/>
    </row>
    <row r="878" spans="1:8" ht="12.75">
      <c r="A878" s="13"/>
      <c r="B878" s="14"/>
      <c r="C878" s="14"/>
      <c r="D878" s="46"/>
      <c r="E878" s="47"/>
      <c r="F878" s="14"/>
      <c r="G878" s="14"/>
      <c r="H878" s="14"/>
    </row>
    <row r="879" spans="1:8" ht="12.75">
      <c r="A879" s="13"/>
      <c r="B879" s="14"/>
      <c r="C879" s="14"/>
      <c r="D879" s="46"/>
      <c r="E879" s="47"/>
      <c r="F879" s="14"/>
      <c r="G879" s="14"/>
      <c r="H879" s="14"/>
    </row>
    <row r="880" spans="1:8" ht="12.75">
      <c r="A880" s="13"/>
      <c r="B880" s="14"/>
      <c r="C880" s="14"/>
      <c r="D880" s="46"/>
      <c r="E880" s="47"/>
      <c r="F880" s="14"/>
      <c r="G880" s="14"/>
      <c r="H880" s="14"/>
    </row>
    <row r="881" spans="1:8" ht="12.75">
      <c r="A881" s="13"/>
      <c r="B881" s="14"/>
      <c r="C881" s="14"/>
      <c r="D881" s="46"/>
      <c r="E881" s="47"/>
      <c r="F881" s="14"/>
      <c r="G881" s="14"/>
      <c r="H881" s="14"/>
    </row>
    <row r="882" spans="1:8" ht="12.75">
      <c r="A882" s="13"/>
      <c r="B882" s="14"/>
      <c r="C882" s="14"/>
      <c r="D882" s="46"/>
      <c r="E882" s="47"/>
      <c r="F882" s="14"/>
      <c r="G882" s="14"/>
      <c r="H882" s="14"/>
    </row>
    <row r="883" spans="1:8" ht="12.75">
      <c r="A883" s="13"/>
      <c r="B883" s="14"/>
      <c r="C883" s="14"/>
      <c r="D883" s="46"/>
      <c r="E883" s="47"/>
      <c r="F883" s="14"/>
      <c r="G883" s="14"/>
      <c r="H883" s="14"/>
    </row>
    <row r="884" spans="1:8" ht="12.75">
      <c r="A884" s="13"/>
      <c r="B884" s="14"/>
      <c r="C884" s="14"/>
      <c r="D884" s="46"/>
      <c r="E884" s="47"/>
      <c r="F884" s="14"/>
      <c r="G884" s="14"/>
      <c r="H884" s="14"/>
    </row>
    <row r="885" spans="1:8" ht="12.75">
      <c r="A885" s="13"/>
      <c r="B885" s="14"/>
      <c r="C885" s="14"/>
      <c r="D885" s="46"/>
      <c r="E885" s="47"/>
      <c r="F885" s="14"/>
      <c r="G885" s="14"/>
      <c r="H885" s="14"/>
    </row>
    <row r="886" spans="1:8" ht="12.75">
      <c r="A886" s="13"/>
      <c r="B886" s="14"/>
      <c r="C886" s="14"/>
      <c r="D886" s="46"/>
      <c r="E886" s="47"/>
      <c r="F886" s="14"/>
      <c r="G886" s="14"/>
      <c r="H886" s="14"/>
    </row>
    <row r="887" spans="1:8" ht="12.75">
      <c r="A887" s="13"/>
      <c r="B887" s="14"/>
      <c r="C887" s="14"/>
      <c r="D887" s="46"/>
      <c r="E887" s="47"/>
      <c r="F887" s="14"/>
      <c r="G887" s="14"/>
      <c r="H887" s="14"/>
    </row>
    <row r="888" spans="1:8" ht="12.75">
      <c r="A888" s="13"/>
      <c r="B888" s="14"/>
      <c r="C888" s="14"/>
      <c r="D888" s="46"/>
      <c r="E888" s="47"/>
      <c r="F888" s="14"/>
      <c r="G888" s="14"/>
      <c r="H888" s="14"/>
    </row>
    <row r="889" spans="1:8" ht="12.75">
      <c r="A889" s="13"/>
      <c r="B889" s="14"/>
      <c r="C889" s="14"/>
      <c r="D889" s="46"/>
      <c r="E889" s="47"/>
      <c r="F889" s="14"/>
      <c r="G889" s="14"/>
      <c r="H889" s="14"/>
    </row>
    <row r="890" spans="1:8" ht="12.75">
      <c r="A890" s="13"/>
      <c r="B890" s="14"/>
      <c r="C890" s="14"/>
      <c r="D890" s="46"/>
      <c r="E890" s="47"/>
      <c r="F890" s="14"/>
      <c r="G890" s="14"/>
      <c r="H890" s="14"/>
    </row>
    <row r="891" spans="1:8" ht="12.75">
      <c r="A891" s="13"/>
      <c r="B891" s="14"/>
      <c r="C891" s="14"/>
      <c r="D891" s="46"/>
      <c r="E891" s="47"/>
      <c r="F891" s="14"/>
      <c r="G891" s="14"/>
      <c r="H891" s="14"/>
    </row>
    <row r="892" spans="1:8" ht="12.75">
      <c r="A892" s="13"/>
      <c r="B892" s="14"/>
      <c r="C892" s="14"/>
      <c r="D892" s="46"/>
      <c r="E892" s="47"/>
      <c r="F892" s="14"/>
      <c r="G892" s="14"/>
      <c r="H892" s="14"/>
    </row>
    <row r="893" spans="1:8" ht="12.75">
      <c r="A893" s="13"/>
      <c r="B893" s="14"/>
      <c r="C893" s="14"/>
      <c r="D893" s="46"/>
      <c r="E893" s="47"/>
      <c r="F893" s="14"/>
      <c r="G893" s="14"/>
      <c r="H893" s="14"/>
    </row>
    <row r="894" spans="1:8" ht="12.75">
      <c r="A894" s="13"/>
      <c r="B894" s="14"/>
      <c r="C894" s="14"/>
      <c r="D894" s="46"/>
      <c r="E894" s="47"/>
      <c r="F894" s="14"/>
      <c r="G894" s="14"/>
      <c r="H894" s="14"/>
    </row>
    <row r="895" spans="1:8" ht="12.75">
      <c r="A895" s="13"/>
      <c r="B895" s="14"/>
      <c r="C895" s="14"/>
      <c r="D895" s="46"/>
      <c r="E895" s="47"/>
      <c r="F895" s="14"/>
      <c r="G895" s="14"/>
      <c r="H895" s="14"/>
    </row>
    <row r="896" spans="1:8" ht="12.75">
      <c r="A896" s="13"/>
      <c r="B896" s="14"/>
      <c r="C896" s="14"/>
      <c r="D896" s="46"/>
      <c r="E896" s="47"/>
      <c r="F896" s="14"/>
      <c r="G896" s="14"/>
      <c r="H896" s="14"/>
    </row>
    <row r="897" spans="1:8" ht="12.75">
      <c r="A897" s="13"/>
      <c r="B897" s="14"/>
      <c r="C897" s="14"/>
      <c r="D897" s="46"/>
      <c r="E897" s="47"/>
      <c r="F897" s="14"/>
      <c r="G897" s="14"/>
      <c r="H897" s="14"/>
    </row>
    <row r="898" spans="1:8" ht="12.75">
      <c r="A898" s="13"/>
      <c r="B898" s="14"/>
      <c r="C898" s="14"/>
      <c r="D898" s="46"/>
      <c r="E898" s="47"/>
      <c r="F898" s="14"/>
      <c r="G898" s="14"/>
      <c r="H898" s="14"/>
    </row>
    <row r="899" spans="1:8" ht="12.75">
      <c r="A899" s="13"/>
      <c r="B899" s="14"/>
      <c r="C899" s="14"/>
      <c r="D899" s="46"/>
      <c r="E899" s="47"/>
      <c r="F899" s="14"/>
      <c r="G899" s="14"/>
      <c r="H899" s="14"/>
    </row>
    <row r="900" spans="1:8" ht="12.75">
      <c r="A900" s="13"/>
      <c r="B900" s="14"/>
      <c r="C900" s="14"/>
      <c r="D900" s="46"/>
      <c r="E900" s="47"/>
      <c r="F900" s="14"/>
      <c r="G900" s="14"/>
      <c r="H900" s="14"/>
    </row>
    <row r="901" spans="1:8" ht="12.75">
      <c r="A901" s="13"/>
      <c r="B901" s="14"/>
      <c r="C901" s="14"/>
      <c r="D901" s="46"/>
      <c r="E901" s="47"/>
      <c r="F901" s="14"/>
      <c r="G901" s="14"/>
      <c r="H901" s="14"/>
    </row>
    <row r="902" spans="1:8" ht="12.75">
      <c r="A902" s="13"/>
      <c r="B902" s="14"/>
      <c r="C902" s="14"/>
      <c r="D902" s="46"/>
      <c r="E902" s="47"/>
      <c r="F902" s="14"/>
      <c r="G902" s="14"/>
      <c r="H902" s="14"/>
    </row>
    <row r="903" spans="1:8" ht="12.75">
      <c r="A903" s="13"/>
      <c r="B903" s="14"/>
      <c r="C903" s="14"/>
      <c r="D903" s="46"/>
      <c r="E903" s="47"/>
      <c r="F903" s="14"/>
      <c r="G903" s="14"/>
      <c r="H903" s="14"/>
    </row>
    <row r="904" spans="1:8" ht="12.75">
      <c r="A904" s="13"/>
      <c r="B904" s="14"/>
      <c r="C904" s="14"/>
      <c r="D904" s="46"/>
      <c r="E904" s="47"/>
      <c r="F904" s="14"/>
      <c r="G904" s="14"/>
      <c r="H904" s="14"/>
    </row>
    <row r="905" spans="1:8" ht="12.75">
      <c r="A905" s="13"/>
      <c r="B905" s="14"/>
      <c r="C905" s="14"/>
      <c r="D905" s="46"/>
      <c r="E905" s="47"/>
      <c r="F905" s="14"/>
      <c r="G905" s="14"/>
      <c r="H905" s="14"/>
    </row>
    <row r="906" spans="1:8" ht="12.75">
      <c r="A906" s="13"/>
      <c r="B906" s="14"/>
      <c r="C906" s="14"/>
      <c r="D906" s="46"/>
      <c r="E906" s="47"/>
      <c r="F906" s="14"/>
      <c r="G906" s="14"/>
      <c r="H906" s="14"/>
    </row>
    <row r="907" spans="1:8" ht="12.75">
      <c r="A907" s="13"/>
      <c r="B907" s="14"/>
      <c r="C907" s="14"/>
      <c r="D907" s="46"/>
      <c r="E907" s="47"/>
      <c r="F907" s="14"/>
      <c r="G907" s="14"/>
      <c r="H907" s="14"/>
    </row>
    <row r="908" spans="1:8" ht="12.75">
      <c r="A908" s="13"/>
      <c r="B908" s="14"/>
      <c r="C908" s="14"/>
      <c r="D908" s="46"/>
      <c r="E908" s="47"/>
      <c r="F908" s="14"/>
      <c r="G908" s="14"/>
      <c r="H908" s="14"/>
    </row>
    <row r="909" spans="1:8" ht="12.75">
      <c r="A909" s="13"/>
      <c r="B909" s="14"/>
      <c r="C909" s="14"/>
      <c r="D909" s="46"/>
      <c r="E909" s="47"/>
      <c r="F909" s="14"/>
      <c r="G909" s="14"/>
      <c r="H909" s="14"/>
    </row>
    <row r="910" spans="1:8" ht="12.75">
      <c r="A910" s="13"/>
      <c r="B910" s="14"/>
      <c r="C910" s="14"/>
      <c r="D910" s="46"/>
      <c r="E910" s="47"/>
      <c r="F910" s="14"/>
      <c r="G910" s="14"/>
      <c r="H910" s="14"/>
    </row>
    <row r="911" spans="1:8" ht="12.75">
      <c r="A911" s="13"/>
      <c r="B911" s="14"/>
      <c r="C911" s="14"/>
      <c r="D911" s="46"/>
      <c r="E911" s="47"/>
      <c r="F911" s="14"/>
      <c r="G911" s="14"/>
      <c r="H911" s="14"/>
    </row>
    <row r="912" spans="1:8" ht="12.75">
      <c r="A912" s="13"/>
      <c r="B912" s="14"/>
      <c r="C912" s="14"/>
      <c r="D912" s="46"/>
      <c r="E912" s="47"/>
      <c r="F912" s="14"/>
      <c r="G912" s="14"/>
      <c r="H912" s="14"/>
    </row>
    <row r="913" spans="1:8" ht="12.75">
      <c r="A913" s="13"/>
      <c r="B913" s="14"/>
      <c r="C913" s="14"/>
      <c r="D913" s="46"/>
      <c r="E913" s="47"/>
      <c r="F913" s="14"/>
      <c r="G913" s="14"/>
      <c r="H913" s="14"/>
    </row>
    <row r="914" spans="1:8" ht="12.75">
      <c r="A914" s="13"/>
      <c r="B914" s="14"/>
      <c r="C914" s="14"/>
      <c r="D914" s="46"/>
      <c r="E914" s="47"/>
      <c r="F914" s="14"/>
      <c r="G914" s="14"/>
      <c r="H914" s="14"/>
    </row>
    <row r="915" spans="1:8" ht="12.75">
      <c r="A915" s="13"/>
      <c r="B915" s="14"/>
      <c r="C915" s="14"/>
      <c r="D915" s="46"/>
      <c r="E915" s="47"/>
      <c r="F915" s="14"/>
      <c r="G915" s="14"/>
      <c r="H915" s="14"/>
    </row>
    <row r="916" spans="1:8" ht="12.75">
      <c r="A916" s="13"/>
      <c r="B916" s="14"/>
      <c r="C916" s="14"/>
      <c r="D916" s="46"/>
      <c r="E916" s="47"/>
      <c r="F916" s="14"/>
      <c r="G916" s="14"/>
      <c r="H916" s="14"/>
    </row>
    <row r="917" spans="1:8" ht="12.75">
      <c r="A917" s="13"/>
      <c r="B917" s="14"/>
      <c r="C917" s="14"/>
      <c r="D917" s="46"/>
      <c r="E917" s="47"/>
      <c r="F917" s="14"/>
      <c r="G917" s="14"/>
      <c r="H917" s="14"/>
    </row>
    <row r="918" spans="1:8" ht="12.75">
      <c r="A918" s="13"/>
      <c r="B918" s="14"/>
      <c r="C918" s="14"/>
      <c r="D918" s="46"/>
      <c r="E918" s="47"/>
      <c r="F918" s="14"/>
      <c r="G918" s="14"/>
      <c r="H918" s="14"/>
    </row>
    <row r="919" spans="1:8" ht="12.75">
      <c r="A919" s="13"/>
      <c r="B919" s="14"/>
      <c r="C919" s="14"/>
      <c r="D919" s="46"/>
      <c r="E919" s="47"/>
      <c r="F919" s="14"/>
      <c r="G919" s="14"/>
      <c r="H919" s="14"/>
    </row>
    <row r="920" spans="1:8" ht="12.75">
      <c r="A920" s="13"/>
      <c r="B920" s="14"/>
      <c r="C920" s="14"/>
      <c r="D920" s="46"/>
      <c r="E920" s="47"/>
      <c r="F920" s="14"/>
      <c r="G920" s="14"/>
      <c r="H920" s="14"/>
    </row>
    <row r="921" spans="1:8" ht="12.75">
      <c r="A921" s="13"/>
      <c r="B921" s="14"/>
      <c r="C921" s="14"/>
      <c r="D921" s="46"/>
      <c r="E921" s="47"/>
      <c r="F921" s="14"/>
      <c r="G921" s="14"/>
      <c r="H921" s="14"/>
    </row>
    <row r="922" spans="1:8" ht="12.75">
      <c r="A922" s="13"/>
      <c r="B922" s="14"/>
      <c r="C922" s="14"/>
      <c r="D922" s="46"/>
      <c r="E922" s="47"/>
      <c r="F922" s="14"/>
      <c r="G922" s="14"/>
      <c r="H922" s="14"/>
    </row>
    <row r="923" spans="1:8" ht="12.75">
      <c r="A923" s="13"/>
      <c r="B923" s="14"/>
      <c r="C923" s="14"/>
      <c r="D923" s="46"/>
      <c r="E923" s="47"/>
      <c r="F923" s="14"/>
      <c r="G923" s="14"/>
      <c r="H923" s="14"/>
    </row>
    <row r="924" spans="1:8" ht="12.75">
      <c r="A924" s="13"/>
      <c r="B924" s="14"/>
      <c r="C924" s="14"/>
      <c r="D924" s="46"/>
      <c r="E924" s="47"/>
      <c r="F924" s="14"/>
      <c r="G924" s="14"/>
      <c r="H924" s="14"/>
    </row>
    <row r="925" spans="1:8" ht="12.75">
      <c r="A925" s="13"/>
      <c r="B925" s="14"/>
      <c r="C925" s="14"/>
      <c r="D925" s="46"/>
      <c r="E925" s="47"/>
      <c r="F925" s="14"/>
      <c r="G925" s="14"/>
      <c r="H925" s="14"/>
    </row>
    <row r="926" spans="1:8" ht="12.75">
      <c r="A926" s="13"/>
      <c r="B926" s="14"/>
      <c r="C926" s="14"/>
      <c r="D926" s="46"/>
      <c r="E926" s="47"/>
      <c r="F926" s="14"/>
      <c r="G926" s="14"/>
      <c r="H926" s="14"/>
    </row>
    <row r="927" spans="1:8" ht="12.75">
      <c r="A927" s="13"/>
      <c r="B927" s="14"/>
      <c r="C927" s="14"/>
      <c r="D927" s="46"/>
      <c r="E927" s="47"/>
      <c r="F927" s="14"/>
      <c r="G927" s="14"/>
      <c r="H927" s="14"/>
    </row>
    <row r="928" spans="1:8" ht="12.75">
      <c r="A928" s="13"/>
      <c r="B928" s="14"/>
      <c r="C928" s="14"/>
      <c r="D928" s="46"/>
      <c r="E928" s="47"/>
      <c r="F928" s="14"/>
      <c r="G928" s="14"/>
      <c r="H928" s="14"/>
    </row>
    <row r="929" spans="1:8" ht="12.75">
      <c r="A929" s="13"/>
      <c r="B929" s="14"/>
      <c r="C929" s="14"/>
      <c r="D929" s="46"/>
      <c r="E929" s="47"/>
      <c r="F929" s="14"/>
      <c r="G929" s="14"/>
      <c r="H929" s="14"/>
    </row>
    <row r="930" spans="1:8" ht="12.75">
      <c r="A930" s="13"/>
      <c r="B930" s="14"/>
      <c r="C930" s="14"/>
      <c r="D930" s="46"/>
      <c r="E930" s="47"/>
      <c r="F930" s="14"/>
      <c r="G930" s="14"/>
      <c r="H930" s="14"/>
    </row>
    <row r="931" spans="1:8" ht="12.75">
      <c r="A931" s="13"/>
      <c r="B931" s="14"/>
      <c r="C931" s="14"/>
      <c r="D931" s="46"/>
      <c r="E931" s="47"/>
      <c r="F931" s="14"/>
      <c r="G931" s="14"/>
      <c r="H931" s="14"/>
    </row>
    <row r="932" spans="1:8" ht="12.75">
      <c r="A932" s="13"/>
      <c r="B932" s="14"/>
      <c r="C932" s="14"/>
      <c r="D932" s="46"/>
      <c r="E932" s="47"/>
      <c r="F932" s="14"/>
      <c r="G932" s="14"/>
      <c r="H932" s="14"/>
    </row>
    <row r="933" spans="1:8" ht="12.75">
      <c r="A933" s="13"/>
      <c r="B933" s="14"/>
      <c r="C933" s="14"/>
      <c r="D933" s="46"/>
      <c r="E933" s="47"/>
      <c r="F933" s="14"/>
      <c r="G933" s="14"/>
      <c r="H933" s="14"/>
    </row>
    <row r="934" spans="1:8" ht="12.75">
      <c r="A934" s="13"/>
      <c r="B934" s="14"/>
      <c r="C934" s="14"/>
      <c r="D934" s="46"/>
      <c r="E934" s="47"/>
      <c r="F934" s="14"/>
      <c r="G934" s="14"/>
      <c r="H934" s="14"/>
    </row>
    <row r="935" spans="1:8" ht="12.75">
      <c r="A935" s="13"/>
      <c r="B935" s="14"/>
      <c r="C935" s="14"/>
      <c r="D935" s="46"/>
      <c r="E935" s="47"/>
      <c r="F935" s="14"/>
      <c r="G935" s="14"/>
      <c r="H935" s="14"/>
    </row>
    <row r="936" spans="1:8" ht="12.75">
      <c r="A936" s="13"/>
      <c r="B936" s="14"/>
      <c r="C936" s="14"/>
      <c r="D936" s="46"/>
      <c r="E936" s="47"/>
      <c r="F936" s="14"/>
      <c r="G936" s="14"/>
      <c r="H936" s="14"/>
    </row>
    <row r="937" spans="1:8" ht="12.75">
      <c r="A937" s="13"/>
      <c r="B937" s="14"/>
      <c r="C937" s="14"/>
      <c r="D937" s="46"/>
      <c r="E937" s="47"/>
      <c r="F937" s="14"/>
      <c r="G937" s="14"/>
      <c r="H937" s="14"/>
    </row>
    <row r="938" spans="1:8" ht="12.75">
      <c r="A938" s="13"/>
      <c r="B938" s="14"/>
      <c r="C938" s="14"/>
      <c r="D938" s="46"/>
      <c r="E938" s="47"/>
      <c r="F938" s="14"/>
      <c r="G938" s="14"/>
      <c r="H938" s="14"/>
    </row>
    <row r="939" spans="1:8" ht="12.75">
      <c r="A939" s="13"/>
      <c r="B939" s="14"/>
      <c r="C939" s="14"/>
      <c r="D939" s="46"/>
      <c r="E939" s="47"/>
      <c r="F939" s="14"/>
      <c r="G939" s="14"/>
      <c r="H939" s="14"/>
    </row>
    <row r="940" spans="1:8" ht="12.75">
      <c r="A940" s="13"/>
      <c r="B940" s="14"/>
      <c r="C940" s="14"/>
      <c r="D940" s="46"/>
      <c r="E940" s="47"/>
      <c r="F940" s="14"/>
      <c r="G940" s="14"/>
      <c r="H940" s="14"/>
    </row>
    <row r="941" spans="1:8" ht="12.75">
      <c r="A941" s="13"/>
      <c r="B941" s="14"/>
      <c r="C941" s="14"/>
      <c r="D941" s="46"/>
      <c r="E941" s="47"/>
      <c r="F941" s="14"/>
      <c r="G941" s="14"/>
      <c r="H941" s="14"/>
    </row>
    <row r="942" spans="1:8" ht="12.75">
      <c r="A942" s="13"/>
      <c r="B942" s="14"/>
      <c r="C942" s="14"/>
      <c r="D942" s="46"/>
      <c r="E942" s="47"/>
      <c r="F942" s="14"/>
      <c r="G942" s="14"/>
      <c r="H942" s="14"/>
    </row>
    <row r="943" spans="1:8" ht="12.75">
      <c r="A943" s="13"/>
      <c r="B943" s="14"/>
      <c r="C943" s="14"/>
      <c r="D943" s="46"/>
      <c r="E943" s="47"/>
      <c r="F943" s="14"/>
      <c r="G943" s="14"/>
      <c r="H943" s="14"/>
    </row>
    <row r="944" spans="1:8" ht="12.75">
      <c r="A944" s="13"/>
      <c r="B944" s="14"/>
      <c r="C944" s="14"/>
      <c r="D944" s="46"/>
      <c r="E944" s="47"/>
      <c r="F944" s="14"/>
      <c r="G944" s="14"/>
      <c r="H944" s="14"/>
    </row>
    <row r="945" spans="1:8" ht="12.75">
      <c r="A945" s="13"/>
      <c r="B945" s="14"/>
      <c r="C945" s="14"/>
      <c r="D945" s="46"/>
      <c r="E945" s="47"/>
      <c r="F945" s="14"/>
      <c r="G945" s="14"/>
      <c r="H945" s="14"/>
    </row>
    <row r="946" spans="1:8" ht="12.75">
      <c r="A946" s="13"/>
      <c r="B946" s="14"/>
      <c r="C946" s="14"/>
      <c r="D946" s="46"/>
      <c r="E946" s="47"/>
      <c r="F946" s="14"/>
      <c r="G946" s="14"/>
      <c r="H946" s="14"/>
    </row>
    <row r="947" spans="1:8" ht="12.75">
      <c r="A947" s="13"/>
      <c r="B947" s="14"/>
      <c r="C947" s="14"/>
      <c r="D947" s="46"/>
      <c r="E947" s="47"/>
      <c r="F947" s="14"/>
      <c r="G947" s="14"/>
      <c r="H947" s="14"/>
    </row>
    <row r="948" spans="1:8" ht="12.75">
      <c r="A948" s="13"/>
      <c r="B948" s="14"/>
      <c r="C948" s="14"/>
      <c r="D948" s="46"/>
      <c r="E948" s="47"/>
      <c r="F948" s="14"/>
      <c r="G948" s="14"/>
      <c r="H948" s="14"/>
    </row>
    <row r="949" spans="1:8" ht="12.75">
      <c r="A949" s="13"/>
      <c r="B949" s="14"/>
      <c r="C949" s="14"/>
      <c r="D949" s="46"/>
      <c r="E949" s="47"/>
      <c r="F949" s="14"/>
      <c r="G949" s="14"/>
      <c r="H949" s="14"/>
    </row>
    <row r="950" spans="1:8" ht="12.75">
      <c r="A950" s="13"/>
      <c r="B950" s="14"/>
      <c r="C950" s="14"/>
      <c r="D950" s="46"/>
      <c r="E950" s="47"/>
      <c r="F950" s="14"/>
      <c r="G950" s="14"/>
      <c r="H950" s="14"/>
    </row>
    <row r="951" spans="1:8" ht="12.75">
      <c r="A951" s="13"/>
      <c r="B951" s="14"/>
      <c r="C951" s="14"/>
      <c r="D951" s="46"/>
      <c r="E951" s="47"/>
      <c r="F951" s="14"/>
      <c r="G951" s="14"/>
      <c r="H951" s="14"/>
    </row>
    <row r="952" spans="1:8" ht="12.75">
      <c r="A952" s="13"/>
      <c r="B952" s="14"/>
      <c r="C952" s="14"/>
      <c r="D952" s="46"/>
      <c r="E952" s="47"/>
      <c r="F952" s="14"/>
      <c r="G952" s="14"/>
      <c r="H952" s="14"/>
    </row>
    <row r="953" spans="1:8" ht="12.75">
      <c r="A953" s="13"/>
      <c r="B953" s="14"/>
      <c r="C953" s="14"/>
      <c r="D953" s="46"/>
      <c r="E953" s="47"/>
      <c r="F953" s="14"/>
      <c r="G953" s="14"/>
      <c r="H953" s="14"/>
    </row>
    <row r="954" spans="1:8" ht="12.75">
      <c r="A954" s="13"/>
      <c r="B954" s="14"/>
      <c r="C954" s="14"/>
      <c r="D954" s="46"/>
      <c r="E954" s="47"/>
      <c r="F954" s="14"/>
      <c r="G954" s="14"/>
      <c r="H954" s="14"/>
    </row>
    <row r="955" spans="1:8" ht="12.75">
      <c r="A955" s="13"/>
      <c r="B955" s="14"/>
      <c r="C955" s="14"/>
      <c r="D955" s="46"/>
      <c r="E955" s="47"/>
      <c r="F955" s="14"/>
      <c r="G955" s="14"/>
      <c r="H955" s="14"/>
    </row>
    <row r="956" spans="1:8" ht="12.75">
      <c r="A956" s="13"/>
      <c r="B956" s="14"/>
      <c r="C956" s="14"/>
      <c r="D956" s="46"/>
      <c r="E956" s="47"/>
      <c r="F956" s="14"/>
      <c r="G956" s="14"/>
      <c r="H956" s="14"/>
    </row>
    <row r="957" spans="1:8" ht="12.75">
      <c r="A957" s="13"/>
      <c r="B957" s="14"/>
      <c r="C957" s="14"/>
      <c r="D957" s="46"/>
      <c r="E957" s="47"/>
      <c r="F957" s="14"/>
      <c r="G957" s="14"/>
      <c r="H957" s="14"/>
    </row>
    <row r="958" spans="1:8" ht="12.75">
      <c r="A958" s="13"/>
      <c r="B958" s="14"/>
      <c r="C958" s="14"/>
      <c r="D958" s="46"/>
      <c r="E958" s="47"/>
      <c r="F958" s="14"/>
      <c r="G958" s="14"/>
      <c r="H958" s="14"/>
    </row>
    <row r="959" spans="1:8" ht="12.75">
      <c r="A959" s="13"/>
      <c r="B959" s="14"/>
      <c r="C959" s="14"/>
      <c r="D959" s="46"/>
      <c r="E959" s="47"/>
      <c r="F959" s="14"/>
      <c r="G959" s="14"/>
      <c r="H959" s="14"/>
    </row>
    <row r="960" spans="1:8" ht="12.75">
      <c r="A960" s="13"/>
      <c r="B960" s="14"/>
      <c r="C960" s="14"/>
      <c r="D960" s="46"/>
      <c r="E960" s="47"/>
      <c r="F960" s="14"/>
      <c r="G960" s="14"/>
      <c r="H960" s="14"/>
    </row>
    <row r="961" spans="1:8" ht="12.75">
      <c r="A961" s="13"/>
      <c r="B961" s="14"/>
      <c r="C961" s="14"/>
      <c r="D961" s="46"/>
      <c r="E961" s="47"/>
      <c r="F961" s="14"/>
      <c r="G961" s="14"/>
      <c r="H961" s="14"/>
    </row>
    <row r="962" spans="1:8" ht="12.75">
      <c r="A962" s="13"/>
      <c r="B962" s="14"/>
      <c r="C962" s="14"/>
      <c r="D962" s="46"/>
      <c r="E962" s="47"/>
      <c r="F962" s="14"/>
      <c r="G962" s="14"/>
      <c r="H962" s="14"/>
    </row>
    <row r="963" spans="1:8" ht="12.75">
      <c r="A963" s="13"/>
      <c r="B963" s="14"/>
      <c r="C963" s="14"/>
      <c r="D963" s="46"/>
      <c r="E963" s="47"/>
      <c r="F963" s="14"/>
      <c r="G963" s="14"/>
      <c r="H963" s="14"/>
    </row>
    <row r="964" spans="1:8" ht="12.75">
      <c r="A964" s="13"/>
      <c r="B964" s="14"/>
      <c r="C964" s="14"/>
      <c r="D964" s="46"/>
      <c r="E964" s="47"/>
      <c r="F964" s="14"/>
      <c r="G964" s="14"/>
      <c r="H964" s="14"/>
    </row>
    <row r="965" spans="1:8" ht="12.75">
      <c r="A965" s="13"/>
      <c r="B965" s="14"/>
      <c r="C965" s="14"/>
      <c r="D965" s="46"/>
      <c r="E965" s="47"/>
      <c r="F965" s="14"/>
      <c r="G965" s="14"/>
      <c r="H965" s="14"/>
    </row>
    <row r="966" spans="1:8" ht="12.75">
      <c r="A966" s="13"/>
      <c r="B966" s="14"/>
      <c r="C966" s="14"/>
      <c r="D966" s="46"/>
      <c r="E966" s="47"/>
      <c r="F966" s="14"/>
      <c r="G966" s="14"/>
      <c r="H966" s="14"/>
    </row>
    <row r="967" spans="1:8" ht="12.75">
      <c r="A967" s="13"/>
      <c r="B967" s="14"/>
      <c r="C967" s="14"/>
      <c r="D967" s="46"/>
      <c r="E967" s="47"/>
      <c r="F967" s="14"/>
      <c r="G967" s="14"/>
      <c r="H967" s="14"/>
    </row>
    <row r="968" spans="1:8" ht="12.75">
      <c r="A968" s="13"/>
      <c r="B968" s="14"/>
      <c r="C968" s="14"/>
      <c r="D968" s="46"/>
      <c r="E968" s="47"/>
      <c r="F968" s="14"/>
      <c r="G968" s="14"/>
      <c r="H968" s="14"/>
    </row>
    <row r="969" spans="1:8" ht="12.75">
      <c r="A969" s="13"/>
      <c r="B969" s="14"/>
      <c r="C969" s="14"/>
      <c r="D969" s="46"/>
      <c r="E969" s="47"/>
      <c r="F969" s="14"/>
      <c r="G969" s="14"/>
      <c r="H969" s="14"/>
    </row>
    <row r="970" spans="1:8" ht="12.75">
      <c r="A970" s="13"/>
      <c r="B970" s="14"/>
      <c r="C970" s="14"/>
      <c r="D970" s="46"/>
      <c r="E970" s="47"/>
      <c r="F970" s="14"/>
      <c r="G970" s="14"/>
      <c r="H970" s="14"/>
    </row>
    <row r="971" spans="1:8" ht="12.75">
      <c r="A971" s="13"/>
      <c r="B971" s="14"/>
      <c r="C971" s="14"/>
      <c r="D971" s="46"/>
      <c r="E971" s="47"/>
      <c r="F971" s="14"/>
      <c r="G971" s="14"/>
      <c r="H971" s="14"/>
    </row>
    <row r="972" spans="1:8" ht="12.75">
      <c r="A972" s="13"/>
      <c r="B972" s="14"/>
      <c r="C972" s="14"/>
      <c r="D972" s="46"/>
      <c r="E972" s="47"/>
      <c r="F972" s="14"/>
      <c r="G972" s="14"/>
      <c r="H972" s="14"/>
    </row>
    <row r="973" spans="1:8" ht="12.75">
      <c r="A973" s="13"/>
      <c r="B973" s="14"/>
      <c r="C973" s="14"/>
      <c r="D973" s="46"/>
      <c r="E973" s="47"/>
      <c r="F973" s="14"/>
      <c r="G973" s="14"/>
      <c r="H973" s="14"/>
    </row>
    <row r="974" spans="1:8" ht="12.75">
      <c r="A974" s="13"/>
      <c r="B974" s="14"/>
      <c r="C974" s="14"/>
      <c r="D974" s="46"/>
      <c r="E974" s="47"/>
      <c r="F974" s="14"/>
      <c r="G974" s="14"/>
      <c r="H974" s="14"/>
    </row>
    <row r="975" spans="1:8" ht="12.75">
      <c r="A975" s="13"/>
      <c r="B975" s="14"/>
      <c r="C975" s="14"/>
      <c r="D975" s="46"/>
      <c r="E975" s="47"/>
      <c r="F975" s="14"/>
      <c r="G975" s="14"/>
      <c r="H975" s="14"/>
    </row>
    <row r="976" spans="1:8" ht="12.75">
      <c r="A976" s="13"/>
      <c r="B976" s="14"/>
      <c r="C976" s="14"/>
      <c r="D976" s="46"/>
      <c r="E976" s="47"/>
      <c r="F976" s="14"/>
      <c r="G976" s="14"/>
      <c r="H976" s="14"/>
    </row>
    <row r="977" spans="1:8" ht="12.75">
      <c r="A977" s="13"/>
      <c r="B977" s="14"/>
      <c r="C977" s="14"/>
      <c r="D977" s="46"/>
      <c r="E977" s="47"/>
      <c r="F977" s="14"/>
      <c r="G977" s="14"/>
      <c r="H977" s="14"/>
    </row>
    <row r="978" spans="1:8" ht="12.75">
      <c r="A978" s="13"/>
      <c r="B978" s="14"/>
      <c r="C978" s="14"/>
      <c r="D978" s="46"/>
      <c r="E978" s="47"/>
      <c r="F978" s="14"/>
      <c r="G978" s="14"/>
      <c r="H978" s="14"/>
    </row>
    <row r="979" spans="1:8" ht="12.75">
      <c r="A979" s="13"/>
      <c r="B979" s="14"/>
      <c r="C979" s="14"/>
      <c r="D979" s="46"/>
      <c r="E979" s="47"/>
      <c r="F979" s="14"/>
      <c r="G979" s="14"/>
      <c r="H979" s="14"/>
    </row>
    <row r="980" spans="1:8" ht="12.75">
      <c r="A980" s="13"/>
      <c r="B980" s="14"/>
      <c r="C980" s="14"/>
      <c r="D980" s="46"/>
      <c r="E980" s="47"/>
      <c r="F980" s="14"/>
      <c r="G980" s="14"/>
      <c r="H980" s="14"/>
    </row>
    <row r="981" spans="1:8" ht="12.75">
      <c r="A981" s="13"/>
      <c r="B981" s="14"/>
      <c r="C981" s="14"/>
      <c r="D981" s="46"/>
      <c r="E981" s="47"/>
      <c r="F981" s="14"/>
      <c r="G981" s="14"/>
      <c r="H981" s="14"/>
    </row>
    <row r="982" spans="1:8" ht="12.75">
      <c r="A982" s="13"/>
      <c r="B982" s="14"/>
      <c r="C982" s="14"/>
      <c r="D982" s="46"/>
      <c r="E982" s="47"/>
      <c r="F982" s="14"/>
      <c r="G982" s="14"/>
      <c r="H982" s="14"/>
    </row>
    <row r="983" spans="1:8" ht="12.75">
      <c r="A983" s="13"/>
      <c r="B983" s="14"/>
      <c r="C983" s="14"/>
      <c r="D983" s="46"/>
      <c r="E983" s="47"/>
      <c r="F983" s="14"/>
      <c r="G983" s="14"/>
      <c r="H983" s="14"/>
    </row>
    <row r="984" spans="1:8" ht="12.75">
      <c r="A984" s="13"/>
      <c r="B984" s="14"/>
      <c r="C984" s="14"/>
      <c r="D984" s="46"/>
      <c r="E984" s="47"/>
      <c r="F984" s="14"/>
      <c r="G984" s="14"/>
      <c r="H984" s="14"/>
    </row>
    <row r="985" spans="1:8" ht="12.75">
      <c r="A985" s="13"/>
      <c r="B985" s="14"/>
      <c r="C985" s="14"/>
      <c r="D985" s="46"/>
      <c r="E985" s="47"/>
      <c r="F985" s="14"/>
      <c r="G985" s="14"/>
      <c r="H985" s="14"/>
    </row>
    <row r="986" spans="1:8" ht="12.75">
      <c r="A986" s="13"/>
      <c r="B986" s="14"/>
      <c r="C986" s="14"/>
      <c r="D986" s="46"/>
      <c r="E986" s="47"/>
      <c r="F986" s="14"/>
      <c r="G986" s="14"/>
      <c r="H986" s="14"/>
    </row>
    <row r="987" spans="1:8" ht="12.75">
      <c r="A987" s="13"/>
      <c r="B987" s="14"/>
      <c r="C987" s="14"/>
      <c r="D987" s="46"/>
      <c r="E987" s="47"/>
      <c r="F987" s="14"/>
      <c r="G987" s="14"/>
      <c r="H987" s="14"/>
    </row>
    <row r="988" spans="1:8" ht="12.75">
      <c r="A988" s="13"/>
      <c r="B988" s="14"/>
      <c r="C988" s="14"/>
      <c r="D988" s="46"/>
      <c r="E988" s="47"/>
      <c r="F988" s="14"/>
      <c r="G988" s="14"/>
      <c r="H988" s="14"/>
    </row>
    <row r="989" spans="1:8" ht="12.75">
      <c r="A989" s="13"/>
      <c r="B989" s="14"/>
      <c r="C989" s="14"/>
      <c r="D989" s="46"/>
      <c r="E989" s="47"/>
      <c r="F989" s="14"/>
      <c r="G989" s="14"/>
      <c r="H989" s="14"/>
    </row>
    <row r="990" spans="1:8" ht="12.75">
      <c r="A990" s="13"/>
      <c r="B990" s="14"/>
      <c r="C990" s="14"/>
      <c r="D990" s="46"/>
      <c r="E990" s="47"/>
      <c r="F990" s="14"/>
      <c r="G990" s="14"/>
      <c r="H990" s="14"/>
    </row>
    <row r="991" spans="1:8" ht="12.75">
      <c r="A991" s="13"/>
      <c r="B991" s="14"/>
      <c r="C991" s="14"/>
      <c r="D991" s="46"/>
      <c r="E991" s="47"/>
      <c r="F991" s="14"/>
      <c r="G991" s="14"/>
      <c r="H991" s="14"/>
    </row>
    <row r="992" spans="1:8" ht="12.75">
      <c r="A992" s="13"/>
      <c r="B992" s="14"/>
      <c r="C992" s="14"/>
      <c r="D992" s="46"/>
      <c r="E992" s="47"/>
      <c r="F992" s="14"/>
      <c r="G992" s="14"/>
      <c r="H992" s="14"/>
    </row>
    <row r="993" spans="1:8" ht="12.75">
      <c r="A993" s="13"/>
      <c r="B993" s="14"/>
      <c r="C993" s="14"/>
      <c r="D993" s="46"/>
      <c r="E993" s="47"/>
      <c r="F993" s="14"/>
      <c r="G993" s="14"/>
      <c r="H993" s="14"/>
    </row>
    <row r="994" spans="1:8" ht="12.75">
      <c r="A994" s="13"/>
      <c r="B994" s="14"/>
      <c r="C994" s="14"/>
      <c r="D994" s="46"/>
      <c r="E994" s="47"/>
      <c r="F994" s="14"/>
      <c r="G994" s="14"/>
      <c r="H994" s="14"/>
    </row>
    <row r="995" spans="1:8" ht="12.75">
      <c r="A995" s="13"/>
      <c r="B995" s="14"/>
      <c r="C995" s="14"/>
      <c r="D995" s="46"/>
      <c r="E995" s="47"/>
      <c r="F995" s="14"/>
      <c r="G995" s="14"/>
      <c r="H995" s="14"/>
    </row>
    <row r="996" spans="1:8" ht="12.75">
      <c r="A996" s="13"/>
      <c r="B996" s="14"/>
      <c r="C996" s="14"/>
      <c r="D996" s="46"/>
      <c r="E996" s="47"/>
      <c r="F996" s="14"/>
      <c r="G996" s="14"/>
      <c r="H996" s="14"/>
    </row>
    <row r="997" spans="1:8" ht="12.75">
      <c r="A997" s="13"/>
      <c r="B997" s="14"/>
      <c r="C997" s="14"/>
      <c r="D997" s="46"/>
      <c r="E997" s="47"/>
      <c r="F997" s="14"/>
      <c r="G997" s="14"/>
      <c r="H997" s="14"/>
    </row>
    <row r="998" spans="1:8" ht="12.75">
      <c r="A998" s="13"/>
      <c r="B998" s="14"/>
      <c r="C998" s="14"/>
      <c r="D998" s="46"/>
      <c r="E998" s="47"/>
      <c r="F998" s="14"/>
      <c r="G998" s="14"/>
      <c r="H998" s="14"/>
    </row>
    <row r="999" spans="1:8" ht="12.75">
      <c r="A999" s="13"/>
      <c r="B999" s="14"/>
      <c r="C999" s="14"/>
      <c r="D999" s="46"/>
      <c r="E999" s="47"/>
      <c r="F999" s="14"/>
      <c r="G999" s="14"/>
      <c r="H999" s="14"/>
    </row>
    <row r="1000" spans="1:8" ht="12.75">
      <c r="A1000" s="13"/>
      <c r="B1000" s="14"/>
      <c r="C1000" s="14"/>
      <c r="D1000" s="46"/>
      <c r="E1000" s="47"/>
      <c r="F1000" s="14"/>
      <c r="G1000" s="14"/>
      <c r="H1000" s="14"/>
    </row>
    <row r="1001" spans="1:8" ht="12.75">
      <c r="A1001" s="13"/>
      <c r="B1001" s="14"/>
      <c r="C1001" s="14"/>
      <c r="D1001" s="46"/>
      <c r="E1001" s="47"/>
      <c r="F1001" s="14"/>
      <c r="G1001" s="14"/>
      <c r="H1001" s="14"/>
    </row>
    <row r="1002" spans="1:8" ht="12.75">
      <c r="A1002" s="13"/>
      <c r="B1002" s="14"/>
      <c r="C1002" s="14"/>
      <c r="D1002" s="46"/>
      <c r="E1002" s="47"/>
      <c r="F1002" s="14"/>
      <c r="G1002" s="14"/>
      <c r="H1002" s="14"/>
    </row>
    <row r="1003" spans="1:8" ht="12.75">
      <c r="A1003" s="13"/>
      <c r="B1003" s="14"/>
      <c r="C1003" s="14"/>
      <c r="D1003" s="46"/>
      <c r="E1003" s="47"/>
      <c r="F1003" s="14"/>
      <c r="G1003" s="14"/>
      <c r="H1003" s="14"/>
    </row>
  </sheetData>
  <mergeCells count="5">
    <mergeCell ref="A1:H1"/>
    <mergeCell ref="A2:H2"/>
    <mergeCell ref="D3:D4"/>
    <mergeCell ref="G3:H3"/>
    <mergeCell ref="C15:E26"/>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1002"/>
  <sheetViews>
    <sheetView showGridLines="0" workbookViewId="0">
      <selection sqref="A1:M1"/>
    </sheetView>
  </sheetViews>
  <sheetFormatPr defaultColWidth="12.59765625" defaultRowHeight="15.75" customHeight="1"/>
  <cols>
    <col min="1" max="2" width="8.59765625" customWidth="1"/>
    <col min="8" max="8" width="10.3984375" customWidth="1"/>
    <col min="11" max="11" width="10.46484375" customWidth="1"/>
    <col min="12" max="12" width="8.59765625" customWidth="1"/>
  </cols>
  <sheetData>
    <row r="1" spans="1:13">
      <c r="A1" s="338" t="s">
        <v>40</v>
      </c>
      <c r="B1" s="329"/>
      <c r="C1" s="329"/>
      <c r="D1" s="329"/>
      <c r="E1" s="329"/>
      <c r="F1" s="329"/>
      <c r="G1" s="329"/>
      <c r="H1" s="329"/>
      <c r="I1" s="329"/>
      <c r="J1" s="329"/>
      <c r="K1" s="329"/>
      <c r="L1" s="329"/>
      <c r="M1" s="329"/>
    </row>
    <row r="2" spans="1:13">
      <c r="A2" s="339" t="s">
        <v>41</v>
      </c>
      <c r="B2" s="331"/>
      <c r="C2" s="331"/>
      <c r="D2" s="331"/>
      <c r="E2" s="331"/>
      <c r="F2" s="331"/>
      <c r="G2" s="331"/>
      <c r="H2" s="331"/>
      <c r="I2" s="331"/>
      <c r="J2" s="331"/>
      <c r="K2" s="331"/>
      <c r="L2" s="331"/>
      <c r="M2" s="331"/>
    </row>
    <row r="3" spans="1:13" ht="15.75" customHeight="1">
      <c r="A3" s="48" t="s">
        <v>42</v>
      </c>
      <c r="B3" s="48" t="s">
        <v>43</v>
      </c>
      <c r="C3" s="10" t="s">
        <v>44</v>
      </c>
      <c r="F3" s="332" t="s">
        <v>30</v>
      </c>
      <c r="G3" s="11"/>
      <c r="H3" s="12">
        <v>0.9</v>
      </c>
      <c r="I3" s="340" t="s">
        <v>31</v>
      </c>
      <c r="J3" s="341"/>
      <c r="K3" s="341"/>
      <c r="L3" s="335"/>
    </row>
    <row r="4" spans="1:13">
      <c r="A4" s="49">
        <v>1036</v>
      </c>
      <c r="B4" s="49">
        <v>1043</v>
      </c>
      <c r="C4" s="10" t="s">
        <v>45</v>
      </c>
      <c r="F4" s="333"/>
      <c r="G4" s="11"/>
      <c r="K4" s="50"/>
    </row>
    <row r="5" spans="1:13" ht="15.75" customHeight="1">
      <c r="A5" s="49">
        <v>1036</v>
      </c>
      <c r="B5" s="49">
        <v>1048</v>
      </c>
      <c r="C5" s="2"/>
      <c r="D5" s="2"/>
      <c r="E5" s="15" t="s">
        <v>32</v>
      </c>
      <c r="F5" s="16" t="s">
        <v>33</v>
      </c>
      <c r="G5" s="17" t="s">
        <v>34</v>
      </c>
      <c r="J5" s="51" t="s">
        <v>15</v>
      </c>
      <c r="K5" s="51" t="s">
        <v>46</v>
      </c>
      <c r="L5" s="52" t="s">
        <v>36</v>
      </c>
      <c r="M5" s="52" t="s">
        <v>47</v>
      </c>
    </row>
    <row r="6" spans="1:13" ht="15.75" customHeight="1">
      <c r="A6" s="49">
        <v>1079</v>
      </c>
      <c r="B6" s="49">
        <v>1051</v>
      </c>
      <c r="D6" s="53" t="str">
        <f>A3</f>
        <v>SK Match</v>
      </c>
      <c r="E6" s="54">
        <f>F6-_xlfn.STDEV.S(A:A)/SQRT(K6)* _xlfn.T.INV(1-(1-H3)/2,K6-1)</f>
        <v>1051.7612977745239</v>
      </c>
      <c r="F6" s="55">
        <f>AVERAGE(A:A)</f>
        <v>1055.3877551020407</v>
      </c>
      <c r="G6" s="56">
        <f>F6+_xlfn.STDEV.S(A:A)/SQRT(K6)* _xlfn.T.INV(1-(1-H3)/2,K6-1)</f>
        <v>1059.0142124295576</v>
      </c>
      <c r="H6" s="57" t="str">
        <f>TEXT(F6,"0.0")&amp;" ± "&amp;TEXT(_xlfn.STDEV.S(A:A)/SQRT(K6)* _xlfn.T.INV(1-(1-H3)/2,K6-1),"0.0")</f>
        <v>1055.4 ± 3.6</v>
      </c>
      <c r="I6" s="58" t="str">
        <f t="shared" ref="I6:I7" si="0">D6</f>
        <v>SK Match</v>
      </c>
      <c r="J6" s="59">
        <f>MAX(A:A)-MIN(A:A)</f>
        <v>63</v>
      </c>
      <c r="K6" s="60">
        <f>COUNT(A:A)</f>
        <v>49</v>
      </c>
      <c r="L6" s="61">
        <f t="shared" ref="L6:L7" si="1">EXP(GAMMALN((K6-1)/2) - LN(SQRT(2/(K6-1))) - GAMMALN(K6/2))</f>
        <v>1.0052215417490218</v>
      </c>
      <c r="M6" s="61">
        <f t="shared" ref="M6:M7" si="2">F13/K6</f>
        <v>4.6750138831042616</v>
      </c>
    </row>
    <row r="7" spans="1:13" ht="15.75" customHeight="1">
      <c r="A7" s="49">
        <v>1073</v>
      </c>
      <c r="B7" s="49">
        <v>1029</v>
      </c>
      <c r="D7" s="62" t="str">
        <f>B3</f>
        <v>SK+</v>
      </c>
      <c r="E7" s="63">
        <f>F7-_xlfn.STDEV.S(B:B)/SQRT(K7)* _xlfn.T.INV(1-(1-H3)/2,K7-1)</f>
        <v>1035.9441139714982</v>
      </c>
      <c r="F7" s="64">
        <f>AVERAGE(B:B)</f>
        <v>1039.7352941176471</v>
      </c>
      <c r="G7" s="65">
        <f>F7+_xlfn.STDEV.S(B:B)/SQRT(K7)* _xlfn.T.INV(1-(1-H3)/2,K7-1)</f>
        <v>1043.526474263796</v>
      </c>
      <c r="H7" s="66" t="str">
        <f>TEXT(F7,"0.0")&amp;" ± "&amp;TEXT(_xlfn.STDEV.S(B:B)/SQRT(K7)* _xlfn.T.INV(1-(1-H3)/2,K7-1),"0.0")</f>
        <v>1039.7 ± 3.8</v>
      </c>
      <c r="I7" s="67" t="str">
        <f t="shared" si="0"/>
        <v>SK+</v>
      </c>
      <c r="J7" s="68">
        <f>MAX(B:B)-MIN(B:B)</f>
        <v>58</v>
      </c>
      <c r="K7" s="68">
        <f>COUNT(B:B)</f>
        <v>34</v>
      </c>
      <c r="L7" s="61">
        <f t="shared" si="1"/>
        <v>1.0076033592604576</v>
      </c>
      <c r="M7" s="61">
        <f t="shared" si="2"/>
        <v>5.0183757995176679</v>
      </c>
    </row>
    <row r="8" spans="1:13">
      <c r="A8" s="49">
        <v>1059</v>
      </c>
      <c r="B8" s="49">
        <v>1025</v>
      </c>
      <c r="C8" s="2"/>
      <c r="D8" s="2"/>
      <c r="E8" s="69"/>
      <c r="F8" s="70"/>
      <c r="G8" s="71"/>
      <c r="L8" s="72"/>
      <c r="M8" s="72"/>
    </row>
    <row r="9" spans="1:13">
      <c r="A9" s="49">
        <v>1059</v>
      </c>
      <c r="B9" s="49">
        <v>1055</v>
      </c>
      <c r="C9" s="35"/>
      <c r="D9" s="2"/>
      <c r="E9" s="29" t="s">
        <v>32</v>
      </c>
      <c r="F9" s="73" t="s">
        <v>37</v>
      </c>
      <c r="G9" s="31" t="s">
        <v>34</v>
      </c>
      <c r="L9" s="72"/>
      <c r="M9" s="72"/>
    </row>
    <row r="10" spans="1:13" ht="15.75" customHeight="1">
      <c r="A10" s="49">
        <v>1020</v>
      </c>
      <c r="B10" s="49">
        <v>1035</v>
      </c>
      <c r="C10" s="35"/>
      <c r="D10" s="74" t="str">
        <f>A3</f>
        <v>SK Match</v>
      </c>
      <c r="E10" s="75">
        <f t="shared" ref="E10:E11" si="3">SQRT(E13)</f>
        <v>12.989238427294749</v>
      </c>
      <c r="F10" s="76">
        <f t="shared" ref="F10:F11" si="4">L6*SQRT(F13)</f>
        <v>15.214275610821648</v>
      </c>
      <c r="G10" s="77">
        <f t="shared" ref="G10:G11" si="5">SQRT(G13)</f>
        <v>18.226728619509753</v>
      </c>
      <c r="H10" s="7"/>
      <c r="L10" s="72"/>
      <c r="M10" s="72"/>
    </row>
    <row r="11" spans="1:13" ht="15.75" customHeight="1">
      <c r="A11" s="49">
        <v>1045</v>
      </c>
      <c r="B11" s="49">
        <v>1044</v>
      </c>
      <c r="C11" s="78"/>
      <c r="D11" s="79" t="str">
        <f>B3</f>
        <v>SK+</v>
      </c>
      <c r="E11" s="80">
        <f t="shared" si="3"/>
        <v>10.899068434890617</v>
      </c>
      <c r="F11" s="81">
        <f t="shared" si="4"/>
        <v>13.161659627273902</v>
      </c>
      <c r="G11" s="82">
        <f t="shared" si="5"/>
        <v>16.426795856843359</v>
      </c>
      <c r="H11" s="7"/>
      <c r="L11" s="72"/>
      <c r="M11" s="72"/>
    </row>
    <row r="12" spans="1:13">
      <c r="A12" s="49">
        <v>1049</v>
      </c>
      <c r="B12" s="49">
        <v>1036</v>
      </c>
      <c r="C12" s="83"/>
      <c r="D12" s="78"/>
      <c r="E12" s="84" t="s">
        <v>32</v>
      </c>
      <c r="F12" s="85" t="s">
        <v>39</v>
      </c>
      <c r="G12" s="86" t="s">
        <v>34</v>
      </c>
      <c r="L12" s="72"/>
      <c r="M12" s="72"/>
    </row>
    <row r="13" spans="1:13">
      <c r="A13" s="49">
        <v>1034</v>
      </c>
      <c r="B13" s="49">
        <v>1039</v>
      </c>
      <c r="D13" s="87" t="str">
        <f>A3</f>
        <v>SK Match</v>
      </c>
      <c r="E13" s="88">
        <f>(K6-1)*F13/CHIINV((1-H3)/2,K6-1)</f>
        <v>168.72031492111057</v>
      </c>
      <c r="F13" s="89">
        <f>_xlfn.VAR.S(A:A)</f>
        <v>229.0756802721088</v>
      </c>
      <c r="G13" s="90">
        <f>(K6-1)*F13/CHIINV(1-(1-H3)/2,K6-1)</f>
        <v>332.21363616925595</v>
      </c>
      <c r="L13" s="72"/>
      <c r="M13" s="72"/>
    </row>
    <row r="14" spans="1:13">
      <c r="A14" s="49">
        <v>1030</v>
      </c>
      <c r="B14" s="49">
        <v>1034</v>
      </c>
      <c r="D14" s="50" t="str">
        <f>B3</f>
        <v>SK+</v>
      </c>
      <c r="E14" s="83">
        <f>(K7-1)*F14/CHIINV((1-H3)/2,K7-1)</f>
        <v>118.78969274842902</v>
      </c>
      <c r="F14" s="91">
        <f>_xlfn.VAR.S(B:B)</f>
        <v>170.62477718360071</v>
      </c>
      <c r="G14" s="92">
        <f>(K7-1)*F14/CHIINV(1-(1-H3)/2,K7-1)</f>
        <v>269.83962212240618</v>
      </c>
      <c r="L14" s="72"/>
      <c r="M14" s="72"/>
    </row>
    <row r="15" spans="1:13" ht="15.75" customHeight="1">
      <c r="A15" s="49">
        <v>1062</v>
      </c>
      <c r="B15" s="49">
        <v>1055</v>
      </c>
      <c r="D15" s="342" t="s">
        <v>48</v>
      </c>
      <c r="E15" s="329"/>
      <c r="F15" s="329"/>
      <c r="G15" s="329"/>
      <c r="H15" s="329"/>
      <c r="I15" s="93"/>
      <c r="L15" s="72"/>
      <c r="M15" s="72"/>
    </row>
    <row r="16" spans="1:13" ht="15.75" customHeight="1">
      <c r="A16" s="49">
        <v>1070</v>
      </c>
      <c r="B16" s="49">
        <v>1046</v>
      </c>
      <c r="D16" s="343"/>
      <c r="E16" s="343"/>
      <c r="F16" s="343"/>
      <c r="G16" s="343"/>
      <c r="H16" s="343"/>
      <c r="I16" s="93"/>
      <c r="L16" s="72"/>
      <c r="M16" s="72"/>
    </row>
    <row r="17" spans="1:13">
      <c r="A17" s="49">
        <v>1079</v>
      </c>
      <c r="B17" s="49">
        <v>1025</v>
      </c>
      <c r="D17" s="344" t="str">
        <f>"Is mean of "&amp;A3&amp;" different from the mean of "&amp;B3&amp;"?"</f>
        <v>Is mean of SK Match different from the mean of SK+?</v>
      </c>
      <c r="E17" s="329"/>
      <c r="F17" s="329"/>
      <c r="G17" s="329"/>
      <c r="H17" s="329"/>
      <c r="I17" s="329"/>
    </row>
    <row r="18" spans="1:13">
      <c r="A18" s="49">
        <v>1026</v>
      </c>
      <c r="B18" s="49">
        <v>1039</v>
      </c>
      <c r="D18" s="329"/>
      <c r="E18" s="329"/>
      <c r="F18" s="329"/>
      <c r="G18" s="329"/>
      <c r="H18" s="329"/>
      <c r="I18" s="329"/>
    </row>
    <row r="19" spans="1:13" ht="15.75" customHeight="1">
      <c r="A19" s="49">
        <v>1048</v>
      </c>
      <c r="B19" s="49">
        <v>1020</v>
      </c>
      <c r="D19" s="94">
        <f>2*_xlfn.T.DIST(-ABS(M22),M20,TRUE)</f>
        <v>3.1564498361589427E-6</v>
      </c>
      <c r="E19" s="95" t="s">
        <v>49</v>
      </c>
    </row>
    <row r="20" spans="1:13">
      <c r="A20" s="49">
        <v>1036</v>
      </c>
      <c r="B20" s="49">
        <v>1050</v>
      </c>
      <c r="E20" s="95" t="s">
        <v>50</v>
      </c>
      <c r="F20" s="96"/>
      <c r="G20" s="71"/>
      <c r="L20" s="97" t="s">
        <v>51</v>
      </c>
      <c r="M20" s="61">
        <f>POWER(M6+M7,2)/((M6^2)/(K6-1)+(M7^2)/(K7-1))</f>
        <v>77.113781118160233</v>
      </c>
    </row>
    <row r="21" spans="1:13">
      <c r="A21" s="49">
        <v>1054</v>
      </c>
      <c r="B21" s="49">
        <v>1062</v>
      </c>
      <c r="E21" s="15" t="s">
        <v>32</v>
      </c>
      <c r="F21" s="98" t="s">
        <v>52</v>
      </c>
      <c r="G21" s="17" t="s">
        <v>34</v>
      </c>
      <c r="L21" s="97" t="s">
        <v>53</v>
      </c>
      <c r="M21" s="61">
        <f>SQRT(M6+M7)</f>
        <v>3.113420897119747</v>
      </c>
    </row>
    <row r="22" spans="1:13" ht="15.75" customHeight="1">
      <c r="A22" s="49">
        <v>1056</v>
      </c>
      <c r="B22" s="49">
        <v>1041</v>
      </c>
      <c r="E22" s="99">
        <f>F22-M21*_xlfn.T.INV((1+H3)/2,M20)</f>
        <v>10.468974674802425</v>
      </c>
      <c r="F22" s="100">
        <f>F6-F7</f>
        <v>15.652460984393656</v>
      </c>
      <c r="G22" s="101">
        <f>F22+M21*_xlfn.T.INV((1+H3)/2,M20)</f>
        <v>20.835947293984887</v>
      </c>
      <c r="H22" s="102" t="str">
        <f>TEXT(F22,"0.0")&amp;" ± "&amp;TEXT(M21*_xlfn.T.INV((1+H3)/2,M20),"0.0")</f>
        <v>15.7 ± 5.2</v>
      </c>
      <c r="L22" s="97" t="s">
        <v>54</v>
      </c>
      <c r="M22" s="61">
        <f>(F6-F7)/M21</f>
        <v>5.0274156632255806</v>
      </c>
    </row>
    <row r="23" spans="1:13">
      <c r="A23" s="49">
        <v>1072</v>
      </c>
      <c r="B23" s="49">
        <v>1058</v>
      </c>
      <c r="D23" s="344" t="str">
        <f>"Does "&amp;A3&amp;" have different variance than "&amp;B3&amp;"?"</f>
        <v>Does SK Match have different variance than SK+?</v>
      </c>
      <c r="E23" s="329"/>
      <c r="F23" s="329"/>
      <c r="G23" s="329"/>
      <c r="H23" s="329"/>
      <c r="I23" s="329"/>
    </row>
    <row r="24" spans="1:13">
      <c r="A24" s="49">
        <v>1039</v>
      </c>
      <c r="B24" s="49">
        <v>1031</v>
      </c>
      <c r="D24" s="329"/>
      <c r="E24" s="329"/>
      <c r="F24" s="329"/>
      <c r="G24" s="329"/>
      <c r="H24" s="329"/>
      <c r="I24" s="329"/>
    </row>
    <row r="25" spans="1:13" ht="15.75" customHeight="1">
      <c r="A25" s="49">
        <v>1082</v>
      </c>
      <c r="B25" s="49">
        <v>1068</v>
      </c>
      <c r="D25" s="103">
        <f>FTEST(A4:A52,B4:B37)</f>
        <v>0.37570896398976827</v>
      </c>
      <c r="E25" s="95" t="s">
        <v>55</v>
      </c>
      <c r="F25" s="2"/>
      <c r="G25" s="2"/>
    </row>
    <row r="26" spans="1:13">
      <c r="A26" s="49">
        <v>1057</v>
      </c>
      <c r="B26" s="49">
        <v>1034</v>
      </c>
      <c r="E26" s="104" t="s">
        <v>56</v>
      </c>
      <c r="H26" s="2"/>
    </row>
    <row r="27" spans="1:13" ht="15.75" customHeight="1">
      <c r="A27" s="49">
        <v>1061</v>
      </c>
      <c r="B27" s="49">
        <v>1033</v>
      </c>
      <c r="E27" s="29" t="s">
        <v>32</v>
      </c>
      <c r="F27" s="105" t="s">
        <v>57</v>
      </c>
      <c r="G27" s="31" t="s">
        <v>34</v>
      </c>
    </row>
    <row r="28" spans="1:13" ht="15.75" customHeight="1">
      <c r="A28" s="49">
        <v>1056</v>
      </c>
      <c r="B28" s="49">
        <v>1044</v>
      </c>
      <c r="E28" s="106">
        <f>(L7/L6)*F28/SQRT(_xlfn.F.INV((1+H3)/2,K6-1,K7-1))</f>
        <v>0.88106673830221283</v>
      </c>
      <c r="F28" s="107">
        <f>F10/F11</f>
        <v>1.1559541913159848</v>
      </c>
      <c r="G28" s="108">
        <f>(L7/L6)*F28/SQRT(_xlfn.F.INV((1-H3)/2,K6-1,K7-1))</f>
        <v>1.5008526876642121</v>
      </c>
      <c r="H28" s="35"/>
    </row>
    <row r="29" spans="1:13">
      <c r="A29" s="49">
        <v>1062</v>
      </c>
      <c r="B29" s="49">
        <v>1034</v>
      </c>
      <c r="E29" s="78" t="s">
        <v>32</v>
      </c>
      <c r="F29" s="109" t="s">
        <v>58</v>
      </c>
      <c r="G29" s="110" t="s">
        <v>34</v>
      </c>
      <c r="H29" s="2"/>
    </row>
    <row r="30" spans="1:13" ht="15.75" customHeight="1">
      <c r="A30" s="49">
        <v>1034</v>
      </c>
      <c r="B30" s="49">
        <v>1035</v>
      </c>
      <c r="E30" s="111">
        <f>F30/_xlfn.F.INV((1+H3)/2,K6-1,K7-1)</f>
        <v>0.77627859734249993</v>
      </c>
      <c r="F30" s="112">
        <f>F13/F14</f>
        <v>1.3425698427468833</v>
      </c>
      <c r="G30" s="113">
        <f>F30/_xlfn.F.INV((1-H3)/2,K6-1,K7-1)</f>
        <v>2.2525587900688882</v>
      </c>
    </row>
    <row r="31" spans="1:13">
      <c r="A31" s="49">
        <v>1045</v>
      </c>
      <c r="B31" s="49">
        <v>1049</v>
      </c>
    </row>
    <row r="32" spans="1:13">
      <c r="A32" s="49">
        <v>1050</v>
      </c>
      <c r="B32" s="49">
        <v>1027</v>
      </c>
    </row>
    <row r="33" spans="1:2" ht="12.75">
      <c r="A33" s="49">
        <v>1080</v>
      </c>
      <c r="B33" s="49">
        <v>1010</v>
      </c>
    </row>
    <row r="34" spans="1:2" ht="12.75">
      <c r="A34" s="49">
        <v>1051</v>
      </c>
      <c r="B34" s="49">
        <v>1024</v>
      </c>
    </row>
    <row r="35" spans="1:2" ht="12.75">
      <c r="A35" s="49">
        <v>1045</v>
      </c>
      <c r="B35" s="49">
        <v>1048</v>
      </c>
    </row>
    <row r="36" spans="1:2" ht="12.75">
      <c r="A36" s="49">
        <v>1063</v>
      </c>
      <c r="B36" s="49">
        <v>1024</v>
      </c>
    </row>
    <row r="37" spans="1:2" ht="12.75">
      <c r="A37" s="49">
        <v>1083</v>
      </c>
      <c r="B37" s="49">
        <v>1055</v>
      </c>
    </row>
    <row r="38" spans="1:2" ht="12.75">
      <c r="A38" s="49">
        <v>1057</v>
      </c>
      <c r="B38" s="114"/>
    </row>
    <row r="39" spans="1:2" ht="12.75">
      <c r="A39" s="49">
        <v>1046</v>
      </c>
      <c r="B39" s="114"/>
    </row>
    <row r="40" spans="1:2" ht="12.75">
      <c r="A40" s="49">
        <v>1068</v>
      </c>
      <c r="B40" s="114"/>
    </row>
    <row r="41" spans="1:2" ht="12.75">
      <c r="A41" s="49">
        <v>1061</v>
      </c>
      <c r="B41" s="114"/>
    </row>
    <row r="42" spans="1:2" ht="12.75">
      <c r="A42" s="49">
        <v>1054</v>
      </c>
      <c r="B42" s="114"/>
    </row>
    <row r="43" spans="1:2" ht="12.75">
      <c r="A43" s="49">
        <v>1044</v>
      </c>
      <c r="B43" s="114"/>
    </row>
    <row r="44" spans="1:2" ht="12.75">
      <c r="A44" s="49">
        <v>1053</v>
      </c>
      <c r="B44" s="114"/>
    </row>
    <row r="45" spans="1:2" ht="12.75">
      <c r="A45" s="49">
        <v>1062</v>
      </c>
      <c r="B45" s="114"/>
    </row>
    <row r="46" spans="1:2" ht="12.75">
      <c r="A46" s="49">
        <v>1063</v>
      </c>
      <c r="B46" s="114"/>
    </row>
    <row r="47" spans="1:2" ht="12.75">
      <c r="A47" s="49">
        <v>1068</v>
      </c>
      <c r="B47" s="114"/>
    </row>
    <row r="48" spans="1:2" ht="12.75">
      <c r="A48" s="49">
        <v>1060</v>
      </c>
      <c r="B48" s="114"/>
    </row>
    <row r="49" spans="1:2" ht="12.75">
      <c r="A49" s="49">
        <v>1065</v>
      </c>
      <c r="B49" s="114"/>
    </row>
    <row r="50" spans="1:2" ht="12.75">
      <c r="A50" s="49">
        <v>1071</v>
      </c>
      <c r="B50" s="114"/>
    </row>
    <row r="51" spans="1:2" ht="12.75">
      <c r="A51" s="49">
        <v>1066</v>
      </c>
      <c r="B51" s="114"/>
    </row>
    <row r="52" spans="1:2" ht="12.75">
      <c r="A52" s="49">
        <v>1045</v>
      </c>
      <c r="B52" s="114"/>
    </row>
    <row r="53" spans="1:2" ht="12.75">
      <c r="A53" s="114"/>
      <c r="B53" s="114"/>
    </row>
    <row r="54" spans="1:2" ht="12.75">
      <c r="A54" s="114"/>
      <c r="B54" s="114"/>
    </row>
    <row r="55" spans="1:2" ht="12.75">
      <c r="A55" s="114"/>
      <c r="B55" s="114"/>
    </row>
    <row r="56" spans="1:2" ht="12.75">
      <c r="A56" s="114"/>
      <c r="B56" s="114"/>
    </row>
    <row r="57" spans="1:2" ht="12.75">
      <c r="A57" s="114"/>
      <c r="B57" s="114"/>
    </row>
    <row r="58" spans="1:2" ht="12.75">
      <c r="A58" s="114"/>
      <c r="B58" s="114"/>
    </row>
    <row r="59" spans="1:2" ht="12.75">
      <c r="A59" s="114"/>
      <c r="B59" s="114"/>
    </row>
    <row r="60" spans="1:2" ht="12.75">
      <c r="A60" s="114"/>
      <c r="B60" s="114"/>
    </row>
    <row r="61" spans="1:2" ht="12.75">
      <c r="A61" s="114"/>
      <c r="B61" s="114"/>
    </row>
    <row r="62" spans="1:2" ht="12.75">
      <c r="A62" s="114"/>
      <c r="B62" s="114"/>
    </row>
    <row r="63" spans="1:2" ht="12.75">
      <c r="A63" s="114"/>
      <c r="B63" s="114"/>
    </row>
    <row r="64" spans="1:2" ht="12.75">
      <c r="A64" s="114"/>
      <c r="B64" s="114"/>
    </row>
    <row r="65" spans="1:2" ht="12.75">
      <c r="A65" s="114"/>
      <c r="B65" s="114"/>
    </row>
    <row r="66" spans="1:2" ht="12.75">
      <c r="A66" s="114"/>
      <c r="B66" s="114"/>
    </row>
    <row r="67" spans="1:2" ht="12.75">
      <c r="A67" s="114"/>
      <c r="B67" s="114"/>
    </row>
    <row r="68" spans="1:2" ht="12.75">
      <c r="A68" s="114"/>
      <c r="B68" s="114"/>
    </row>
    <row r="69" spans="1:2" ht="12.75">
      <c r="A69" s="114"/>
      <c r="B69" s="114"/>
    </row>
    <row r="70" spans="1:2" ht="12.75">
      <c r="A70" s="114"/>
      <c r="B70" s="114"/>
    </row>
    <row r="71" spans="1:2" ht="12.75">
      <c r="A71" s="114"/>
      <c r="B71" s="114"/>
    </row>
    <row r="72" spans="1:2" ht="12.75">
      <c r="A72" s="114"/>
      <c r="B72" s="114"/>
    </row>
    <row r="73" spans="1:2" ht="12.75">
      <c r="A73" s="114"/>
      <c r="B73" s="114"/>
    </row>
    <row r="74" spans="1:2" ht="12.75">
      <c r="A74" s="114"/>
      <c r="B74" s="114"/>
    </row>
    <row r="75" spans="1:2" ht="12.75">
      <c r="A75" s="114"/>
      <c r="B75" s="114"/>
    </row>
    <row r="76" spans="1:2" ht="12.75">
      <c r="A76" s="114"/>
      <c r="B76" s="114"/>
    </row>
    <row r="77" spans="1:2" ht="12.75">
      <c r="A77" s="114"/>
      <c r="B77" s="114"/>
    </row>
    <row r="78" spans="1:2" ht="12.75">
      <c r="A78" s="114"/>
      <c r="B78" s="114"/>
    </row>
    <row r="79" spans="1:2" ht="12.75">
      <c r="A79" s="114"/>
      <c r="B79" s="114"/>
    </row>
    <row r="80" spans="1:2" ht="12.75">
      <c r="A80" s="114"/>
      <c r="B80" s="114"/>
    </row>
    <row r="81" spans="1:2" ht="12.75">
      <c r="A81" s="114"/>
      <c r="B81" s="114"/>
    </row>
    <row r="82" spans="1:2" ht="12.75">
      <c r="A82" s="114"/>
      <c r="B82" s="114"/>
    </row>
    <row r="83" spans="1:2" ht="12.75">
      <c r="A83" s="114"/>
      <c r="B83" s="114"/>
    </row>
    <row r="84" spans="1:2" ht="12.75">
      <c r="A84" s="114"/>
      <c r="B84" s="114"/>
    </row>
    <row r="85" spans="1:2" ht="12.75">
      <c r="A85" s="114"/>
      <c r="B85" s="114"/>
    </row>
    <row r="86" spans="1:2" ht="12.75">
      <c r="A86" s="114"/>
      <c r="B86" s="114"/>
    </row>
    <row r="87" spans="1:2" ht="12.75">
      <c r="A87" s="114"/>
      <c r="B87" s="114"/>
    </row>
    <row r="88" spans="1:2" ht="12.75">
      <c r="A88" s="114"/>
      <c r="B88" s="114"/>
    </row>
    <row r="89" spans="1:2" ht="12.75">
      <c r="A89" s="114"/>
      <c r="B89" s="114"/>
    </row>
    <row r="90" spans="1:2" ht="12.75">
      <c r="A90" s="114"/>
      <c r="B90" s="114"/>
    </row>
    <row r="91" spans="1:2" ht="12.75">
      <c r="A91" s="114"/>
      <c r="B91" s="114"/>
    </row>
    <row r="92" spans="1:2" ht="12.75">
      <c r="A92" s="114"/>
      <c r="B92" s="114"/>
    </row>
    <row r="93" spans="1:2" ht="12.75">
      <c r="A93" s="114"/>
      <c r="B93" s="114"/>
    </row>
    <row r="94" spans="1:2" ht="12.75">
      <c r="A94" s="114"/>
      <c r="B94" s="114"/>
    </row>
    <row r="95" spans="1:2" ht="12.75">
      <c r="A95" s="114"/>
      <c r="B95" s="114"/>
    </row>
    <row r="96" spans="1:2" ht="12.75">
      <c r="A96" s="114"/>
      <c r="B96" s="114"/>
    </row>
    <row r="97" spans="1:2" ht="12.75">
      <c r="A97" s="114"/>
      <c r="B97" s="114"/>
    </row>
    <row r="98" spans="1:2" ht="12.75">
      <c r="A98" s="114"/>
      <c r="B98" s="114"/>
    </row>
    <row r="99" spans="1:2" ht="12.75">
      <c r="A99" s="114"/>
      <c r="B99" s="114"/>
    </row>
    <row r="100" spans="1:2" ht="12.75">
      <c r="A100" s="114"/>
      <c r="B100" s="114"/>
    </row>
    <row r="101" spans="1:2" ht="12.75">
      <c r="A101" s="114"/>
      <c r="B101" s="114"/>
    </row>
    <row r="102" spans="1:2" ht="12.75">
      <c r="A102" s="114"/>
      <c r="B102" s="114"/>
    </row>
    <row r="103" spans="1:2" ht="12.75">
      <c r="A103" s="114"/>
      <c r="B103" s="114"/>
    </row>
    <row r="104" spans="1:2" ht="12.75">
      <c r="A104" s="114"/>
      <c r="B104" s="114"/>
    </row>
    <row r="105" spans="1:2" ht="12.75">
      <c r="A105" s="114"/>
      <c r="B105" s="114"/>
    </row>
    <row r="106" spans="1:2" ht="12.75">
      <c r="A106" s="114"/>
      <c r="B106" s="114"/>
    </row>
    <row r="107" spans="1:2" ht="12.75">
      <c r="A107" s="114"/>
      <c r="B107" s="114"/>
    </row>
    <row r="108" spans="1:2" ht="12.75">
      <c r="A108" s="114"/>
      <c r="B108" s="114"/>
    </row>
    <row r="109" spans="1:2" ht="12.75">
      <c r="A109" s="114"/>
      <c r="B109" s="114"/>
    </row>
    <row r="110" spans="1:2" ht="12.75">
      <c r="A110" s="114"/>
      <c r="B110" s="114"/>
    </row>
    <row r="111" spans="1:2" ht="12.75">
      <c r="A111" s="114"/>
      <c r="B111" s="114"/>
    </row>
    <row r="112" spans="1:2" ht="12.75">
      <c r="A112" s="114"/>
      <c r="B112" s="114"/>
    </row>
    <row r="113" spans="1:2" ht="12.75">
      <c r="A113" s="114"/>
      <c r="B113" s="114"/>
    </row>
    <row r="114" spans="1:2" ht="12.75">
      <c r="A114" s="114"/>
      <c r="B114" s="114"/>
    </row>
    <row r="115" spans="1:2" ht="12.75">
      <c r="A115" s="114"/>
      <c r="B115" s="114"/>
    </row>
    <row r="116" spans="1:2" ht="12.75">
      <c r="A116" s="114"/>
      <c r="B116" s="114"/>
    </row>
    <row r="117" spans="1:2" ht="12.75">
      <c r="A117" s="114"/>
      <c r="B117" s="114"/>
    </row>
    <row r="118" spans="1:2" ht="12.75">
      <c r="A118" s="114"/>
      <c r="B118" s="114"/>
    </row>
    <row r="119" spans="1:2" ht="12.75">
      <c r="A119" s="114"/>
      <c r="B119" s="114"/>
    </row>
    <row r="120" spans="1:2" ht="12.75">
      <c r="A120" s="114"/>
      <c r="B120" s="114"/>
    </row>
    <row r="121" spans="1:2" ht="12.75">
      <c r="A121" s="114"/>
      <c r="B121" s="114"/>
    </row>
    <row r="122" spans="1:2" ht="12.75">
      <c r="A122" s="114"/>
      <c r="B122" s="114"/>
    </row>
    <row r="123" spans="1:2" ht="12.75">
      <c r="A123" s="114"/>
      <c r="B123" s="114"/>
    </row>
    <row r="124" spans="1:2" ht="12.75">
      <c r="A124" s="114"/>
      <c r="B124" s="114"/>
    </row>
    <row r="125" spans="1:2" ht="12.75">
      <c r="A125" s="114"/>
      <c r="B125" s="114"/>
    </row>
    <row r="126" spans="1:2" ht="12.75">
      <c r="A126" s="114"/>
      <c r="B126" s="114"/>
    </row>
    <row r="127" spans="1:2" ht="12.75">
      <c r="A127" s="114"/>
      <c r="B127" s="114"/>
    </row>
    <row r="128" spans="1:2" ht="12.75">
      <c r="A128" s="114"/>
      <c r="B128" s="114"/>
    </row>
    <row r="129" spans="1:2" ht="12.75">
      <c r="A129" s="114"/>
      <c r="B129" s="114"/>
    </row>
    <row r="130" spans="1:2" ht="12.75">
      <c r="A130" s="114"/>
      <c r="B130" s="114"/>
    </row>
    <row r="131" spans="1:2" ht="12.75">
      <c r="A131" s="114"/>
      <c r="B131" s="114"/>
    </row>
    <row r="132" spans="1:2" ht="12.75">
      <c r="A132" s="114"/>
      <c r="B132" s="114"/>
    </row>
    <row r="133" spans="1:2" ht="12.75">
      <c r="A133" s="114"/>
      <c r="B133" s="114"/>
    </row>
    <row r="134" spans="1:2" ht="12.75">
      <c r="A134" s="114"/>
      <c r="B134" s="114"/>
    </row>
    <row r="135" spans="1:2" ht="12.75">
      <c r="A135" s="114"/>
      <c r="B135" s="114"/>
    </row>
    <row r="136" spans="1:2" ht="12.75">
      <c r="A136" s="114"/>
      <c r="B136" s="114"/>
    </row>
    <row r="137" spans="1:2" ht="12.75">
      <c r="A137" s="114"/>
      <c r="B137" s="114"/>
    </row>
    <row r="138" spans="1:2" ht="12.75">
      <c r="A138" s="114"/>
      <c r="B138" s="114"/>
    </row>
    <row r="139" spans="1:2" ht="12.75">
      <c r="A139" s="114"/>
      <c r="B139" s="114"/>
    </row>
    <row r="140" spans="1:2" ht="12.75">
      <c r="A140" s="114"/>
      <c r="B140" s="114"/>
    </row>
    <row r="141" spans="1:2" ht="12.75">
      <c r="A141" s="114"/>
      <c r="B141" s="114"/>
    </row>
    <row r="142" spans="1:2" ht="12.75">
      <c r="A142" s="114"/>
      <c r="B142" s="114"/>
    </row>
    <row r="143" spans="1:2" ht="12.75">
      <c r="A143" s="114"/>
      <c r="B143" s="114"/>
    </row>
    <row r="144" spans="1:2" ht="12.75">
      <c r="A144" s="114"/>
      <c r="B144" s="114"/>
    </row>
    <row r="145" spans="1:2" ht="12.75">
      <c r="A145" s="114"/>
      <c r="B145" s="114"/>
    </row>
    <row r="146" spans="1:2" ht="12.75">
      <c r="A146" s="114"/>
      <c r="B146" s="114"/>
    </row>
    <row r="147" spans="1:2" ht="12.75">
      <c r="A147" s="114"/>
      <c r="B147" s="114"/>
    </row>
    <row r="148" spans="1:2" ht="12.75">
      <c r="A148" s="114"/>
      <c r="B148" s="114"/>
    </row>
    <row r="149" spans="1:2" ht="12.75">
      <c r="A149" s="114"/>
      <c r="B149" s="114"/>
    </row>
    <row r="150" spans="1:2" ht="12.75">
      <c r="A150" s="114"/>
      <c r="B150" s="114"/>
    </row>
    <row r="151" spans="1:2" ht="12.75">
      <c r="A151" s="114"/>
      <c r="B151" s="114"/>
    </row>
    <row r="152" spans="1:2" ht="12.75">
      <c r="A152" s="114"/>
      <c r="B152" s="114"/>
    </row>
    <row r="153" spans="1:2" ht="12.75">
      <c r="A153" s="114"/>
      <c r="B153" s="114"/>
    </row>
    <row r="154" spans="1:2" ht="12.75">
      <c r="A154" s="114"/>
      <c r="B154" s="114"/>
    </row>
    <row r="155" spans="1:2" ht="12.75">
      <c r="A155" s="114"/>
      <c r="B155" s="114"/>
    </row>
    <row r="156" spans="1:2" ht="12.75">
      <c r="A156" s="114"/>
      <c r="B156" s="114"/>
    </row>
    <row r="157" spans="1:2" ht="12.75">
      <c r="A157" s="114"/>
      <c r="B157" s="114"/>
    </row>
    <row r="158" spans="1:2" ht="12.75">
      <c r="A158" s="114"/>
      <c r="B158" s="114"/>
    </row>
    <row r="159" spans="1:2" ht="12.75">
      <c r="A159" s="114"/>
      <c r="B159" s="114"/>
    </row>
    <row r="160" spans="1:2" ht="12.75">
      <c r="A160" s="114"/>
      <c r="B160" s="114"/>
    </row>
    <row r="161" spans="1:2" ht="12.75">
      <c r="A161" s="114"/>
      <c r="B161" s="114"/>
    </row>
    <row r="162" spans="1:2" ht="12.75">
      <c r="A162" s="114"/>
      <c r="B162" s="114"/>
    </row>
    <row r="163" spans="1:2" ht="12.75">
      <c r="A163" s="114"/>
      <c r="B163" s="114"/>
    </row>
    <row r="164" spans="1:2" ht="12.75">
      <c r="A164" s="114"/>
      <c r="B164" s="114"/>
    </row>
    <row r="165" spans="1:2" ht="12.75">
      <c r="A165" s="114"/>
      <c r="B165" s="114"/>
    </row>
    <row r="166" spans="1:2" ht="12.75">
      <c r="A166" s="114"/>
      <c r="B166" s="114"/>
    </row>
    <row r="167" spans="1:2" ht="12.75">
      <c r="A167" s="114"/>
      <c r="B167" s="114"/>
    </row>
    <row r="168" spans="1:2" ht="12.75">
      <c r="A168" s="114"/>
      <c r="B168" s="114"/>
    </row>
    <row r="169" spans="1:2" ht="12.75">
      <c r="A169" s="114"/>
      <c r="B169" s="114"/>
    </row>
    <row r="170" spans="1:2" ht="12.75">
      <c r="A170" s="114"/>
      <c r="B170" s="114"/>
    </row>
    <row r="171" spans="1:2" ht="12.75">
      <c r="A171" s="114"/>
      <c r="B171" s="114"/>
    </row>
    <row r="172" spans="1:2" ht="12.75">
      <c r="A172" s="114"/>
      <c r="B172" s="114"/>
    </row>
    <row r="173" spans="1:2" ht="12.75">
      <c r="A173" s="114"/>
      <c r="B173" s="114"/>
    </row>
    <row r="174" spans="1:2" ht="12.75">
      <c r="A174" s="114"/>
      <c r="B174" s="114"/>
    </row>
    <row r="175" spans="1:2" ht="12.75">
      <c r="A175" s="114"/>
      <c r="B175" s="114"/>
    </row>
    <row r="176" spans="1:2" ht="12.75">
      <c r="A176" s="114"/>
      <c r="B176" s="114"/>
    </row>
    <row r="177" spans="1:2" ht="12.75">
      <c r="A177" s="114"/>
      <c r="B177" s="114"/>
    </row>
    <row r="178" spans="1:2" ht="12.75">
      <c r="A178" s="114"/>
      <c r="B178" s="114"/>
    </row>
    <row r="179" spans="1:2" ht="12.75">
      <c r="A179" s="114"/>
      <c r="B179" s="114"/>
    </row>
    <row r="180" spans="1:2" ht="12.75">
      <c r="A180" s="114"/>
      <c r="B180" s="114"/>
    </row>
    <row r="181" spans="1:2" ht="12.75">
      <c r="A181" s="114"/>
      <c r="B181" s="114"/>
    </row>
    <row r="182" spans="1:2" ht="12.75">
      <c r="A182" s="114"/>
      <c r="B182" s="114"/>
    </row>
    <row r="183" spans="1:2" ht="12.75">
      <c r="A183" s="114"/>
      <c r="B183" s="114"/>
    </row>
    <row r="184" spans="1:2" ht="12.75">
      <c r="A184" s="114"/>
      <c r="B184" s="114"/>
    </row>
    <row r="185" spans="1:2" ht="12.75">
      <c r="A185" s="114"/>
      <c r="B185" s="114"/>
    </row>
    <row r="186" spans="1:2" ht="12.75">
      <c r="A186" s="114"/>
      <c r="B186" s="114"/>
    </row>
    <row r="187" spans="1:2" ht="12.75">
      <c r="A187" s="114"/>
      <c r="B187" s="114"/>
    </row>
    <row r="188" spans="1:2" ht="12.75">
      <c r="A188" s="114"/>
      <c r="B188" s="114"/>
    </row>
    <row r="189" spans="1:2" ht="12.75">
      <c r="A189" s="114"/>
      <c r="B189" s="114"/>
    </row>
    <row r="190" spans="1:2" ht="12.75">
      <c r="A190" s="114"/>
      <c r="B190" s="114"/>
    </row>
    <row r="191" spans="1:2" ht="12.75">
      <c r="A191" s="114"/>
      <c r="B191" s="114"/>
    </row>
    <row r="192" spans="1:2" ht="12.75">
      <c r="A192" s="114"/>
      <c r="B192" s="114"/>
    </row>
    <row r="193" spans="1:2" ht="12.75">
      <c r="A193" s="114"/>
      <c r="B193" s="114"/>
    </row>
    <row r="194" spans="1:2" ht="12.75">
      <c r="A194" s="114"/>
      <c r="B194" s="114"/>
    </row>
    <row r="195" spans="1:2" ht="12.75">
      <c r="A195" s="114"/>
      <c r="B195" s="114"/>
    </row>
    <row r="196" spans="1:2" ht="12.75">
      <c r="A196" s="114"/>
      <c r="B196" s="114"/>
    </row>
    <row r="197" spans="1:2" ht="12.75">
      <c r="A197" s="114"/>
      <c r="B197" s="114"/>
    </row>
    <row r="198" spans="1:2" ht="12.75">
      <c r="A198" s="114"/>
      <c r="B198" s="114"/>
    </row>
    <row r="199" spans="1:2" ht="12.75">
      <c r="A199" s="114"/>
      <c r="B199" s="114"/>
    </row>
    <row r="200" spans="1:2" ht="12.75">
      <c r="A200" s="114"/>
      <c r="B200" s="114"/>
    </row>
    <row r="201" spans="1:2" ht="12.75">
      <c r="A201" s="114"/>
      <c r="B201" s="114"/>
    </row>
    <row r="202" spans="1:2" ht="12.75">
      <c r="A202" s="114"/>
      <c r="B202" s="114"/>
    </row>
    <row r="203" spans="1:2" ht="12.75">
      <c r="A203" s="114"/>
      <c r="B203" s="114"/>
    </row>
    <row r="204" spans="1:2" ht="12.75">
      <c r="A204" s="114"/>
      <c r="B204" s="114"/>
    </row>
    <row r="205" spans="1:2" ht="12.75">
      <c r="A205" s="114"/>
      <c r="B205" s="114"/>
    </row>
    <row r="206" spans="1:2" ht="12.75">
      <c r="A206" s="114"/>
      <c r="B206" s="114"/>
    </row>
    <row r="207" spans="1:2" ht="12.75">
      <c r="A207" s="114"/>
      <c r="B207" s="114"/>
    </row>
    <row r="208" spans="1:2" ht="12.75">
      <c r="A208" s="114"/>
      <c r="B208" s="114"/>
    </row>
    <row r="209" spans="1:2" ht="12.75">
      <c r="A209" s="114"/>
      <c r="B209" s="114"/>
    </row>
    <row r="210" spans="1:2" ht="12.75">
      <c r="A210" s="114"/>
      <c r="B210" s="114"/>
    </row>
    <row r="211" spans="1:2" ht="12.75">
      <c r="A211" s="114"/>
      <c r="B211" s="114"/>
    </row>
    <row r="212" spans="1:2" ht="12.75">
      <c r="A212" s="114"/>
      <c r="B212" s="114"/>
    </row>
    <row r="213" spans="1:2" ht="12.75">
      <c r="A213" s="114"/>
      <c r="B213" s="114"/>
    </row>
    <row r="214" spans="1:2" ht="12.75">
      <c r="A214" s="114"/>
      <c r="B214" s="114"/>
    </row>
    <row r="215" spans="1:2" ht="12.75">
      <c r="A215" s="114"/>
      <c r="B215" s="114"/>
    </row>
    <row r="216" spans="1:2" ht="12.75">
      <c r="A216" s="114"/>
      <c r="B216" s="114"/>
    </row>
    <row r="217" spans="1:2" ht="12.75">
      <c r="A217" s="114"/>
      <c r="B217" s="114"/>
    </row>
    <row r="218" spans="1:2" ht="12.75">
      <c r="A218" s="114"/>
      <c r="B218" s="114"/>
    </row>
    <row r="219" spans="1:2" ht="12.75">
      <c r="A219" s="114"/>
      <c r="B219" s="114"/>
    </row>
    <row r="220" spans="1:2" ht="12.75">
      <c r="A220" s="114"/>
      <c r="B220" s="114"/>
    </row>
    <row r="221" spans="1:2" ht="12.75">
      <c r="A221" s="114"/>
      <c r="B221" s="114"/>
    </row>
    <row r="222" spans="1:2" ht="12.75">
      <c r="A222" s="114"/>
      <c r="B222" s="114"/>
    </row>
    <row r="223" spans="1:2" ht="12.75">
      <c r="A223" s="114"/>
      <c r="B223" s="114"/>
    </row>
    <row r="224" spans="1:2" ht="12.75">
      <c r="A224" s="114"/>
      <c r="B224" s="114"/>
    </row>
    <row r="225" spans="1:2" ht="12.75">
      <c r="A225" s="114"/>
      <c r="B225" s="114"/>
    </row>
    <row r="226" spans="1:2" ht="12.75">
      <c r="A226" s="114"/>
      <c r="B226" s="114"/>
    </row>
    <row r="227" spans="1:2" ht="12.75">
      <c r="A227" s="114"/>
      <c r="B227" s="114"/>
    </row>
    <row r="228" spans="1:2" ht="12.75">
      <c r="A228" s="114"/>
      <c r="B228" s="114"/>
    </row>
    <row r="229" spans="1:2" ht="12.75">
      <c r="A229" s="114"/>
      <c r="B229" s="114"/>
    </row>
    <row r="230" spans="1:2" ht="12.75">
      <c r="A230" s="114"/>
      <c r="B230" s="114"/>
    </row>
    <row r="231" spans="1:2" ht="12.75">
      <c r="A231" s="114"/>
      <c r="B231" s="114"/>
    </row>
    <row r="232" spans="1:2" ht="12.75">
      <c r="A232" s="114"/>
      <c r="B232" s="114"/>
    </row>
    <row r="233" spans="1:2" ht="12.75">
      <c r="A233" s="114"/>
      <c r="B233" s="114"/>
    </row>
    <row r="234" spans="1:2" ht="12.75">
      <c r="A234" s="114"/>
      <c r="B234" s="114"/>
    </row>
    <row r="235" spans="1:2" ht="12.75">
      <c r="A235" s="114"/>
      <c r="B235" s="114"/>
    </row>
    <row r="236" spans="1:2" ht="12.75">
      <c r="A236" s="114"/>
      <c r="B236" s="114"/>
    </row>
    <row r="237" spans="1:2" ht="12.75">
      <c r="A237" s="114"/>
      <c r="B237" s="114"/>
    </row>
    <row r="238" spans="1:2" ht="12.75">
      <c r="A238" s="114"/>
      <c r="B238" s="114"/>
    </row>
    <row r="239" spans="1:2" ht="12.75">
      <c r="A239" s="114"/>
      <c r="B239" s="114"/>
    </row>
    <row r="240" spans="1:2" ht="12.75">
      <c r="A240" s="114"/>
      <c r="B240" s="114"/>
    </row>
    <row r="241" spans="1:2" ht="12.75">
      <c r="A241" s="114"/>
      <c r="B241" s="114"/>
    </row>
    <row r="242" spans="1:2" ht="12.75">
      <c r="A242" s="114"/>
      <c r="B242" s="114"/>
    </row>
    <row r="243" spans="1:2" ht="12.75">
      <c r="A243" s="114"/>
      <c r="B243" s="114"/>
    </row>
    <row r="244" spans="1:2" ht="12.75">
      <c r="A244" s="114"/>
      <c r="B244" s="114"/>
    </row>
    <row r="245" spans="1:2" ht="12.75">
      <c r="A245" s="114"/>
      <c r="B245" s="114"/>
    </row>
    <row r="246" spans="1:2" ht="12.75">
      <c r="A246" s="114"/>
      <c r="B246" s="114"/>
    </row>
    <row r="247" spans="1:2" ht="12.75">
      <c r="A247" s="114"/>
      <c r="B247" s="114"/>
    </row>
    <row r="248" spans="1:2" ht="12.75">
      <c r="A248" s="114"/>
      <c r="B248" s="114"/>
    </row>
    <row r="249" spans="1:2" ht="12.75">
      <c r="A249" s="114"/>
      <c r="B249" s="114"/>
    </row>
    <row r="250" spans="1:2" ht="12.75">
      <c r="A250" s="114"/>
      <c r="B250" s="114"/>
    </row>
    <row r="251" spans="1:2" ht="12.75">
      <c r="A251" s="114"/>
      <c r="B251" s="114"/>
    </row>
    <row r="252" spans="1:2" ht="12.75">
      <c r="A252" s="114"/>
      <c r="B252" s="114"/>
    </row>
    <row r="253" spans="1:2" ht="12.75">
      <c r="A253" s="114"/>
      <c r="B253" s="114"/>
    </row>
    <row r="254" spans="1:2" ht="12.75">
      <c r="A254" s="114"/>
      <c r="B254" s="114"/>
    </row>
    <row r="255" spans="1:2" ht="12.75">
      <c r="A255" s="114"/>
      <c r="B255" s="114"/>
    </row>
    <row r="256" spans="1:2" ht="12.75">
      <c r="A256" s="114"/>
      <c r="B256" s="114"/>
    </row>
    <row r="257" spans="1:2" ht="12.75">
      <c r="A257" s="114"/>
      <c r="B257" s="114"/>
    </row>
    <row r="258" spans="1:2" ht="12.75">
      <c r="A258" s="114"/>
      <c r="B258" s="114"/>
    </row>
    <row r="259" spans="1:2" ht="12.75">
      <c r="A259" s="114"/>
      <c r="B259" s="114"/>
    </row>
    <row r="260" spans="1:2" ht="12.75">
      <c r="A260" s="114"/>
      <c r="B260" s="114"/>
    </row>
    <row r="261" spans="1:2" ht="12.75">
      <c r="A261" s="114"/>
      <c r="B261" s="114"/>
    </row>
    <row r="262" spans="1:2" ht="12.75">
      <c r="A262" s="114"/>
      <c r="B262" s="114"/>
    </row>
    <row r="263" spans="1:2" ht="12.75">
      <c r="A263" s="114"/>
      <c r="B263" s="114"/>
    </row>
    <row r="264" spans="1:2" ht="12.75">
      <c r="A264" s="114"/>
      <c r="B264" s="114"/>
    </row>
    <row r="265" spans="1:2" ht="12.75">
      <c r="A265" s="114"/>
      <c r="B265" s="114"/>
    </row>
    <row r="266" spans="1:2" ht="12.75">
      <c r="A266" s="114"/>
      <c r="B266" s="114"/>
    </row>
    <row r="267" spans="1:2" ht="12.75">
      <c r="A267" s="114"/>
      <c r="B267" s="114"/>
    </row>
    <row r="268" spans="1:2" ht="12.75">
      <c r="A268" s="114"/>
      <c r="B268" s="114"/>
    </row>
    <row r="269" spans="1:2" ht="12.75">
      <c r="A269" s="114"/>
      <c r="B269" s="114"/>
    </row>
    <row r="270" spans="1:2" ht="12.75">
      <c r="A270" s="114"/>
      <c r="B270" s="114"/>
    </row>
    <row r="271" spans="1:2" ht="12.75">
      <c r="A271" s="114"/>
      <c r="B271" s="114"/>
    </row>
    <row r="272" spans="1:2" ht="12.75">
      <c r="A272" s="114"/>
      <c r="B272" s="114"/>
    </row>
    <row r="273" spans="1:2" ht="12.75">
      <c r="A273" s="114"/>
      <c r="B273" s="114"/>
    </row>
    <row r="274" spans="1:2" ht="12.75">
      <c r="A274" s="114"/>
      <c r="B274" s="114"/>
    </row>
    <row r="275" spans="1:2" ht="12.75">
      <c r="A275" s="114"/>
      <c r="B275" s="114"/>
    </row>
    <row r="276" spans="1:2" ht="12.75">
      <c r="A276" s="114"/>
      <c r="B276" s="114"/>
    </row>
    <row r="277" spans="1:2" ht="12.75">
      <c r="A277" s="114"/>
      <c r="B277" s="114"/>
    </row>
    <row r="278" spans="1:2" ht="12.75">
      <c r="A278" s="114"/>
      <c r="B278" s="114"/>
    </row>
    <row r="279" spans="1:2" ht="12.75">
      <c r="A279" s="114"/>
      <c r="B279" s="114"/>
    </row>
    <row r="280" spans="1:2" ht="12.75">
      <c r="A280" s="114"/>
      <c r="B280" s="114"/>
    </row>
    <row r="281" spans="1:2" ht="12.75">
      <c r="A281" s="114"/>
      <c r="B281" s="114"/>
    </row>
    <row r="282" spans="1:2" ht="12.75">
      <c r="A282" s="114"/>
      <c r="B282" s="114"/>
    </row>
    <row r="283" spans="1:2" ht="12.75">
      <c r="A283" s="114"/>
      <c r="B283" s="114"/>
    </row>
    <row r="284" spans="1:2" ht="12.75">
      <c r="A284" s="114"/>
      <c r="B284" s="114"/>
    </row>
    <row r="285" spans="1:2" ht="12.75">
      <c r="A285" s="114"/>
      <c r="B285" s="114"/>
    </row>
    <row r="286" spans="1:2" ht="12.75">
      <c r="A286" s="114"/>
      <c r="B286" s="114"/>
    </row>
    <row r="287" spans="1:2" ht="12.75">
      <c r="A287" s="114"/>
      <c r="B287" s="114"/>
    </row>
    <row r="288" spans="1:2" ht="12.75">
      <c r="A288" s="114"/>
      <c r="B288" s="114"/>
    </row>
    <row r="289" spans="1:2" ht="12.75">
      <c r="A289" s="114"/>
      <c r="B289" s="114"/>
    </row>
    <row r="290" spans="1:2" ht="12.75">
      <c r="A290" s="114"/>
      <c r="B290" s="114"/>
    </row>
    <row r="291" spans="1:2" ht="12.75">
      <c r="A291" s="114"/>
      <c r="B291" s="114"/>
    </row>
    <row r="292" spans="1:2" ht="12.75">
      <c r="A292" s="114"/>
      <c r="B292" s="114"/>
    </row>
    <row r="293" spans="1:2" ht="12.75">
      <c r="A293" s="114"/>
      <c r="B293" s="114"/>
    </row>
    <row r="294" spans="1:2" ht="12.75">
      <c r="A294" s="114"/>
      <c r="B294" s="114"/>
    </row>
    <row r="295" spans="1:2" ht="12.75">
      <c r="A295" s="114"/>
      <c r="B295" s="114"/>
    </row>
    <row r="296" spans="1:2" ht="12.75">
      <c r="A296" s="114"/>
      <c r="B296" s="114"/>
    </row>
    <row r="297" spans="1:2" ht="12.75">
      <c r="A297" s="114"/>
      <c r="B297" s="114"/>
    </row>
    <row r="298" spans="1:2" ht="12.75">
      <c r="A298" s="114"/>
      <c r="B298" s="114"/>
    </row>
    <row r="299" spans="1:2" ht="12.75">
      <c r="A299" s="114"/>
      <c r="B299" s="114"/>
    </row>
    <row r="300" spans="1:2" ht="12.75">
      <c r="A300" s="114"/>
      <c r="B300" s="114"/>
    </row>
    <row r="301" spans="1:2" ht="12.75">
      <c r="A301" s="114"/>
      <c r="B301" s="114"/>
    </row>
    <row r="302" spans="1:2" ht="12.75">
      <c r="A302" s="114"/>
      <c r="B302" s="114"/>
    </row>
    <row r="303" spans="1:2" ht="12.75">
      <c r="A303" s="114"/>
      <c r="B303" s="114"/>
    </row>
    <row r="304" spans="1:2" ht="12.75">
      <c r="A304" s="114"/>
      <c r="B304" s="114"/>
    </row>
    <row r="305" spans="1:2" ht="12.75">
      <c r="A305" s="114"/>
      <c r="B305" s="114"/>
    </row>
    <row r="306" spans="1:2" ht="12.75">
      <c r="A306" s="114"/>
      <c r="B306" s="114"/>
    </row>
    <row r="307" spans="1:2" ht="12.75">
      <c r="A307" s="114"/>
      <c r="B307" s="114"/>
    </row>
    <row r="308" spans="1:2" ht="12.75">
      <c r="A308" s="114"/>
      <c r="B308" s="114"/>
    </row>
    <row r="309" spans="1:2" ht="12.75">
      <c r="A309" s="114"/>
      <c r="B309" s="114"/>
    </row>
    <row r="310" spans="1:2" ht="12.75">
      <c r="A310" s="114"/>
      <c r="B310" s="114"/>
    </row>
    <row r="311" spans="1:2" ht="12.75">
      <c r="A311" s="114"/>
      <c r="B311" s="114"/>
    </row>
    <row r="312" spans="1:2" ht="12.75">
      <c r="A312" s="114"/>
      <c r="B312" s="114"/>
    </row>
    <row r="313" spans="1:2" ht="12.75">
      <c r="A313" s="114"/>
      <c r="B313" s="114"/>
    </row>
    <row r="314" spans="1:2" ht="12.75">
      <c r="A314" s="114"/>
      <c r="B314" s="114"/>
    </row>
    <row r="315" spans="1:2" ht="12.75">
      <c r="A315" s="114"/>
      <c r="B315" s="114"/>
    </row>
    <row r="316" spans="1:2" ht="12.75">
      <c r="A316" s="114"/>
      <c r="B316" s="114"/>
    </row>
    <row r="317" spans="1:2" ht="12.75">
      <c r="A317" s="114"/>
      <c r="B317" s="114"/>
    </row>
    <row r="318" spans="1:2" ht="12.75">
      <c r="A318" s="114"/>
      <c r="B318" s="114"/>
    </row>
    <row r="319" spans="1:2" ht="12.75">
      <c r="A319" s="114"/>
      <c r="B319" s="114"/>
    </row>
    <row r="320" spans="1:2" ht="12.75">
      <c r="A320" s="114"/>
      <c r="B320" s="114"/>
    </row>
    <row r="321" spans="1:2" ht="12.75">
      <c r="A321" s="114"/>
      <c r="B321" s="114"/>
    </row>
    <row r="322" spans="1:2" ht="12.75">
      <c r="A322" s="114"/>
      <c r="B322" s="114"/>
    </row>
    <row r="323" spans="1:2" ht="12.75">
      <c r="A323" s="114"/>
      <c r="B323" s="114"/>
    </row>
    <row r="324" spans="1:2" ht="12.75">
      <c r="A324" s="114"/>
      <c r="B324" s="114"/>
    </row>
    <row r="325" spans="1:2" ht="12.75">
      <c r="A325" s="114"/>
      <c r="B325" s="114"/>
    </row>
    <row r="326" spans="1:2" ht="12.75">
      <c r="A326" s="114"/>
      <c r="B326" s="114"/>
    </row>
    <row r="327" spans="1:2" ht="12.75">
      <c r="A327" s="114"/>
      <c r="B327" s="114"/>
    </row>
    <row r="328" spans="1:2" ht="12.75">
      <c r="A328" s="114"/>
      <c r="B328" s="114"/>
    </row>
    <row r="329" spans="1:2" ht="12.75">
      <c r="A329" s="114"/>
      <c r="B329" s="114"/>
    </row>
    <row r="330" spans="1:2" ht="12.75">
      <c r="A330" s="114"/>
      <c r="B330" s="114"/>
    </row>
    <row r="331" spans="1:2" ht="12.75">
      <c r="A331" s="114"/>
      <c r="B331" s="114"/>
    </row>
    <row r="332" spans="1:2" ht="12.75">
      <c r="A332" s="114"/>
      <c r="B332" s="114"/>
    </row>
    <row r="333" spans="1:2" ht="12.75">
      <c r="A333" s="114"/>
      <c r="B333" s="114"/>
    </row>
    <row r="334" spans="1:2" ht="12.75">
      <c r="A334" s="114"/>
      <c r="B334" s="114"/>
    </row>
    <row r="335" spans="1:2" ht="12.75">
      <c r="A335" s="114"/>
      <c r="B335" s="114"/>
    </row>
    <row r="336" spans="1:2" ht="12.75">
      <c r="A336" s="114"/>
      <c r="B336" s="114"/>
    </row>
    <row r="337" spans="1:2" ht="12.75">
      <c r="A337" s="114"/>
      <c r="B337" s="114"/>
    </row>
    <row r="338" spans="1:2" ht="12.75">
      <c r="A338" s="114"/>
      <c r="B338" s="114"/>
    </row>
    <row r="339" spans="1:2" ht="12.75">
      <c r="A339" s="114"/>
      <c r="B339" s="114"/>
    </row>
    <row r="340" spans="1:2" ht="12.75">
      <c r="A340" s="114"/>
      <c r="B340" s="114"/>
    </row>
    <row r="341" spans="1:2" ht="12.75">
      <c r="A341" s="114"/>
      <c r="B341" s="114"/>
    </row>
    <row r="342" spans="1:2" ht="12.75">
      <c r="A342" s="114"/>
      <c r="B342" s="114"/>
    </row>
    <row r="343" spans="1:2" ht="12.75">
      <c r="A343" s="114"/>
      <c r="B343" s="114"/>
    </row>
    <row r="344" spans="1:2" ht="12.75">
      <c r="A344" s="114"/>
      <c r="B344" s="114"/>
    </row>
    <row r="345" spans="1:2" ht="12.75">
      <c r="A345" s="114"/>
      <c r="B345" s="114"/>
    </row>
    <row r="346" spans="1:2" ht="12.75">
      <c r="A346" s="114"/>
      <c r="B346" s="114"/>
    </row>
    <row r="347" spans="1:2" ht="12.75">
      <c r="A347" s="114"/>
      <c r="B347" s="114"/>
    </row>
    <row r="348" spans="1:2" ht="12.75">
      <c r="A348" s="114"/>
      <c r="B348" s="114"/>
    </row>
    <row r="349" spans="1:2" ht="12.75">
      <c r="A349" s="114"/>
      <c r="B349" s="114"/>
    </row>
    <row r="350" spans="1:2" ht="12.75">
      <c r="A350" s="114"/>
      <c r="B350" s="114"/>
    </row>
    <row r="351" spans="1:2" ht="12.75">
      <c r="A351" s="114"/>
      <c r="B351" s="114"/>
    </row>
    <row r="352" spans="1:2" ht="12.75">
      <c r="A352" s="114"/>
      <c r="B352" s="114"/>
    </row>
    <row r="353" spans="1:2" ht="12.75">
      <c r="A353" s="114"/>
      <c r="B353" s="114"/>
    </row>
    <row r="354" spans="1:2" ht="12.75">
      <c r="A354" s="114"/>
      <c r="B354" s="114"/>
    </row>
    <row r="355" spans="1:2" ht="12.75">
      <c r="A355" s="114"/>
      <c r="B355" s="114"/>
    </row>
    <row r="356" spans="1:2" ht="12.75">
      <c r="A356" s="114"/>
      <c r="B356" s="114"/>
    </row>
    <row r="357" spans="1:2" ht="12.75">
      <c r="A357" s="114"/>
      <c r="B357" s="114"/>
    </row>
    <row r="358" spans="1:2" ht="12.75">
      <c r="A358" s="114"/>
      <c r="B358" s="114"/>
    </row>
    <row r="359" spans="1:2" ht="12.75">
      <c r="A359" s="114"/>
      <c r="B359" s="114"/>
    </row>
    <row r="360" spans="1:2" ht="12.75">
      <c r="A360" s="114"/>
      <c r="B360" s="114"/>
    </row>
    <row r="361" spans="1:2" ht="12.75">
      <c r="A361" s="114"/>
      <c r="B361" s="114"/>
    </row>
    <row r="362" spans="1:2" ht="12.75">
      <c r="A362" s="114"/>
      <c r="B362" s="114"/>
    </row>
    <row r="363" spans="1:2" ht="12.75">
      <c r="A363" s="114"/>
      <c r="B363" s="114"/>
    </row>
    <row r="364" spans="1:2" ht="12.75">
      <c r="A364" s="114"/>
      <c r="B364" s="114"/>
    </row>
    <row r="365" spans="1:2" ht="12.75">
      <c r="A365" s="114"/>
      <c r="B365" s="114"/>
    </row>
    <row r="366" spans="1:2" ht="12.75">
      <c r="A366" s="114"/>
      <c r="B366" s="114"/>
    </row>
    <row r="367" spans="1:2" ht="12.75">
      <c r="A367" s="114"/>
      <c r="B367" s="114"/>
    </row>
    <row r="368" spans="1:2" ht="12.75">
      <c r="A368" s="114"/>
      <c r="B368" s="114"/>
    </row>
    <row r="369" spans="1:2" ht="12.75">
      <c r="A369" s="114"/>
      <c r="B369" s="114"/>
    </row>
    <row r="370" spans="1:2" ht="12.75">
      <c r="A370" s="114"/>
      <c r="B370" s="114"/>
    </row>
    <row r="371" spans="1:2" ht="12.75">
      <c r="A371" s="114"/>
      <c r="B371" s="114"/>
    </row>
    <row r="372" spans="1:2" ht="12.75">
      <c r="A372" s="114"/>
      <c r="B372" s="114"/>
    </row>
    <row r="373" spans="1:2" ht="12.75">
      <c r="A373" s="114"/>
      <c r="B373" s="114"/>
    </row>
    <row r="374" spans="1:2" ht="12.75">
      <c r="A374" s="114"/>
      <c r="B374" s="114"/>
    </row>
    <row r="375" spans="1:2" ht="12.75">
      <c r="A375" s="114"/>
      <c r="B375" s="114"/>
    </row>
    <row r="376" spans="1:2" ht="12.75">
      <c r="A376" s="114"/>
      <c r="B376" s="114"/>
    </row>
    <row r="377" spans="1:2" ht="12.75">
      <c r="A377" s="114"/>
      <c r="B377" s="114"/>
    </row>
    <row r="378" spans="1:2" ht="12.75">
      <c r="A378" s="114"/>
      <c r="B378" s="114"/>
    </row>
    <row r="379" spans="1:2" ht="12.75">
      <c r="A379" s="114"/>
      <c r="B379" s="114"/>
    </row>
    <row r="380" spans="1:2" ht="12.75">
      <c r="A380" s="114"/>
      <c r="B380" s="114"/>
    </row>
    <row r="381" spans="1:2" ht="12.75">
      <c r="A381" s="114"/>
      <c r="B381" s="114"/>
    </row>
    <row r="382" spans="1:2" ht="12.75">
      <c r="A382" s="114"/>
      <c r="B382" s="114"/>
    </row>
    <row r="383" spans="1:2" ht="12.75">
      <c r="A383" s="114"/>
      <c r="B383" s="114"/>
    </row>
    <row r="384" spans="1:2" ht="12.75">
      <c r="A384" s="114"/>
      <c r="B384" s="114"/>
    </row>
    <row r="385" spans="1:2" ht="12.75">
      <c r="A385" s="114"/>
      <c r="B385" s="114"/>
    </row>
    <row r="386" spans="1:2" ht="12.75">
      <c r="A386" s="114"/>
      <c r="B386" s="114"/>
    </row>
    <row r="387" spans="1:2" ht="12.75">
      <c r="A387" s="114"/>
      <c r="B387" s="114"/>
    </row>
    <row r="388" spans="1:2" ht="12.75">
      <c r="A388" s="114"/>
      <c r="B388" s="114"/>
    </row>
    <row r="389" spans="1:2" ht="12.75">
      <c r="A389" s="114"/>
      <c r="B389" s="114"/>
    </row>
    <row r="390" spans="1:2" ht="12.75">
      <c r="A390" s="114"/>
      <c r="B390" s="114"/>
    </row>
    <row r="391" spans="1:2" ht="12.75">
      <c r="A391" s="114"/>
      <c r="B391" s="114"/>
    </row>
    <row r="392" spans="1:2" ht="12.75">
      <c r="A392" s="114"/>
      <c r="B392" s="114"/>
    </row>
    <row r="393" spans="1:2" ht="12.75">
      <c r="A393" s="114"/>
      <c r="B393" s="114"/>
    </row>
    <row r="394" spans="1:2" ht="12.75">
      <c r="A394" s="114"/>
      <c r="B394" s="114"/>
    </row>
    <row r="395" spans="1:2" ht="12.75">
      <c r="A395" s="114"/>
      <c r="B395" s="114"/>
    </row>
    <row r="396" spans="1:2" ht="12.75">
      <c r="A396" s="114"/>
      <c r="B396" s="114"/>
    </row>
    <row r="397" spans="1:2" ht="12.75">
      <c r="A397" s="114"/>
      <c r="B397" s="114"/>
    </row>
    <row r="398" spans="1:2" ht="12.75">
      <c r="A398" s="114"/>
      <c r="B398" s="114"/>
    </row>
    <row r="399" spans="1:2" ht="12.75">
      <c r="A399" s="114"/>
      <c r="B399" s="114"/>
    </row>
    <row r="400" spans="1:2" ht="12.75">
      <c r="A400" s="114"/>
      <c r="B400" s="114"/>
    </row>
    <row r="401" spans="1:2" ht="12.75">
      <c r="A401" s="114"/>
      <c r="B401" s="114"/>
    </row>
    <row r="402" spans="1:2" ht="12.75">
      <c r="A402" s="114"/>
      <c r="B402" s="114"/>
    </row>
    <row r="403" spans="1:2" ht="12.75">
      <c r="A403" s="114"/>
      <c r="B403" s="114"/>
    </row>
    <row r="404" spans="1:2" ht="12.75">
      <c r="A404" s="114"/>
      <c r="B404" s="114"/>
    </row>
    <row r="405" spans="1:2" ht="12.75">
      <c r="A405" s="114"/>
      <c r="B405" s="114"/>
    </row>
    <row r="406" spans="1:2" ht="12.75">
      <c r="A406" s="114"/>
      <c r="B406" s="114"/>
    </row>
    <row r="407" spans="1:2" ht="12.75">
      <c r="A407" s="114"/>
      <c r="B407" s="114"/>
    </row>
    <row r="408" spans="1:2" ht="12.75">
      <c r="A408" s="114"/>
      <c r="B408" s="114"/>
    </row>
    <row r="409" spans="1:2" ht="12.75">
      <c r="A409" s="114"/>
      <c r="B409" s="114"/>
    </row>
    <row r="410" spans="1:2" ht="12.75">
      <c r="A410" s="114"/>
      <c r="B410" s="114"/>
    </row>
    <row r="411" spans="1:2" ht="12.75">
      <c r="A411" s="114"/>
      <c r="B411" s="114"/>
    </row>
    <row r="412" spans="1:2" ht="12.75">
      <c r="A412" s="114"/>
      <c r="B412" s="114"/>
    </row>
    <row r="413" spans="1:2" ht="12.75">
      <c r="A413" s="114"/>
      <c r="B413" s="114"/>
    </row>
    <row r="414" spans="1:2" ht="12.75">
      <c r="A414" s="114"/>
      <c r="B414" s="114"/>
    </row>
    <row r="415" spans="1:2" ht="12.75">
      <c r="A415" s="114"/>
      <c r="B415" s="114"/>
    </row>
    <row r="416" spans="1:2" ht="12.75">
      <c r="A416" s="114"/>
      <c r="B416" s="114"/>
    </row>
    <row r="417" spans="1:2" ht="12.75">
      <c r="A417" s="114"/>
      <c r="B417" s="114"/>
    </row>
    <row r="418" spans="1:2" ht="12.75">
      <c r="A418" s="114"/>
      <c r="B418" s="114"/>
    </row>
    <row r="419" spans="1:2" ht="12.75">
      <c r="A419" s="114"/>
      <c r="B419" s="114"/>
    </row>
    <row r="420" spans="1:2" ht="12.75">
      <c r="A420" s="114"/>
      <c r="B420" s="114"/>
    </row>
    <row r="421" spans="1:2" ht="12.75">
      <c r="A421" s="114"/>
      <c r="B421" s="114"/>
    </row>
    <row r="422" spans="1:2" ht="12.75">
      <c r="A422" s="114"/>
      <c r="B422" s="114"/>
    </row>
    <row r="423" spans="1:2" ht="12.75">
      <c r="A423" s="114"/>
      <c r="B423" s="114"/>
    </row>
    <row r="424" spans="1:2" ht="12.75">
      <c r="A424" s="114"/>
      <c r="B424" s="114"/>
    </row>
    <row r="425" spans="1:2" ht="12.75">
      <c r="A425" s="114"/>
      <c r="B425" s="114"/>
    </row>
    <row r="426" spans="1:2" ht="12.75">
      <c r="A426" s="114"/>
      <c r="B426" s="114"/>
    </row>
    <row r="427" spans="1:2" ht="12.75">
      <c r="A427" s="114"/>
      <c r="B427" s="114"/>
    </row>
    <row r="428" spans="1:2" ht="12.75">
      <c r="A428" s="114"/>
      <c r="B428" s="114"/>
    </row>
    <row r="429" spans="1:2" ht="12.75">
      <c r="A429" s="114"/>
      <c r="B429" s="114"/>
    </row>
    <row r="430" spans="1:2" ht="12.75">
      <c r="A430" s="114"/>
      <c r="B430" s="114"/>
    </row>
    <row r="431" spans="1:2" ht="12.75">
      <c r="A431" s="114"/>
      <c r="B431" s="114"/>
    </row>
    <row r="432" spans="1:2" ht="12.75">
      <c r="A432" s="114"/>
      <c r="B432" s="114"/>
    </row>
    <row r="433" spans="1:2" ht="12.75">
      <c r="A433" s="114"/>
      <c r="B433" s="114"/>
    </row>
    <row r="434" spans="1:2" ht="12.75">
      <c r="A434" s="114"/>
      <c r="B434" s="114"/>
    </row>
    <row r="435" spans="1:2" ht="12.75">
      <c r="A435" s="114"/>
      <c r="B435" s="114"/>
    </row>
    <row r="436" spans="1:2" ht="12.75">
      <c r="A436" s="114"/>
      <c r="B436" s="114"/>
    </row>
    <row r="437" spans="1:2" ht="12.75">
      <c r="A437" s="114"/>
      <c r="B437" s="114"/>
    </row>
    <row r="438" spans="1:2" ht="12.75">
      <c r="A438" s="114"/>
      <c r="B438" s="114"/>
    </row>
    <row r="439" spans="1:2" ht="12.75">
      <c r="A439" s="114"/>
      <c r="B439" s="114"/>
    </row>
    <row r="440" spans="1:2" ht="12.75">
      <c r="A440" s="114"/>
      <c r="B440" s="114"/>
    </row>
    <row r="441" spans="1:2" ht="12.75">
      <c r="A441" s="114"/>
      <c r="B441" s="114"/>
    </row>
    <row r="442" spans="1:2" ht="12.75">
      <c r="A442" s="114"/>
      <c r="B442" s="114"/>
    </row>
    <row r="443" spans="1:2" ht="12.75">
      <c r="A443" s="114"/>
      <c r="B443" s="114"/>
    </row>
    <row r="444" spans="1:2" ht="12.75">
      <c r="A444" s="114"/>
      <c r="B444" s="114"/>
    </row>
    <row r="445" spans="1:2" ht="12.75">
      <c r="A445" s="114"/>
      <c r="B445" s="114"/>
    </row>
    <row r="446" spans="1:2" ht="12.75">
      <c r="A446" s="114"/>
      <c r="B446" s="114"/>
    </row>
    <row r="447" spans="1:2" ht="12.75">
      <c r="A447" s="114"/>
      <c r="B447" s="114"/>
    </row>
    <row r="448" spans="1:2" ht="12.75">
      <c r="A448" s="114"/>
      <c r="B448" s="114"/>
    </row>
    <row r="449" spans="1:2" ht="12.75">
      <c r="A449" s="114"/>
      <c r="B449" s="114"/>
    </row>
    <row r="450" spans="1:2" ht="12.75">
      <c r="A450" s="114"/>
      <c r="B450" s="114"/>
    </row>
    <row r="451" spans="1:2" ht="12.75">
      <c r="A451" s="114"/>
      <c r="B451" s="114"/>
    </row>
    <row r="452" spans="1:2" ht="12.75">
      <c r="A452" s="114"/>
      <c r="B452" s="114"/>
    </row>
    <row r="453" spans="1:2" ht="12.75">
      <c r="A453" s="114"/>
      <c r="B453" s="114"/>
    </row>
    <row r="454" spans="1:2" ht="12.75">
      <c r="A454" s="114"/>
      <c r="B454" s="114"/>
    </row>
    <row r="455" spans="1:2" ht="12.75">
      <c r="A455" s="114"/>
      <c r="B455" s="114"/>
    </row>
    <row r="456" spans="1:2" ht="12.75">
      <c r="A456" s="114"/>
      <c r="B456" s="114"/>
    </row>
    <row r="457" spans="1:2" ht="12.75">
      <c r="A457" s="114"/>
      <c r="B457" s="114"/>
    </row>
    <row r="458" spans="1:2" ht="12.75">
      <c r="A458" s="114"/>
      <c r="B458" s="114"/>
    </row>
    <row r="459" spans="1:2" ht="12.75">
      <c r="A459" s="114"/>
      <c r="B459" s="114"/>
    </row>
    <row r="460" spans="1:2" ht="12.75">
      <c r="A460" s="114"/>
      <c r="B460" s="114"/>
    </row>
    <row r="461" spans="1:2" ht="12.75">
      <c r="A461" s="114"/>
      <c r="B461" s="114"/>
    </row>
    <row r="462" spans="1:2" ht="12.75">
      <c r="A462" s="114"/>
      <c r="B462" s="114"/>
    </row>
    <row r="463" spans="1:2" ht="12.75">
      <c r="A463" s="114"/>
      <c r="B463" s="114"/>
    </row>
    <row r="464" spans="1:2" ht="12.75">
      <c r="A464" s="114"/>
      <c r="B464" s="114"/>
    </row>
    <row r="465" spans="1:2" ht="12.75">
      <c r="A465" s="114"/>
      <c r="B465" s="114"/>
    </row>
    <row r="466" spans="1:2" ht="12.75">
      <c r="A466" s="114"/>
      <c r="B466" s="114"/>
    </row>
    <row r="467" spans="1:2" ht="12.75">
      <c r="A467" s="114"/>
      <c r="B467" s="114"/>
    </row>
    <row r="468" spans="1:2" ht="12.75">
      <c r="A468" s="114"/>
      <c r="B468" s="114"/>
    </row>
    <row r="469" spans="1:2" ht="12.75">
      <c r="A469" s="114"/>
      <c r="B469" s="114"/>
    </row>
    <row r="470" spans="1:2" ht="12.75">
      <c r="A470" s="114"/>
      <c r="B470" s="114"/>
    </row>
    <row r="471" spans="1:2" ht="12.75">
      <c r="A471" s="114"/>
      <c r="B471" s="114"/>
    </row>
    <row r="472" spans="1:2" ht="12.75">
      <c r="A472" s="114"/>
      <c r="B472" s="114"/>
    </row>
    <row r="473" spans="1:2" ht="12.75">
      <c r="A473" s="114"/>
      <c r="B473" s="114"/>
    </row>
    <row r="474" spans="1:2" ht="12.75">
      <c r="A474" s="114"/>
      <c r="B474" s="114"/>
    </row>
    <row r="475" spans="1:2" ht="12.75">
      <c r="A475" s="114"/>
      <c r="B475" s="114"/>
    </row>
    <row r="476" spans="1:2" ht="12.75">
      <c r="A476" s="114"/>
      <c r="B476" s="114"/>
    </row>
    <row r="477" spans="1:2" ht="12.75">
      <c r="A477" s="114"/>
      <c r="B477" s="114"/>
    </row>
    <row r="478" spans="1:2" ht="12.75">
      <c r="A478" s="114"/>
      <c r="B478" s="114"/>
    </row>
    <row r="479" spans="1:2" ht="12.75">
      <c r="A479" s="114"/>
      <c r="B479" s="114"/>
    </row>
    <row r="480" spans="1:2" ht="12.75">
      <c r="A480" s="114"/>
      <c r="B480" s="114"/>
    </row>
    <row r="481" spans="1:2" ht="12.75">
      <c r="A481" s="114"/>
      <c r="B481" s="114"/>
    </row>
    <row r="482" spans="1:2" ht="12.75">
      <c r="A482" s="114"/>
      <c r="B482" s="114"/>
    </row>
    <row r="483" spans="1:2" ht="12.75">
      <c r="A483" s="114"/>
      <c r="B483" s="114"/>
    </row>
    <row r="484" spans="1:2" ht="12.75">
      <c r="A484" s="114"/>
      <c r="B484" s="114"/>
    </row>
    <row r="485" spans="1:2" ht="12.75">
      <c r="A485" s="114"/>
      <c r="B485" s="114"/>
    </row>
    <row r="486" spans="1:2" ht="12.75">
      <c r="A486" s="114"/>
      <c r="B486" s="114"/>
    </row>
    <row r="487" spans="1:2" ht="12.75">
      <c r="A487" s="114"/>
      <c r="B487" s="114"/>
    </row>
    <row r="488" spans="1:2" ht="12.75">
      <c r="A488" s="114"/>
      <c r="B488" s="114"/>
    </row>
    <row r="489" spans="1:2" ht="12.75">
      <c r="A489" s="114"/>
      <c r="B489" s="114"/>
    </row>
    <row r="490" spans="1:2" ht="12.75">
      <c r="A490" s="114"/>
      <c r="B490" s="114"/>
    </row>
    <row r="491" spans="1:2" ht="12.75">
      <c r="A491" s="114"/>
      <c r="B491" s="114"/>
    </row>
    <row r="492" spans="1:2" ht="12.75">
      <c r="A492" s="114"/>
      <c r="B492" s="114"/>
    </row>
    <row r="493" spans="1:2" ht="12.75">
      <c r="A493" s="114"/>
      <c r="B493" s="114"/>
    </row>
    <row r="494" spans="1:2" ht="12.75">
      <c r="A494" s="114"/>
      <c r="B494" s="114"/>
    </row>
    <row r="495" spans="1:2" ht="12.75">
      <c r="A495" s="114"/>
      <c r="B495" s="114"/>
    </row>
    <row r="496" spans="1:2" ht="12.75">
      <c r="A496" s="114"/>
      <c r="B496" s="114"/>
    </row>
    <row r="497" spans="1:2" ht="12.75">
      <c r="A497" s="114"/>
      <c r="B497" s="114"/>
    </row>
    <row r="498" spans="1:2" ht="12.75">
      <c r="A498" s="114"/>
      <c r="B498" s="114"/>
    </row>
    <row r="499" spans="1:2" ht="12.75">
      <c r="A499" s="114"/>
      <c r="B499" s="114"/>
    </row>
    <row r="500" spans="1:2" ht="12.75">
      <c r="A500" s="114"/>
      <c r="B500" s="114"/>
    </row>
    <row r="501" spans="1:2" ht="12.75">
      <c r="A501" s="114"/>
      <c r="B501" s="114"/>
    </row>
    <row r="502" spans="1:2" ht="12.75">
      <c r="A502" s="114"/>
      <c r="B502" s="114"/>
    </row>
    <row r="503" spans="1:2" ht="12.75">
      <c r="A503" s="114"/>
      <c r="B503" s="114"/>
    </row>
    <row r="504" spans="1:2" ht="12.75">
      <c r="A504" s="114"/>
      <c r="B504" s="114"/>
    </row>
    <row r="505" spans="1:2" ht="12.75">
      <c r="A505" s="114"/>
      <c r="B505" s="114"/>
    </row>
    <row r="506" spans="1:2" ht="12.75">
      <c r="A506" s="114"/>
      <c r="B506" s="114"/>
    </row>
    <row r="507" spans="1:2" ht="12.75">
      <c r="A507" s="114"/>
      <c r="B507" s="114"/>
    </row>
    <row r="508" spans="1:2" ht="12.75">
      <c r="A508" s="114"/>
      <c r="B508" s="114"/>
    </row>
    <row r="509" spans="1:2" ht="12.75">
      <c r="A509" s="114"/>
      <c r="B509" s="114"/>
    </row>
    <row r="510" spans="1:2" ht="12.75">
      <c r="A510" s="114"/>
      <c r="B510" s="114"/>
    </row>
    <row r="511" spans="1:2" ht="12.75">
      <c r="A511" s="114"/>
      <c r="B511" s="114"/>
    </row>
    <row r="512" spans="1:2" ht="12.75">
      <c r="A512" s="114"/>
      <c r="B512" s="114"/>
    </row>
    <row r="513" spans="1:2" ht="12.75">
      <c r="A513" s="114"/>
      <c r="B513" s="114"/>
    </row>
    <row r="514" spans="1:2" ht="12.75">
      <c r="A514" s="114"/>
      <c r="B514" s="114"/>
    </row>
    <row r="515" spans="1:2" ht="12.75">
      <c r="A515" s="114"/>
      <c r="B515" s="114"/>
    </row>
    <row r="516" spans="1:2" ht="12.75">
      <c r="A516" s="114"/>
      <c r="B516" s="114"/>
    </row>
    <row r="517" spans="1:2" ht="12.75">
      <c r="A517" s="114"/>
      <c r="B517" s="114"/>
    </row>
    <row r="518" spans="1:2" ht="12.75">
      <c r="A518" s="114"/>
      <c r="B518" s="114"/>
    </row>
    <row r="519" spans="1:2" ht="12.75">
      <c r="A519" s="114"/>
      <c r="B519" s="114"/>
    </row>
    <row r="520" spans="1:2" ht="12.75">
      <c r="A520" s="114"/>
      <c r="B520" s="114"/>
    </row>
    <row r="521" spans="1:2" ht="12.75">
      <c r="A521" s="114"/>
      <c r="B521" s="114"/>
    </row>
    <row r="522" spans="1:2" ht="12.75">
      <c r="A522" s="114"/>
      <c r="B522" s="114"/>
    </row>
    <row r="523" spans="1:2" ht="12.75">
      <c r="A523" s="114"/>
      <c r="B523" s="114"/>
    </row>
    <row r="524" spans="1:2" ht="12.75">
      <c r="A524" s="114"/>
      <c r="B524" s="114"/>
    </row>
    <row r="525" spans="1:2" ht="12.75">
      <c r="A525" s="114"/>
      <c r="B525" s="114"/>
    </row>
    <row r="526" spans="1:2" ht="12.75">
      <c r="A526" s="114"/>
      <c r="B526" s="114"/>
    </row>
    <row r="527" spans="1:2" ht="12.75">
      <c r="A527" s="114"/>
      <c r="B527" s="114"/>
    </row>
    <row r="528" spans="1:2" ht="12.75">
      <c r="A528" s="114"/>
      <c r="B528" s="114"/>
    </row>
    <row r="529" spans="1:2" ht="12.75">
      <c r="A529" s="114"/>
      <c r="B529" s="114"/>
    </row>
    <row r="530" spans="1:2" ht="12.75">
      <c r="A530" s="114"/>
      <c r="B530" s="114"/>
    </row>
    <row r="531" spans="1:2" ht="12.75">
      <c r="A531" s="114"/>
      <c r="B531" s="114"/>
    </row>
    <row r="532" spans="1:2" ht="12.75">
      <c r="A532" s="114"/>
      <c r="B532" s="114"/>
    </row>
    <row r="533" spans="1:2" ht="12.75">
      <c r="A533" s="114"/>
      <c r="B533" s="114"/>
    </row>
    <row r="534" spans="1:2" ht="12.75">
      <c r="A534" s="114"/>
      <c r="B534" s="114"/>
    </row>
    <row r="535" spans="1:2" ht="12.75">
      <c r="A535" s="114"/>
      <c r="B535" s="114"/>
    </row>
    <row r="536" spans="1:2" ht="12.75">
      <c r="A536" s="114"/>
      <c r="B536" s="114"/>
    </row>
    <row r="537" spans="1:2" ht="12.75">
      <c r="A537" s="114"/>
      <c r="B537" s="114"/>
    </row>
    <row r="538" spans="1:2" ht="12.75">
      <c r="A538" s="114"/>
      <c r="B538" s="114"/>
    </row>
    <row r="539" spans="1:2" ht="12.75">
      <c r="A539" s="114"/>
      <c r="B539" s="114"/>
    </row>
    <row r="540" spans="1:2" ht="12.75">
      <c r="A540" s="114"/>
      <c r="B540" s="114"/>
    </row>
    <row r="541" spans="1:2" ht="12.75">
      <c r="A541" s="114"/>
      <c r="B541" s="114"/>
    </row>
    <row r="542" spans="1:2" ht="12.75">
      <c r="A542" s="114"/>
      <c r="B542" s="114"/>
    </row>
    <row r="543" spans="1:2" ht="12.75">
      <c r="A543" s="114"/>
      <c r="B543" s="114"/>
    </row>
    <row r="544" spans="1:2" ht="12.75">
      <c r="A544" s="114"/>
      <c r="B544" s="114"/>
    </row>
    <row r="545" spans="1:2" ht="12.75">
      <c r="A545" s="114"/>
      <c r="B545" s="114"/>
    </row>
    <row r="546" spans="1:2" ht="12.75">
      <c r="A546" s="114"/>
      <c r="B546" s="114"/>
    </row>
    <row r="547" spans="1:2" ht="12.75">
      <c r="A547" s="114"/>
      <c r="B547" s="114"/>
    </row>
    <row r="548" spans="1:2" ht="12.75">
      <c r="A548" s="114"/>
      <c r="B548" s="114"/>
    </row>
    <row r="549" spans="1:2" ht="12.75">
      <c r="A549" s="114"/>
      <c r="B549" s="114"/>
    </row>
    <row r="550" spans="1:2" ht="12.75">
      <c r="A550" s="114"/>
      <c r="B550" s="114"/>
    </row>
    <row r="551" spans="1:2" ht="12.75">
      <c r="A551" s="114"/>
      <c r="B551" s="114"/>
    </row>
    <row r="552" spans="1:2" ht="12.75">
      <c r="A552" s="114"/>
      <c r="B552" s="114"/>
    </row>
    <row r="553" spans="1:2" ht="12.75">
      <c r="A553" s="114"/>
      <c r="B553" s="114"/>
    </row>
    <row r="554" spans="1:2" ht="12.75">
      <c r="A554" s="114"/>
      <c r="B554" s="114"/>
    </row>
    <row r="555" spans="1:2" ht="12.75">
      <c r="A555" s="114"/>
      <c r="B555" s="114"/>
    </row>
    <row r="556" spans="1:2" ht="12.75">
      <c r="A556" s="114"/>
      <c r="B556" s="114"/>
    </row>
    <row r="557" spans="1:2" ht="12.75">
      <c r="A557" s="114"/>
      <c r="B557" s="114"/>
    </row>
    <row r="558" spans="1:2" ht="12.75">
      <c r="A558" s="114"/>
      <c r="B558" s="114"/>
    </row>
    <row r="559" spans="1:2" ht="12.75">
      <c r="A559" s="114"/>
      <c r="B559" s="114"/>
    </row>
    <row r="560" spans="1:2" ht="12.75">
      <c r="A560" s="114"/>
      <c r="B560" s="114"/>
    </row>
    <row r="561" spans="1:2" ht="12.75">
      <c r="A561" s="114"/>
      <c r="B561" s="114"/>
    </row>
    <row r="562" spans="1:2" ht="12.75">
      <c r="A562" s="114"/>
      <c r="B562" s="114"/>
    </row>
    <row r="563" spans="1:2" ht="12.75">
      <c r="A563" s="114"/>
      <c r="B563" s="114"/>
    </row>
    <row r="564" spans="1:2" ht="12.75">
      <c r="A564" s="114"/>
      <c r="B564" s="114"/>
    </row>
    <row r="565" spans="1:2" ht="12.75">
      <c r="A565" s="114"/>
      <c r="B565" s="114"/>
    </row>
    <row r="566" spans="1:2" ht="12.75">
      <c r="A566" s="114"/>
      <c r="B566" s="114"/>
    </row>
    <row r="567" spans="1:2" ht="12.75">
      <c r="A567" s="114"/>
      <c r="B567" s="114"/>
    </row>
    <row r="568" spans="1:2" ht="12.75">
      <c r="A568" s="114"/>
      <c r="B568" s="114"/>
    </row>
    <row r="569" spans="1:2" ht="12.75">
      <c r="A569" s="114"/>
      <c r="B569" s="114"/>
    </row>
    <row r="570" spans="1:2" ht="12.75">
      <c r="A570" s="114"/>
      <c r="B570" s="114"/>
    </row>
    <row r="571" spans="1:2" ht="12.75">
      <c r="A571" s="114"/>
      <c r="B571" s="114"/>
    </row>
    <row r="572" spans="1:2" ht="12.75">
      <c r="A572" s="114"/>
      <c r="B572" s="114"/>
    </row>
    <row r="573" spans="1:2" ht="12.75">
      <c r="A573" s="114"/>
      <c r="B573" s="114"/>
    </row>
    <row r="574" spans="1:2" ht="12.75">
      <c r="A574" s="114"/>
      <c r="B574" s="114"/>
    </row>
    <row r="575" spans="1:2" ht="12.75">
      <c r="A575" s="114"/>
      <c r="B575" s="114"/>
    </row>
    <row r="576" spans="1:2" ht="12.75">
      <c r="A576" s="114"/>
      <c r="B576" s="114"/>
    </row>
    <row r="577" spans="1:2" ht="12.75">
      <c r="A577" s="114"/>
      <c r="B577" s="114"/>
    </row>
    <row r="578" spans="1:2" ht="12.75">
      <c r="A578" s="114"/>
      <c r="B578" s="114"/>
    </row>
    <row r="579" spans="1:2" ht="12.75">
      <c r="A579" s="114"/>
      <c r="B579" s="114"/>
    </row>
    <row r="580" spans="1:2" ht="12.75">
      <c r="A580" s="114"/>
      <c r="B580" s="114"/>
    </row>
    <row r="581" spans="1:2" ht="12.75">
      <c r="A581" s="114"/>
      <c r="B581" s="114"/>
    </row>
    <row r="582" spans="1:2" ht="12.75">
      <c r="A582" s="114"/>
      <c r="B582" s="114"/>
    </row>
    <row r="583" spans="1:2" ht="12.75">
      <c r="A583" s="114"/>
      <c r="B583" s="114"/>
    </row>
    <row r="584" spans="1:2" ht="12.75">
      <c r="A584" s="114"/>
      <c r="B584" s="114"/>
    </row>
    <row r="585" spans="1:2" ht="12.75">
      <c r="A585" s="114"/>
      <c r="B585" s="114"/>
    </row>
    <row r="586" spans="1:2" ht="12.75">
      <c r="A586" s="114"/>
      <c r="B586" s="114"/>
    </row>
    <row r="587" spans="1:2" ht="12.75">
      <c r="A587" s="114"/>
      <c r="B587" s="114"/>
    </row>
    <row r="588" spans="1:2" ht="12.75">
      <c r="A588" s="114"/>
      <c r="B588" s="114"/>
    </row>
    <row r="589" spans="1:2" ht="12.75">
      <c r="A589" s="114"/>
      <c r="B589" s="114"/>
    </row>
    <row r="590" spans="1:2" ht="12.75">
      <c r="A590" s="114"/>
      <c r="B590" s="114"/>
    </row>
    <row r="591" spans="1:2" ht="12.75">
      <c r="A591" s="114"/>
      <c r="B591" s="114"/>
    </row>
    <row r="592" spans="1:2" ht="12.75">
      <c r="A592" s="114"/>
      <c r="B592" s="114"/>
    </row>
    <row r="593" spans="1:2" ht="12.75">
      <c r="A593" s="114"/>
      <c r="B593" s="114"/>
    </row>
    <row r="594" spans="1:2" ht="12.75">
      <c r="A594" s="114"/>
      <c r="B594" s="114"/>
    </row>
    <row r="595" spans="1:2" ht="12.75">
      <c r="A595" s="114"/>
      <c r="B595" s="114"/>
    </row>
    <row r="596" spans="1:2" ht="12.75">
      <c r="A596" s="114"/>
      <c r="B596" s="114"/>
    </row>
    <row r="597" spans="1:2" ht="12.75">
      <c r="A597" s="114"/>
      <c r="B597" s="114"/>
    </row>
    <row r="598" spans="1:2" ht="12.75">
      <c r="A598" s="114"/>
      <c r="B598" s="114"/>
    </row>
    <row r="599" spans="1:2" ht="12.75">
      <c r="A599" s="114"/>
      <c r="B599" s="114"/>
    </row>
    <row r="600" spans="1:2" ht="12.75">
      <c r="A600" s="114"/>
      <c r="B600" s="114"/>
    </row>
    <row r="601" spans="1:2" ht="12.75">
      <c r="A601" s="114"/>
      <c r="B601" s="114"/>
    </row>
    <row r="602" spans="1:2" ht="12.75">
      <c r="A602" s="114"/>
      <c r="B602" s="114"/>
    </row>
    <row r="603" spans="1:2" ht="12.75">
      <c r="A603" s="114"/>
      <c r="B603" s="114"/>
    </row>
    <row r="604" spans="1:2" ht="12.75">
      <c r="A604" s="114"/>
      <c r="B604" s="114"/>
    </row>
    <row r="605" spans="1:2" ht="12.75">
      <c r="A605" s="114"/>
      <c r="B605" s="114"/>
    </row>
    <row r="606" spans="1:2" ht="12.75">
      <c r="A606" s="114"/>
      <c r="B606" s="114"/>
    </row>
    <row r="607" spans="1:2" ht="12.75">
      <c r="A607" s="114"/>
      <c r="B607" s="114"/>
    </row>
    <row r="608" spans="1:2" ht="12.75">
      <c r="A608" s="114"/>
      <c r="B608" s="114"/>
    </row>
    <row r="609" spans="1:2" ht="12.75">
      <c r="A609" s="114"/>
      <c r="B609" s="114"/>
    </row>
    <row r="610" spans="1:2" ht="12.75">
      <c r="A610" s="114"/>
      <c r="B610" s="114"/>
    </row>
    <row r="611" spans="1:2" ht="12.75">
      <c r="A611" s="114"/>
      <c r="B611" s="114"/>
    </row>
    <row r="612" spans="1:2" ht="12.75">
      <c r="A612" s="114"/>
      <c r="B612" s="114"/>
    </row>
    <row r="613" spans="1:2" ht="12.75">
      <c r="A613" s="114"/>
      <c r="B613" s="114"/>
    </row>
    <row r="614" spans="1:2" ht="12.75">
      <c r="A614" s="114"/>
      <c r="B614" s="114"/>
    </row>
    <row r="615" spans="1:2" ht="12.75">
      <c r="A615" s="114"/>
      <c r="B615" s="114"/>
    </row>
    <row r="616" spans="1:2" ht="12.75">
      <c r="A616" s="114"/>
      <c r="B616" s="114"/>
    </row>
    <row r="617" spans="1:2" ht="12.75">
      <c r="A617" s="114"/>
      <c r="B617" s="114"/>
    </row>
    <row r="618" spans="1:2" ht="12.75">
      <c r="A618" s="114"/>
      <c r="B618" s="114"/>
    </row>
    <row r="619" spans="1:2" ht="12.75">
      <c r="A619" s="114"/>
      <c r="B619" s="114"/>
    </row>
    <row r="620" spans="1:2" ht="12.75">
      <c r="A620" s="114"/>
      <c r="B620" s="114"/>
    </row>
    <row r="621" spans="1:2" ht="12.75">
      <c r="A621" s="114"/>
      <c r="B621" s="114"/>
    </row>
    <row r="622" spans="1:2" ht="12.75">
      <c r="A622" s="114"/>
      <c r="B622" s="114"/>
    </row>
    <row r="623" spans="1:2" ht="12.75">
      <c r="A623" s="114"/>
      <c r="B623" s="114"/>
    </row>
    <row r="624" spans="1:2" ht="12.75">
      <c r="A624" s="114"/>
      <c r="B624" s="114"/>
    </row>
    <row r="625" spans="1:2" ht="12.75">
      <c r="A625" s="114"/>
      <c r="B625" s="114"/>
    </row>
    <row r="626" spans="1:2" ht="12.75">
      <c r="A626" s="114"/>
      <c r="B626" s="114"/>
    </row>
    <row r="627" spans="1:2" ht="12.75">
      <c r="A627" s="114"/>
      <c r="B627" s="114"/>
    </row>
    <row r="628" spans="1:2" ht="12.75">
      <c r="A628" s="114"/>
      <c r="B628" s="114"/>
    </row>
    <row r="629" spans="1:2" ht="12.75">
      <c r="A629" s="114"/>
      <c r="B629" s="114"/>
    </row>
    <row r="630" spans="1:2" ht="12.75">
      <c r="A630" s="114"/>
      <c r="B630" s="114"/>
    </row>
    <row r="631" spans="1:2" ht="12.75">
      <c r="A631" s="114"/>
      <c r="B631" s="114"/>
    </row>
    <row r="632" spans="1:2" ht="12.75">
      <c r="A632" s="114"/>
      <c r="B632" s="114"/>
    </row>
    <row r="633" spans="1:2" ht="12.75">
      <c r="A633" s="114"/>
      <c r="B633" s="114"/>
    </row>
    <row r="634" spans="1:2" ht="12.75">
      <c r="A634" s="114"/>
      <c r="B634" s="114"/>
    </row>
    <row r="635" spans="1:2" ht="12.75">
      <c r="A635" s="114"/>
      <c r="B635" s="114"/>
    </row>
    <row r="636" spans="1:2" ht="12.75">
      <c r="A636" s="114"/>
      <c r="B636" s="114"/>
    </row>
    <row r="637" spans="1:2" ht="12.75">
      <c r="A637" s="114"/>
      <c r="B637" s="114"/>
    </row>
    <row r="638" spans="1:2" ht="12.75">
      <c r="A638" s="114"/>
      <c r="B638" s="114"/>
    </row>
    <row r="639" spans="1:2" ht="12.75">
      <c r="A639" s="114"/>
      <c r="B639" s="114"/>
    </row>
    <row r="640" spans="1:2" ht="12.75">
      <c r="A640" s="114"/>
      <c r="B640" s="114"/>
    </row>
    <row r="641" spans="1:2" ht="12.75">
      <c r="A641" s="114"/>
      <c r="B641" s="114"/>
    </row>
    <row r="642" spans="1:2" ht="12.75">
      <c r="A642" s="114"/>
      <c r="B642" s="114"/>
    </row>
    <row r="643" spans="1:2" ht="12.75">
      <c r="A643" s="114"/>
      <c r="B643" s="114"/>
    </row>
    <row r="644" spans="1:2" ht="12.75">
      <c r="A644" s="114"/>
      <c r="B644" s="114"/>
    </row>
    <row r="645" spans="1:2" ht="12.75">
      <c r="A645" s="114"/>
      <c r="B645" s="114"/>
    </row>
    <row r="646" spans="1:2" ht="12.75">
      <c r="A646" s="114"/>
      <c r="B646" s="114"/>
    </row>
    <row r="647" spans="1:2" ht="12.75">
      <c r="A647" s="114"/>
      <c r="B647" s="114"/>
    </row>
    <row r="648" spans="1:2" ht="12.75">
      <c r="A648" s="114"/>
      <c r="B648" s="114"/>
    </row>
    <row r="649" spans="1:2" ht="12.75">
      <c r="A649" s="114"/>
      <c r="B649" s="114"/>
    </row>
    <row r="650" spans="1:2" ht="12.75">
      <c r="A650" s="114"/>
      <c r="B650" s="114"/>
    </row>
    <row r="651" spans="1:2" ht="12.75">
      <c r="A651" s="114"/>
      <c r="B651" s="114"/>
    </row>
    <row r="652" spans="1:2" ht="12.75">
      <c r="A652" s="114"/>
      <c r="B652" s="114"/>
    </row>
    <row r="653" spans="1:2" ht="12.75">
      <c r="A653" s="114"/>
      <c r="B653" s="114"/>
    </row>
    <row r="654" spans="1:2" ht="12.75">
      <c r="A654" s="114"/>
      <c r="B654" s="114"/>
    </row>
    <row r="655" spans="1:2" ht="12.75">
      <c r="A655" s="114"/>
      <c r="B655" s="114"/>
    </row>
    <row r="656" spans="1:2" ht="12.75">
      <c r="A656" s="114"/>
      <c r="B656" s="114"/>
    </row>
    <row r="657" spans="1:2" ht="12.75">
      <c r="A657" s="114"/>
      <c r="B657" s="114"/>
    </row>
    <row r="658" spans="1:2" ht="12.75">
      <c r="A658" s="114"/>
      <c r="B658" s="114"/>
    </row>
    <row r="659" spans="1:2" ht="12.75">
      <c r="A659" s="114"/>
      <c r="B659" s="114"/>
    </row>
    <row r="660" spans="1:2" ht="12.75">
      <c r="A660" s="114"/>
      <c r="B660" s="114"/>
    </row>
    <row r="661" spans="1:2" ht="12.75">
      <c r="A661" s="114"/>
      <c r="B661" s="114"/>
    </row>
    <row r="662" spans="1:2" ht="12.75">
      <c r="A662" s="114"/>
      <c r="B662" s="114"/>
    </row>
    <row r="663" spans="1:2" ht="12.75">
      <c r="A663" s="114"/>
      <c r="B663" s="114"/>
    </row>
    <row r="664" spans="1:2" ht="12.75">
      <c r="A664" s="114"/>
      <c r="B664" s="114"/>
    </row>
    <row r="665" spans="1:2" ht="12.75">
      <c r="A665" s="114"/>
      <c r="B665" s="114"/>
    </row>
    <row r="666" spans="1:2" ht="12.75">
      <c r="A666" s="114"/>
      <c r="B666" s="114"/>
    </row>
    <row r="667" spans="1:2" ht="12.75">
      <c r="A667" s="114"/>
      <c r="B667" s="114"/>
    </row>
    <row r="668" spans="1:2" ht="12.75">
      <c r="A668" s="114"/>
      <c r="B668" s="114"/>
    </row>
    <row r="669" spans="1:2" ht="12.75">
      <c r="A669" s="114"/>
      <c r="B669" s="114"/>
    </row>
    <row r="670" spans="1:2" ht="12.75">
      <c r="A670" s="114"/>
      <c r="B670" s="114"/>
    </row>
    <row r="671" spans="1:2" ht="12.75">
      <c r="A671" s="114"/>
      <c r="B671" s="114"/>
    </row>
    <row r="672" spans="1:2" ht="12.75">
      <c r="A672" s="114"/>
      <c r="B672" s="114"/>
    </row>
    <row r="673" spans="1:2" ht="12.75">
      <c r="A673" s="114"/>
      <c r="B673" s="114"/>
    </row>
    <row r="674" spans="1:2" ht="12.75">
      <c r="A674" s="114"/>
      <c r="B674" s="114"/>
    </row>
    <row r="675" spans="1:2" ht="12.75">
      <c r="A675" s="114"/>
      <c r="B675" s="114"/>
    </row>
    <row r="676" spans="1:2" ht="12.75">
      <c r="A676" s="114"/>
      <c r="B676" s="114"/>
    </row>
    <row r="677" spans="1:2" ht="12.75">
      <c r="A677" s="114"/>
      <c r="B677" s="114"/>
    </row>
    <row r="678" spans="1:2" ht="12.75">
      <c r="A678" s="114"/>
      <c r="B678" s="114"/>
    </row>
    <row r="679" spans="1:2" ht="12.75">
      <c r="A679" s="114"/>
      <c r="B679" s="114"/>
    </row>
    <row r="680" spans="1:2" ht="12.75">
      <c r="A680" s="114"/>
      <c r="B680" s="114"/>
    </row>
    <row r="681" spans="1:2" ht="12.75">
      <c r="A681" s="114"/>
      <c r="B681" s="114"/>
    </row>
    <row r="682" spans="1:2" ht="12.75">
      <c r="A682" s="114"/>
      <c r="B682" s="114"/>
    </row>
    <row r="683" spans="1:2" ht="12.75">
      <c r="A683" s="114"/>
      <c r="B683" s="114"/>
    </row>
    <row r="684" spans="1:2" ht="12.75">
      <c r="A684" s="114"/>
      <c r="B684" s="114"/>
    </row>
    <row r="685" spans="1:2" ht="12.75">
      <c r="A685" s="114"/>
      <c r="B685" s="114"/>
    </row>
    <row r="686" spans="1:2" ht="12.75">
      <c r="A686" s="114"/>
      <c r="B686" s="114"/>
    </row>
    <row r="687" spans="1:2" ht="12.75">
      <c r="A687" s="114"/>
      <c r="B687" s="114"/>
    </row>
    <row r="688" spans="1:2" ht="12.75">
      <c r="A688" s="114"/>
      <c r="B688" s="114"/>
    </row>
    <row r="689" spans="1:2" ht="12.75">
      <c r="A689" s="114"/>
      <c r="B689" s="114"/>
    </row>
    <row r="690" spans="1:2" ht="12.75">
      <c r="A690" s="114"/>
      <c r="B690" s="114"/>
    </row>
    <row r="691" spans="1:2" ht="12.75">
      <c r="A691" s="114"/>
      <c r="B691" s="114"/>
    </row>
    <row r="692" spans="1:2" ht="12.75">
      <c r="A692" s="114"/>
      <c r="B692" s="114"/>
    </row>
    <row r="693" spans="1:2" ht="12.75">
      <c r="A693" s="114"/>
      <c r="B693" s="114"/>
    </row>
    <row r="694" spans="1:2" ht="12.75">
      <c r="A694" s="114"/>
      <c r="B694" s="114"/>
    </row>
    <row r="695" spans="1:2" ht="12.75">
      <c r="A695" s="114"/>
      <c r="B695" s="114"/>
    </row>
    <row r="696" spans="1:2" ht="12.75">
      <c r="A696" s="114"/>
      <c r="B696" s="114"/>
    </row>
    <row r="697" spans="1:2" ht="12.75">
      <c r="A697" s="114"/>
      <c r="B697" s="114"/>
    </row>
    <row r="698" spans="1:2" ht="12.75">
      <c r="A698" s="114"/>
      <c r="B698" s="114"/>
    </row>
    <row r="699" spans="1:2" ht="12.75">
      <c r="A699" s="114"/>
      <c r="B699" s="114"/>
    </row>
    <row r="700" spans="1:2" ht="12.75">
      <c r="A700" s="114"/>
      <c r="B700" s="114"/>
    </row>
    <row r="701" spans="1:2" ht="12.75">
      <c r="A701" s="114"/>
      <c r="B701" s="114"/>
    </row>
    <row r="702" spans="1:2" ht="12.75">
      <c r="A702" s="114"/>
      <c r="B702" s="114"/>
    </row>
    <row r="703" spans="1:2" ht="12.75">
      <c r="A703" s="114"/>
      <c r="B703" s="114"/>
    </row>
    <row r="704" spans="1:2" ht="12.75">
      <c r="A704" s="114"/>
      <c r="B704" s="114"/>
    </row>
    <row r="705" spans="1:2" ht="12.75">
      <c r="A705" s="114"/>
      <c r="B705" s="114"/>
    </row>
    <row r="706" spans="1:2" ht="12.75">
      <c r="A706" s="114"/>
      <c r="B706" s="114"/>
    </row>
    <row r="707" spans="1:2" ht="12.75">
      <c r="A707" s="114"/>
      <c r="B707" s="114"/>
    </row>
    <row r="708" spans="1:2" ht="12.75">
      <c r="A708" s="114"/>
      <c r="B708" s="114"/>
    </row>
    <row r="709" spans="1:2" ht="12.75">
      <c r="A709" s="114"/>
      <c r="B709" s="114"/>
    </row>
    <row r="710" spans="1:2" ht="12.75">
      <c r="A710" s="114"/>
      <c r="B710" s="114"/>
    </row>
    <row r="711" spans="1:2" ht="12.75">
      <c r="A711" s="114"/>
      <c r="B711" s="114"/>
    </row>
    <row r="712" spans="1:2" ht="12.75">
      <c r="A712" s="114"/>
      <c r="B712" s="114"/>
    </row>
    <row r="713" spans="1:2" ht="12.75">
      <c r="A713" s="114"/>
      <c r="B713" s="114"/>
    </row>
    <row r="714" spans="1:2" ht="12.75">
      <c r="A714" s="114"/>
      <c r="B714" s="114"/>
    </row>
    <row r="715" spans="1:2" ht="12.75">
      <c r="A715" s="114"/>
      <c r="B715" s="114"/>
    </row>
    <row r="716" spans="1:2" ht="12.75">
      <c r="A716" s="114"/>
      <c r="B716" s="114"/>
    </row>
    <row r="717" spans="1:2" ht="12.75">
      <c r="A717" s="114"/>
      <c r="B717" s="114"/>
    </row>
    <row r="718" spans="1:2" ht="12.75">
      <c r="A718" s="114"/>
      <c r="B718" s="114"/>
    </row>
    <row r="719" spans="1:2" ht="12.75">
      <c r="A719" s="114"/>
      <c r="B719" s="114"/>
    </row>
    <row r="720" spans="1:2" ht="12.75">
      <c r="A720" s="114"/>
      <c r="B720" s="114"/>
    </row>
    <row r="721" spans="1:2" ht="12.75">
      <c r="A721" s="114"/>
      <c r="B721" s="114"/>
    </row>
    <row r="722" spans="1:2" ht="12.75">
      <c r="A722" s="114"/>
      <c r="B722" s="114"/>
    </row>
    <row r="723" spans="1:2" ht="12.75">
      <c r="A723" s="114"/>
      <c r="B723" s="114"/>
    </row>
    <row r="724" spans="1:2" ht="12.75">
      <c r="A724" s="114"/>
      <c r="B724" s="114"/>
    </row>
    <row r="725" spans="1:2" ht="12.75">
      <c r="A725" s="114"/>
      <c r="B725" s="114"/>
    </row>
    <row r="726" spans="1:2" ht="12.75">
      <c r="A726" s="114"/>
      <c r="B726" s="114"/>
    </row>
    <row r="727" spans="1:2" ht="12.75">
      <c r="A727" s="114"/>
      <c r="B727" s="114"/>
    </row>
    <row r="728" spans="1:2" ht="12.75">
      <c r="A728" s="114"/>
      <c r="B728" s="114"/>
    </row>
    <row r="729" spans="1:2" ht="12.75">
      <c r="A729" s="114"/>
      <c r="B729" s="114"/>
    </row>
    <row r="730" spans="1:2" ht="12.75">
      <c r="A730" s="114"/>
      <c r="B730" s="114"/>
    </row>
    <row r="731" spans="1:2" ht="12.75">
      <c r="A731" s="114"/>
      <c r="B731" s="114"/>
    </row>
    <row r="732" spans="1:2" ht="12.75">
      <c r="A732" s="114"/>
      <c r="B732" s="114"/>
    </row>
    <row r="733" spans="1:2" ht="12.75">
      <c r="A733" s="114"/>
      <c r="B733" s="114"/>
    </row>
    <row r="734" spans="1:2" ht="12.75">
      <c r="A734" s="114"/>
      <c r="B734" s="114"/>
    </row>
    <row r="735" spans="1:2" ht="12.75">
      <c r="A735" s="114"/>
      <c r="B735" s="114"/>
    </row>
    <row r="736" spans="1:2" ht="12.75">
      <c r="A736" s="114"/>
      <c r="B736" s="114"/>
    </row>
    <row r="737" spans="1:2" ht="12.75">
      <c r="A737" s="114"/>
      <c r="B737" s="114"/>
    </row>
    <row r="738" spans="1:2" ht="12.75">
      <c r="A738" s="114"/>
      <c r="B738" s="114"/>
    </row>
    <row r="739" spans="1:2" ht="12.75">
      <c r="A739" s="114"/>
      <c r="B739" s="114"/>
    </row>
    <row r="740" spans="1:2" ht="12.75">
      <c r="A740" s="114"/>
      <c r="B740" s="114"/>
    </row>
    <row r="741" spans="1:2" ht="12.75">
      <c r="A741" s="114"/>
      <c r="B741" s="114"/>
    </row>
    <row r="742" spans="1:2" ht="12.75">
      <c r="A742" s="114"/>
      <c r="B742" s="114"/>
    </row>
    <row r="743" spans="1:2" ht="12.75">
      <c r="A743" s="114"/>
      <c r="B743" s="114"/>
    </row>
    <row r="744" spans="1:2" ht="12.75">
      <c r="A744" s="114"/>
      <c r="B744" s="114"/>
    </row>
    <row r="745" spans="1:2" ht="12.75">
      <c r="A745" s="114"/>
      <c r="B745" s="114"/>
    </row>
    <row r="746" spans="1:2" ht="12.75">
      <c r="A746" s="114"/>
      <c r="B746" s="114"/>
    </row>
    <row r="747" spans="1:2" ht="12.75">
      <c r="A747" s="114"/>
      <c r="B747" s="114"/>
    </row>
    <row r="748" spans="1:2" ht="12.75">
      <c r="A748" s="114"/>
      <c r="B748" s="114"/>
    </row>
    <row r="749" spans="1:2" ht="12.75">
      <c r="A749" s="114"/>
      <c r="B749" s="114"/>
    </row>
    <row r="750" spans="1:2" ht="12.75">
      <c r="A750" s="114"/>
      <c r="B750" s="114"/>
    </row>
    <row r="751" spans="1:2" ht="12.75">
      <c r="A751" s="114"/>
      <c r="B751" s="114"/>
    </row>
    <row r="752" spans="1:2" ht="12.75">
      <c r="A752" s="114"/>
      <c r="B752" s="114"/>
    </row>
    <row r="753" spans="1:2" ht="12.75">
      <c r="A753" s="114"/>
      <c r="B753" s="114"/>
    </row>
    <row r="754" spans="1:2" ht="12.75">
      <c r="A754" s="114"/>
      <c r="B754" s="114"/>
    </row>
    <row r="755" spans="1:2" ht="12.75">
      <c r="A755" s="114"/>
      <c r="B755" s="114"/>
    </row>
    <row r="756" spans="1:2" ht="12.75">
      <c r="A756" s="114"/>
      <c r="B756" s="114"/>
    </row>
    <row r="757" spans="1:2" ht="12.75">
      <c r="A757" s="114"/>
      <c r="B757" s="114"/>
    </row>
    <row r="758" spans="1:2" ht="12.75">
      <c r="A758" s="114"/>
      <c r="B758" s="114"/>
    </row>
    <row r="759" spans="1:2" ht="12.75">
      <c r="A759" s="114"/>
      <c r="B759" s="114"/>
    </row>
    <row r="760" spans="1:2" ht="12.75">
      <c r="A760" s="114"/>
      <c r="B760" s="114"/>
    </row>
    <row r="761" spans="1:2" ht="12.75">
      <c r="A761" s="114"/>
      <c r="B761" s="114"/>
    </row>
    <row r="762" spans="1:2" ht="12.75">
      <c r="A762" s="114"/>
      <c r="B762" s="114"/>
    </row>
    <row r="763" spans="1:2" ht="12.75">
      <c r="A763" s="114"/>
      <c r="B763" s="114"/>
    </row>
    <row r="764" spans="1:2" ht="12.75">
      <c r="A764" s="114"/>
      <c r="B764" s="114"/>
    </row>
    <row r="765" spans="1:2" ht="12.75">
      <c r="A765" s="114"/>
      <c r="B765" s="114"/>
    </row>
    <row r="766" spans="1:2" ht="12.75">
      <c r="A766" s="114"/>
      <c r="B766" s="114"/>
    </row>
    <row r="767" spans="1:2" ht="12.75">
      <c r="A767" s="114"/>
      <c r="B767" s="114"/>
    </row>
    <row r="768" spans="1:2" ht="12.75">
      <c r="A768" s="114"/>
      <c r="B768" s="114"/>
    </row>
    <row r="769" spans="1:2" ht="12.75">
      <c r="A769" s="114"/>
      <c r="B769" s="114"/>
    </row>
    <row r="770" spans="1:2" ht="12.75">
      <c r="A770" s="114"/>
      <c r="B770" s="114"/>
    </row>
    <row r="771" spans="1:2" ht="12.75">
      <c r="A771" s="114"/>
      <c r="B771" s="114"/>
    </row>
    <row r="772" spans="1:2" ht="12.75">
      <c r="A772" s="114"/>
      <c r="B772" s="114"/>
    </row>
    <row r="773" spans="1:2" ht="12.75">
      <c r="A773" s="114"/>
      <c r="B773" s="114"/>
    </row>
    <row r="774" spans="1:2" ht="12.75">
      <c r="A774" s="114"/>
      <c r="B774" s="114"/>
    </row>
    <row r="775" spans="1:2" ht="12.75">
      <c r="A775" s="114"/>
      <c r="B775" s="114"/>
    </row>
    <row r="776" spans="1:2" ht="12.75">
      <c r="A776" s="114"/>
      <c r="B776" s="114"/>
    </row>
    <row r="777" spans="1:2" ht="12.75">
      <c r="A777" s="114"/>
      <c r="B777" s="114"/>
    </row>
    <row r="778" spans="1:2" ht="12.75">
      <c r="A778" s="114"/>
      <c r="B778" s="114"/>
    </row>
    <row r="779" spans="1:2" ht="12.75">
      <c r="A779" s="114"/>
      <c r="B779" s="114"/>
    </row>
    <row r="780" spans="1:2" ht="12.75">
      <c r="A780" s="114"/>
      <c r="B780" s="114"/>
    </row>
    <row r="781" spans="1:2" ht="12.75">
      <c r="A781" s="114"/>
      <c r="B781" s="114"/>
    </row>
    <row r="782" spans="1:2" ht="12.75">
      <c r="A782" s="114"/>
      <c r="B782" s="114"/>
    </row>
    <row r="783" spans="1:2" ht="12.75">
      <c r="A783" s="114"/>
      <c r="B783" s="114"/>
    </row>
    <row r="784" spans="1:2" ht="12.75">
      <c r="A784" s="114"/>
      <c r="B784" s="114"/>
    </row>
    <row r="785" spans="1:2" ht="12.75">
      <c r="A785" s="114"/>
      <c r="B785" s="114"/>
    </row>
    <row r="786" spans="1:2" ht="12.75">
      <c r="A786" s="114"/>
      <c r="B786" s="114"/>
    </row>
    <row r="787" spans="1:2" ht="12.75">
      <c r="A787" s="114"/>
      <c r="B787" s="114"/>
    </row>
    <row r="788" spans="1:2" ht="12.75">
      <c r="A788" s="114"/>
      <c r="B788" s="114"/>
    </row>
    <row r="789" spans="1:2" ht="12.75">
      <c r="A789" s="114"/>
      <c r="B789" s="114"/>
    </row>
    <row r="790" spans="1:2" ht="12.75">
      <c r="A790" s="114"/>
      <c r="B790" s="114"/>
    </row>
    <row r="791" spans="1:2" ht="12.75">
      <c r="A791" s="114"/>
      <c r="B791" s="114"/>
    </row>
    <row r="792" spans="1:2" ht="12.75">
      <c r="A792" s="114"/>
      <c r="B792" s="114"/>
    </row>
    <row r="793" spans="1:2" ht="12.75">
      <c r="A793" s="114"/>
      <c r="B793" s="114"/>
    </row>
    <row r="794" spans="1:2" ht="12.75">
      <c r="A794" s="114"/>
      <c r="B794" s="114"/>
    </row>
    <row r="795" spans="1:2" ht="12.75">
      <c r="A795" s="114"/>
      <c r="B795" s="114"/>
    </row>
    <row r="796" spans="1:2" ht="12.75">
      <c r="A796" s="114"/>
      <c r="B796" s="114"/>
    </row>
    <row r="797" spans="1:2" ht="12.75">
      <c r="A797" s="114"/>
      <c r="B797" s="114"/>
    </row>
    <row r="798" spans="1:2" ht="12.75">
      <c r="A798" s="114"/>
      <c r="B798" s="114"/>
    </row>
    <row r="799" spans="1:2" ht="12.75">
      <c r="A799" s="114"/>
      <c r="B799" s="114"/>
    </row>
    <row r="800" spans="1:2" ht="12.75">
      <c r="A800" s="114"/>
      <c r="B800" s="114"/>
    </row>
    <row r="801" spans="1:2" ht="12.75">
      <c r="A801" s="114"/>
      <c r="B801" s="114"/>
    </row>
    <row r="802" spans="1:2" ht="12.75">
      <c r="A802" s="114"/>
      <c r="B802" s="114"/>
    </row>
    <row r="803" spans="1:2" ht="12.75">
      <c r="A803" s="114"/>
      <c r="B803" s="114"/>
    </row>
    <row r="804" spans="1:2" ht="12.75">
      <c r="A804" s="114"/>
      <c r="B804" s="114"/>
    </row>
    <row r="805" spans="1:2" ht="12.75">
      <c r="A805" s="114"/>
      <c r="B805" s="114"/>
    </row>
    <row r="806" spans="1:2" ht="12.75">
      <c r="A806" s="114"/>
      <c r="B806" s="114"/>
    </row>
    <row r="807" spans="1:2" ht="12.75">
      <c r="A807" s="114"/>
      <c r="B807" s="114"/>
    </row>
    <row r="808" spans="1:2" ht="12.75">
      <c r="A808" s="114"/>
      <c r="B808" s="114"/>
    </row>
    <row r="809" spans="1:2" ht="12.75">
      <c r="A809" s="114"/>
      <c r="B809" s="114"/>
    </row>
    <row r="810" spans="1:2" ht="12.75">
      <c r="A810" s="114"/>
      <c r="B810" s="114"/>
    </row>
    <row r="811" spans="1:2" ht="12.75">
      <c r="A811" s="114"/>
      <c r="B811" s="114"/>
    </row>
    <row r="812" spans="1:2" ht="12.75">
      <c r="A812" s="114"/>
      <c r="B812" s="114"/>
    </row>
    <row r="813" spans="1:2" ht="12.75">
      <c r="A813" s="114"/>
      <c r="B813" s="114"/>
    </row>
    <row r="814" spans="1:2" ht="12.75">
      <c r="A814" s="114"/>
      <c r="B814" s="114"/>
    </row>
    <row r="815" spans="1:2" ht="12.75">
      <c r="A815" s="114"/>
      <c r="B815" s="114"/>
    </row>
    <row r="816" spans="1:2" ht="12.75">
      <c r="A816" s="114"/>
      <c r="B816" s="114"/>
    </row>
    <row r="817" spans="1:2" ht="12.75">
      <c r="A817" s="114"/>
      <c r="B817" s="114"/>
    </row>
    <row r="818" spans="1:2" ht="12.75">
      <c r="A818" s="114"/>
      <c r="B818" s="114"/>
    </row>
    <row r="819" spans="1:2" ht="12.75">
      <c r="A819" s="114"/>
      <c r="B819" s="114"/>
    </row>
    <row r="820" spans="1:2" ht="12.75">
      <c r="A820" s="114"/>
      <c r="B820" s="114"/>
    </row>
    <row r="821" spans="1:2" ht="12.75">
      <c r="A821" s="114"/>
      <c r="B821" s="114"/>
    </row>
    <row r="822" spans="1:2" ht="12.75">
      <c r="A822" s="114"/>
      <c r="B822" s="114"/>
    </row>
    <row r="823" spans="1:2" ht="12.75">
      <c r="A823" s="114"/>
      <c r="B823" s="114"/>
    </row>
    <row r="824" spans="1:2" ht="12.75">
      <c r="A824" s="114"/>
      <c r="B824" s="114"/>
    </row>
    <row r="825" spans="1:2" ht="12.75">
      <c r="A825" s="114"/>
      <c r="B825" s="114"/>
    </row>
    <row r="826" spans="1:2" ht="12.75">
      <c r="A826" s="114"/>
      <c r="B826" s="114"/>
    </row>
    <row r="827" spans="1:2" ht="12.75">
      <c r="A827" s="114"/>
      <c r="B827" s="114"/>
    </row>
    <row r="828" spans="1:2" ht="12.75">
      <c r="A828" s="114"/>
      <c r="B828" s="114"/>
    </row>
    <row r="829" spans="1:2" ht="12.75">
      <c r="A829" s="114"/>
      <c r="B829" s="114"/>
    </row>
    <row r="830" spans="1:2" ht="12.75">
      <c r="A830" s="114"/>
      <c r="B830" s="114"/>
    </row>
    <row r="831" spans="1:2" ht="12.75">
      <c r="A831" s="114"/>
      <c r="B831" s="114"/>
    </row>
    <row r="832" spans="1:2" ht="12.75">
      <c r="A832" s="114"/>
      <c r="B832" s="114"/>
    </row>
    <row r="833" spans="1:2" ht="12.75">
      <c r="A833" s="114"/>
      <c r="B833" s="114"/>
    </row>
    <row r="834" spans="1:2" ht="12.75">
      <c r="A834" s="114"/>
      <c r="B834" s="114"/>
    </row>
    <row r="835" spans="1:2" ht="12.75">
      <c r="A835" s="114"/>
      <c r="B835" s="114"/>
    </row>
    <row r="836" spans="1:2" ht="12.75">
      <c r="A836" s="114"/>
      <c r="B836" s="114"/>
    </row>
    <row r="837" spans="1:2" ht="12.75">
      <c r="A837" s="114"/>
      <c r="B837" s="114"/>
    </row>
    <row r="838" spans="1:2" ht="12.75">
      <c r="A838" s="114"/>
      <c r="B838" s="114"/>
    </row>
    <row r="839" spans="1:2" ht="12.75">
      <c r="A839" s="114"/>
      <c r="B839" s="114"/>
    </row>
    <row r="840" spans="1:2" ht="12.75">
      <c r="A840" s="114"/>
      <c r="B840" s="114"/>
    </row>
    <row r="841" spans="1:2" ht="12.75">
      <c r="A841" s="114"/>
      <c r="B841" s="114"/>
    </row>
    <row r="842" spans="1:2" ht="12.75">
      <c r="A842" s="114"/>
      <c r="B842" s="114"/>
    </row>
    <row r="843" spans="1:2" ht="12.75">
      <c r="A843" s="114"/>
      <c r="B843" s="114"/>
    </row>
    <row r="844" spans="1:2" ht="12.75">
      <c r="A844" s="114"/>
      <c r="B844" s="114"/>
    </row>
    <row r="845" spans="1:2" ht="12.75">
      <c r="A845" s="114"/>
      <c r="B845" s="114"/>
    </row>
    <row r="846" spans="1:2" ht="12.75">
      <c r="A846" s="114"/>
      <c r="B846" s="114"/>
    </row>
    <row r="847" spans="1:2" ht="12.75">
      <c r="A847" s="114"/>
      <c r="B847" s="114"/>
    </row>
    <row r="848" spans="1:2" ht="12.75">
      <c r="A848" s="114"/>
      <c r="B848" s="114"/>
    </row>
    <row r="849" spans="1:2" ht="12.75">
      <c r="A849" s="114"/>
      <c r="B849" s="114"/>
    </row>
    <row r="850" spans="1:2" ht="12.75">
      <c r="A850" s="114"/>
      <c r="B850" s="114"/>
    </row>
    <row r="851" spans="1:2" ht="12.75">
      <c r="A851" s="114"/>
      <c r="B851" s="114"/>
    </row>
    <row r="852" spans="1:2" ht="12.75">
      <c r="A852" s="114"/>
      <c r="B852" s="114"/>
    </row>
    <row r="853" spans="1:2" ht="12.75">
      <c r="A853" s="114"/>
      <c r="B853" s="114"/>
    </row>
    <row r="854" spans="1:2" ht="12.75">
      <c r="A854" s="114"/>
      <c r="B854" s="114"/>
    </row>
    <row r="855" spans="1:2" ht="12.75">
      <c r="A855" s="114"/>
      <c r="B855" s="114"/>
    </row>
    <row r="856" spans="1:2" ht="12.75">
      <c r="A856" s="114"/>
      <c r="B856" s="114"/>
    </row>
    <row r="857" spans="1:2" ht="12.75">
      <c r="A857" s="114"/>
      <c r="B857" s="114"/>
    </row>
    <row r="858" spans="1:2" ht="12.75">
      <c r="A858" s="114"/>
      <c r="B858" s="114"/>
    </row>
    <row r="859" spans="1:2" ht="12.75">
      <c r="A859" s="114"/>
      <c r="B859" s="114"/>
    </row>
    <row r="860" spans="1:2" ht="12.75">
      <c r="A860" s="114"/>
      <c r="B860" s="114"/>
    </row>
    <row r="861" spans="1:2" ht="12.75">
      <c r="A861" s="114"/>
      <c r="B861" s="114"/>
    </row>
    <row r="862" spans="1:2" ht="12.75">
      <c r="A862" s="114"/>
      <c r="B862" s="114"/>
    </row>
    <row r="863" spans="1:2" ht="12.75">
      <c r="A863" s="114"/>
      <c r="B863" s="114"/>
    </row>
    <row r="864" spans="1:2" ht="12.75">
      <c r="A864" s="114"/>
      <c r="B864" s="114"/>
    </row>
    <row r="865" spans="1:2" ht="12.75">
      <c r="A865" s="114"/>
      <c r="B865" s="114"/>
    </row>
    <row r="866" spans="1:2" ht="12.75">
      <c r="A866" s="114"/>
      <c r="B866" s="114"/>
    </row>
    <row r="867" spans="1:2" ht="12.75">
      <c r="A867" s="114"/>
      <c r="B867" s="114"/>
    </row>
    <row r="868" spans="1:2" ht="12.75">
      <c r="A868" s="114"/>
      <c r="B868" s="114"/>
    </row>
    <row r="869" spans="1:2" ht="12.75">
      <c r="A869" s="114"/>
      <c r="B869" s="114"/>
    </row>
    <row r="870" spans="1:2" ht="12.75">
      <c r="A870" s="114"/>
      <c r="B870" s="114"/>
    </row>
    <row r="871" spans="1:2" ht="12.75">
      <c r="A871" s="114"/>
      <c r="B871" s="114"/>
    </row>
    <row r="872" spans="1:2" ht="12.75">
      <c r="A872" s="114"/>
      <c r="B872" s="114"/>
    </row>
    <row r="873" spans="1:2" ht="12.75">
      <c r="A873" s="114"/>
      <c r="B873" s="114"/>
    </row>
    <row r="874" spans="1:2" ht="12.75">
      <c r="A874" s="114"/>
      <c r="B874" s="114"/>
    </row>
    <row r="875" spans="1:2" ht="12.75">
      <c r="A875" s="114"/>
      <c r="B875" s="114"/>
    </row>
    <row r="876" spans="1:2" ht="12.75">
      <c r="A876" s="114"/>
      <c r="B876" s="114"/>
    </row>
    <row r="877" spans="1:2" ht="12.75">
      <c r="A877" s="114"/>
      <c r="B877" s="114"/>
    </row>
    <row r="878" spans="1:2" ht="12.75">
      <c r="A878" s="114"/>
      <c r="B878" s="114"/>
    </row>
    <row r="879" spans="1:2" ht="12.75">
      <c r="A879" s="114"/>
      <c r="B879" s="114"/>
    </row>
    <row r="880" spans="1:2" ht="12.75">
      <c r="A880" s="114"/>
      <c r="B880" s="114"/>
    </row>
    <row r="881" spans="1:2" ht="12.75">
      <c r="A881" s="114"/>
      <c r="B881" s="114"/>
    </row>
    <row r="882" spans="1:2" ht="12.75">
      <c r="A882" s="114"/>
      <c r="B882" s="114"/>
    </row>
    <row r="883" spans="1:2" ht="12.75">
      <c r="A883" s="114"/>
      <c r="B883" s="114"/>
    </row>
    <row r="884" spans="1:2" ht="12.75">
      <c r="A884" s="114"/>
      <c r="B884" s="114"/>
    </row>
    <row r="885" spans="1:2" ht="12.75">
      <c r="A885" s="114"/>
      <c r="B885" s="114"/>
    </row>
    <row r="886" spans="1:2" ht="12.75">
      <c r="A886" s="114"/>
      <c r="B886" s="114"/>
    </row>
    <row r="887" spans="1:2" ht="12.75">
      <c r="A887" s="114"/>
      <c r="B887" s="114"/>
    </row>
    <row r="888" spans="1:2" ht="12.75">
      <c r="A888" s="114"/>
      <c r="B888" s="114"/>
    </row>
    <row r="889" spans="1:2" ht="12.75">
      <c r="A889" s="114"/>
      <c r="B889" s="114"/>
    </row>
    <row r="890" spans="1:2" ht="12.75">
      <c r="A890" s="114"/>
      <c r="B890" s="114"/>
    </row>
    <row r="891" spans="1:2" ht="12.75">
      <c r="A891" s="114"/>
      <c r="B891" s="114"/>
    </row>
    <row r="892" spans="1:2" ht="12.75">
      <c r="A892" s="114"/>
      <c r="B892" s="114"/>
    </row>
    <row r="893" spans="1:2" ht="12.75">
      <c r="A893" s="114"/>
      <c r="B893" s="114"/>
    </row>
    <row r="894" spans="1:2" ht="12.75">
      <c r="A894" s="114"/>
      <c r="B894" s="114"/>
    </row>
    <row r="895" spans="1:2" ht="12.75">
      <c r="A895" s="114"/>
      <c r="B895" s="114"/>
    </row>
    <row r="896" spans="1:2" ht="12.75">
      <c r="A896" s="114"/>
      <c r="B896" s="114"/>
    </row>
    <row r="897" spans="1:2" ht="12.75">
      <c r="A897" s="114"/>
      <c r="B897" s="114"/>
    </row>
    <row r="898" spans="1:2" ht="12.75">
      <c r="A898" s="114"/>
      <c r="B898" s="114"/>
    </row>
    <row r="899" spans="1:2" ht="12.75">
      <c r="A899" s="114"/>
      <c r="B899" s="114"/>
    </row>
    <row r="900" spans="1:2" ht="12.75">
      <c r="A900" s="114"/>
      <c r="B900" s="114"/>
    </row>
    <row r="901" spans="1:2" ht="12.75">
      <c r="A901" s="114"/>
      <c r="B901" s="114"/>
    </row>
    <row r="902" spans="1:2" ht="12.75">
      <c r="A902" s="114"/>
      <c r="B902" s="114"/>
    </row>
    <row r="903" spans="1:2" ht="12.75">
      <c r="A903" s="114"/>
      <c r="B903" s="114"/>
    </row>
    <row r="904" spans="1:2" ht="12.75">
      <c r="A904" s="114"/>
      <c r="B904" s="114"/>
    </row>
    <row r="905" spans="1:2" ht="12.75">
      <c r="A905" s="114"/>
      <c r="B905" s="114"/>
    </row>
    <row r="906" spans="1:2" ht="12.75">
      <c r="A906" s="114"/>
      <c r="B906" s="114"/>
    </row>
    <row r="907" spans="1:2" ht="12.75">
      <c r="A907" s="114"/>
      <c r="B907" s="114"/>
    </row>
    <row r="908" spans="1:2" ht="12.75">
      <c r="A908" s="114"/>
      <c r="B908" s="114"/>
    </row>
    <row r="909" spans="1:2" ht="12.75">
      <c r="A909" s="114"/>
      <c r="B909" s="114"/>
    </row>
    <row r="910" spans="1:2" ht="12.75">
      <c r="A910" s="114"/>
      <c r="B910" s="114"/>
    </row>
    <row r="911" spans="1:2" ht="12.75">
      <c r="A911" s="114"/>
      <c r="B911" s="114"/>
    </row>
    <row r="912" spans="1:2" ht="12.75">
      <c r="A912" s="114"/>
      <c r="B912" s="114"/>
    </row>
    <row r="913" spans="1:2" ht="12.75">
      <c r="A913" s="114"/>
      <c r="B913" s="114"/>
    </row>
    <row r="914" spans="1:2" ht="12.75">
      <c r="A914" s="114"/>
      <c r="B914" s="114"/>
    </row>
    <row r="915" spans="1:2" ht="12.75">
      <c r="A915" s="114"/>
      <c r="B915" s="114"/>
    </row>
    <row r="916" spans="1:2" ht="12.75">
      <c r="A916" s="114"/>
      <c r="B916" s="114"/>
    </row>
    <row r="917" spans="1:2" ht="12.75">
      <c r="A917" s="114"/>
      <c r="B917" s="114"/>
    </row>
    <row r="918" spans="1:2" ht="12.75">
      <c r="A918" s="114"/>
      <c r="B918" s="114"/>
    </row>
    <row r="919" spans="1:2" ht="12.75">
      <c r="A919" s="114"/>
      <c r="B919" s="114"/>
    </row>
    <row r="920" spans="1:2" ht="12.75">
      <c r="A920" s="114"/>
      <c r="B920" s="114"/>
    </row>
    <row r="921" spans="1:2" ht="12.75">
      <c r="A921" s="114"/>
      <c r="B921" s="114"/>
    </row>
    <row r="922" spans="1:2" ht="12.75">
      <c r="A922" s="114"/>
      <c r="B922" s="114"/>
    </row>
    <row r="923" spans="1:2" ht="12.75">
      <c r="A923" s="114"/>
      <c r="B923" s="114"/>
    </row>
    <row r="924" spans="1:2" ht="12.75">
      <c r="A924" s="114"/>
      <c r="B924" s="114"/>
    </row>
    <row r="925" spans="1:2" ht="12.75">
      <c r="A925" s="114"/>
      <c r="B925" s="114"/>
    </row>
    <row r="926" spans="1:2" ht="12.75">
      <c r="A926" s="114"/>
      <c r="B926" s="114"/>
    </row>
    <row r="927" spans="1:2" ht="12.75">
      <c r="A927" s="114"/>
      <c r="B927" s="114"/>
    </row>
    <row r="928" spans="1:2" ht="12.75">
      <c r="A928" s="114"/>
      <c r="B928" s="114"/>
    </row>
    <row r="929" spans="1:2" ht="12.75">
      <c r="A929" s="114"/>
      <c r="B929" s="114"/>
    </row>
    <row r="930" spans="1:2" ht="12.75">
      <c r="A930" s="114"/>
      <c r="B930" s="114"/>
    </row>
    <row r="931" spans="1:2" ht="12.75">
      <c r="A931" s="114"/>
      <c r="B931" s="114"/>
    </row>
    <row r="932" spans="1:2" ht="12.75">
      <c r="A932" s="114"/>
      <c r="B932" s="114"/>
    </row>
    <row r="933" spans="1:2" ht="12.75">
      <c r="A933" s="114"/>
      <c r="B933" s="114"/>
    </row>
    <row r="934" spans="1:2" ht="12.75">
      <c r="A934" s="114"/>
      <c r="B934" s="114"/>
    </row>
    <row r="935" spans="1:2" ht="12.75">
      <c r="A935" s="114"/>
      <c r="B935" s="114"/>
    </row>
    <row r="936" spans="1:2" ht="12.75">
      <c r="A936" s="114"/>
      <c r="B936" s="114"/>
    </row>
    <row r="937" spans="1:2" ht="12.75">
      <c r="A937" s="114"/>
      <c r="B937" s="114"/>
    </row>
    <row r="938" spans="1:2" ht="12.75">
      <c r="A938" s="114"/>
      <c r="B938" s="114"/>
    </row>
    <row r="939" spans="1:2" ht="12.75">
      <c r="A939" s="114"/>
      <c r="B939" s="114"/>
    </row>
    <row r="940" spans="1:2" ht="12.75">
      <c r="A940" s="114"/>
      <c r="B940" s="114"/>
    </row>
    <row r="941" spans="1:2" ht="12.75">
      <c r="A941" s="114"/>
      <c r="B941" s="114"/>
    </row>
    <row r="942" spans="1:2" ht="12.75">
      <c r="A942" s="114"/>
      <c r="B942" s="114"/>
    </row>
    <row r="943" spans="1:2" ht="12.75">
      <c r="A943" s="114"/>
      <c r="B943" s="114"/>
    </row>
    <row r="944" spans="1:2" ht="12.75">
      <c r="A944" s="114"/>
      <c r="B944" s="114"/>
    </row>
    <row r="945" spans="1:2" ht="12.75">
      <c r="A945" s="114"/>
      <c r="B945" s="114"/>
    </row>
    <row r="946" spans="1:2" ht="12.75">
      <c r="A946" s="114"/>
      <c r="B946" s="114"/>
    </row>
    <row r="947" spans="1:2" ht="12.75">
      <c r="A947" s="114"/>
      <c r="B947" s="114"/>
    </row>
    <row r="948" spans="1:2" ht="12.75">
      <c r="A948" s="114"/>
      <c r="B948" s="114"/>
    </row>
    <row r="949" spans="1:2" ht="12.75">
      <c r="A949" s="114"/>
      <c r="B949" s="114"/>
    </row>
    <row r="950" spans="1:2" ht="12.75">
      <c r="A950" s="114"/>
      <c r="B950" s="114"/>
    </row>
    <row r="951" spans="1:2" ht="12.75">
      <c r="A951" s="114"/>
      <c r="B951" s="114"/>
    </row>
    <row r="952" spans="1:2" ht="12.75">
      <c r="A952" s="114"/>
      <c r="B952" s="114"/>
    </row>
    <row r="953" spans="1:2" ht="12.75">
      <c r="A953" s="114"/>
      <c r="B953" s="114"/>
    </row>
    <row r="954" spans="1:2" ht="12.75">
      <c r="A954" s="114"/>
      <c r="B954" s="114"/>
    </row>
    <row r="955" spans="1:2" ht="12.75">
      <c r="A955" s="114"/>
      <c r="B955" s="114"/>
    </row>
    <row r="956" spans="1:2" ht="12.75">
      <c r="A956" s="114"/>
      <c r="B956" s="114"/>
    </row>
    <row r="957" spans="1:2" ht="12.75">
      <c r="A957" s="114"/>
      <c r="B957" s="114"/>
    </row>
    <row r="958" spans="1:2" ht="12.75">
      <c r="A958" s="114"/>
      <c r="B958" s="114"/>
    </row>
    <row r="959" spans="1:2" ht="12.75">
      <c r="A959" s="114"/>
      <c r="B959" s="114"/>
    </row>
    <row r="960" spans="1:2" ht="12.75">
      <c r="A960" s="114"/>
      <c r="B960" s="114"/>
    </row>
    <row r="961" spans="1:2" ht="12.75">
      <c r="A961" s="114"/>
      <c r="B961" s="114"/>
    </row>
    <row r="962" spans="1:2" ht="12.75">
      <c r="A962" s="114"/>
      <c r="B962" s="114"/>
    </row>
    <row r="963" spans="1:2" ht="12.75">
      <c r="A963" s="114"/>
      <c r="B963" s="114"/>
    </row>
    <row r="964" spans="1:2" ht="12.75">
      <c r="A964" s="114"/>
      <c r="B964" s="114"/>
    </row>
    <row r="965" spans="1:2" ht="12.75">
      <c r="A965" s="114"/>
      <c r="B965" s="114"/>
    </row>
    <row r="966" spans="1:2" ht="12.75">
      <c r="A966" s="114"/>
      <c r="B966" s="114"/>
    </row>
    <row r="967" spans="1:2" ht="12.75">
      <c r="A967" s="114"/>
      <c r="B967" s="114"/>
    </row>
    <row r="968" spans="1:2" ht="12.75">
      <c r="A968" s="114"/>
      <c r="B968" s="114"/>
    </row>
    <row r="969" spans="1:2" ht="12.75">
      <c r="A969" s="114"/>
      <c r="B969" s="114"/>
    </row>
    <row r="970" spans="1:2" ht="12.75">
      <c r="A970" s="114"/>
      <c r="B970" s="114"/>
    </row>
    <row r="971" spans="1:2" ht="12.75">
      <c r="A971" s="114"/>
      <c r="B971" s="114"/>
    </row>
    <row r="972" spans="1:2" ht="12.75">
      <c r="A972" s="114"/>
      <c r="B972" s="114"/>
    </row>
    <row r="973" spans="1:2" ht="12.75">
      <c r="A973" s="114"/>
      <c r="B973" s="114"/>
    </row>
    <row r="974" spans="1:2" ht="12.75">
      <c r="A974" s="114"/>
      <c r="B974" s="114"/>
    </row>
    <row r="975" spans="1:2" ht="12.75">
      <c r="A975" s="114"/>
      <c r="B975" s="114"/>
    </row>
    <row r="976" spans="1:2" ht="12.75">
      <c r="A976" s="114"/>
      <c r="B976" s="114"/>
    </row>
    <row r="977" spans="1:2" ht="12.75">
      <c r="A977" s="114"/>
      <c r="B977" s="114"/>
    </row>
    <row r="978" spans="1:2" ht="12.75">
      <c r="A978" s="114"/>
      <c r="B978" s="114"/>
    </row>
    <row r="979" spans="1:2" ht="12.75">
      <c r="A979" s="114"/>
      <c r="B979" s="114"/>
    </row>
    <row r="980" spans="1:2" ht="12.75">
      <c r="A980" s="114"/>
      <c r="B980" s="114"/>
    </row>
    <row r="981" spans="1:2" ht="12.75">
      <c r="A981" s="114"/>
      <c r="B981" s="114"/>
    </row>
    <row r="982" spans="1:2" ht="12.75">
      <c r="A982" s="114"/>
      <c r="B982" s="114"/>
    </row>
    <row r="983" spans="1:2" ht="12.75">
      <c r="A983" s="114"/>
      <c r="B983" s="114"/>
    </row>
    <row r="984" spans="1:2" ht="12.75">
      <c r="A984" s="114"/>
      <c r="B984" s="114"/>
    </row>
    <row r="985" spans="1:2" ht="12.75">
      <c r="A985" s="114"/>
      <c r="B985" s="114"/>
    </row>
    <row r="986" spans="1:2" ht="12.75">
      <c r="A986" s="114"/>
      <c r="B986" s="114"/>
    </row>
    <row r="987" spans="1:2" ht="12.75">
      <c r="A987" s="114"/>
      <c r="B987" s="114"/>
    </row>
    <row r="988" spans="1:2" ht="12.75">
      <c r="A988" s="114"/>
      <c r="B988" s="114"/>
    </row>
    <row r="989" spans="1:2" ht="12.75">
      <c r="A989" s="114"/>
      <c r="B989" s="114"/>
    </row>
    <row r="990" spans="1:2" ht="12.75">
      <c r="A990" s="114"/>
      <c r="B990" s="114"/>
    </row>
    <row r="991" spans="1:2" ht="12.75">
      <c r="A991" s="114"/>
      <c r="B991" s="114"/>
    </row>
    <row r="992" spans="1:2" ht="12.75">
      <c r="A992" s="114"/>
      <c r="B992" s="114"/>
    </row>
    <row r="993" spans="1:2" ht="12.75">
      <c r="A993" s="114"/>
      <c r="B993" s="114"/>
    </row>
    <row r="994" spans="1:2" ht="12.75">
      <c r="A994" s="114"/>
      <c r="B994" s="114"/>
    </row>
    <row r="995" spans="1:2" ht="12.75">
      <c r="A995" s="114"/>
      <c r="B995" s="114"/>
    </row>
    <row r="996" spans="1:2" ht="12.75">
      <c r="A996" s="114"/>
      <c r="B996" s="114"/>
    </row>
    <row r="997" spans="1:2" ht="12.75">
      <c r="A997" s="114"/>
      <c r="B997" s="114"/>
    </row>
    <row r="998" spans="1:2" ht="12.75">
      <c r="A998" s="114"/>
      <c r="B998" s="114"/>
    </row>
    <row r="999" spans="1:2" ht="12.75">
      <c r="A999" s="114"/>
      <c r="B999" s="114"/>
    </row>
    <row r="1000" spans="1:2" ht="12.75">
      <c r="A1000" s="114"/>
      <c r="B1000" s="114"/>
    </row>
    <row r="1001" spans="1:2" ht="12.75">
      <c r="A1001" s="114"/>
      <c r="B1001" s="114"/>
    </row>
    <row r="1002" spans="1:2" ht="12.75">
      <c r="A1002" s="114"/>
      <c r="B1002" s="114"/>
    </row>
  </sheetData>
  <mergeCells count="7">
    <mergeCell ref="D17:I18"/>
    <mergeCell ref="D23:I24"/>
    <mergeCell ref="A1:M1"/>
    <mergeCell ref="A2:M2"/>
    <mergeCell ref="F3:F4"/>
    <mergeCell ref="I3:L3"/>
    <mergeCell ref="D15:H16"/>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P1007"/>
  <sheetViews>
    <sheetView showGridLines="0" workbookViewId="0">
      <selection sqref="A1:P1"/>
    </sheetView>
  </sheetViews>
  <sheetFormatPr defaultColWidth="12.59765625" defaultRowHeight="15.75" customHeight="1"/>
  <cols>
    <col min="2" max="2" width="13.3984375" customWidth="1"/>
    <col min="5" max="5" width="10.73046875" hidden="1" customWidth="1"/>
    <col min="6" max="6" width="10.59765625" hidden="1" customWidth="1"/>
    <col min="7" max="7" width="5.59765625" customWidth="1"/>
    <col min="8" max="8" width="14.73046875" customWidth="1"/>
    <col min="9" max="10" width="8.46484375" customWidth="1"/>
    <col min="11" max="11" width="6.86328125" customWidth="1"/>
    <col min="12" max="12" width="8.46484375" customWidth="1"/>
    <col min="13" max="16" width="6" customWidth="1"/>
  </cols>
  <sheetData>
    <row r="1" spans="1:16">
      <c r="A1" s="338" t="s">
        <v>59</v>
      </c>
      <c r="B1" s="329"/>
      <c r="C1" s="329"/>
      <c r="D1" s="329"/>
      <c r="E1" s="329"/>
      <c r="F1" s="329"/>
      <c r="G1" s="329"/>
      <c r="H1" s="329"/>
      <c r="I1" s="329"/>
      <c r="J1" s="329"/>
      <c r="K1" s="329"/>
      <c r="L1" s="329"/>
      <c r="M1" s="329"/>
      <c r="N1" s="329"/>
      <c r="O1" s="329"/>
      <c r="P1" s="329"/>
    </row>
    <row r="2" spans="1:16">
      <c r="A2" s="346" t="s">
        <v>60</v>
      </c>
      <c r="B2" s="331"/>
      <c r="C2" s="331"/>
      <c r="D2" s="331"/>
      <c r="E2" s="331"/>
      <c r="F2" s="331"/>
      <c r="G2" s="331"/>
      <c r="H2" s="331"/>
      <c r="I2" s="331"/>
      <c r="J2" s="331"/>
      <c r="K2" s="331"/>
      <c r="L2" s="331"/>
      <c r="M2" s="331"/>
      <c r="N2" s="331"/>
      <c r="O2" s="331"/>
      <c r="P2" s="331"/>
    </row>
    <row r="3" spans="1:16" ht="15.75" customHeight="1">
      <c r="A3" s="116" t="s">
        <v>61</v>
      </c>
      <c r="B3" s="117" t="s">
        <v>62</v>
      </c>
      <c r="C3" s="347" t="s">
        <v>63</v>
      </c>
      <c r="D3" s="348"/>
      <c r="E3" s="5"/>
      <c r="F3" s="5"/>
      <c r="G3" s="12">
        <v>0.9</v>
      </c>
      <c r="H3" s="340" t="s">
        <v>31</v>
      </c>
      <c r="I3" s="341"/>
      <c r="J3" s="341"/>
      <c r="K3" s="341"/>
      <c r="L3" s="335"/>
      <c r="M3" s="119"/>
      <c r="N3" s="120" t="s">
        <v>64</v>
      </c>
      <c r="O3" s="120" t="s">
        <v>65</v>
      </c>
      <c r="P3" s="120" t="s">
        <v>66</v>
      </c>
    </row>
    <row r="4" spans="1:16" ht="15.75" customHeight="1">
      <c r="A4" s="121" t="s">
        <v>67</v>
      </c>
      <c r="B4" s="122" t="s">
        <v>68</v>
      </c>
      <c r="C4" s="48" t="s">
        <v>69</v>
      </c>
      <c r="D4" s="123" t="s">
        <v>70</v>
      </c>
      <c r="E4" s="124" t="s">
        <v>71</v>
      </c>
      <c r="F4" s="124" t="s">
        <v>72</v>
      </c>
      <c r="G4" s="5"/>
      <c r="H4" s="5"/>
      <c r="I4" s="349" t="s">
        <v>73</v>
      </c>
      <c r="J4" s="350"/>
      <c r="K4" s="119"/>
      <c r="L4" s="119"/>
      <c r="M4" s="5"/>
      <c r="N4" s="125">
        <f ca="1">IFERROR(__xludf.DUMMYFUNCTION("unique(A5:A102)"),1)</f>
        <v>1</v>
      </c>
      <c r="O4" s="126">
        <f t="shared" ref="O4:P4" ca="1" si="0">IFERROR(AVERAGEIF($A:$A,$N4,C:C),"")</f>
        <v>0.48499999999999999</v>
      </c>
      <c r="P4" s="126">
        <f t="shared" ca="1" si="0"/>
        <v>0.10500000000000001</v>
      </c>
    </row>
    <row r="5" spans="1:16" ht="15.75" customHeight="1">
      <c r="A5" s="127">
        <v>1</v>
      </c>
      <c r="B5" s="128">
        <v>100</v>
      </c>
      <c r="C5" s="129">
        <v>0.48799999999999999</v>
      </c>
      <c r="D5" s="130">
        <v>0.45900000000000002</v>
      </c>
      <c r="E5" s="131">
        <f t="shared" ref="E5:E34" ca="1" si="1">(C5-VLOOKUP(A5,N:O,2,FALSE))/($B5*$I$24)</f>
        <v>2.8647888948518381E-3</v>
      </c>
      <c r="F5" s="131">
        <f t="shared" ref="F5:F34" ca="1" si="2">(D5-VLOOKUP(A5,N:P,3,FALSE))/($B5*$I$24)</f>
        <v>0.33804508959251656</v>
      </c>
      <c r="G5" s="5"/>
      <c r="H5" s="132"/>
      <c r="I5" s="25" t="s">
        <v>74</v>
      </c>
      <c r="J5" s="25" t="s">
        <v>75</v>
      </c>
      <c r="K5" s="25" t="s">
        <v>76</v>
      </c>
      <c r="L5" s="5"/>
      <c r="M5" s="5"/>
      <c r="N5" s="125">
        <f ca="1">IFERROR(__xludf.DUMMYFUNCTION("""COMPUTED_VALUE"""),2)</f>
        <v>2</v>
      </c>
      <c r="O5" s="126">
        <f t="shared" ref="O5:P5" ca="1" si="3">IFERROR(AVERAGEIF($A:$A,$N5,C:C),"")</f>
        <v>-0.10600000000000001</v>
      </c>
      <c r="P5" s="126">
        <f t="shared" ca="1" si="3"/>
        <v>-7.5600000000000028E-2</v>
      </c>
    </row>
    <row r="6" spans="1:16">
      <c r="A6" s="127">
        <v>1</v>
      </c>
      <c r="B6" s="128">
        <v>100</v>
      </c>
      <c r="C6" s="129">
        <v>0.79100000000000004</v>
      </c>
      <c r="D6" s="130">
        <v>0.45900000000000002</v>
      </c>
      <c r="E6" s="131">
        <f t="shared" ca="1" si="1"/>
        <v>0.29220846727488725</v>
      </c>
      <c r="F6" s="131">
        <f t="shared" ca="1" si="2"/>
        <v>0.33804508959251656</v>
      </c>
      <c r="G6" s="5"/>
      <c r="H6" s="133" t="s">
        <v>32</v>
      </c>
      <c r="I6" s="134">
        <f t="shared" ref="I6:J6" ca="1" si="4">($I$26-1)*I7/CHIINV((1-$G$3)/2,$I$26-1)</f>
        <v>4.1928412999750232E-2</v>
      </c>
      <c r="J6" s="134">
        <f t="shared" ca="1" si="4"/>
        <v>4.6252362436560716E-2</v>
      </c>
      <c r="K6" s="134">
        <f ca="1">2*($I$26-1)*K7/CHIINV((1-$G$3)/2,2*($I$26-1))</f>
        <v>4.8877491500671805E-2</v>
      </c>
      <c r="L6" s="5"/>
      <c r="M6" s="5"/>
      <c r="N6" s="125">
        <f ca="1">IFERROR(__xludf.DUMMYFUNCTION("""COMPUTED_VALUE"""),3)</f>
        <v>3</v>
      </c>
      <c r="O6" s="126">
        <f t="shared" ref="O6:P6" ca="1" si="5">IFERROR(AVERAGEIF($A:$A,$N6,C:C),"")</f>
        <v>-2.4980018054066023E-17</v>
      </c>
      <c r="P6" s="126">
        <f t="shared" ca="1" si="5"/>
        <v>-0.71889999999999998</v>
      </c>
    </row>
    <row r="7" spans="1:16" ht="15.75" customHeight="1">
      <c r="A7" s="127">
        <v>1</v>
      </c>
      <c r="B7" s="128">
        <v>100</v>
      </c>
      <c r="C7" s="129">
        <v>0.08</v>
      </c>
      <c r="D7" s="130">
        <v>5.1999999999999998E-2</v>
      </c>
      <c r="E7" s="131">
        <f t="shared" ca="1" si="1"/>
        <v>-0.38674650080499773</v>
      </c>
      <c r="F7" s="131">
        <f t="shared" ca="1" si="2"/>
        <v>-5.0611270475715772E-2</v>
      </c>
      <c r="G7" s="5"/>
      <c r="H7" s="135" t="s">
        <v>39</v>
      </c>
      <c r="I7" s="136">
        <f ca="1">SUMPRODUCT(E:E,E:E)/($I$26-COUNT(N:N))</f>
        <v>6.1529176624670952E-2</v>
      </c>
      <c r="J7" s="136">
        <f ca="1">SUMPRODUCT(F:F,F:F)/($I$26-COUNT(N:N))</f>
        <v>6.787449307190313E-2</v>
      </c>
      <c r="K7" s="136">
        <f ca="1">(I7+J7)/2</f>
        <v>6.4701834848287038E-2</v>
      </c>
      <c r="L7" s="5"/>
      <c r="M7" s="5"/>
      <c r="N7" s="125"/>
      <c r="O7" s="126" t="str">
        <f t="shared" ref="O7:P7" si="6">IFERROR(AVERAGEIF($A:$A,$N7,C:C),"")</f>
        <v/>
      </c>
      <c r="P7" s="126" t="str">
        <f t="shared" si="6"/>
        <v/>
      </c>
    </row>
    <row r="8" spans="1:16">
      <c r="A8" s="127">
        <v>1</v>
      </c>
      <c r="B8" s="128">
        <v>100</v>
      </c>
      <c r="C8" s="129">
        <v>0.08</v>
      </c>
      <c r="D8" s="130">
        <v>-0.185</v>
      </c>
      <c r="E8" s="131">
        <f t="shared" ca="1" si="1"/>
        <v>-0.38674650080499773</v>
      </c>
      <c r="F8" s="131">
        <f t="shared" ca="1" si="2"/>
        <v>-0.27692959316901078</v>
      </c>
      <c r="G8" s="5"/>
      <c r="H8" s="137" t="s">
        <v>34</v>
      </c>
      <c r="I8" s="138">
        <f t="shared" ref="I8:J8" ca="1" si="7">($I$26-1)*I7/CHIINV(1-(1-$G$3)/2,$I$26-1)</f>
        <v>0.10076288821303583</v>
      </c>
      <c r="J8" s="138">
        <f t="shared" ca="1" si="7"/>
        <v>0.11115425775384696</v>
      </c>
      <c r="K8" s="138">
        <f ca="1">2*($I$26-1)*K7/CHIINV(1-(1-$G$3)/2,2*($I$26-1))</f>
        <v>9.0444194992097784E-2</v>
      </c>
      <c r="L8" s="5"/>
      <c r="M8" s="5"/>
      <c r="N8" s="125"/>
      <c r="O8" s="126" t="str">
        <f t="shared" ref="O8:P8" si="8">IFERROR(AVERAGEIF($A:$A,$N8,C:C),"")</f>
        <v/>
      </c>
      <c r="P8" s="126" t="str">
        <f t="shared" si="8"/>
        <v/>
      </c>
    </row>
    <row r="9" spans="1:16">
      <c r="A9" s="127">
        <v>1</v>
      </c>
      <c r="B9" s="128">
        <v>100</v>
      </c>
      <c r="C9" s="129">
        <v>0.109</v>
      </c>
      <c r="D9" s="130">
        <v>-0.26100000000000001</v>
      </c>
      <c r="E9" s="131">
        <f t="shared" ca="1" si="1"/>
        <v>-0.35905354148809671</v>
      </c>
      <c r="F9" s="131">
        <f t="shared" ca="1" si="2"/>
        <v>-0.34950424517192391</v>
      </c>
      <c r="G9" s="5"/>
      <c r="H9" s="139"/>
      <c r="I9" s="140"/>
      <c r="J9" s="140"/>
      <c r="K9" s="140"/>
      <c r="L9" s="5"/>
      <c r="M9" s="5"/>
      <c r="N9" s="125"/>
      <c r="O9" s="126" t="str">
        <f t="shared" ref="O9:P9" si="9">IFERROR(AVERAGEIF($A:$A,$N9,C:C),"")</f>
        <v/>
      </c>
      <c r="P9" s="126" t="str">
        <f t="shared" si="9"/>
        <v/>
      </c>
    </row>
    <row r="10" spans="1:16">
      <c r="A10" s="127">
        <v>1</v>
      </c>
      <c r="B10" s="128">
        <v>100</v>
      </c>
      <c r="C10" s="129">
        <v>0.39300000000000002</v>
      </c>
      <c r="D10" s="130">
        <v>9.9000000000000005E-2</v>
      </c>
      <c r="E10" s="131">
        <f t="shared" ca="1" si="1"/>
        <v>-8.785352610878959E-2</v>
      </c>
      <c r="F10" s="131">
        <f t="shared" ca="1" si="2"/>
        <v>-5.7295777897036762E-3</v>
      </c>
      <c r="G10" s="5"/>
      <c r="H10" s="133" t="s">
        <v>32</v>
      </c>
      <c r="I10" s="141">
        <f t="shared" ref="I10:K10" ca="1" si="10">SQRT(I6)</f>
        <v>0.20476428643625877</v>
      </c>
      <c r="J10" s="141">
        <f t="shared" ca="1" si="10"/>
        <v>0.21506362415936525</v>
      </c>
      <c r="K10" s="141">
        <f t="shared" ca="1" si="10"/>
        <v>0.22108254454088366</v>
      </c>
      <c r="L10" s="5"/>
      <c r="M10" s="5"/>
      <c r="N10" s="125"/>
      <c r="O10" s="126" t="str">
        <f t="shared" ref="O10:P10" si="11">IFERROR(AVERAGEIF($A:$A,$N10,C:C),"")</f>
        <v/>
      </c>
      <c r="P10" s="126" t="str">
        <f t="shared" si="11"/>
        <v/>
      </c>
    </row>
    <row r="11" spans="1:16" ht="15.75" customHeight="1">
      <c r="A11" s="127">
        <v>1</v>
      </c>
      <c r="B11" s="128">
        <v>100</v>
      </c>
      <c r="C11" s="129">
        <v>0.82</v>
      </c>
      <c r="D11" s="130">
        <v>-0.109</v>
      </c>
      <c r="E11" s="131">
        <f t="shared" ca="1" si="1"/>
        <v>0.31990142659178827</v>
      </c>
      <c r="F11" s="131">
        <f t="shared" ca="1" si="2"/>
        <v>-0.20435494116609762</v>
      </c>
      <c r="G11" s="5"/>
      <c r="H11" s="135" t="s">
        <v>77</v>
      </c>
      <c r="I11" s="142">
        <f t="shared" ref="I11:J11" ca="1" si="12">$I$27*SQRT(I7)</f>
        <v>0.25019793951361113</v>
      </c>
      <c r="J11" s="142">
        <f t="shared" ca="1" si="12"/>
        <v>0.26278252211599873</v>
      </c>
      <c r="K11" s="142">
        <f ca="1">J27*SQRT(K7)</f>
        <v>0.25554583447158319</v>
      </c>
      <c r="L11" s="5"/>
      <c r="M11" s="5"/>
      <c r="N11" s="125"/>
      <c r="O11" s="126" t="str">
        <f t="shared" ref="O11:P11" si="13">IFERROR(AVERAGEIF($A:$A,$N11,C:C),"")</f>
        <v/>
      </c>
      <c r="P11" s="126" t="str">
        <f t="shared" si="13"/>
        <v/>
      </c>
    </row>
    <row r="12" spans="1:16">
      <c r="A12" s="127">
        <v>1</v>
      </c>
      <c r="B12" s="128">
        <v>100</v>
      </c>
      <c r="C12" s="129">
        <v>0.876</v>
      </c>
      <c r="D12" s="130">
        <v>-1.4E-2</v>
      </c>
      <c r="E12" s="131">
        <f t="shared" ca="1" si="1"/>
        <v>0.37337748596235587</v>
      </c>
      <c r="F12" s="131">
        <f t="shared" ca="1" si="2"/>
        <v>-0.11363662616245615</v>
      </c>
      <c r="G12" s="5"/>
      <c r="H12" s="137" t="s">
        <v>34</v>
      </c>
      <c r="I12" s="143">
        <f t="shared" ref="I12:K12" ca="1" si="14">SQRT(I8)</f>
        <v>0.31743170637640444</v>
      </c>
      <c r="J12" s="143">
        <f t="shared" ca="1" si="14"/>
        <v>0.33339804701564607</v>
      </c>
      <c r="K12" s="143">
        <f t="shared" ca="1" si="14"/>
        <v>0.30073941376563496</v>
      </c>
      <c r="L12" s="5"/>
      <c r="M12" s="5"/>
      <c r="N12" s="125"/>
      <c r="O12" s="126" t="str">
        <f t="shared" ref="O12:P12" si="15">IFERROR(AVERAGEIF($A:$A,$N12,C:C),"")</f>
        <v/>
      </c>
      <c r="P12" s="126" t="str">
        <f t="shared" si="15"/>
        <v/>
      </c>
    </row>
    <row r="13" spans="1:16">
      <c r="A13" s="127">
        <v>1</v>
      </c>
      <c r="B13" s="128">
        <v>100</v>
      </c>
      <c r="C13" s="129">
        <v>0.57299999999999995</v>
      </c>
      <c r="D13" s="130">
        <v>0.223</v>
      </c>
      <c r="E13" s="131">
        <f t="shared" ca="1" si="1"/>
        <v>8.4033807582320472E-2</v>
      </c>
      <c r="F13" s="131">
        <f t="shared" ca="1" si="2"/>
        <v>0.11268169653083886</v>
      </c>
      <c r="G13" s="5"/>
      <c r="H13" s="5"/>
      <c r="I13" s="5"/>
      <c r="J13" s="5"/>
      <c r="K13" s="5"/>
      <c r="L13" s="5"/>
      <c r="M13" s="5"/>
      <c r="N13" s="125"/>
      <c r="O13" s="126" t="str">
        <f t="shared" ref="O13:P13" si="16">IFERROR(AVERAGEIF($A:$A,$N13,C:C),"")</f>
        <v/>
      </c>
      <c r="P13" s="126" t="str">
        <f t="shared" si="16"/>
        <v/>
      </c>
    </row>
    <row r="14" spans="1:16">
      <c r="A14" s="144">
        <v>1</v>
      </c>
      <c r="B14" s="145">
        <v>100</v>
      </c>
      <c r="C14" s="146">
        <v>0.64</v>
      </c>
      <c r="D14" s="147">
        <v>0.32700000000000001</v>
      </c>
      <c r="E14" s="131">
        <f t="shared" ca="1" si="1"/>
        <v>0.14801409290067818</v>
      </c>
      <c r="F14" s="131">
        <f t="shared" ca="1" si="2"/>
        <v>0.21199437821903583</v>
      </c>
      <c r="G14" s="5"/>
      <c r="H14" s="351" t="s">
        <v>78</v>
      </c>
      <c r="I14" s="329"/>
      <c r="J14" s="329"/>
      <c r="K14" s="329"/>
      <c r="L14" s="329"/>
      <c r="M14" s="5"/>
      <c r="N14" s="125"/>
      <c r="O14" s="126" t="str">
        <f t="shared" ref="O14:P14" si="17">IFERROR(AVERAGEIF($A:$A,$N14,C:C),"")</f>
        <v/>
      </c>
      <c r="P14" s="126" t="str">
        <f t="shared" si="17"/>
        <v/>
      </c>
    </row>
    <row r="15" spans="1:16">
      <c r="A15" s="127">
        <v>2</v>
      </c>
      <c r="B15" s="128">
        <v>100</v>
      </c>
      <c r="C15" s="129">
        <v>-0.249</v>
      </c>
      <c r="D15" s="130">
        <v>0.33100000000000002</v>
      </c>
      <c r="E15" s="131">
        <f t="shared" ca="1" si="1"/>
        <v>-0.1365549373212708</v>
      </c>
      <c r="F15" s="131">
        <f t="shared" ca="1" si="2"/>
        <v>0.38827438821558546</v>
      </c>
      <c r="G15" s="5"/>
      <c r="H15" s="329"/>
      <c r="I15" s="329"/>
      <c r="J15" s="329"/>
      <c r="K15" s="329"/>
      <c r="L15" s="329"/>
      <c r="M15" s="5"/>
      <c r="N15" s="125"/>
      <c r="O15" s="126" t="str">
        <f t="shared" ref="O15:P15" si="18">IFERROR(AVERAGEIF($A:$A,$N15,C:C),"")</f>
        <v/>
      </c>
      <c r="P15" s="126" t="str">
        <f t="shared" si="18"/>
        <v/>
      </c>
    </row>
    <row r="16" spans="1:16" ht="15.75" customHeight="1">
      <c r="A16" s="127">
        <v>2</v>
      </c>
      <c r="B16" s="128">
        <v>100</v>
      </c>
      <c r="C16" s="129">
        <v>1.6E-2</v>
      </c>
      <c r="D16" s="130">
        <v>0.151</v>
      </c>
      <c r="E16" s="131">
        <f t="shared" ca="1" si="1"/>
        <v>0.11650141505730797</v>
      </c>
      <c r="F16" s="131">
        <f t="shared" ca="1" si="2"/>
        <v>0.21638705452447532</v>
      </c>
      <c r="G16" s="5"/>
      <c r="H16" s="148">
        <f ca="1">_xlfn.F.TEST(E:E,F:F)</f>
        <v>0.7933571091722702</v>
      </c>
      <c r="I16" s="352" t="s">
        <v>79</v>
      </c>
      <c r="J16" s="329"/>
      <c r="K16" s="149" t="b">
        <f ca="1">AND(I20&lt;1,J20&gt;1)</f>
        <v>1</v>
      </c>
      <c r="L16" s="150"/>
      <c r="M16" s="5"/>
      <c r="N16" s="125"/>
      <c r="O16" s="126" t="str">
        <f t="shared" ref="O16:P16" si="19">IFERROR(AVERAGEIF($A:$A,$N16,C:C),"")</f>
        <v/>
      </c>
      <c r="P16" s="126" t="str">
        <f t="shared" si="19"/>
        <v/>
      </c>
    </row>
    <row r="17" spans="1:16" ht="12.75">
      <c r="A17" s="127">
        <v>2</v>
      </c>
      <c r="B17" s="128">
        <v>100</v>
      </c>
      <c r="C17" s="129">
        <v>0.253</v>
      </c>
      <c r="D17" s="130">
        <v>-0.17100000000000001</v>
      </c>
      <c r="E17" s="131">
        <f t="shared" ca="1" si="1"/>
        <v>0.34281973775060293</v>
      </c>
      <c r="F17" s="131">
        <f t="shared" ca="1" si="2"/>
        <v>-9.1100286856288348E-2</v>
      </c>
      <c r="G17" s="5"/>
      <c r="H17" s="388" t="str">
        <f ca="1">IF(K16,"No","Yes")&amp;": Ratio Test for difference of variances does "&amp;IF(K16,"not ","")&amp;"reject that they are equal because the CI does "&amp;IF(K16,"","not ")&amp;"contain 1."</f>
        <v>No: Ratio Test for difference of variances does not reject that they are equal because the CI does contain 1.</v>
      </c>
      <c r="I17" s="389"/>
      <c r="J17" s="389"/>
      <c r="K17" s="389"/>
      <c r="L17" s="390"/>
      <c r="M17" s="5"/>
      <c r="N17" s="125"/>
      <c r="O17" s="126" t="str">
        <f t="shared" ref="O17:P17" si="20">IFERROR(AVERAGEIF($A:$A,$N17,C:C),"")</f>
        <v/>
      </c>
      <c r="P17" s="126" t="str">
        <f t="shared" si="20"/>
        <v/>
      </c>
    </row>
    <row r="18" spans="1:16" ht="12.75">
      <c r="A18" s="127">
        <v>2</v>
      </c>
      <c r="B18" s="128">
        <v>100</v>
      </c>
      <c r="C18" s="129">
        <v>-0.154</v>
      </c>
      <c r="D18" s="130">
        <v>-0.56000000000000005</v>
      </c>
      <c r="E18" s="131">
        <f t="shared" ca="1" si="1"/>
        <v>-4.5836622317629354E-2</v>
      </c>
      <c r="F18" s="131">
        <f t="shared" ca="1" si="2"/>
        <v>-0.46256791355540972</v>
      </c>
      <c r="G18" s="5"/>
      <c r="H18" s="391"/>
      <c r="I18" s="392"/>
      <c r="J18" s="392"/>
      <c r="K18" s="392"/>
      <c r="L18" s="393"/>
      <c r="M18" s="5"/>
      <c r="N18" s="125"/>
      <c r="O18" s="126" t="str">
        <f t="shared" ref="O18:P18" si="21">IFERROR(AVERAGEIF($A:$A,$N18,C:C),"")</f>
        <v/>
      </c>
      <c r="P18" s="126" t="str">
        <f t="shared" si="21"/>
        <v/>
      </c>
    </row>
    <row r="19" spans="1:16" ht="15.75" customHeight="1">
      <c r="A19" s="127">
        <v>2</v>
      </c>
      <c r="B19" s="128">
        <v>100</v>
      </c>
      <c r="C19" s="129">
        <v>-0.42</v>
      </c>
      <c r="D19" s="130">
        <v>-0.124</v>
      </c>
      <c r="E19" s="131">
        <f t="shared" ca="1" si="1"/>
        <v>-0.29984790432782538</v>
      </c>
      <c r="F19" s="131">
        <f t="shared" ca="1" si="2"/>
        <v>-4.6218594170276246E-2</v>
      </c>
      <c r="G19" s="5"/>
      <c r="H19" s="345" t="s">
        <v>80</v>
      </c>
      <c r="I19" s="25" t="s">
        <v>81</v>
      </c>
      <c r="J19" s="25" t="s">
        <v>82</v>
      </c>
      <c r="K19" s="151"/>
      <c r="L19" s="151"/>
      <c r="M19" s="5"/>
      <c r="N19" s="125"/>
      <c r="O19" s="126" t="str">
        <f t="shared" ref="O19:P19" si="22">IFERROR(AVERAGEIF($A:$A,$N19,C:C),"")</f>
        <v/>
      </c>
      <c r="P19" s="126" t="str">
        <f t="shared" si="22"/>
        <v/>
      </c>
    </row>
    <row r="20" spans="1:16">
      <c r="A20" s="127">
        <v>2</v>
      </c>
      <c r="B20" s="128">
        <v>100</v>
      </c>
      <c r="C20" s="129">
        <v>0.13</v>
      </c>
      <c r="D20" s="130">
        <v>-0.105</v>
      </c>
      <c r="E20" s="131">
        <f t="shared" ca="1" si="1"/>
        <v>0.22536339306167774</v>
      </c>
      <c r="F20" s="131">
        <f t="shared" ca="1" si="2"/>
        <v>-2.8074931169547956E-2</v>
      </c>
      <c r="G20" s="5"/>
      <c r="H20" s="333"/>
      <c r="I20" s="152">
        <f ca="1">(I7/J7) /_xlfn.F.INV((1+G3)/2,I26-1,I26-1)</f>
        <v>0.48716057915521366</v>
      </c>
      <c r="J20" s="152">
        <f ca="1">(I7/J7) /_xlfn.F.INV((1-G3)/2,I26-1,I26-1)</f>
        <v>1.6868515740857926</v>
      </c>
      <c r="K20" s="151"/>
      <c r="L20" s="151"/>
      <c r="M20" s="5"/>
      <c r="N20" s="125"/>
      <c r="O20" s="126" t="str">
        <f t="shared" ref="O20:P20" si="23">IFERROR(AVERAGEIF($A:$A,$N20,C:C),"")</f>
        <v/>
      </c>
      <c r="P20" s="126" t="str">
        <f t="shared" si="23"/>
        <v/>
      </c>
    </row>
    <row r="21" spans="1:16" ht="15.75" customHeight="1">
      <c r="A21" s="127">
        <v>2</v>
      </c>
      <c r="B21" s="128">
        <v>100</v>
      </c>
      <c r="C21" s="129">
        <v>-3.0000000000000001E-3</v>
      </c>
      <c r="D21" s="130">
        <v>-0.17100000000000001</v>
      </c>
      <c r="E21" s="131">
        <f t="shared" ca="1" si="1"/>
        <v>9.8357752056579692E-2</v>
      </c>
      <c r="F21" s="131">
        <f t="shared" ca="1" si="2"/>
        <v>-9.1100286856288348E-2</v>
      </c>
      <c r="G21" s="5"/>
      <c r="H21" s="153"/>
      <c r="I21" s="154"/>
      <c r="J21" s="154"/>
      <c r="K21" s="155"/>
      <c r="L21" s="156"/>
      <c r="M21" s="5"/>
      <c r="N21" s="125"/>
      <c r="O21" s="126" t="str">
        <f t="shared" ref="O21:P21" si="24">IFERROR(AVERAGEIF($A:$A,$N21,C:C),"")</f>
        <v/>
      </c>
      <c r="P21" s="126" t="str">
        <f t="shared" si="24"/>
        <v/>
      </c>
    </row>
    <row r="22" spans="1:16">
      <c r="A22" s="127">
        <v>2</v>
      </c>
      <c r="B22" s="128">
        <v>100</v>
      </c>
      <c r="C22" s="129">
        <v>-0.192</v>
      </c>
      <c r="D22" s="130">
        <v>-0.2</v>
      </c>
      <c r="E22" s="131">
        <f t="shared" ca="1" si="1"/>
        <v>-8.212394831908594E-2</v>
      </c>
      <c r="F22" s="131">
        <f t="shared" ca="1" si="2"/>
        <v>-0.11879324617318943</v>
      </c>
      <c r="G22" s="5"/>
      <c r="H22" s="131"/>
      <c r="I22" s="157"/>
      <c r="J22" s="157"/>
      <c r="K22" s="5"/>
      <c r="L22" s="5"/>
      <c r="M22" s="5"/>
      <c r="N22" s="125"/>
      <c r="O22" s="126" t="str">
        <f t="shared" ref="O22:P22" si="25">IFERROR(AVERAGEIF($A:$A,$N22,C:C),"")</f>
        <v/>
      </c>
      <c r="P22" s="126" t="str">
        <f t="shared" si="25"/>
        <v/>
      </c>
    </row>
    <row r="23" spans="1:16">
      <c r="A23" s="127">
        <v>2</v>
      </c>
      <c r="B23" s="128">
        <v>100</v>
      </c>
      <c r="C23" s="129">
        <v>-0.21099999999999999</v>
      </c>
      <c r="D23" s="130">
        <v>-2.9000000000000001E-2</v>
      </c>
      <c r="E23" s="131">
        <f t="shared" ca="1" si="1"/>
        <v>-0.10026761131981422</v>
      </c>
      <c r="F23" s="131">
        <f t="shared" ca="1" si="2"/>
        <v>4.4499720833365203E-2</v>
      </c>
      <c r="G23" s="5"/>
      <c r="H23" s="5"/>
      <c r="I23" s="5"/>
      <c r="J23" s="5"/>
      <c r="K23" s="5"/>
      <c r="L23" s="5"/>
      <c r="M23" s="5"/>
      <c r="N23" s="125"/>
      <c r="O23" s="126" t="str">
        <f t="shared" ref="O23:P23" si="26">IFERROR(AVERAGEIF($A:$A,$N23,C:C),"")</f>
        <v/>
      </c>
      <c r="P23" s="126" t="str">
        <f t="shared" si="26"/>
        <v/>
      </c>
    </row>
    <row r="24" spans="1:16">
      <c r="A24" s="144">
        <v>2</v>
      </c>
      <c r="B24" s="145">
        <v>100</v>
      </c>
      <c r="C24" s="146">
        <v>-0.23</v>
      </c>
      <c r="D24" s="147">
        <v>0.122</v>
      </c>
      <c r="E24" s="131">
        <f t="shared" ca="1" si="1"/>
        <v>-0.11841127432054252</v>
      </c>
      <c r="F24" s="131">
        <f t="shared" ca="1" si="2"/>
        <v>0.18869409520757424</v>
      </c>
      <c r="G24" s="5"/>
      <c r="H24" s="158" t="s">
        <v>83</v>
      </c>
      <c r="I24" s="159">
        <f>TAN(2*PI()/21600)*VLOOKUP(B3,'Target Precision'!O:Q,3,FALSE)/VLOOKUP(C3,'Target Precision'!O:Q,3,FALSE)</f>
        <v>1.0471975807331373E-2</v>
      </c>
      <c r="J24" s="160"/>
      <c r="K24" s="5"/>
      <c r="L24" s="5"/>
      <c r="M24" s="5"/>
      <c r="N24" s="125"/>
      <c r="O24" s="126" t="str">
        <f t="shared" ref="O24:P24" si="27">IFERROR(AVERAGEIF($A:$A,$N24,C:C),"")</f>
        <v/>
      </c>
      <c r="P24" s="126" t="str">
        <f t="shared" si="27"/>
        <v/>
      </c>
    </row>
    <row r="25" spans="1:16">
      <c r="A25" s="127">
        <v>3</v>
      </c>
      <c r="B25" s="128">
        <v>100</v>
      </c>
      <c r="C25" s="129">
        <v>-0.36499999999999999</v>
      </c>
      <c r="D25" s="130">
        <v>-1.298</v>
      </c>
      <c r="E25" s="131">
        <f t="shared" ca="1" si="1"/>
        <v>-0.3485493155403066</v>
      </c>
      <c r="F25" s="131">
        <f t="shared" ca="1" si="2"/>
        <v>-0.552999749669566</v>
      </c>
      <c r="G25" s="5"/>
      <c r="H25" s="161"/>
      <c r="I25" s="162" t="s">
        <v>84</v>
      </c>
      <c r="J25" s="161" t="s">
        <v>85</v>
      </c>
      <c r="K25" s="5"/>
      <c r="L25" s="5"/>
      <c r="M25" s="5"/>
      <c r="N25" s="125"/>
      <c r="O25" s="126" t="str">
        <f t="shared" ref="O25:P25" si="28">IFERROR(AVERAGEIF($A:$A,$N25,C:C),"")</f>
        <v/>
      </c>
      <c r="P25" s="126" t="str">
        <f t="shared" si="28"/>
        <v/>
      </c>
    </row>
    <row r="26" spans="1:16">
      <c r="A26" s="127">
        <v>3</v>
      </c>
      <c r="B26" s="128">
        <v>100</v>
      </c>
      <c r="C26" s="129">
        <v>-0.183</v>
      </c>
      <c r="D26" s="130">
        <v>-1.1100000000000001</v>
      </c>
      <c r="E26" s="131">
        <f t="shared" ca="1" si="1"/>
        <v>-0.17475212258596193</v>
      </c>
      <c r="F26" s="131">
        <f t="shared" ca="1" si="2"/>
        <v>-0.37347297892551773</v>
      </c>
      <c r="G26" s="5"/>
      <c r="H26" s="161" t="s">
        <v>86</v>
      </c>
      <c r="I26" s="163">
        <f>COUNT(B:B)</f>
        <v>30</v>
      </c>
      <c r="J26" s="160">
        <f ca="1">2*(I26-COUNT(N:N))+1</f>
        <v>55</v>
      </c>
      <c r="K26" s="5"/>
      <c r="L26" s="5"/>
      <c r="M26" s="5"/>
      <c r="N26" s="125"/>
      <c r="O26" s="126" t="str">
        <f t="shared" ref="O26:P26" si="29">IFERROR(AVERAGEIF($A:$A,$N26,C:C),"")</f>
        <v/>
      </c>
      <c r="P26" s="126" t="str">
        <f t="shared" si="29"/>
        <v/>
      </c>
    </row>
    <row r="27" spans="1:16">
      <c r="A27" s="127">
        <v>3</v>
      </c>
      <c r="B27" s="128">
        <v>100</v>
      </c>
      <c r="C27" s="129">
        <v>-0.33200000000000002</v>
      </c>
      <c r="D27" s="130">
        <v>-0.75900000000000001</v>
      </c>
      <c r="E27" s="131">
        <f t="shared" ca="1" si="1"/>
        <v>-0.31703663769693646</v>
      </c>
      <c r="F27" s="131">
        <f t="shared" ca="1" si="2"/>
        <v>-3.8292678227852886E-2</v>
      </c>
      <c r="G27" s="5"/>
      <c r="H27" s="161" t="s">
        <v>87</v>
      </c>
      <c r="I27" s="164">
        <f t="shared" ref="I27:J27" si="30">EXP(GAMMALN((I26-1)/2) - LN(SQRT(2/(I26-1))) - GAMMALN(I26/2))</f>
        <v>1.0086562340466032</v>
      </c>
      <c r="J27" s="164">
        <f t="shared" ca="1" si="30"/>
        <v>1.0046400971928902</v>
      </c>
      <c r="K27" s="5"/>
      <c r="L27" s="5"/>
      <c r="M27" s="5"/>
      <c r="N27" s="125"/>
      <c r="O27" s="126" t="str">
        <f t="shared" ref="O27:P27" si="31">IFERROR(AVERAGEIF($A:$A,$N27,C:C),"")</f>
        <v/>
      </c>
      <c r="P27" s="126" t="str">
        <f t="shared" si="31"/>
        <v/>
      </c>
    </row>
    <row r="28" spans="1:16">
      <c r="A28" s="127">
        <v>3</v>
      </c>
      <c r="B28" s="128">
        <v>100</v>
      </c>
      <c r="C28" s="129">
        <v>-6.6000000000000003E-2</v>
      </c>
      <c r="D28" s="130">
        <v>-0.23300000000000001</v>
      </c>
      <c r="E28" s="131">
        <f t="shared" ca="1" si="1"/>
        <v>-6.302535568674035E-2</v>
      </c>
      <c r="F28" s="131">
        <f t="shared" ca="1" si="2"/>
        <v>0.46400030800283559</v>
      </c>
      <c r="G28" s="5"/>
      <c r="H28" s="5"/>
      <c r="I28" s="5"/>
      <c r="J28" s="5"/>
      <c r="K28" s="5"/>
      <c r="L28" s="5"/>
      <c r="M28" s="5"/>
      <c r="N28" s="125"/>
      <c r="O28" s="126"/>
      <c r="P28" s="126" t="str">
        <f t="shared" ref="P28:P35" si="32">IFERROR(AVERAGEIF($A:$A,$N28,D:D),"")</f>
        <v/>
      </c>
    </row>
    <row r="29" spans="1:16">
      <c r="A29" s="127">
        <v>3</v>
      </c>
      <c r="B29" s="128">
        <v>100</v>
      </c>
      <c r="C29" s="129">
        <v>0.42199999999999999</v>
      </c>
      <c r="D29" s="130">
        <v>-0.55800000000000005</v>
      </c>
      <c r="E29" s="131">
        <f t="shared" ca="1" si="1"/>
        <v>0.40298030454249151</v>
      </c>
      <c r="F29" s="131">
        <f t="shared" ca="1" si="2"/>
        <v>0.15364817772722003</v>
      </c>
      <c r="G29" s="5"/>
      <c r="H29" s="5"/>
      <c r="I29" s="5"/>
      <c r="J29" s="5"/>
      <c r="K29" s="5"/>
      <c r="L29" s="5"/>
      <c r="M29" s="5"/>
      <c r="N29" s="125"/>
      <c r="O29" s="126"/>
      <c r="P29" s="126" t="str">
        <f t="shared" si="32"/>
        <v/>
      </c>
    </row>
    <row r="30" spans="1:16">
      <c r="A30" s="127">
        <v>3</v>
      </c>
      <c r="B30" s="128">
        <v>100</v>
      </c>
      <c r="C30" s="129">
        <v>0.214</v>
      </c>
      <c r="D30" s="130">
        <v>-0.56399999999999995</v>
      </c>
      <c r="E30" s="131">
        <f t="shared" ca="1" si="1"/>
        <v>0.20435494116609762</v>
      </c>
      <c r="F30" s="131">
        <f t="shared" ca="1" si="2"/>
        <v>0.14791859993751647</v>
      </c>
      <c r="G30" s="5"/>
      <c r="H30" s="5"/>
      <c r="I30" s="5"/>
      <c r="J30" s="5"/>
      <c r="K30" s="5"/>
      <c r="L30" s="5"/>
      <c r="M30" s="5"/>
      <c r="N30" s="125"/>
      <c r="O30" s="126"/>
      <c r="P30" s="126" t="str">
        <f t="shared" si="32"/>
        <v/>
      </c>
    </row>
    <row r="31" spans="1:16">
      <c r="A31" s="127">
        <v>3</v>
      </c>
      <c r="B31" s="128">
        <v>100</v>
      </c>
      <c r="C31" s="129">
        <v>0.27900000000000003</v>
      </c>
      <c r="D31" s="130">
        <v>-0.69399999999999995</v>
      </c>
      <c r="E31" s="131">
        <f t="shared" ca="1" si="1"/>
        <v>0.26642536722122073</v>
      </c>
      <c r="F31" s="131">
        <f t="shared" ca="1" si="2"/>
        <v>2.3777747827270265E-2</v>
      </c>
      <c r="G31" s="5"/>
      <c r="H31" s="5"/>
      <c r="I31" s="5"/>
      <c r="J31" s="5"/>
      <c r="K31" s="5"/>
      <c r="L31" s="5"/>
      <c r="M31" s="5"/>
      <c r="N31" s="125"/>
      <c r="O31" s="126"/>
      <c r="P31" s="126" t="str">
        <f t="shared" si="32"/>
        <v/>
      </c>
    </row>
    <row r="32" spans="1:16">
      <c r="A32" s="127">
        <v>3</v>
      </c>
      <c r="B32" s="128">
        <v>100</v>
      </c>
      <c r="C32" s="129">
        <v>4.4999999999999998E-2</v>
      </c>
      <c r="D32" s="130">
        <v>-0.441</v>
      </c>
      <c r="E32" s="131">
        <f t="shared" ca="1" si="1"/>
        <v>4.2971833422777557E-2</v>
      </c>
      <c r="F32" s="131">
        <f t="shared" ca="1" si="2"/>
        <v>0.26537494462644168</v>
      </c>
      <c r="G32" s="5"/>
      <c r="H32" s="5"/>
      <c r="I32" s="5"/>
      <c r="J32" s="5"/>
      <c r="K32" s="5"/>
      <c r="L32" s="5"/>
      <c r="M32" s="5"/>
      <c r="N32" s="125"/>
      <c r="O32" s="126"/>
      <c r="P32" s="126" t="str">
        <f t="shared" si="32"/>
        <v/>
      </c>
    </row>
    <row r="33" spans="1:16" ht="12.75">
      <c r="A33" s="127">
        <v>3</v>
      </c>
      <c r="B33" s="128">
        <v>100</v>
      </c>
      <c r="C33" s="129">
        <v>3.2000000000000001E-2</v>
      </c>
      <c r="D33" s="130">
        <v>-0.64900000000000002</v>
      </c>
      <c r="E33" s="131">
        <f t="shared" ca="1" si="1"/>
        <v>3.0557748211752937E-2</v>
      </c>
      <c r="F33" s="131">
        <f t="shared" ca="1" si="2"/>
        <v>6.6749581250047721E-2</v>
      </c>
      <c r="G33" s="5"/>
      <c r="H33" s="5"/>
      <c r="I33" s="5"/>
      <c r="J33" s="5"/>
      <c r="K33" s="5"/>
      <c r="L33" s="5"/>
      <c r="M33" s="5"/>
      <c r="N33" s="125"/>
      <c r="O33" s="126"/>
      <c r="P33" s="126" t="str">
        <f t="shared" si="32"/>
        <v/>
      </c>
    </row>
    <row r="34" spans="1:16" ht="12.75">
      <c r="A34" s="127">
        <v>3</v>
      </c>
      <c r="B34" s="128">
        <v>100</v>
      </c>
      <c r="C34" s="129">
        <v>-4.5999999999999999E-2</v>
      </c>
      <c r="D34" s="130">
        <v>-0.88300000000000001</v>
      </c>
      <c r="E34" s="131">
        <f t="shared" ca="1" si="1"/>
        <v>-4.3926763054394781E-2</v>
      </c>
      <c r="F34" s="131">
        <f t="shared" ca="1" si="2"/>
        <v>-0.15670395254839542</v>
      </c>
      <c r="G34" s="5"/>
      <c r="H34" s="5"/>
      <c r="I34" s="5"/>
      <c r="J34" s="5"/>
      <c r="K34" s="5"/>
      <c r="L34" s="5"/>
      <c r="M34" s="5"/>
      <c r="N34" s="125"/>
      <c r="O34" s="126"/>
      <c r="P34" s="126" t="str">
        <f t="shared" si="32"/>
        <v/>
      </c>
    </row>
    <row r="35" spans="1:16" ht="12.75">
      <c r="A35" s="114"/>
      <c r="B35" s="165"/>
      <c r="C35" s="166"/>
      <c r="D35" s="118"/>
      <c r="E35" s="5"/>
      <c r="F35" s="5"/>
      <c r="G35" s="5"/>
      <c r="H35" s="5"/>
      <c r="I35" s="5"/>
      <c r="J35" s="5"/>
      <c r="K35" s="5"/>
      <c r="L35" s="5"/>
      <c r="M35" s="5"/>
      <c r="N35" s="125"/>
      <c r="O35" s="126"/>
      <c r="P35" s="126" t="str">
        <f t="shared" si="32"/>
        <v/>
      </c>
    </row>
    <row r="36" spans="1:16" ht="12.75">
      <c r="A36" s="114"/>
      <c r="B36" s="165"/>
      <c r="C36" s="166"/>
      <c r="D36" s="118"/>
      <c r="E36" s="5"/>
      <c r="F36" s="5"/>
      <c r="G36" s="5"/>
      <c r="H36" s="5"/>
      <c r="I36" s="5"/>
      <c r="J36" s="5"/>
      <c r="K36" s="5"/>
      <c r="L36" s="5"/>
      <c r="M36" s="5"/>
      <c r="N36" s="125"/>
      <c r="O36" s="126"/>
      <c r="P36" s="126"/>
    </row>
    <row r="37" spans="1:16" ht="12.75">
      <c r="A37" s="114"/>
      <c r="B37" s="165"/>
      <c r="C37" s="166"/>
      <c r="D37" s="118"/>
      <c r="E37" s="5"/>
      <c r="F37" s="5"/>
      <c r="G37" s="5"/>
      <c r="H37" s="5"/>
      <c r="I37" s="5"/>
      <c r="J37" s="5"/>
      <c r="K37" s="5"/>
      <c r="L37" s="5"/>
      <c r="M37" s="5"/>
      <c r="N37" s="125"/>
      <c r="O37" s="126"/>
      <c r="P37" s="126"/>
    </row>
    <row r="38" spans="1:16" ht="12.75">
      <c r="A38" s="114"/>
      <c r="B38" s="165"/>
      <c r="C38" s="166"/>
      <c r="D38" s="118"/>
      <c r="E38" s="5"/>
      <c r="F38" s="5"/>
      <c r="G38" s="5"/>
      <c r="H38" s="5"/>
      <c r="I38" s="5"/>
      <c r="J38" s="5"/>
      <c r="K38" s="5"/>
      <c r="L38" s="5"/>
      <c r="M38" s="5"/>
      <c r="N38" s="125"/>
      <c r="O38" s="126"/>
      <c r="P38" s="126"/>
    </row>
    <row r="39" spans="1:16" ht="12.75">
      <c r="A39" s="114"/>
      <c r="B39" s="165"/>
      <c r="C39" s="166"/>
      <c r="D39" s="118"/>
      <c r="E39" s="5"/>
      <c r="F39" s="5"/>
      <c r="G39" s="5"/>
      <c r="H39" s="5"/>
      <c r="I39" s="5"/>
      <c r="J39" s="5"/>
      <c r="K39" s="5"/>
      <c r="L39" s="5"/>
      <c r="M39" s="5"/>
      <c r="N39" s="125"/>
      <c r="O39" s="126"/>
      <c r="P39" s="126"/>
    </row>
    <row r="40" spans="1:16" ht="12.75">
      <c r="A40" s="114"/>
      <c r="B40" s="165"/>
      <c r="C40" s="166"/>
      <c r="D40" s="118"/>
      <c r="E40" s="5"/>
      <c r="F40" s="5"/>
      <c r="G40" s="5"/>
      <c r="H40" s="5"/>
      <c r="I40" s="5"/>
      <c r="J40" s="5"/>
      <c r="K40" s="5"/>
      <c r="L40" s="5"/>
      <c r="M40" s="5"/>
      <c r="N40" s="125"/>
      <c r="O40" s="126"/>
      <c r="P40" s="126"/>
    </row>
    <row r="41" spans="1:16" ht="12.75">
      <c r="A41" s="114"/>
      <c r="B41" s="165"/>
      <c r="C41" s="166"/>
      <c r="D41" s="118"/>
      <c r="E41" s="5"/>
      <c r="F41" s="5"/>
      <c r="G41" s="5"/>
      <c r="H41" s="5"/>
      <c r="I41" s="5"/>
      <c r="J41" s="5"/>
      <c r="K41" s="5"/>
      <c r="L41" s="5"/>
      <c r="M41" s="5"/>
      <c r="N41" s="125"/>
      <c r="O41" s="126"/>
      <c r="P41" s="126"/>
    </row>
    <row r="42" spans="1:16" ht="12.75">
      <c r="A42" s="114"/>
      <c r="B42" s="165"/>
      <c r="C42" s="166"/>
      <c r="D42" s="118"/>
      <c r="E42" s="5"/>
      <c r="F42" s="5"/>
      <c r="G42" s="5"/>
      <c r="H42" s="5"/>
      <c r="I42" s="5"/>
      <c r="J42" s="5"/>
      <c r="K42" s="5"/>
      <c r="L42" s="5"/>
      <c r="M42" s="5"/>
      <c r="N42" s="125"/>
      <c r="O42" s="126"/>
      <c r="P42" s="126"/>
    </row>
    <row r="43" spans="1:16" ht="12.75">
      <c r="A43" s="114"/>
      <c r="B43" s="165"/>
      <c r="C43" s="166"/>
      <c r="D43" s="118"/>
      <c r="E43" s="5"/>
      <c r="F43" s="5"/>
      <c r="G43" s="5"/>
      <c r="H43" s="5"/>
      <c r="I43" s="5"/>
      <c r="J43" s="5"/>
      <c r="K43" s="5"/>
      <c r="L43" s="5"/>
      <c r="M43" s="5"/>
      <c r="N43" s="125"/>
      <c r="O43" s="126"/>
      <c r="P43" s="126"/>
    </row>
    <row r="44" spans="1:16" ht="12.75">
      <c r="A44" s="114"/>
      <c r="B44" s="165"/>
      <c r="C44" s="166"/>
      <c r="D44" s="118"/>
      <c r="E44" s="5"/>
      <c r="F44" s="5"/>
      <c r="G44" s="5"/>
      <c r="H44" s="5"/>
      <c r="I44" s="5"/>
      <c r="J44" s="5"/>
      <c r="K44" s="5"/>
      <c r="L44" s="5"/>
      <c r="M44" s="5"/>
      <c r="N44" s="125"/>
      <c r="O44" s="126"/>
      <c r="P44" s="126"/>
    </row>
    <row r="45" spans="1:16" ht="12.75">
      <c r="A45" s="114"/>
      <c r="B45" s="165"/>
      <c r="C45" s="166"/>
      <c r="D45" s="118"/>
      <c r="E45" s="5"/>
      <c r="F45" s="5"/>
      <c r="G45" s="5"/>
      <c r="H45" s="5"/>
      <c r="I45" s="5"/>
      <c r="J45" s="5"/>
      <c r="K45" s="5"/>
      <c r="L45" s="5"/>
      <c r="M45" s="5"/>
      <c r="N45" s="125"/>
      <c r="O45" s="126"/>
      <c r="P45" s="126"/>
    </row>
    <row r="46" spans="1:16" ht="12.75">
      <c r="A46" s="114"/>
      <c r="B46" s="165"/>
      <c r="C46" s="166"/>
      <c r="D46" s="118"/>
      <c r="E46" s="5"/>
      <c r="F46" s="5"/>
      <c r="G46" s="5"/>
      <c r="H46" s="5"/>
      <c r="I46" s="5"/>
      <c r="J46" s="5"/>
      <c r="K46" s="5"/>
      <c r="L46" s="5"/>
      <c r="M46" s="5"/>
      <c r="N46" s="125"/>
      <c r="O46" s="126"/>
      <c r="P46" s="126"/>
    </row>
    <row r="47" spans="1:16" ht="12.75">
      <c r="A47" s="114"/>
      <c r="B47" s="165"/>
      <c r="C47" s="166"/>
      <c r="D47" s="118"/>
      <c r="E47" s="5"/>
      <c r="F47" s="5"/>
      <c r="G47" s="5"/>
      <c r="H47" s="5"/>
      <c r="I47" s="5"/>
      <c r="J47" s="5"/>
      <c r="K47" s="5"/>
      <c r="L47" s="5"/>
      <c r="M47" s="5"/>
      <c r="N47" s="125"/>
      <c r="O47" s="126"/>
      <c r="P47" s="126"/>
    </row>
    <row r="48" spans="1:16" ht="12.75">
      <c r="A48" s="114"/>
      <c r="B48" s="165"/>
      <c r="C48" s="166"/>
      <c r="D48" s="118"/>
      <c r="E48" s="5"/>
      <c r="F48" s="5"/>
      <c r="G48" s="5"/>
      <c r="H48" s="5"/>
      <c r="I48" s="5"/>
      <c r="J48" s="5"/>
      <c r="K48" s="5"/>
      <c r="L48" s="5"/>
      <c r="M48" s="5"/>
      <c r="N48" s="125"/>
      <c r="O48" s="126"/>
      <c r="P48" s="126"/>
    </row>
    <row r="49" spans="1:16" ht="12.75">
      <c r="A49" s="114"/>
      <c r="B49" s="165"/>
      <c r="C49" s="166"/>
      <c r="D49" s="118"/>
      <c r="E49" s="5"/>
      <c r="F49" s="5"/>
      <c r="G49" s="5"/>
      <c r="H49" s="5"/>
      <c r="I49" s="5"/>
      <c r="J49" s="5"/>
      <c r="K49" s="5"/>
      <c r="L49" s="5"/>
      <c r="M49" s="5"/>
      <c r="N49" s="125"/>
      <c r="O49" s="126"/>
      <c r="P49" s="126"/>
    </row>
    <row r="50" spans="1:16" ht="12.75">
      <c r="A50" s="114"/>
      <c r="B50" s="165"/>
      <c r="C50" s="166"/>
      <c r="D50" s="118"/>
      <c r="E50" s="5"/>
      <c r="F50" s="5"/>
      <c r="G50" s="5"/>
      <c r="H50" s="5"/>
      <c r="I50" s="5"/>
      <c r="J50" s="5"/>
      <c r="K50" s="5"/>
      <c r="L50" s="5"/>
      <c r="M50" s="5"/>
      <c r="N50" s="125"/>
      <c r="O50" s="126"/>
      <c r="P50" s="126"/>
    </row>
    <row r="51" spans="1:16" ht="12.75">
      <c r="A51" s="114"/>
      <c r="B51" s="165"/>
      <c r="C51" s="166"/>
      <c r="D51" s="118"/>
      <c r="E51" s="5"/>
      <c r="F51" s="5"/>
      <c r="G51" s="5"/>
      <c r="H51" s="5"/>
      <c r="I51" s="5"/>
      <c r="J51" s="5"/>
      <c r="K51" s="5"/>
      <c r="L51" s="5"/>
      <c r="M51" s="5"/>
      <c r="N51" s="125"/>
      <c r="O51" s="126"/>
      <c r="P51" s="126"/>
    </row>
    <row r="52" spans="1:16" ht="12.75">
      <c r="A52" s="114"/>
      <c r="B52" s="165"/>
      <c r="C52" s="166"/>
      <c r="D52" s="118"/>
      <c r="E52" s="5"/>
      <c r="F52" s="5"/>
      <c r="G52" s="5"/>
      <c r="H52" s="5"/>
      <c r="I52" s="5"/>
      <c r="J52" s="5"/>
      <c r="K52" s="5"/>
      <c r="L52" s="5"/>
      <c r="M52" s="5"/>
      <c r="N52" s="125"/>
      <c r="O52" s="126"/>
      <c r="P52" s="126"/>
    </row>
    <row r="53" spans="1:16" ht="12.75">
      <c r="A53" s="114"/>
      <c r="B53" s="165"/>
      <c r="C53" s="166"/>
      <c r="D53" s="118"/>
      <c r="E53" s="5"/>
      <c r="F53" s="5"/>
      <c r="G53" s="5"/>
      <c r="H53" s="5"/>
      <c r="I53" s="5"/>
      <c r="J53" s="5"/>
      <c r="K53" s="5"/>
      <c r="L53" s="5"/>
      <c r="M53" s="5"/>
      <c r="N53" s="125"/>
      <c r="O53" s="126"/>
      <c r="P53" s="126"/>
    </row>
    <row r="54" spans="1:16" ht="12.75">
      <c r="A54" s="114"/>
      <c r="B54" s="165"/>
      <c r="C54" s="166"/>
      <c r="D54" s="118"/>
      <c r="E54" s="5"/>
      <c r="F54" s="5"/>
      <c r="G54" s="5"/>
      <c r="H54" s="5"/>
      <c r="I54" s="5"/>
      <c r="J54" s="5"/>
      <c r="K54" s="5"/>
      <c r="L54" s="5"/>
      <c r="M54" s="5"/>
      <c r="N54" s="125"/>
      <c r="O54" s="126"/>
      <c r="P54" s="126"/>
    </row>
    <row r="55" spans="1:16" ht="12.75">
      <c r="A55" s="114"/>
      <c r="B55" s="165"/>
      <c r="C55" s="166"/>
      <c r="D55" s="118"/>
      <c r="E55" s="5"/>
      <c r="F55" s="5"/>
      <c r="G55" s="5"/>
      <c r="H55" s="5"/>
      <c r="I55" s="5"/>
      <c r="J55" s="5"/>
      <c r="K55" s="5"/>
      <c r="L55" s="5"/>
      <c r="M55" s="5"/>
      <c r="N55" s="125"/>
      <c r="O55" s="126"/>
      <c r="P55" s="126"/>
    </row>
    <row r="56" spans="1:16" ht="12.75">
      <c r="A56" s="114"/>
      <c r="B56" s="165"/>
      <c r="C56" s="166"/>
      <c r="D56" s="118"/>
      <c r="E56" s="5"/>
      <c r="F56" s="5"/>
      <c r="G56" s="5"/>
      <c r="H56" s="5"/>
      <c r="I56" s="5"/>
      <c r="J56" s="5"/>
      <c r="K56" s="5"/>
      <c r="L56" s="5"/>
      <c r="M56" s="5"/>
      <c r="N56" s="125"/>
      <c r="O56" s="126"/>
      <c r="P56" s="126"/>
    </row>
    <row r="57" spans="1:16" ht="12.75">
      <c r="A57" s="114"/>
      <c r="B57" s="165"/>
      <c r="C57" s="166"/>
      <c r="D57" s="118"/>
      <c r="E57" s="5"/>
      <c r="F57" s="5"/>
      <c r="G57" s="5"/>
      <c r="H57" s="5"/>
      <c r="I57" s="5"/>
      <c r="J57" s="5"/>
      <c r="K57" s="5"/>
      <c r="L57" s="5"/>
      <c r="M57" s="5"/>
      <c r="N57" s="125"/>
      <c r="O57" s="126"/>
      <c r="P57" s="126"/>
    </row>
    <row r="58" spans="1:16" ht="12.75">
      <c r="A58" s="114"/>
      <c r="B58" s="165"/>
      <c r="C58" s="166"/>
      <c r="D58" s="118"/>
      <c r="E58" s="5"/>
      <c r="F58" s="5"/>
      <c r="G58" s="5"/>
      <c r="H58" s="5"/>
      <c r="I58" s="5"/>
      <c r="J58" s="5"/>
      <c r="K58" s="5"/>
      <c r="L58" s="5"/>
      <c r="M58" s="5"/>
      <c r="N58" s="125"/>
      <c r="O58" s="126"/>
      <c r="P58" s="126"/>
    </row>
    <row r="59" spans="1:16" ht="12.75">
      <c r="A59" s="114"/>
      <c r="B59" s="165"/>
      <c r="C59" s="166"/>
      <c r="D59" s="118"/>
      <c r="E59" s="5"/>
      <c r="F59" s="5"/>
      <c r="G59" s="5"/>
      <c r="H59" s="5"/>
      <c r="I59" s="5"/>
      <c r="J59" s="5"/>
      <c r="K59" s="5"/>
      <c r="L59" s="5"/>
      <c r="M59" s="5"/>
      <c r="N59" s="125"/>
      <c r="O59" s="126"/>
      <c r="P59" s="126"/>
    </row>
    <row r="60" spans="1:16" ht="12.75">
      <c r="A60" s="114"/>
      <c r="B60" s="165"/>
      <c r="C60" s="166"/>
      <c r="D60" s="118"/>
      <c r="E60" s="5"/>
      <c r="F60" s="5"/>
      <c r="G60" s="5"/>
      <c r="H60" s="5"/>
      <c r="I60" s="5"/>
      <c r="J60" s="5"/>
      <c r="K60" s="5"/>
      <c r="L60" s="5"/>
      <c r="M60" s="5"/>
      <c r="N60" s="125"/>
      <c r="O60" s="126"/>
      <c r="P60" s="126"/>
    </row>
    <row r="61" spans="1:16" ht="12.75">
      <c r="A61" s="114"/>
      <c r="B61" s="165"/>
      <c r="C61" s="166"/>
      <c r="D61" s="118"/>
      <c r="E61" s="5"/>
      <c r="F61" s="5"/>
      <c r="G61" s="5"/>
      <c r="H61" s="5"/>
      <c r="I61" s="5"/>
      <c r="J61" s="5"/>
      <c r="K61" s="5"/>
      <c r="L61" s="5"/>
      <c r="M61" s="5"/>
      <c r="N61" s="125"/>
      <c r="O61" s="126"/>
      <c r="P61" s="126"/>
    </row>
    <row r="62" spans="1:16" ht="12.75">
      <c r="A62" s="114"/>
      <c r="B62" s="165"/>
      <c r="C62" s="166"/>
      <c r="D62" s="118"/>
      <c r="E62" s="5"/>
      <c r="F62" s="5"/>
      <c r="G62" s="5"/>
      <c r="H62" s="5"/>
      <c r="I62" s="5"/>
      <c r="J62" s="5"/>
      <c r="K62" s="5"/>
      <c r="L62" s="5"/>
      <c r="M62" s="5"/>
      <c r="N62" s="125"/>
      <c r="O62" s="126"/>
      <c r="P62" s="126"/>
    </row>
    <row r="63" spans="1:16" ht="12.75">
      <c r="A63" s="114"/>
      <c r="B63" s="165"/>
      <c r="C63" s="166"/>
      <c r="D63" s="118"/>
      <c r="E63" s="5"/>
      <c r="F63" s="5"/>
      <c r="G63" s="5"/>
      <c r="H63" s="5"/>
      <c r="I63" s="5"/>
      <c r="J63" s="5"/>
      <c r="K63" s="5"/>
      <c r="L63" s="5"/>
      <c r="M63" s="5"/>
      <c r="N63" s="125"/>
      <c r="O63" s="126"/>
      <c r="P63" s="126"/>
    </row>
    <row r="64" spans="1:16" ht="12.75">
      <c r="A64" s="114"/>
      <c r="B64" s="165"/>
      <c r="C64" s="166"/>
      <c r="D64" s="118"/>
      <c r="E64" s="5"/>
      <c r="F64" s="5"/>
      <c r="G64" s="5"/>
      <c r="H64" s="5"/>
      <c r="I64" s="5"/>
      <c r="J64" s="5"/>
      <c r="K64" s="5"/>
      <c r="L64" s="5"/>
      <c r="M64" s="5"/>
      <c r="N64" s="125"/>
      <c r="O64" s="126"/>
      <c r="P64" s="126"/>
    </row>
    <row r="65" spans="1:16" ht="12.75">
      <c r="A65" s="114"/>
      <c r="B65" s="165"/>
      <c r="C65" s="166"/>
      <c r="D65" s="118"/>
      <c r="E65" s="5"/>
      <c r="F65" s="5"/>
      <c r="G65" s="5"/>
      <c r="H65" s="5"/>
      <c r="I65" s="5"/>
      <c r="J65" s="5"/>
      <c r="K65" s="5"/>
      <c r="L65" s="5"/>
      <c r="M65" s="5"/>
      <c r="N65" s="125"/>
      <c r="O65" s="126"/>
      <c r="P65" s="126"/>
    </row>
    <row r="66" spans="1:16" ht="12.75">
      <c r="A66" s="114"/>
      <c r="B66" s="165"/>
      <c r="C66" s="166"/>
      <c r="D66" s="118"/>
      <c r="E66" s="5"/>
      <c r="F66" s="5"/>
      <c r="G66" s="5"/>
      <c r="H66" s="5"/>
      <c r="I66" s="5"/>
      <c r="J66" s="5"/>
      <c r="K66" s="5"/>
      <c r="L66" s="5"/>
      <c r="M66" s="5"/>
      <c r="N66" s="125"/>
      <c r="O66" s="126"/>
      <c r="P66" s="126"/>
    </row>
    <row r="67" spans="1:16" ht="12.75">
      <c r="A67" s="114"/>
      <c r="B67" s="165"/>
      <c r="C67" s="166"/>
      <c r="D67" s="118"/>
      <c r="E67" s="5"/>
      <c r="F67" s="5"/>
      <c r="G67" s="5"/>
      <c r="H67" s="5"/>
      <c r="I67" s="5"/>
      <c r="J67" s="5"/>
      <c r="K67" s="5"/>
      <c r="L67" s="5"/>
      <c r="M67" s="5"/>
      <c r="N67" s="125"/>
      <c r="O67" s="126"/>
      <c r="P67" s="126"/>
    </row>
    <row r="68" spans="1:16" ht="12.75">
      <c r="A68" s="114"/>
      <c r="B68" s="165"/>
      <c r="C68" s="166"/>
      <c r="D68" s="118"/>
      <c r="E68" s="5"/>
      <c r="F68" s="5"/>
      <c r="G68" s="5"/>
      <c r="H68" s="5"/>
      <c r="I68" s="5"/>
      <c r="J68" s="5"/>
      <c r="K68" s="5"/>
      <c r="L68" s="5"/>
      <c r="M68" s="5"/>
      <c r="N68" s="125"/>
      <c r="O68" s="126"/>
      <c r="P68" s="126"/>
    </row>
    <row r="69" spans="1:16" ht="12.75">
      <c r="A69" s="114"/>
      <c r="B69" s="165"/>
      <c r="C69" s="166"/>
      <c r="D69" s="118"/>
      <c r="E69" s="5"/>
      <c r="F69" s="5"/>
      <c r="G69" s="5"/>
      <c r="H69" s="5"/>
      <c r="I69" s="5"/>
      <c r="J69" s="5"/>
      <c r="K69" s="5"/>
      <c r="L69" s="5"/>
      <c r="M69" s="5"/>
      <c r="N69" s="125"/>
      <c r="O69" s="126"/>
      <c r="P69" s="126"/>
    </row>
    <row r="70" spans="1:16" ht="12.75">
      <c r="A70" s="114"/>
      <c r="B70" s="165"/>
      <c r="C70" s="166"/>
      <c r="D70" s="118"/>
      <c r="E70" s="5"/>
      <c r="F70" s="5"/>
      <c r="G70" s="5"/>
      <c r="H70" s="5"/>
      <c r="I70" s="5"/>
      <c r="J70" s="5"/>
      <c r="K70" s="5"/>
      <c r="L70" s="5"/>
      <c r="M70" s="5"/>
      <c r="N70" s="125"/>
      <c r="O70" s="126"/>
      <c r="P70" s="126"/>
    </row>
    <row r="71" spans="1:16" ht="12.75">
      <c r="A71" s="114"/>
      <c r="B71" s="165"/>
      <c r="C71" s="166"/>
      <c r="D71" s="118"/>
      <c r="E71" s="5"/>
      <c r="F71" s="5"/>
      <c r="G71" s="5"/>
      <c r="H71" s="5"/>
      <c r="I71" s="5"/>
      <c r="J71" s="5"/>
      <c r="K71" s="5"/>
      <c r="L71" s="5"/>
      <c r="M71" s="5"/>
      <c r="N71" s="125"/>
      <c r="O71" s="126"/>
      <c r="P71" s="126"/>
    </row>
    <row r="72" spans="1:16" ht="12.75">
      <c r="A72" s="114"/>
      <c r="B72" s="165"/>
      <c r="C72" s="166"/>
      <c r="D72" s="118"/>
      <c r="E72" s="5"/>
      <c r="F72" s="5"/>
      <c r="G72" s="5"/>
      <c r="H72" s="5"/>
      <c r="I72" s="5"/>
      <c r="J72" s="5"/>
      <c r="K72" s="5"/>
      <c r="L72" s="5"/>
      <c r="M72" s="5"/>
      <c r="N72" s="125"/>
      <c r="O72" s="126"/>
      <c r="P72" s="126"/>
    </row>
    <row r="73" spans="1:16" ht="12.75">
      <c r="A73" s="114"/>
      <c r="B73" s="165"/>
      <c r="C73" s="166"/>
      <c r="D73" s="118"/>
      <c r="E73" s="5"/>
      <c r="F73" s="5"/>
      <c r="G73" s="5"/>
      <c r="H73" s="5"/>
      <c r="I73" s="5"/>
      <c r="J73" s="5"/>
      <c r="K73" s="5"/>
      <c r="L73" s="5"/>
      <c r="M73" s="5"/>
      <c r="N73" s="125"/>
      <c r="O73" s="126"/>
      <c r="P73" s="126"/>
    </row>
    <row r="74" spans="1:16" ht="12.75">
      <c r="A74" s="114"/>
      <c r="B74" s="165"/>
      <c r="C74" s="166"/>
      <c r="D74" s="118"/>
      <c r="E74" s="5"/>
      <c r="F74" s="5"/>
      <c r="G74" s="5"/>
      <c r="H74" s="5"/>
      <c r="I74" s="5"/>
      <c r="J74" s="5"/>
      <c r="K74" s="5"/>
      <c r="L74" s="5"/>
      <c r="M74" s="5"/>
      <c r="N74" s="125"/>
      <c r="O74" s="126"/>
      <c r="P74" s="126"/>
    </row>
    <row r="75" spans="1:16" ht="12.75">
      <c r="A75" s="114"/>
      <c r="B75" s="165"/>
      <c r="C75" s="166"/>
      <c r="D75" s="118"/>
      <c r="E75" s="5"/>
      <c r="F75" s="5"/>
      <c r="G75" s="5"/>
      <c r="H75" s="5"/>
      <c r="I75" s="5"/>
      <c r="J75" s="5"/>
      <c r="K75" s="5"/>
      <c r="L75" s="5"/>
      <c r="M75" s="5"/>
      <c r="N75" s="125"/>
      <c r="O75" s="126"/>
      <c r="P75" s="126"/>
    </row>
    <row r="76" spans="1:16" ht="12.75">
      <c r="A76" s="114"/>
      <c r="B76" s="165"/>
      <c r="C76" s="166"/>
      <c r="D76" s="118"/>
      <c r="E76" s="5"/>
      <c r="F76" s="5"/>
      <c r="G76" s="5"/>
      <c r="H76" s="5"/>
      <c r="I76" s="5"/>
      <c r="J76" s="5"/>
      <c r="K76" s="5"/>
      <c r="L76" s="5"/>
      <c r="M76" s="5"/>
      <c r="N76" s="125"/>
      <c r="O76" s="126"/>
      <c r="P76" s="126"/>
    </row>
    <row r="77" spans="1:16" ht="12.75">
      <c r="A77" s="114"/>
      <c r="B77" s="165"/>
      <c r="C77" s="166"/>
      <c r="D77" s="118"/>
      <c r="E77" s="5"/>
      <c r="F77" s="5"/>
      <c r="G77" s="5"/>
      <c r="H77" s="5"/>
      <c r="I77" s="5"/>
      <c r="J77" s="5"/>
      <c r="K77" s="5"/>
      <c r="L77" s="5"/>
      <c r="M77" s="5"/>
      <c r="N77" s="125"/>
      <c r="O77" s="126"/>
      <c r="P77" s="126"/>
    </row>
    <row r="78" spans="1:16" ht="12.75">
      <c r="A78" s="114"/>
      <c r="B78" s="165"/>
      <c r="C78" s="166"/>
      <c r="D78" s="118"/>
      <c r="E78" s="5"/>
      <c r="F78" s="5"/>
      <c r="G78" s="5"/>
      <c r="H78" s="5"/>
      <c r="I78" s="5"/>
      <c r="J78" s="5"/>
      <c r="K78" s="5"/>
      <c r="L78" s="5"/>
      <c r="M78" s="5"/>
      <c r="N78" s="125"/>
      <c r="O78" s="126"/>
      <c r="P78" s="126"/>
    </row>
    <row r="79" spans="1:16" ht="12.75">
      <c r="A79" s="114"/>
      <c r="B79" s="165"/>
      <c r="C79" s="166"/>
      <c r="D79" s="118"/>
      <c r="E79" s="5"/>
      <c r="F79" s="5"/>
      <c r="G79" s="5"/>
      <c r="H79" s="5"/>
      <c r="I79" s="5"/>
      <c r="J79" s="5"/>
      <c r="K79" s="5"/>
      <c r="L79" s="5"/>
      <c r="M79" s="5"/>
      <c r="N79" s="125"/>
      <c r="O79" s="126"/>
      <c r="P79" s="126"/>
    </row>
    <row r="80" spans="1:16" ht="12.75">
      <c r="A80" s="114"/>
      <c r="B80" s="165"/>
      <c r="C80" s="166"/>
      <c r="D80" s="118"/>
      <c r="E80" s="5"/>
      <c r="F80" s="5"/>
      <c r="G80" s="5"/>
      <c r="H80" s="5"/>
      <c r="I80" s="5"/>
      <c r="J80" s="5"/>
      <c r="K80" s="5"/>
      <c r="L80" s="5"/>
      <c r="M80" s="5"/>
      <c r="N80" s="125"/>
      <c r="O80" s="126"/>
      <c r="P80" s="126"/>
    </row>
    <row r="81" spans="1:16" ht="12.75">
      <c r="A81" s="114"/>
      <c r="B81" s="165"/>
      <c r="C81" s="166"/>
      <c r="D81" s="118"/>
      <c r="E81" s="5"/>
      <c r="F81" s="5"/>
      <c r="G81" s="5"/>
      <c r="H81" s="5"/>
      <c r="I81" s="5"/>
      <c r="J81" s="5"/>
      <c r="K81" s="5"/>
      <c r="L81" s="5"/>
      <c r="M81" s="5"/>
      <c r="N81" s="125"/>
      <c r="O81" s="126"/>
      <c r="P81" s="126"/>
    </row>
    <row r="82" spans="1:16" ht="12.75">
      <c r="A82" s="114"/>
      <c r="B82" s="165"/>
      <c r="C82" s="166"/>
      <c r="D82" s="118"/>
      <c r="E82" s="5"/>
      <c r="F82" s="5"/>
      <c r="G82" s="5"/>
      <c r="H82" s="5"/>
      <c r="I82" s="5"/>
      <c r="J82" s="5"/>
      <c r="K82" s="5"/>
      <c r="L82" s="5"/>
      <c r="M82" s="5"/>
      <c r="N82" s="125"/>
      <c r="O82" s="126"/>
      <c r="P82" s="126"/>
    </row>
    <row r="83" spans="1:16" ht="12.75">
      <c r="A83" s="114"/>
      <c r="B83" s="165"/>
      <c r="C83" s="166"/>
      <c r="D83" s="118"/>
      <c r="E83" s="5"/>
      <c r="F83" s="5"/>
      <c r="G83" s="5"/>
      <c r="H83" s="5"/>
      <c r="I83" s="5"/>
      <c r="J83" s="5"/>
      <c r="K83" s="5"/>
      <c r="L83" s="5"/>
      <c r="M83" s="5"/>
      <c r="N83" s="125"/>
      <c r="O83" s="126"/>
      <c r="P83" s="126"/>
    </row>
    <row r="84" spans="1:16" ht="12.75">
      <c r="A84" s="114"/>
      <c r="B84" s="165"/>
      <c r="C84" s="166"/>
      <c r="D84" s="118"/>
      <c r="E84" s="5"/>
      <c r="F84" s="5"/>
      <c r="G84" s="5"/>
      <c r="H84" s="5"/>
      <c r="I84" s="5"/>
      <c r="J84" s="5"/>
      <c r="K84" s="5"/>
      <c r="L84" s="5"/>
      <c r="M84" s="5"/>
      <c r="N84" s="125"/>
      <c r="O84" s="126"/>
      <c r="P84" s="126"/>
    </row>
    <row r="85" spans="1:16" ht="12.75">
      <c r="A85" s="114"/>
      <c r="B85" s="165"/>
      <c r="C85" s="166"/>
      <c r="D85" s="118"/>
      <c r="E85" s="5"/>
      <c r="F85" s="5"/>
      <c r="G85" s="5"/>
      <c r="H85" s="5"/>
      <c r="I85" s="5"/>
      <c r="J85" s="5"/>
      <c r="K85" s="5"/>
      <c r="L85" s="5"/>
      <c r="M85" s="5"/>
      <c r="N85" s="125"/>
      <c r="O85" s="126"/>
      <c r="P85" s="126"/>
    </row>
    <row r="86" spans="1:16" ht="12.75">
      <c r="A86" s="114"/>
      <c r="B86" s="165"/>
      <c r="C86" s="166"/>
      <c r="D86" s="118"/>
      <c r="E86" s="5"/>
      <c r="F86" s="5"/>
      <c r="G86" s="5"/>
      <c r="H86" s="5"/>
      <c r="I86" s="5"/>
      <c r="J86" s="5"/>
      <c r="K86" s="5"/>
      <c r="L86" s="5"/>
      <c r="M86" s="5"/>
      <c r="N86" s="125"/>
      <c r="O86" s="126"/>
      <c r="P86" s="126"/>
    </row>
    <row r="87" spans="1:16" ht="12.75">
      <c r="A87" s="114"/>
      <c r="B87" s="165"/>
      <c r="C87" s="166"/>
      <c r="D87" s="118"/>
      <c r="E87" s="5"/>
      <c r="F87" s="5"/>
      <c r="G87" s="5"/>
      <c r="H87" s="5"/>
      <c r="I87" s="5"/>
      <c r="J87" s="5"/>
      <c r="K87" s="5"/>
      <c r="L87" s="5"/>
      <c r="M87" s="5"/>
      <c r="N87" s="125"/>
      <c r="O87" s="126"/>
      <c r="P87" s="126"/>
    </row>
    <row r="88" spans="1:16" ht="12.75">
      <c r="A88" s="114"/>
      <c r="B88" s="165"/>
      <c r="C88" s="166"/>
      <c r="D88" s="118"/>
      <c r="E88" s="5"/>
      <c r="F88" s="5"/>
      <c r="G88" s="5"/>
      <c r="H88" s="5"/>
      <c r="I88" s="5"/>
      <c r="J88" s="5"/>
      <c r="K88" s="5"/>
      <c r="L88" s="5"/>
      <c r="M88" s="5"/>
      <c r="N88" s="125"/>
      <c r="O88" s="126"/>
      <c r="P88" s="126"/>
    </row>
    <row r="89" spans="1:16" ht="12.75">
      <c r="A89" s="114"/>
      <c r="B89" s="165"/>
      <c r="C89" s="166"/>
      <c r="D89" s="118"/>
      <c r="E89" s="5"/>
      <c r="F89" s="5"/>
      <c r="G89" s="5"/>
      <c r="H89" s="5"/>
      <c r="I89" s="5"/>
      <c r="J89" s="5"/>
      <c r="K89" s="5"/>
      <c r="L89" s="5"/>
      <c r="M89" s="5"/>
      <c r="N89" s="125"/>
      <c r="O89" s="126"/>
      <c r="P89" s="126"/>
    </row>
    <row r="90" spans="1:16" ht="12.75">
      <c r="A90" s="114"/>
      <c r="B90" s="165"/>
      <c r="C90" s="166"/>
      <c r="D90" s="118"/>
      <c r="E90" s="5"/>
      <c r="F90" s="5"/>
      <c r="G90" s="5"/>
      <c r="H90" s="5"/>
      <c r="I90" s="5"/>
      <c r="J90" s="5"/>
      <c r="K90" s="5"/>
      <c r="L90" s="5"/>
      <c r="M90" s="5"/>
      <c r="N90" s="125"/>
      <c r="O90" s="126"/>
      <c r="P90" s="126"/>
    </row>
    <row r="91" spans="1:16" ht="12.75">
      <c r="A91" s="114"/>
      <c r="B91" s="165"/>
      <c r="C91" s="166"/>
      <c r="D91" s="118"/>
      <c r="E91" s="5"/>
      <c r="F91" s="5"/>
      <c r="G91" s="5"/>
      <c r="H91" s="5"/>
      <c r="I91" s="5"/>
      <c r="J91" s="5"/>
      <c r="K91" s="5"/>
      <c r="L91" s="5"/>
      <c r="M91" s="5"/>
      <c r="N91" s="125"/>
      <c r="O91" s="126"/>
      <c r="P91" s="126"/>
    </row>
    <row r="92" spans="1:16" ht="12.75">
      <c r="A92" s="114"/>
      <c r="B92" s="165"/>
      <c r="C92" s="166"/>
      <c r="D92" s="118"/>
      <c r="E92" s="5"/>
      <c r="F92" s="5"/>
      <c r="G92" s="5"/>
      <c r="H92" s="5"/>
      <c r="I92" s="5"/>
      <c r="J92" s="5"/>
      <c r="K92" s="5"/>
      <c r="L92" s="5"/>
      <c r="M92" s="5"/>
      <c r="N92" s="125"/>
      <c r="O92" s="126"/>
      <c r="P92" s="126"/>
    </row>
    <row r="93" spans="1:16" ht="12.75">
      <c r="A93" s="114"/>
      <c r="B93" s="165"/>
      <c r="C93" s="166"/>
      <c r="D93" s="118"/>
      <c r="E93" s="5"/>
      <c r="F93" s="5"/>
      <c r="G93" s="5"/>
      <c r="H93" s="5"/>
      <c r="I93" s="5"/>
      <c r="J93" s="5"/>
      <c r="K93" s="5"/>
      <c r="L93" s="5"/>
      <c r="M93" s="5"/>
      <c r="N93" s="125"/>
      <c r="O93" s="126"/>
      <c r="P93" s="126"/>
    </row>
    <row r="94" spans="1:16" ht="12.75">
      <c r="A94" s="114"/>
      <c r="B94" s="165"/>
      <c r="C94" s="166"/>
      <c r="D94" s="118"/>
      <c r="E94" s="5"/>
      <c r="F94" s="5"/>
      <c r="G94" s="5"/>
      <c r="H94" s="5"/>
      <c r="I94" s="5"/>
      <c r="J94" s="5"/>
      <c r="K94" s="5"/>
      <c r="L94" s="5"/>
      <c r="M94" s="5"/>
      <c r="N94" s="125"/>
      <c r="O94" s="126"/>
      <c r="P94" s="126"/>
    </row>
    <row r="95" spans="1:16" ht="12.75">
      <c r="A95" s="114"/>
      <c r="B95" s="165"/>
      <c r="C95" s="166"/>
      <c r="D95" s="118"/>
      <c r="E95" s="5"/>
      <c r="F95" s="5"/>
      <c r="G95" s="5"/>
      <c r="H95" s="5"/>
      <c r="I95" s="5"/>
      <c r="J95" s="5"/>
      <c r="K95" s="5"/>
      <c r="L95" s="5"/>
      <c r="M95" s="5"/>
      <c r="N95" s="125"/>
      <c r="O95" s="126"/>
      <c r="P95" s="126"/>
    </row>
    <row r="96" spans="1:16" ht="12.75">
      <c r="A96" s="114"/>
      <c r="B96" s="165"/>
      <c r="C96" s="166"/>
      <c r="D96" s="118"/>
      <c r="E96" s="5"/>
      <c r="F96" s="5"/>
      <c r="G96" s="5"/>
      <c r="H96" s="5"/>
      <c r="I96" s="5"/>
      <c r="J96" s="5"/>
      <c r="K96" s="5"/>
      <c r="L96" s="5"/>
      <c r="M96" s="5"/>
      <c r="N96" s="125"/>
      <c r="O96" s="126"/>
      <c r="P96" s="126"/>
    </row>
    <row r="97" spans="1:16" ht="12.75">
      <c r="A97" s="114"/>
      <c r="B97" s="165"/>
      <c r="C97" s="166"/>
      <c r="D97" s="118"/>
      <c r="E97" s="5"/>
      <c r="F97" s="5"/>
      <c r="G97" s="5"/>
      <c r="H97" s="5"/>
      <c r="I97" s="5"/>
      <c r="J97" s="5"/>
      <c r="K97" s="5"/>
      <c r="L97" s="5"/>
      <c r="M97" s="5"/>
      <c r="N97" s="125"/>
      <c r="O97" s="126"/>
      <c r="P97" s="126"/>
    </row>
    <row r="98" spans="1:16" ht="12.75">
      <c r="A98" s="114"/>
      <c r="B98" s="165"/>
      <c r="C98" s="166"/>
      <c r="D98" s="118"/>
      <c r="E98" s="5"/>
      <c r="F98" s="5"/>
      <c r="G98" s="5"/>
      <c r="H98" s="5"/>
      <c r="I98" s="5"/>
      <c r="J98" s="5"/>
      <c r="K98" s="5"/>
      <c r="L98" s="5"/>
      <c r="M98" s="5"/>
      <c r="N98" s="125"/>
      <c r="O98" s="126"/>
      <c r="P98" s="126"/>
    </row>
    <row r="99" spans="1:16" ht="12.75">
      <c r="A99" s="114"/>
      <c r="B99" s="165"/>
      <c r="C99" s="166"/>
      <c r="D99" s="118"/>
      <c r="E99" s="5"/>
      <c r="F99" s="5"/>
      <c r="G99" s="5"/>
      <c r="H99" s="5"/>
      <c r="I99" s="5"/>
      <c r="J99" s="5"/>
      <c r="K99" s="5"/>
      <c r="L99" s="5"/>
      <c r="M99" s="5"/>
      <c r="N99" s="125"/>
      <c r="O99" s="126"/>
      <c r="P99" s="126"/>
    </row>
    <row r="100" spans="1:16" ht="12.75">
      <c r="A100" s="114"/>
      <c r="B100" s="165"/>
      <c r="C100" s="166"/>
      <c r="D100" s="118"/>
      <c r="E100" s="5"/>
      <c r="F100" s="5"/>
      <c r="G100" s="5"/>
      <c r="H100" s="5"/>
      <c r="I100" s="5"/>
      <c r="J100" s="5"/>
      <c r="K100" s="5"/>
      <c r="L100" s="5"/>
      <c r="M100" s="5"/>
      <c r="N100" s="125"/>
      <c r="O100" s="126"/>
      <c r="P100" s="126"/>
    </row>
    <row r="101" spans="1:16" ht="12.75">
      <c r="A101" s="114"/>
      <c r="B101" s="165"/>
      <c r="C101" s="166"/>
      <c r="D101" s="118"/>
      <c r="E101" s="5"/>
      <c r="F101" s="5"/>
      <c r="G101" s="5"/>
      <c r="H101" s="5"/>
      <c r="I101" s="5"/>
      <c r="J101" s="5"/>
      <c r="K101" s="5"/>
      <c r="L101" s="5"/>
      <c r="M101" s="5"/>
      <c r="N101" s="125"/>
      <c r="O101" s="126"/>
      <c r="P101" s="126"/>
    </row>
    <row r="102" spans="1:16" ht="12.75">
      <c r="A102" s="114"/>
      <c r="B102" s="165"/>
      <c r="C102" s="166"/>
      <c r="D102" s="118"/>
      <c r="E102" s="5"/>
      <c r="F102" s="5"/>
      <c r="G102" s="5"/>
      <c r="H102" s="5"/>
      <c r="I102" s="5"/>
      <c r="J102" s="5"/>
      <c r="K102" s="5"/>
      <c r="L102" s="5"/>
      <c r="M102" s="5"/>
      <c r="N102" s="125"/>
      <c r="O102" s="126"/>
      <c r="P102" s="126"/>
    </row>
    <row r="103" spans="1:16" ht="12.75">
      <c r="A103" s="114"/>
      <c r="B103" s="165"/>
      <c r="C103" s="166"/>
      <c r="D103" s="118"/>
      <c r="E103" s="5"/>
      <c r="F103" s="5"/>
      <c r="G103" s="5"/>
      <c r="H103" s="5"/>
      <c r="I103" s="5"/>
      <c r="J103" s="5"/>
      <c r="K103" s="5"/>
      <c r="L103" s="5"/>
      <c r="M103" s="5"/>
      <c r="N103" s="125"/>
      <c r="O103" s="126"/>
      <c r="P103" s="126"/>
    </row>
    <row r="104" spans="1:16" ht="12.75">
      <c r="A104" s="114"/>
      <c r="B104" s="165"/>
      <c r="C104" s="166"/>
      <c r="D104" s="118"/>
      <c r="E104" s="5"/>
      <c r="F104" s="5"/>
      <c r="G104" s="5"/>
      <c r="H104" s="5"/>
      <c r="I104" s="5"/>
      <c r="J104" s="5"/>
      <c r="K104" s="5"/>
      <c r="L104" s="5"/>
      <c r="M104" s="5"/>
      <c r="N104" s="125"/>
      <c r="O104" s="126"/>
      <c r="P104" s="126"/>
    </row>
    <row r="105" spans="1:16" ht="12.75">
      <c r="A105" s="114"/>
      <c r="B105" s="165"/>
      <c r="C105" s="166"/>
      <c r="D105" s="118"/>
      <c r="E105" s="5"/>
      <c r="F105" s="5"/>
      <c r="G105" s="5"/>
      <c r="H105" s="5"/>
      <c r="I105" s="5"/>
      <c r="J105" s="5"/>
      <c r="K105" s="5"/>
      <c r="L105" s="5"/>
      <c r="M105" s="5"/>
      <c r="N105" s="125"/>
      <c r="O105" s="126"/>
      <c r="P105" s="126"/>
    </row>
    <row r="106" spans="1:16" ht="12.75">
      <c r="A106" s="114"/>
      <c r="B106" s="165"/>
      <c r="C106" s="166"/>
      <c r="D106" s="118"/>
      <c r="E106" s="5"/>
      <c r="F106" s="5"/>
      <c r="G106" s="5"/>
      <c r="H106" s="5"/>
      <c r="I106" s="5"/>
      <c r="J106" s="5"/>
      <c r="K106" s="5"/>
      <c r="L106" s="5"/>
      <c r="M106" s="5"/>
      <c r="N106" s="125"/>
      <c r="O106" s="126"/>
      <c r="P106" s="126"/>
    </row>
    <row r="107" spans="1:16" ht="12.75">
      <c r="A107" s="114"/>
      <c r="B107" s="165"/>
      <c r="C107" s="166"/>
      <c r="D107" s="118"/>
      <c r="E107" s="5"/>
      <c r="F107" s="5"/>
      <c r="G107" s="5"/>
      <c r="H107" s="5"/>
      <c r="I107" s="5"/>
      <c r="J107" s="5"/>
      <c r="K107" s="5"/>
      <c r="L107" s="5"/>
      <c r="M107" s="5"/>
      <c r="N107" s="125"/>
      <c r="O107" s="126"/>
      <c r="P107" s="126"/>
    </row>
    <row r="108" spans="1:16" ht="12.75">
      <c r="A108" s="114"/>
      <c r="B108" s="165"/>
      <c r="C108" s="166"/>
      <c r="D108" s="118"/>
      <c r="E108" s="5"/>
      <c r="F108" s="5"/>
      <c r="G108" s="5"/>
      <c r="H108" s="5"/>
      <c r="I108" s="5"/>
      <c r="J108" s="5"/>
      <c r="K108" s="5"/>
      <c r="L108" s="5"/>
      <c r="M108" s="5"/>
      <c r="N108" s="125"/>
      <c r="O108" s="126"/>
      <c r="P108" s="126"/>
    </row>
    <row r="109" spans="1:16" ht="12.75">
      <c r="A109" s="114"/>
      <c r="B109" s="165"/>
      <c r="C109" s="166"/>
      <c r="D109" s="118"/>
      <c r="E109" s="5"/>
      <c r="F109" s="5"/>
      <c r="G109" s="5"/>
      <c r="H109" s="5"/>
      <c r="I109" s="5"/>
      <c r="J109" s="5"/>
      <c r="K109" s="5"/>
      <c r="L109" s="5"/>
      <c r="M109" s="5"/>
      <c r="N109" s="125"/>
      <c r="O109" s="126"/>
      <c r="P109" s="126"/>
    </row>
    <row r="110" spans="1:16" ht="12.75">
      <c r="A110" s="114"/>
      <c r="B110" s="165"/>
      <c r="C110" s="166"/>
      <c r="D110" s="118"/>
      <c r="E110" s="5"/>
      <c r="F110" s="5"/>
      <c r="G110" s="5"/>
      <c r="H110" s="5"/>
      <c r="I110" s="5"/>
      <c r="J110" s="5"/>
      <c r="K110" s="5"/>
      <c r="L110" s="5"/>
      <c r="M110" s="5"/>
      <c r="N110" s="125"/>
      <c r="O110" s="126"/>
      <c r="P110" s="126"/>
    </row>
    <row r="111" spans="1:16" ht="12.75">
      <c r="A111" s="114"/>
      <c r="B111" s="165"/>
      <c r="C111" s="166"/>
      <c r="D111" s="118"/>
      <c r="E111" s="5"/>
      <c r="F111" s="5"/>
      <c r="G111" s="5"/>
      <c r="H111" s="5"/>
      <c r="I111" s="5"/>
      <c r="J111" s="5"/>
      <c r="K111" s="5"/>
      <c r="L111" s="5"/>
      <c r="M111" s="5"/>
      <c r="N111" s="125"/>
      <c r="O111" s="126"/>
      <c r="P111" s="126"/>
    </row>
    <row r="112" spans="1:16" ht="12.75">
      <c r="A112" s="114"/>
      <c r="B112" s="165"/>
      <c r="C112" s="166"/>
      <c r="D112" s="118"/>
      <c r="E112" s="5"/>
      <c r="F112" s="5"/>
      <c r="G112" s="5"/>
      <c r="H112" s="5"/>
      <c r="I112" s="5"/>
      <c r="J112" s="5"/>
      <c r="K112" s="5"/>
      <c r="L112" s="5"/>
      <c r="M112" s="5"/>
      <c r="N112" s="125"/>
      <c r="O112" s="126"/>
      <c r="P112" s="126"/>
    </row>
    <row r="113" spans="1:16" ht="12.75">
      <c r="A113" s="114"/>
      <c r="B113" s="165"/>
      <c r="C113" s="166"/>
      <c r="D113" s="118"/>
      <c r="E113" s="5"/>
      <c r="F113" s="5"/>
      <c r="G113" s="5"/>
      <c r="H113" s="5"/>
      <c r="I113" s="5"/>
      <c r="J113" s="5"/>
      <c r="K113" s="5"/>
      <c r="L113" s="5"/>
      <c r="M113" s="5"/>
      <c r="N113" s="125"/>
      <c r="O113" s="126"/>
      <c r="P113" s="126"/>
    </row>
    <row r="114" spans="1:16" ht="12.75">
      <c r="A114" s="114"/>
      <c r="B114" s="165"/>
      <c r="C114" s="166"/>
      <c r="D114" s="118"/>
      <c r="E114" s="5"/>
      <c r="F114" s="5"/>
      <c r="G114" s="5"/>
      <c r="H114" s="5"/>
      <c r="I114" s="5"/>
      <c r="J114" s="5"/>
      <c r="K114" s="5"/>
      <c r="L114" s="5"/>
      <c r="M114" s="5"/>
      <c r="N114" s="125"/>
      <c r="O114" s="126"/>
      <c r="P114" s="126"/>
    </row>
    <row r="115" spans="1:16" ht="12.75">
      <c r="A115" s="114"/>
      <c r="B115" s="165"/>
      <c r="C115" s="166"/>
      <c r="D115" s="118"/>
      <c r="E115" s="5"/>
      <c r="F115" s="5"/>
      <c r="G115" s="5"/>
      <c r="H115" s="5"/>
      <c r="I115" s="5"/>
      <c r="J115" s="5"/>
      <c r="K115" s="5"/>
      <c r="L115" s="5"/>
      <c r="M115" s="5"/>
      <c r="N115" s="125"/>
      <c r="O115" s="126"/>
      <c r="P115" s="126"/>
    </row>
    <row r="116" spans="1:16" ht="12.75">
      <c r="A116" s="114"/>
      <c r="B116" s="165"/>
      <c r="C116" s="166"/>
      <c r="D116" s="118"/>
      <c r="E116" s="5"/>
      <c r="F116" s="5"/>
      <c r="G116" s="5"/>
      <c r="H116" s="5"/>
      <c r="I116" s="5"/>
      <c r="J116" s="5"/>
      <c r="K116" s="5"/>
      <c r="L116" s="5"/>
      <c r="M116" s="5"/>
      <c r="N116" s="125"/>
      <c r="O116" s="126"/>
      <c r="P116" s="126"/>
    </row>
    <row r="117" spans="1:16" ht="12.75">
      <c r="A117" s="114"/>
      <c r="B117" s="165"/>
      <c r="C117" s="166"/>
      <c r="D117" s="118"/>
      <c r="E117" s="5"/>
      <c r="F117" s="5"/>
      <c r="G117" s="5"/>
      <c r="H117" s="5"/>
      <c r="I117" s="5"/>
      <c r="J117" s="5"/>
      <c r="K117" s="5"/>
      <c r="L117" s="5"/>
      <c r="M117" s="5"/>
      <c r="N117" s="125"/>
      <c r="O117" s="126"/>
      <c r="P117" s="126"/>
    </row>
    <row r="118" spans="1:16" ht="12.75">
      <c r="A118" s="114"/>
      <c r="B118" s="165"/>
      <c r="C118" s="166"/>
      <c r="D118" s="118"/>
      <c r="E118" s="5"/>
      <c r="F118" s="5"/>
      <c r="G118" s="5"/>
      <c r="H118" s="5"/>
      <c r="I118" s="5"/>
      <c r="J118" s="5"/>
      <c r="K118" s="5"/>
      <c r="L118" s="5"/>
      <c r="M118" s="5"/>
      <c r="N118" s="125"/>
      <c r="O118" s="126"/>
      <c r="P118" s="126"/>
    </row>
    <row r="119" spans="1:16" ht="12.75">
      <c r="A119" s="114"/>
      <c r="B119" s="165"/>
      <c r="C119" s="166"/>
      <c r="D119" s="118"/>
      <c r="E119" s="5"/>
      <c r="F119" s="5"/>
      <c r="G119" s="5"/>
      <c r="H119" s="5"/>
      <c r="I119" s="5"/>
      <c r="J119" s="5"/>
      <c r="K119" s="5"/>
      <c r="L119" s="5"/>
      <c r="M119" s="5"/>
      <c r="N119" s="125"/>
      <c r="O119" s="126"/>
      <c r="P119" s="126"/>
    </row>
    <row r="120" spans="1:16" ht="12.75">
      <c r="A120" s="114"/>
      <c r="B120" s="165"/>
      <c r="C120" s="166"/>
      <c r="D120" s="118"/>
      <c r="E120" s="5"/>
      <c r="F120" s="5"/>
      <c r="G120" s="5"/>
      <c r="H120" s="5"/>
      <c r="I120" s="5"/>
      <c r="J120" s="5"/>
      <c r="K120" s="5"/>
      <c r="L120" s="5"/>
      <c r="M120" s="5"/>
      <c r="N120" s="125"/>
      <c r="O120" s="126"/>
      <c r="P120" s="126"/>
    </row>
    <row r="121" spans="1:16" ht="12.75">
      <c r="A121" s="114"/>
      <c r="B121" s="165"/>
      <c r="C121" s="166"/>
      <c r="D121" s="118"/>
      <c r="E121" s="5"/>
      <c r="F121" s="5"/>
      <c r="G121" s="5"/>
      <c r="H121" s="5"/>
      <c r="I121" s="5"/>
      <c r="J121" s="5"/>
      <c r="K121" s="5"/>
      <c r="L121" s="5"/>
      <c r="M121" s="5"/>
      <c r="N121" s="125"/>
      <c r="O121" s="126"/>
      <c r="P121" s="126"/>
    </row>
    <row r="122" spans="1:16" ht="12.75">
      <c r="A122" s="114"/>
      <c r="B122" s="165"/>
      <c r="C122" s="166"/>
      <c r="D122" s="118"/>
      <c r="E122" s="5"/>
      <c r="F122" s="5"/>
      <c r="G122" s="5"/>
      <c r="H122" s="5"/>
      <c r="I122" s="5"/>
      <c r="J122" s="5"/>
      <c r="K122" s="5"/>
      <c r="L122" s="5"/>
      <c r="M122" s="5"/>
      <c r="N122" s="125"/>
      <c r="O122" s="126"/>
      <c r="P122" s="126"/>
    </row>
    <row r="123" spans="1:16" ht="12.75">
      <c r="A123" s="114"/>
      <c r="B123" s="165"/>
      <c r="C123" s="166"/>
      <c r="D123" s="118"/>
      <c r="E123" s="5"/>
      <c r="F123" s="5"/>
      <c r="G123" s="5"/>
      <c r="H123" s="5"/>
      <c r="I123" s="5"/>
      <c r="J123" s="5"/>
      <c r="K123" s="5"/>
      <c r="L123" s="5"/>
      <c r="M123" s="5"/>
      <c r="N123" s="125"/>
      <c r="O123" s="126"/>
      <c r="P123" s="126"/>
    </row>
    <row r="124" spans="1:16" ht="12.75">
      <c r="A124" s="114"/>
      <c r="B124" s="165"/>
      <c r="C124" s="166"/>
      <c r="D124" s="118"/>
      <c r="E124" s="5"/>
      <c r="F124" s="5"/>
      <c r="G124" s="5"/>
      <c r="H124" s="5"/>
      <c r="I124" s="5"/>
      <c r="J124" s="5"/>
      <c r="K124" s="5"/>
      <c r="L124" s="5"/>
      <c r="M124" s="5"/>
      <c r="N124" s="125"/>
      <c r="O124" s="126"/>
      <c r="P124" s="126"/>
    </row>
    <row r="125" spans="1:16" ht="12.75">
      <c r="A125" s="114"/>
      <c r="B125" s="165"/>
      <c r="C125" s="166"/>
      <c r="D125" s="118"/>
      <c r="E125" s="5"/>
      <c r="F125" s="5"/>
      <c r="G125" s="5"/>
      <c r="H125" s="5"/>
      <c r="I125" s="5"/>
      <c r="J125" s="5"/>
      <c r="K125" s="5"/>
      <c r="L125" s="5"/>
      <c r="M125" s="5"/>
      <c r="N125" s="125"/>
      <c r="O125" s="126"/>
      <c r="P125" s="126"/>
    </row>
    <row r="126" spans="1:16" ht="12.75">
      <c r="A126" s="114"/>
      <c r="B126" s="165"/>
      <c r="C126" s="166"/>
      <c r="D126" s="118"/>
      <c r="E126" s="5"/>
      <c r="F126" s="5"/>
      <c r="G126" s="5"/>
      <c r="H126" s="5"/>
      <c r="I126" s="5"/>
      <c r="J126" s="5"/>
      <c r="K126" s="5"/>
      <c r="L126" s="5"/>
      <c r="M126" s="5"/>
      <c r="N126" s="125"/>
      <c r="O126" s="126"/>
      <c r="P126" s="126"/>
    </row>
    <row r="127" spans="1:16" ht="12.75">
      <c r="A127" s="114"/>
      <c r="B127" s="165"/>
      <c r="C127" s="166"/>
      <c r="D127" s="118"/>
      <c r="E127" s="5"/>
      <c r="F127" s="5"/>
      <c r="G127" s="5"/>
      <c r="H127" s="5"/>
      <c r="I127" s="5"/>
      <c r="J127" s="5"/>
      <c r="K127" s="5"/>
      <c r="L127" s="5"/>
      <c r="M127" s="5"/>
      <c r="N127" s="125"/>
      <c r="O127" s="126"/>
      <c r="P127" s="126"/>
    </row>
    <row r="128" spans="1:16" ht="12.75">
      <c r="A128" s="114"/>
      <c r="B128" s="165"/>
      <c r="C128" s="166"/>
      <c r="D128" s="118"/>
      <c r="E128" s="5"/>
      <c r="F128" s="5"/>
      <c r="G128" s="5"/>
      <c r="H128" s="5"/>
      <c r="I128" s="5"/>
      <c r="J128" s="5"/>
      <c r="K128" s="5"/>
      <c r="L128" s="5"/>
      <c r="M128" s="5"/>
      <c r="N128" s="125"/>
      <c r="O128" s="126"/>
      <c r="P128" s="126"/>
    </row>
    <row r="129" spans="1:16" ht="12.75">
      <c r="A129" s="114"/>
      <c r="B129" s="165"/>
      <c r="C129" s="166"/>
      <c r="D129" s="118"/>
      <c r="E129" s="5"/>
      <c r="F129" s="5"/>
      <c r="G129" s="5"/>
      <c r="H129" s="5"/>
      <c r="I129" s="5"/>
      <c r="J129" s="5"/>
      <c r="K129" s="5"/>
      <c r="L129" s="5"/>
      <c r="M129" s="5"/>
      <c r="N129" s="125"/>
      <c r="O129" s="126"/>
      <c r="P129" s="126"/>
    </row>
    <row r="130" spans="1:16" ht="12.75">
      <c r="A130" s="114"/>
      <c r="B130" s="165"/>
      <c r="C130" s="166"/>
      <c r="D130" s="118"/>
      <c r="E130" s="5"/>
      <c r="F130" s="5"/>
      <c r="G130" s="5"/>
      <c r="H130" s="5"/>
      <c r="I130" s="5"/>
      <c r="J130" s="5"/>
      <c r="K130" s="5"/>
      <c r="L130" s="5"/>
      <c r="M130" s="5"/>
      <c r="N130" s="125"/>
      <c r="O130" s="126"/>
      <c r="P130" s="126"/>
    </row>
    <row r="131" spans="1:16" ht="12.75">
      <c r="A131" s="114"/>
      <c r="B131" s="165"/>
      <c r="C131" s="166"/>
      <c r="D131" s="118"/>
      <c r="E131" s="5"/>
      <c r="F131" s="5"/>
      <c r="G131" s="5"/>
      <c r="H131" s="5"/>
      <c r="I131" s="5"/>
      <c r="J131" s="5"/>
      <c r="K131" s="5"/>
      <c r="L131" s="5"/>
      <c r="M131" s="5"/>
      <c r="N131" s="125"/>
      <c r="O131" s="126"/>
      <c r="P131" s="126"/>
    </row>
    <row r="132" spans="1:16" ht="12.75">
      <c r="A132" s="114"/>
      <c r="B132" s="165"/>
      <c r="C132" s="166"/>
      <c r="D132" s="118"/>
      <c r="E132" s="5"/>
      <c r="F132" s="5"/>
      <c r="G132" s="5"/>
      <c r="H132" s="5"/>
      <c r="I132" s="5"/>
      <c r="J132" s="5"/>
      <c r="K132" s="5"/>
      <c r="L132" s="5"/>
      <c r="M132" s="5"/>
      <c r="N132" s="125"/>
      <c r="O132" s="126"/>
      <c r="P132" s="126"/>
    </row>
    <row r="133" spans="1:16" ht="12.75">
      <c r="A133" s="114"/>
      <c r="B133" s="165"/>
      <c r="C133" s="166"/>
      <c r="D133" s="118"/>
      <c r="E133" s="5"/>
      <c r="F133" s="5"/>
      <c r="G133" s="5"/>
      <c r="H133" s="5"/>
      <c r="I133" s="5"/>
      <c r="J133" s="5"/>
      <c r="K133" s="5"/>
      <c r="L133" s="5"/>
      <c r="M133" s="5"/>
      <c r="N133" s="125"/>
      <c r="O133" s="126"/>
      <c r="P133" s="126"/>
    </row>
    <row r="134" spans="1:16" ht="12.75">
      <c r="A134" s="114"/>
      <c r="B134" s="165"/>
      <c r="C134" s="166"/>
      <c r="D134" s="118"/>
      <c r="E134" s="5"/>
      <c r="F134" s="5"/>
      <c r="G134" s="5"/>
      <c r="H134" s="5"/>
      <c r="I134" s="5"/>
      <c r="J134" s="5"/>
      <c r="K134" s="5"/>
      <c r="L134" s="5"/>
      <c r="M134" s="5"/>
      <c r="N134" s="125"/>
      <c r="O134" s="126"/>
      <c r="P134" s="126"/>
    </row>
    <row r="135" spans="1:16" ht="12.75">
      <c r="A135" s="114"/>
      <c r="B135" s="165"/>
      <c r="C135" s="166"/>
      <c r="D135" s="118"/>
      <c r="E135" s="5"/>
      <c r="F135" s="5"/>
      <c r="G135" s="5"/>
      <c r="H135" s="5"/>
      <c r="I135" s="5"/>
      <c r="J135" s="5"/>
      <c r="K135" s="5"/>
      <c r="L135" s="5"/>
      <c r="M135" s="5"/>
      <c r="N135" s="125"/>
      <c r="O135" s="126"/>
      <c r="P135" s="126"/>
    </row>
    <row r="136" spans="1:16" ht="12.75">
      <c r="A136" s="114"/>
      <c r="B136" s="165"/>
      <c r="C136" s="166"/>
      <c r="D136" s="118"/>
      <c r="E136" s="5"/>
      <c r="F136" s="5"/>
      <c r="G136" s="5"/>
      <c r="H136" s="5"/>
      <c r="I136" s="5"/>
      <c r="J136" s="5"/>
      <c r="K136" s="5"/>
      <c r="L136" s="5"/>
      <c r="M136" s="5"/>
      <c r="N136" s="125"/>
      <c r="O136" s="126"/>
      <c r="P136" s="126"/>
    </row>
    <row r="137" spans="1:16" ht="12.75">
      <c r="A137" s="114"/>
      <c r="B137" s="165"/>
      <c r="C137" s="166"/>
      <c r="D137" s="118"/>
      <c r="E137" s="5"/>
      <c r="F137" s="5"/>
      <c r="G137" s="5"/>
      <c r="H137" s="5"/>
      <c r="I137" s="5"/>
      <c r="J137" s="5"/>
      <c r="K137" s="5"/>
      <c r="L137" s="5"/>
      <c r="M137" s="5"/>
      <c r="N137" s="125"/>
      <c r="O137" s="126"/>
      <c r="P137" s="126"/>
    </row>
    <row r="138" spans="1:16" ht="12.75">
      <c r="A138" s="114"/>
      <c r="B138" s="165"/>
      <c r="C138" s="166"/>
      <c r="D138" s="118"/>
      <c r="E138" s="5"/>
      <c r="F138" s="5"/>
      <c r="G138" s="5"/>
      <c r="H138" s="5"/>
      <c r="I138" s="5"/>
      <c r="J138" s="5"/>
      <c r="K138" s="5"/>
      <c r="L138" s="5"/>
      <c r="M138" s="5"/>
      <c r="N138" s="125"/>
      <c r="O138" s="126"/>
      <c r="P138" s="126"/>
    </row>
    <row r="139" spans="1:16" ht="12.75">
      <c r="A139" s="114"/>
      <c r="B139" s="165"/>
      <c r="C139" s="166"/>
      <c r="D139" s="118"/>
      <c r="E139" s="5"/>
      <c r="F139" s="5"/>
      <c r="G139" s="5"/>
      <c r="H139" s="5"/>
      <c r="I139" s="5"/>
      <c r="J139" s="5"/>
      <c r="K139" s="5"/>
      <c r="L139" s="5"/>
      <c r="M139" s="5"/>
      <c r="N139" s="125"/>
      <c r="O139" s="126"/>
      <c r="P139" s="126"/>
    </row>
    <row r="140" spans="1:16" ht="12.75">
      <c r="A140" s="114"/>
      <c r="B140" s="165"/>
      <c r="C140" s="166"/>
      <c r="D140" s="118"/>
      <c r="E140" s="5"/>
      <c r="F140" s="5"/>
      <c r="G140" s="5"/>
      <c r="H140" s="5"/>
      <c r="I140" s="5"/>
      <c r="J140" s="5"/>
      <c r="K140" s="5"/>
      <c r="L140" s="5"/>
      <c r="M140" s="5"/>
      <c r="N140" s="125"/>
      <c r="O140" s="126"/>
      <c r="P140" s="126"/>
    </row>
    <row r="141" spans="1:16" ht="12.75">
      <c r="A141" s="114"/>
      <c r="B141" s="165"/>
      <c r="C141" s="166"/>
      <c r="D141" s="118"/>
      <c r="E141" s="5"/>
      <c r="F141" s="5"/>
      <c r="G141" s="5"/>
      <c r="H141" s="5"/>
      <c r="I141" s="5"/>
      <c r="J141" s="5"/>
      <c r="K141" s="5"/>
      <c r="L141" s="5"/>
      <c r="M141" s="5"/>
      <c r="N141" s="125"/>
      <c r="O141" s="126"/>
      <c r="P141" s="126"/>
    </row>
    <row r="142" spans="1:16" ht="12.75">
      <c r="A142" s="114"/>
      <c r="B142" s="165"/>
      <c r="C142" s="166"/>
      <c r="D142" s="118"/>
      <c r="E142" s="5"/>
      <c r="F142" s="5"/>
      <c r="G142" s="5"/>
      <c r="H142" s="5"/>
      <c r="I142" s="5"/>
      <c r="J142" s="5"/>
      <c r="K142" s="5"/>
      <c r="L142" s="5"/>
      <c r="M142" s="5"/>
      <c r="N142" s="125"/>
      <c r="O142" s="126"/>
      <c r="P142" s="126"/>
    </row>
    <row r="143" spans="1:16" ht="12.75">
      <c r="A143" s="114"/>
      <c r="B143" s="165"/>
      <c r="C143" s="166"/>
      <c r="D143" s="118"/>
      <c r="E143" s="5"/>
      <c r="F143" s="5"/>
      <c r="G143" s="5"/>
      <c r="H143" s="5"/>
      <c r="I143" s="5"/>
      <c r="J143" s="5"/>
      <c r="K143" s="5"/>
      <c r="L143" s="5"/>
      <c r="M143" s="5"/>
      <c r="N143" s="125"/>
      <c r="O143" s="126"/>
      <c r="P143" s="126"/>
    </row>
    <row r="144" spans="1:16" ht="12.75">
      <c r="A144" s="114"/>
      <c r="B144" s="165"/>
      <c r="C144" s="166"/>
      <c r="D144" s="118"/>
      <c r="E144" s="5"/>
      <c r="F144" s="5"/>
      <c r="G144" s="5"/>
      <c r="H144" s="5"/>
      <c r="I144" s="5"/>
      <c r="J144" s="5"/>
      <c r="K144" s="5"/>
      <c r="L144" s="5"/>
      <c r="M144" s="5"/>
      <c r="N144" s="125"/>
      <c r="O144" s="126"/>
      <c r="P144" s="126"/>
    </row>
    <row r="145" spans="1:16" ht="12.75">
      <c r="A145" s="114"/>
      <c r="B145" s="165"/>
      <c r="C145" s="166"/>
      <c r="D145" s="118"/>
      <c r="E145" s="5"/>
      <c r="F145" s="5"/>
      <c r="G145" s="5"/>
      <c r="H145" s="5"/>
      <c r="I145" s="5"/>
      <c r="J145" s="5"/>
      <c r="K145" s="5"/>
      <c r="L145" s="5"/>
      <c r="M145" s="5"/>
      <c r="N145" s="125"/>
      <c r="O145" s="126"/>
      <c r="P145" s="126"/>
    </row>
    <row r="146" spans="1:16" ht="12.75">
      <c r="A146" s="114"/>
      <c r="B146" s="165"/>
      <c r="C146" s="166"/>
      <c r="D146" s="118"/>
      <c r="E146" s="5"/>
      <c r="F146" s="5"/>
      <c r="G146" s="5"/>
      <c r="H146" s="5"/>
      <c r="I146" s="5"/>
      <c r="J146" s="5"/>
      <c r="K146" s="5"/>
      <c r="L146" s="5"/>
      <c r="M146" s="5"/>
      <c r="N146" s="125"/>
      <c r="O146" s="126"/>
      <c r="P146" s="126"/>
    </row>
    <row r="147" spans="1:16" ht="12.75">
      <c r="A147" s="114"/>
      <c r="B147" s="165"/>
      <c r="C147" s="166"/>
      <c r="D147" s="118"/>
      <c r="E147" s="5"/>
      <c r="F147" s="5"/>
      <c r="G147" s="5"/>
      <c r="H147" s="5"/>
      <c r="I147" s="5"/>
      <c r="J147" s="5"/>
      <c r="K147" s="5"/>
      <c r="L147" s="5"/>
      <c r="M147" s="5"/>
      <c r="N147" s="125"/>
      <c r="O147" s="126"/>
      <c r="P147" s="126"/>
    </row>
    <row r="148" spans="1:16" ht="12.75">
      <c r="A148" s="114"/>
      <c r="B148" s="165"/>
      <c r="C148" s="166"/>
      <c r="D148" s="118"/>
      <c r="E148" s="5"/>
      <c r="F148" s="5"/>
      <c r="G148" s="5"/>
      <c r="H148" s="5"/>
      <c r="I148" s="5"/>
      <c r="J148" s="5"/>
      <c r="K148" s="5"/>
      <c r="L148" s="5"/>
      <c r="M148" s="5"/>
      <c r="N148" s="125"/>
      <c r="O148" s="126"/>
      <c r="P148" s="126"/>
    </row>
    <row r="149" spans="1:16" ht="12.75">
      <c r="A149" s="114"/>
      <c r="B149" s="165"/>
      <c r="C149" s="166"/>
      <c r="D149" s="118"/>
      <c r="E149" s="5"/>
      <c r="F149" s="5"/>
      <c r="G149" s="5"/>
      <c r="H149" s="5"/>
      <c r="I149" s="5"/>
      <c r="J149" s="5"/>
      <c r="K149" s="5"/>
      <c r="L149" s="5"/>
      <c r="M149" s="5"/>
      <c r="N149" s="125"/>
      <c r="O149" s="126"/>
      <c r="P149" s="126"/>
    </row>
    <row r="150" spans="1:16" ht="12.75">
      <c r="A150" s="114"/>
      <c r="B150" s="165"/>
      <c r="C150" s="166"/>
      <c r="D150" s="118"/>
      <c r="E150" s="5"/>
      <c r="F150" s="5"/>
      <c r="G150" s="5"/>
      <c r="H150" s="5"/>
      <c r="I150" s="5"/>
      <c r="J150" s="5"/>
      <c r="K150" s="5"/>
      <c r="L150" s="5"/>
      <c r="M150" s="5"/>
      <c r="N150" s="125"/>
      <c r="O150" s="126"/>
      <c r="P150" s="126"/>
    </row>
    <row r="151" spans="1:16" ht="12.75">
      <c r="A151" s="114"/>
      <c r="B151" s="165"/>
      <c r="C151" s="166"/>
      <c r="D151" s="118"/>
      <c r="E151" s="5"/>
      <c r="F151" s="5"/>
      <c r="G151" s="5"/>
      <c r="H151" s="5"/>
      <c r="I151" s="5"/>
      <c r="J151" s="5"/>
      <c r="K151" s="5"/>
      <c r="L151" s="5"/>
      <c r="M151" s="5"/>
      <c r="N151" s="125"/>
      <c r="O151" s="126"/>
      <c r="P151" s="126"/>
    </row>
    <row r="152" spans="1:16" ht="12.75">
      <c r="A152" s="114"/>
      <c r="B152" s="165"/>
      <c r="C152" s="166"/>
      <c r="D152" s="118"/>
      <c r="E152" s="5"/>
      <c r="F152" s="5"/>
      <c r="G152" s="5"/>
      <c r="H152" s="5"/>
      <c r="I152" s="5"/>
      <c r="J152" s="5"/>
      <c r="K152" s="5"/>
      <c r="L152" s="5"/>
      <c r="M152" s="5"/>
      <c r="N152" s="125"/>
      <c r="O152" s="126"/>
      <c r="P152" s="126"/>
    </row>
    <row r="153" spans="1:16" ht="12.75">
      <c r="A153" s="114"/>
      <c r="B153" s="165"/>
      <c r="C153" s="166"/>
      <c r="D153" s="118"/>
      <c r="E153" s="5"/>
      <c r="F153" s="5"/>
      <c r="G153" s="5"/>
      <c r="H153" s="5"/>
      <c r="I153" s="5"/>
      <c r="J153" s="5"/>
      <c r="K153" s="5"/>
      <c r="L153" s="5"/>
      <c r="M153" s="5"/>
      <c r="N153" s="125"/>
      <c r="O153" s="126"/>
      <c r="P153" s="126"/>
    </row>
    <row r="154" spans="1:16" ht="12.75">
      <c r="A154" s="114"/>
      <c r="B154" s="165"/>
      <c r="C154" s="166"/>
      <c r="D154" s="118"/>
      <c r="E154" s="5"/>
      <c r="F154" s="5"/>
      <c r="G154" s="5"/>
      <c r="H154" s="5"/>
      <c r="I154" s="5"/>
      <c r="J154" s="5"/>
      <c r="K154" s="5"/>
      <c r="L154" s="5"/>
      <c r="M154" s="5"/>
      <c r="N154" s="125"/>
      <c r="O154" s="126"/>
      <c r="P154" s="126"/>
    </row>
    <row r="155" spans="1:16" ht="12.75">
      <c r="A155" s="114"/>
      <c r="B155" s="165"/>
      <c r="C155" s="166"/>
      <c r="D155" s="118"/>
      <c r="E155" s="5"/>
      <c r="F155" s="5"/>
      <c r="G155" s="5"/>
      <c r="H155" s="5"/>
      <c r="I155" s="5"/>
      <c r="J155" s="5"/>
      <c r="K155" s="5"/>
      <c r="L155" s="5"/>
      <c r="M155" s="5"/>
      <c r="N155" s="125"/>
      <c r="O155" s="126"/>
      <c r="P155" s="126"/>
    </row>
    <row r="156" spans="1:16" ht="12.75">
      <c r="A156" s="114"/>
      <c r="B156" s="165"/>
      <c r="C156" s="166"/>
      <c r="D156" s="118"/>
      <c r="E156" s="5"/>
      <c r="F156" s="5"/>
      <c r="G156" s="5"/>
      <c r="H156" s="5"/>
      <c r="I156" s="5"/>
      <c r="J156" s="5"/>
      <c r="K156" s="5"/>
      <c r="L156" s="5"/>
      <c r="M156" s="5"/>
      <c r="N156" s="125"/>
      <c r="O156" s="126"/>
      <c r="P156" s="126"/>
    </row>
    <row r="157" spans="1:16" ht="12.75">
      <c r="A157" s="114"/>
      <c r="B157" s="165"/>
      <c r="C157" s="166"/>
      <c r="D157" s="118"/>
      <c r="E157" s="5"/>
      <c r="F157" s="5"/>
      <c r="G157" s="5"/>
      <c r="H157" s="5"/>
      <c r="I157" s="5"/>
      <c r="J157" s="5"/>
      <c r="K157" s="5"/>
      <c r="L157" s="5"/>
      <c r="M157" s="5"/>
      <c r="N157" s="125"/>
      <c r="O157" s="126"/>
      <c r="P157" s="126"/>
    </row>
    <row r="158" spans="1:16" ht="12.75">
      <c r="A158" s="114"/>
      <c r="B158" s="165"/>
      <c r="C158" s="166"/>
      <c r="D158" s="118"/>
      <c r="E158" s="5"/>
      <c r="F158" s="5"/>
      <c r="G158" s="5"/>
      <c r="H158" s="5"/>
      <c r="I158" s="5"/>
      <c r="J158" s="5"/>
      <c r="K158" s="5"/>
      <c r="L158" s="5"/>
      <c r="M158" s="5"/>
      <c r="N158" s="125"/>
      <c r="O158" s="126"/>
      <c r="P158" s="126"/>
    </row>
    <row r="159" spans="1:16" ht="12.75">
      <c r="A159" s="114"/>
      <c r="B159" s="165"/>
      <c r="C159" s="166"/>
      <c r="D159" s="118"/>
      <c r="E159" s="5"/>
      <c r="F159" s="5"/>
      <c r="G159" s="5"/>
      <c r="H159" s="5"/>
      <c r="I159" s="5"/>
      <c r="J159" s="5"/>
      <c r="K159" s="5"/>
      <c r="L159" s="5"/>
      <c r="M159" s="5"/>
      <c r="N159" s="125"/>
      <c r="O159" s="126"/>
      <c r="P159" s="126"/>
    </row>
    <row r="160" spans="1:16" ht="12.75">
      <c r="A160" s="114"/>
      <c r="B160" s="165"/>
      <c r="C160" s="166"/>
      <c r="D160" s="118"/>
      <c r="E160" s="5"/>
      <c r="F160" s="5"/>
      <c r="G160" s="5"/>
      <c r="H160" s="5"/>
      <c r="I160" s="5"/>
      <c r="J160" s="5"/>
      <c r="K160" s="5"/>
      <c r="L160" s="5"/>
      <c r="M160" s="5"/>
      <c r="N160" s="125"/>
      <c r="O160" s="126"/>
      <c r="P160" s="126"/>
    </row>
    <row r="161" spans="1:16" ht="12.75">
      <c r="A161" s="114"/>
      <c r="B161" s="165"/>
      <c r="C161" s="166"/>
      <c r="D161" s="118"/>
      <c r="E161" s="5"/>
      <c r="F161" s="5"/>
      <c r="G161" s="5"/>
      <c r="H161" s="5"/>
      <c r="I161" s="5"/>
      <c r="J161" s="5"/>
      <c r="K161" s="5"/>
      <c r="L161" s="5"/>
      <c r="M161" s="5"/>
      <c r="N161" s="125"/>
      <c r="O161" s="126"/>
      <c r="P161" s="126"/>
    </row>
    <row r="162" spans="1:16" ht="12.75">
      <c r="A162" s="114"/>
      <c r="B162" s="165"/>
      <c r="C162" s="166"/>
      <c r="D162" s="118"/>
      <c r="E162" s="5"/>
      <c r="F162" s="5"/>
      <c r="G162" s="5"/>
      <c r="H162" s="5"/>
      <c r="I162" s="5"/>
      <c r="J162" s="5"/>
      <c r="K162" s="5"/>
      <c r="L162" s="5"/>
      <c r="M162" s="5"/>
      <c r="N162" s="125"/>
      <c r="O162" s="126"/>
      <c r="P162" s="126"/>
    </row>
    <row r="163" spans="1:16" ht="12.75">
      <c r="A163" s="114"/>
      <c r="B163" s="165"/>
      <c r="C163" s="166"/>
      <c r="D163" s="118"/>
      <c r="E163" s="5"/>
      <c r="F163" s="5"/>
      <c r="G163" s="5"/>
      <c r="H163" s="5"/>
      <c r="I163" s="5"/>
      <c r="J163" s="5"/>
      <c r="K163" s="5"/>
      <c r="L163" s="5"/>
      <c r="M163" s="5"/>
      <c r="N163" s="125"/>
      <c r="O163" s="126"/>
      <c r="P163" s="126"/>
    </row>
    <row r="164" spans="1:16" ht="12.75">
      <c r="A164" s="114"/>
      <c r="B164" s="165"/>
      <c r="C164" s="166"/>
      <c r="D164" s="118"/>
      <c r="E164" s="5"/>
      <c r="F164" s="5"/>
      <c r="G164" s="5"/>
      <c r="H164" s="5"/>
      <c r="I164" s="5"/>
      <c r="J164" s="5"/>
      <c r="K164" s="5"/>
      <c r="L164" s="5"/>
      <c r="M164" s="5"/>
      <c r="N164" s="125"/>
      <c r="O164" s="126"/>
      <c r="P164" s="126"/>
    </row>
    <row r="165" spans="1:16" ht="12.75">
      <c r="A165" s="114"/>
      <c r="B165" s="165"/>
      <c r="C165" s="166"/>
      <c r="D165" s="118"/>
      <c r="E165" s="5"/>
      <c r="F165" s="5"/>
      <c r="G165" s="5"/>
      <c r="H165" s="5"/>
      <c r="I165" s="5"/>
      <c r="J165" s="5"/>
      <c r="K165" s="5"/>
      <c r="L165" s="5"/>
      <c r="M165" s="5"/>
      <c r="N165" s="125"/>
      <c r="O165" s="126"/>
      <c r="P165" s="126"/>
    </row>
    <row r="166" spans="1:16" ht="12.75">
      <c r="A166" s="114"/>
      <c r="B166" s="165"/>
      <c r="C166" s="166"/>
      <c r="D166" s="118"/>
      <c r="E166" s="5"/>
      <c r="F166" s="5"/>
      <c r="G166" s="5"/>
      <c r="H166" s="5"/>
      <c r="I166" s="5"/>
      <c r="J166" s="5"/>
      <c r="K166" s="5"/>
      <c r="L166" s="5"/>
      <c r="M166" s="5"/>
      <c r="N166" s="125"/>
      <c r="O166" s="126"/>
      <c r="P166" s="126"/>
    </row>
    <row r="167" spans="1:16" ht="12.75">
      <c r="A167" s="114"/>
      <c r="B167" s="165"/>
      <c r="C167" s="166"/>
      <c r="D167" s="118"/>
      <c r="E167" s="5"/>
      <c r="F167" s="5"/>
      <c r="G167" s="5"/>
      <c r="H167" s="5"/>
      <c r="I167" s="5"/>
      <c r="J167" s="5"/>
      <c r="K167" s="5"/>
      <c r="L167" s="5"/>
      <c r="M167" s="5"/>
      <c r="N167" s="125"/>
      <c r="O167" s="126"/>
      <c r="P167" s="126"/>
    </row>
    <row r="168" spans="1:16" ht="12.75">
      <c r="A168" s="114"/>
      <c r="B168" s="165"/>
      <c r="C168" s="166"/>
      <c r="D168" s="118"/>
      <c r="E168" s="5"/>
      <c r="F168" s="5"/>
      <c r="G168" s="5"/>
      <c r="H168" s="5"/>
      <c r="I168" s="5"/>
      <c r="J168" s="5"/>
      <c r="K168" s="5"/>
      <c r="L168" s="5"/>
      <c r="M168" s="5"/>
      <c r="N168" s="125"/>
      <c r="O168" s="126"/>
      <c r="P168" s="126"/>
    </row>
    <row r="169" spans="1:16" ht="12.75">
      <c r="A169" s="114"/>
      <c r="B169" s="165"/>
      <c r="C169" s="166"/>
      <c r="D169" s="118"/>
      <c r="E169" s="5"/>
      <c r="F169" s="5"/>
      <c r="G169" s="5"/>
      <c r="H169" s="5"/>
      <c r="I169" s="5"/>
      <c r="J169" s="5"/>
      <c r="K169" s="5"/>
      <c r="L169" s="5"/>
      <c r="M169" s="5"/>
      <c r="N169" s="125"/>
      <c r="O169" s="126"/>
      <c r="P169" s="126"/>
    </row>
    <row r="170" spans="1:16" ht="12.75">
      <c r="A170" s="114"/>
      <c r="B170" s="165"/>
      <c r="C170" s="166"/>
      <c r="D170" s="118"/>
      <c r="E170" s="5"/>
      <c r="F170" s="5"/>
      <c r="G170" s="5"/>
      <c r="H170" s="5"/>
      <c r="I170" s="5"/>
      <c r="J170" s="5"/>
      <c r="K170" s="5"/>
      <c r="L170" s="5"/>
      <c r="M170" s="5"/>
      <c r="N170" s="125"/>
      <c r="O170" s="126"/>
      <c r="P170" s="126"/>
    </row>
    <row r="171" spans="1:16" ht="12.75">
      <c r="A171" s="114"/>
      <c r="B171" s="165"/>
      <c r="C171" s="166"/>
      <c r="D171" s="118"/>
      <c r="E171" s="5"/>
      <c r="F171" s="5"/>
      <c r="G171" s="5"/>
      <c r="H171" s="5"/>
      <c r="I171" s="5"/>
      <c r="J171" s="5"/>
      <c r="K171" s="5"/>
      <c r="L171" s="5"/>
      <c r="M171" s="5"/>
      <c r="N171" s="125"/>
      <c r="O171" s="126"/>
      <c r="P171" s="126"/>
    </row>
    <row r="172" spans="1:16" ht="12.75">
      <c r="A172" s="114"/>
      <c r="B172" s="165"/>
      <c r="C172" s="166"/>
      <c r="D172" s="118"/>
      <c r="E172" s="5"/>
      <c r="F172" s="5"/>
      <c r="G172" s="5"/>
      <c r="H172" s="5"/>
      <c r="I172" s="5"/>
      <c r="J172" s="5"/>
      <c r="K172" s="5"/>
      <c r="L172" s="5"/>
      <c r="M172" s="5"/>
      <c r="N172" s="125"/>
      <c r="O172" s="126"/>
      <c r="P172" s="126"/>
    </row>
    <row r="173" spans="1:16" ht="12.75">
      <c r="A173" s="114"/>
      <c r="B173" s="165"/>
      <c r="C173" s="166"/>
      <c r="D173" s="118"/>
      <c r="E173" s="5"/>
      <c r="F173" s="5"/>
      <c r="G173" s="5"/>
      <c r="H173" s="5"/>
      <c r="I173" s="5"/>
      <c r="J173" s="5"/>
      <c r="K173" s="5"/>
      <c r="L173" s="5"/>
      <c r="M173" s="5"/>
      <c r="N173" s="125"/>
      <c r="O173" s="126"/>
      <c r="P173" s="126"/>
    </row>
    <row r="174" spans="1:16" ht="12.75">
      <c r="A174" s="114"/>
      <c r="B174" s="165"/>
      <c r="C174" s="166"/>
      <c r="D174" s="118"/>
      <c r="E174" s="5"/>
      <c r="F174" s="5"/>
      <c r="G174" s="5"/>
      <c r="H174" s="5"/>
      <c r="I174" s="5"/>
      <c r="J174" s="5"/>
      <c r="K174" s="5"/>
      <c r="L174" s="5"/>
      <c r="M174" s="5"/>
      <c r="N174" s="125"/>
      <c r="O174" s="126"/>
      <c r="P174" s="126"/>
    </row>
    <row r="175" spans="1:16" ht="12.75">
      <c r="A175" s="114"/>
      <c r="B175" s="165"/>
      <c r="C175" s="166"/>
      <c r="D175" s="118"/>
      <c r="E175" s="5"/>
      <c r="F175" s="5"/>
      <c r="G175" s="5"/>
      <c r="H175" s="5"/>
      <c r="I175" s="5"/>
      <c r="J175" s="5"/>
      <c r="K175" s="5"/>
      <c r="L175" s="5"/>
      <c r="M175" s="5"/>
      <c r="N175" s="125"/>
      <c r="O175" s="126"/>
      <c r="P175" s="126"/>
    </row>
    <row r="176" spans="1:16" ht="12.75">
      <c r="A176" s="114"/>
      <c r="B176" s="165"/>
      <c r="C176" s="166"/>
      <c r="D176" s="118"/>
      <c r="E176" s="5"/>
      <c r="F176" s="5"/>
      <c r="G176" s="5"/>
      <c r="H176" s="5"/>
      <c r="I176" s="5"/>
      <c r="J176" s="5"/>
      <c r="K176" s="5"/>
      <c r="L176" s="5"/>
      <c r="M176" s="5"/>
      <c r="N176" s="125"/>
      <c r="O176" s="126"/>
      <c r="P176" s="126"/>
    </row>
    <row r="177" spans="1:16" ht="12.75">
      <c r="A177" s="114"/>
      <c r="B177" s="165"/>
      <c r="C177" s="166"/>
      <c r="D177" s="118"/>
      <c r="E177" s="5"/>
      <c r="F177" s="5"/>
      <c r="G177" s="5"/>
      <c r="H177" s="5"/>
      <c r="I177" s="5"/>
      <c r="J177" s="5"/>
      <c r="K177" s="5"/>
      <c r="L177" s="5"/>
      <c r="M177" s="5"/>
      <c r="N177" s="125"/>
      <c r="O177" s="126"/>
      <c r="P177" s="126"/>
    </row>
    <row r="178" spans="1:16" ht="12.75">
      <c r="A178" s="114"/>
      <c r="B178" s="165"/>
      <c r="C178" s="166"/>
      <c r="D178" s="118"/>
      <c r="E178" s="5"/>
      <c r="F178" s="5"/>
      <c r="G178" s="5"/>
      <c r="H178" s="5"/>
      <c r="I178" s="5"/>
      <c r="J178" s="5"/>
      <c r="K178" s="5"/>
      <c r="L178" s="5"/>
      <c r="M178" s="5"/>
      <c r="N178" s="125"/>
      <c r="O178" s="126"/>
      <c r="P178" s="126"/>
    </row>
    <row r="179" spans="1:16" ht="12.75">
      <c r="A179" s="114"/>
      <c r="B179" s="165"/>
      <c r="C179" s="166"/>
      <c r="D179" s="118"/>
      <c r="E179" s="5"/>
      <c r="F179" s="5"/>
      <c r="G179" s="5"/>
      <c r="H179" s="5"/>
      <c r="I179" s="5"/>
      <c r="J179" s="5"/>
      <c r="K179" s="5"/>
      <c r="L179" s="5"/>
      <c r="M179" s="5"/>
      <c r="N179" s="125"/>
      <c r="O179" s="126"/>
      <c r="P179" s="126"/>
    </row>
    <row r="180" spans="1:16" ht="12.75">
      <c r="A180" s="114"/>
      <c r="B180" s="165"/>
      <c r="C180" s="166"/>
      <c r="D180" s="118"/>
      <c r="E180" s="5"/>
      <c r="F180" s="5"/>
      <c r="G180" s="5"/>
      <c r="H180" s="5"/>
      <c r="I180" s="5"/>
      <c r="J180" s="5"/>
      <c r="K180" s="5"/>
      <c r="L180" s="5"/>
      <c r="M180" s="5"/>
      <c r="N180" s="125"/>
      <c r="O180" s="126"/>
      <c r="P180" s="126"/>
    </row>
    <row r="181" spans="1:16" ht="12.75">
      <c r="A181" s="114"/>
      <c r="B181" s="165"/>
      <c r="C181" s="166"/>
      <c r="D181" s="118"/>
      <c r="E181" s="5"/>
      <c r="F181" s="5"/>
      <c r="G181" s="5"/>
      <c r="H181" s="5"/>
      <c r="I181" s="5"/>
      <c r="J181" s="5"/>
      <c r="K181" s="5"/>
      <c r="L181" s="5"/>
      <c r="M181" s="5"/>
      <c r="N181" s="125"/>
      <c r="O181" s="126"/>
      <c r="P181" s="126"/>
    </row>
    <row r="182" spans="1:16" ht="12.75">
      <c r="A182" s="114"/>
      <c r="B182" s="165"/>
      <c r="C182" s="166"/>
      <c r="D182" s="118"/>
      <c r="E182" s="5"/>
      <c r="F182" s="5"/>
      <c r="G182" s="5"/>
      <c r="H182" s="5"/>
      <c r="I182" s="5"/>
      <c r="J182" s="5"/>
      <c r="K182" s="5"/>
      <c r="L182" s="5"/>
      <c r="M182" s="5"/>
      <c r="N182" s="125"/>
      <c r="O182" s="126"/>
      <c r="P182" s="126"/>
    </row>
    <row r="183" spans="1:16" ht="12.75">
      <c r="A183" s="114"/>
      <c r="B183" s="165"/>
      <c r="C183" s="166"/>
      <c r="D183" s="118"/>
      <c r="E183" s="5"/>
      <c r="F183" s="5"/>
      <c r="G183" s="5"/>
      <c r="H183" s="5"/>
      <c r="I183" s="5"/>
      <c r="J183" s="5"/>
      <c r="K183" s="5"/>
      <c r="L183" s="5"/>
      <c r="M183" s="5"/>
      <c r="N183" s="125"/>
      <c r="O183" s="126"/>
      <c r="P183" s="126"/>
    </row>
    <row r="184" spans="1:16" ht="12.75">
      <c r="A184" s="114"/>
      <c r="B184" s="165"/>
      <c r="C184" s="166"/>
      <c r="D184" s="118"/>
      <c r="E184" s="5"/>
      <c r="F184" s="5"/>
      <c r="G184" s="5"/>
      <c r="H184" s="5"/>
      <c r="I184" s="5"/>
      <c r="J184" s="5"/>
      <c r="K184" s="5"/>
      <c r="L184" s="5"/>
      <c r="M184" s="5"/>
      <c r="N184" s="125"/>
      <c r="O184" s="126"/>
      <c r="P184" s="126"/>
    </row>
    <row r="185" spans="1:16" ht="12.75">
      <c r="A185" s="114"/>
      <c r="B185" s="165"/>
      <c r="C185" s="166"/>
      <c r="D185" s="118"/>
      <c r="E185" s="5"/>
      <c r="F185" s="5"/>
      <c r="G185" s="5"/>
      <c r="H185" s="5"/>
      <c r="I185" s="5"/>
      <c r="J185" s="5"/>
      <c r="K185" s="5"/>
      <c r="L185" s="5"/>
      <c r="M185" s="5"/>
      <c r="N185" s="125"/>
      <c r="O185" s="126"/>
      <c r="P185" s="126"/>
    </row>
    <row r="186" spans="1:16" ht="12.75">
      <c r="A186" s="114"/>
      <c r="B186" s="165"/>
      <c r="C186" s="166"/>
      <c r="D186" s="118"/>
      <c r="E186" s="5"/>
      <c r="F186" s="5"/>
      <c r="G186" s="5"/>
      <c r="H186" s="5"/>
      <c r="I186" s="5"/>
      <c r="J186" s="5"/>
      <c r="K186" s="5"/>
      <c r="L186" s="5"/>
      <c r="M186" s="5"/>
      <c r="N186" s="125"/>
      <c r="O186" s="126"/>
      <c r="P186" s="126"/>
    </row>
    <row r="187" spans="1:16" ht="12.75">
      <c r="A187" s="114"/>
      <c r="B187" s="165"/>
      <c r="C187" s="166"/>
      <c r="D187" s="118"/>
      <c r="E187" s="5"/>
      <c r="F187" s="5"/>
      <c r="G187" s="5"/>
      <c r="H187" s="5"/>
      <c r="I187" s="5"/>
      <c r="J187" s="5"/>
      <c r="K187" s="5"/>
      <c r="L187" s="5"/>
      <c r="M187" s="5"/>
      <c r="N187" s="125"/>
      <c r="O187" s="126"/>
      <c r="P187" s="126"/>
    </row>
    <row r="188" spans="1:16" ht="12.75">
      <c r="A188" s="114"/>
      <c r="B188" s="165"/>
      <c r="C188" s="166"/>
      <c r="D188" s="118"/>
      <c r="E188" s="5"/>
      <c r="F188" s="5"/>
      <c r="G188" s="5"/>
      <c r="H188" s="5"/>
      <c r="I188" s="5"/>
      <c r="J188" s="5"/>
      <c r="K188" s="5"/>
      <c r="L188" s="5"/>
      <c r="M188" s="5"/>
      <c r="N188" s="125"/>
      <c r="O188" s="126"/>
      <c r="P188" s="126"/>
    </row>
    <row r="189" spans="1:16" ht="12.75">
      <c r="A189" s="114"/>
      <c r="B189" s="165"/>
      <c r="C189" s="166"/>
      <c r="D189" s="118"/>
      <c r="E189" s="5"/>
      <c r="F189" s="5"/>
      <c r="G189" s="5"/>
      <c r="H189" s="5"/>
      <c r="I189" s="5"/>
      <c r="J189" s="5"/>
      <c r="K189" s="5"/>
      <c r="L189" s="5"/>
      <c r="M189" s="5"/>
      <c r="N189" s="125"/>
      <c r="O189" s="126"/>
      <c r="P189" s="126"/>
    </row>
    <row r="190" spans="1:16" ht="12.75">
      <c r="A190" s="114"/>
      <c r="B190" s="165"/>
      <c r="C190" s="166"/>
      <c r="D190" s="118"/>
      <c r="E190" s="5"/>
      <c r="F190" s="5"/>
      <c r="G190" s="5"/>
      <c r="H190" s="5"/>
      <c r="I190" s="5"/>
      <c r="J190" s="5"/>
      <c r="K190" s="5"/>
      <c r="L190" s="5"/>
      <c r="M190" s="5"/>
      <c r="N190" s="125"/>
      <c r="O190" s="126"/>
      <c r="P190" s="126"/>
    </row>
    <row r="191" spans="1:16" ht="12.75">
      <c r="A191" s="114"/>
      <c r="B191" s="165"/>
      <c r="C191" s="166"/>
      <c r="D191" s="118"/>
      <c r="E191" s="5"/>
      <c r="F191" s="5"/>
      <c r="G191" s="5"/>
      <c r="H191" s="5"/>
      <c r="I191" s="5"/>
      <c r="J191" s="5"/>
      <c r="K191" s="5"/>
      <c r="L191" s="5"/>
      <c r="M191" s="5"/>
      <c r="N191" s="125"/>
      <c r="O191" s="126"/>
      <c r="P191" s="126"/>
    </row>
    <row r="192" spans="1:16" ht="12.75">
      <c r="A192" s="114"/>
      <c r="B192" s="165"/>
      <c r="C192" s="166"/>
      <c r="D192" s="118"/>
      <c r="E192" s="5"/>
      <c r="F192" s="5"/>
      <c r="G192" s="5"/>
      <c r="H192" s="5"/>
      <c r="I192" s="5"/>
      <c r="J192" s="5"/>
      <c r="K192" s="5"/>
      <c r="L192" s="5"/>
      <c r="M192" s="5"/>
      <c r="N192" s="125"/>
      <c r="O192" s="126"/>
      <c r="P192" s="126"/>
    </row>
    <row r="193" spans="1:16" ht="12.75">
      <c r="A193" s="114"/>
      <c r="B193" s="165"/>
      <c r="C193" s="166"/>
      <c r="D193" s="118"/>
      <c r="E193" s="5"/>
      <c r="F193" s="5"/>
      <c r="G193" s="5"/>
      <c r="H193" s="5"/>
      <c r="I193" s="5"/>
      <c r="J193" s="5"/>
      <c r="K193" s="5"/>
      <c r="L193" s="5"/>
      <c r="M193" s="5"/>
      <c r="N193" s="125"/>
      <c r="O193" s="126"/>
      <c r="P193" s="126"/>
    </row>
    <row r="194" spans="1:16" ht="12.75">
      <c r="A194" s="114"/>
      <c r="B194" s="165"/>
      <c r="C194" s="166"/>
      <c r="D194" s="118"/>
      <c r="E194" s="5"/>
      <c r="F194" s="5"/>
      <c r="G194" s="5"/>
      <c r="H194" s="5"/>
      <c r="I194" s="5"/>
      <c r="J194" s="5"/>
      <c r="K194" s="5"/>
      <c r="L194" s="5"/>
      <c r="M194" s="5"/>
      <c r="N194" s="125"/>
      <c r="O194" s="126"/>
      <c r="P194" s="126"/>
    </row>
    <row r="195" spans="1:16" ht="12.75">
      <c r="A195" s="114"/>
      <c r="B195" s="165"/>
      <c r="C195" s="166"/>
      <c r="D195" s="118"/>
      <c r="E195" s="5"/>
      <c r="F195" s="5"/>
      <c r="G195" s="5"/>
      <c r="H195" s="5"/>
      <c r="I195" s="5"/>
      <c r="J195" s="5"/>
      <c r="K195" s="5"/>
      <c r="L195" s="5"/>
      <c r="M195" s="5"/>
      <c r="N195" s="125"/>
      <c r="O195" s="126"/>
      <c r="P195" s="126"/>
    </row>
    <row r="196" spans="1:16" ht="12.75">
      <c r="A196" s="114"/>
      <c r="B196" s="165"/>
      <c r="C196" s="166"/>
      <c r="D196" s="118"/>
      <c r="E196" s="5"/>
      <c r="F196" s="5"/>
      <c r="G196" s="5"/>
      <c r="H196" s="5"/>
      <c r="I196" s="5"/>
      <c r="J196" s="5"/>
      <c r="K196" s="5"/>
      <c r="L196" s="5"/>
      <c r="M196" s="5"/>
      <c r="N196" s="125"/>
      <c r="O196" s="126"/>
      <c r="P196" s="126"/>
    </row>
    <row r="197" spans="1:16" ht="12.75">
      <c r="A197" s="114"/>
      <c r="B197" s="165"/>
      <c r="C197" s="166"/>
      <c r="D197" s="118"/>
      <c r="E197" s="5"/>
      <c r="F197" s="5"/>
      <c r="G197" s="5"/>
      <c r="H197" s="5"/>
      <c r="I197" s="5"/>
      <c r="J197" s="5"/>
      <c r="K197" s="5"/>
      <c r="L197" s="5"/>
      <c r="M197" s="5"/>
      <c r="N197" s="125"/>
      <c r="O197" s="126"/>
      <c r="P197" s="126"/>
    </row>
    <row r="198" spans="1:16" ht="12.75">
      <c r="A198" s="114"/>
      <c r="B198" s="165"/>
      <c r="C198" s="166"/>
      <c r="D198" s="118"/>
      <c r="E198" s="5"/>
      <c r="F198" s="5"/>
      <c r="G198" s="5"/>
      <c r="H198" s="5"/>
      <c r="I198" s="5"/>
      <c r="J198" s="5"/>
      <c r="K198" s="5"/>
      <c r="L198" s="5"/>
      <c r="M198" s="5"/>
      <c r="N198" s="125"/>
      <c r="O198" s="126"/>
      <c r="P198" s="126"/>
    </row>
    <row r="199" spans="1:16" ht="12.75">
      <c r="A199" s="114"/>
      <c r="B199" s="165"/>
      <c r="C199" s="166"/>
      <c r="D199" s="118"/>
      <c r="E199" s="5"/>
      <c r="F199" s="5"/>
      <c r="G199" s="5"/>
      <c r="H199" s="5"/>
      <c r="I199" s="5"/>
      <c r="J199" s="5"/>
      <c r="K199" s="5"/>
      <c r="L199" s="5"/>
      <c r="M199" s="5"/>
      <c r="N199" s="125"/>
      <c r="O199" s="126"/>
      <c r="P199" s="126"/>
    </row>
    <row r="200" spans="1:16" ht="12.75">
      <c r="A200" s="114"/>
      <c r="B200" s="165"/>
      <c r="C200" s="166"/>
      <c r="D200" s="118"/>
      <c r="E200" s="5"/>
      <c r="F200" s="5"/>
      <c r="G200" s="5"/>
      <c r="H200" s="5"/>
      <c r="I200" s="5"/>
      <c r="J200" s="5"/>
      <c r="K200" s="5"/>
      <c r="L200" s="5"/>
      <c r="M200" s="5"/>
      <c r="N200" s="125"/>
      <c r="O200" s="126"/>
      <c r="P200" s="126"/>
    </row>
    <row r="201" spans="1:16" ht="12.75">
      <c r="A201" s="114"/>
      <c r="B201" s="165"/>
      <c r="C201" s="166"/>
      <c r="D201" s="118"/>
      <c r="E201" s="5"/>
      <c r="F201" s="5"/>
      <c r="G201" s="5"/>
      <c r="H201" s="5"/>
      <c r="I201" s="5"/>
      <c r="J201" s="5"/>
      <c r="K201" s="5"/>
      <c r="L201" s="5"/>
      <c r="M201" s="5"/>
      <c r="N201" s="125"/>
      <c r="O201" s="126"/>
      <c r="P201" s="126"/>
    </row>
    <row r="202" spans="1:16" ht="12.75">
      <c r="A202" s="114"/>
      <c r="B202" s="165"/>
      <c r="C202" s="166"/>
      <c r="D202" s="118"/>
      <c r="E202" s="5"/>
      <c r="F202" s="5"/>
      <c r="G202" s="5"/>
      <c r="H202" s="5"/>
      <c r="I202" s="5"/>
      <c r="J202" s="5"/>
      <c r="K202" s="5"/>
      <c r="L202" s="5"/>
      <c r="M202" s="5"/>
      <c r="N202" s="125"/>
      <c r="O202" s="126"/>
      <c r="P202" s="126"/>
    </row>
    <row r="203" spans="1:16" ht="12.75">
      <c r="A203" s="114"/>
      <c r="B203" s="165"/>
      <c r="C203" s="166"/>
      <c r="D203" s="118"/>
      <c r="E203" s="5"/>
      <c r="F203" s="5"/>
      <c r="G203" s="5"/>
      <c r="H203" s="5"/>
      <c r="I203" s="5"/>
      <c r="J203" s="5"/>
      <c r="K203" s="5"/>
      <c r="L203" s="5"/>
      <c r="M203" s="5"/>
      <c r="N203" s="125"/>
      <c r="O203" s="126"/>
      <c r="P203" s="126"/>
    </row>
    <row r="204" spans="1:16" ht="12.75">
      <c r="A204" s="114"/>
      <c r="B204" s="165"/>
      <c r="C204" s="166"/>
      <c r="D204" s="118"/>
      <c r="E204" s="5"/>
      <c r="F204" s="5"/>
      <c r="G204" s="5"/>
      <c r="H204" s="5"/>
      <c r="I204" s="5"/>
      <c r="J204" s="5"/>
      <c r="K204" s="5"/>
      <c r="L204" s="5"/>
      <c r="M204" s="5"/>
      <c r="N204" s="125"/>
      <c r="O204" s="126"/>
      <c r="P204" s="126"/>
    </row>
    <row r="205" spans="1:16" ht="12.75">
      <c r="A205" s="114"/>
      <c r="B205" s="165"/>
      <c r="C205" s="166"/>
      <c r="D205" s="118"/>
      <c r="E205" s="5"/>
      <c r="F205" s="5"/>
      <c r="G205" s="5"/>
      <c r="H205" s="5"/>
      <c r="I205" s="5"/>
      <c r="J205" s="5"/>
      <c r="K205" s="5"/>
      <c r="L205" s="5"/>
      <c r="M205" s="5"/>
      <c r="N205" s="125"/>
      <c r="O205" s="126"/>
      <c r="P205" s="126"/>
    </row>
    <row r="206" spans="1:16" ht="12.75">
      <c r="A206" s="114"/>
      <c r="B206" s="165"/>
      <c r="C206" s="166"/>
      <c r="D206" s="118"/>
      <c r="E206" s="5"/>
      <c r="F206" s="5"/>
      <c r="G206" s="5"/>
      <c r="H206" s="5"/>
      <c r="I206" s="5"/>
      <c r="J206" s="5"/>
      <c r="K206" s="5"/>
      <c r="L206" s="5"/>
      <c r="M206" s="5"/>
      <c r="N206" s="125"/>
      <c r="O206" s="126"/>
      <c r="P206" s="126"/>
    </row>
    <row r="207" spans="1:16" ht="12.75">
      <c r="A207" s="114"/>
      <c r="B207" s="165"/>
      <c r="C207" s="166"/>
      <c r="D207" s="118"/>
      <c r="E207" s="5"/>
      <c r="F207" s="5"/>
      <c r="G207" s="5"/>
      <c r="H207" s="5"/>
      <c r="I207" s="5"/>
      <c r="J207" s="5"/>
      <c r="K207" s="5"/>
      <c r="L207" s="5"/>
      <c r="M207" s="5"/>
      <c r="N207" s="125"/>
      <c r="O207" s="126"/>
      <c r="P207" s="126"/>
    </row>
    <row r="208" spans="1:16" ht="12.75">
      <c r="A208" s="114"/>
      <c r="B208" s="165"/>
      <c r="C208" s="166"/>
      <c r="D208" s="118"/>
      <c r="E208" s="5"/>
      <c r="F208" s="5"/>
      <c r="G208" s="5"/>
      <c r="H208" s="5"/>
      <c r="I208" s="5"/>
      <c r="J208" s="5"/>
      <c r="K208" s="5"/>
      <c r="L208" s="5"/>
      <c r="M208" s="5"/>
      <c r="N208" s="125"/>
      <c r="O208" s="126"/>
      <c r="P208" s="126"/>
    </row>
    <row r="209" spans="1:16" ht="12.75">
      <c r="A209" s="114"/>
      <c r="B209" s="165"/>
      <c r="C209" s="166"/>
      <c r="D209" s="118"/>
      <c r="E209" s="5"/>
      <c r="F209" s="5"/>
      <c r="G209" s="5"/>
      <c r="H209" s="5"/>
      <c r="I209" s="5"/>
      <c r="J209" s="5"/>
      <c r="K209" s="5"/>
      <c r="L209" s="5"/>
      <c r="M209" s="5"/>
      <c r="N209" s="125"/>
      <c r="O209" s="126"/>
      <c r="P209" s="126"/>
    </row>
    <row r="210" spans="1:16" ht="12.75">
      <c r="A210" s="114"/>
      <c r="B210" s="165"/>
      <c r="C210" s="166"/>
      <c r="D210" s="118"/>
      <c r="E210" s="5"/>
      <c r="F210" s="5"/>
      <c r="G210" s="5"/>
      <c r="H210" s="5"/>
      <c r="I210" s="5"/>
      <c r="J210" s="5"/>
      <c r="K210" s="5"/>
      <c r="L210" s="5"/>
      <c r="M210" s="5"/>
      <c r="N210" s="125"/>
      <c r="O210" s="126"/>
      <c r="P210" s="126"/>
    </row>
    <row r="211" spans="1:16" ht="12.75">
      <c r="A211" s="114"/>
      <c r="B211" s="165"/>
      <c r="C211" s="166"/>
      <c r="D211" s="118"/>
      <c r="E211" s="5"/>
      <c r="F211" s="5"/>
      <c r="G211" s="5"/>
      <c r="H211" s="5"/>
      <c r="I211" s="5"/>
      <c r="J211" s="5"/>
      <c r="K211" s="5"/>
      <c r="L211" s="5"/>
      <c r="M211" s="5"/>
      <c r="N211" s="125"/>
      <c r="O211" s="126"/>
      <c r="P211" s="126"/>
    </row>
    <row r="212" spans="1:16" ht="12.75">
      <c r="A212" s="114"/>
      <c r="B212" s="165"/>
      <c r="C212" s="166"/>
      <c r="D212" s="118"/>
      <c r="E212" s="5"/>
      <c r="F212" s="5"/>
      <c r="G212" s="5"/>
      <c r="H212" s="5"/>
      <c r="I212" s="5"/>
      <c r="J212" s="5"/>
      <c r="K212" s="5"/>
      <c r="L212" s="5"/>
      <c r="M212" s="5"/>
      <c r="N212" s="125"/>
      <c r="O212" s="126"/>
      <c r="P212" s="126"/>
    </row>
    <row r="213" spans="1:16" ht="12.75">
      <c r="A213" s="114"/>
      <c r="B213" s="165"/>
      <c r="C213" s="166"/>
      <c r="D213" s="118"/>
      <c r="E213" s="5"/>
      <c r="F213" s="5"/>
      <c r="G213" s="5"/>
      <c r="H213" s="5"/>
      <c r="I213" s="5"/>
      <c r="J213" s="5"/>
      <c r="K213" s="5"/>
      <c r="L213" s="5"/>
      <c r="M213" s="5"/>
      <c r="N213" s="125"/>
      <c r="O213" s="126"/>
      <c r="P213" s="126"/>
    </row>
    <row r="214" spans="1:16" ht="12.75">
      <c r="A214" s="114"/>
      <c r="B214" s="165"/>
      <c r="C214" s="166"/>
      <c r="D214" s="118"/>
      <c r="E214" s="5"/>
      <c r="F214" s="5"/>
      <c r="G214" s="5"/>
      <c r="H214" s="5"/>
      <c r="I214" s="5"/>
      <c r="J214" s="5"/>
      <c r="K214" s="5"/>
      <c r="L214" s="5"/>
      <c r="M214" s="5"/>
      <c r="N214" s="125"/>
      <c r="O214" s="126"/>
      <c r="P214" s="126"/>
    </row>
    <row r="215" spans="1:16" ht="12.75">
      <c r="A215" s="114"/>
      <c r="B215" s="165"/>
      <c r="C215" s="166"/>
      <c r="D215" s="118"/>
      <c r="E215" s="5"/>
      <c r="F215" s="5"/>
      <c r="G215" s="5"/>
      <c r="H215" s="5"/>
      <c r="I215" s="5"/>
      <c r="J215" s="5"/>
      <c r="K215" s="5"/>
      <c r="L215" s="5"/>
      <c r="M215" s="5"/>
      <c r="N215" s="125"/>
      <c r="O215" s="126"/>
      <c r="P215" s="126"/>
    </row>
    <row r="216" spans="1:16" ht="12.75">
      <c r="A216" s="114"/>
      <c r="B216" s="165"/>
      <c r="C216" s="166"/>
      <c r="D216" s="118"/>
      <c r="E216" s="5"/>
      <c r="F216" s="5"/>
      <c r="G216" s="5"/>
      <c r="H216" s="5"/>
      <c r="I216" s="5"/>
      <c r="J216" s="5"/>
      <c r="K216" s="5"/>
      <c r="L216" s="5"/>
      <c r="M216" s="5"/>
      <c r="N216" s="125"/>
      <c r="O216" s="126"/>
      <c r="P216" s="126"/>
    </row>
    <row r="217" spans="1:16" ht="12.75">
      <c r="A217" s="114"/>
      <c r="B217" s="165"/>
      <c r="C217" s="166"/>
      <c r="D217" s="118"/>
      <c r="E217" s="5"/>
      <c r="F217" s="5"/>
      <c r="G217" s="5"/>
      <c r="H217" s="5"/>
      <c r="I217" s="5"/>
      <c r="J217" s="5"/>
      <c r="K217" s="5"/>
      <c r="L217" s="5"/>
      <c r="M217" s="5"/>
      <c r="N217" s="125"/>
      <c r="O217" s="126"/>
      <c r="P217" s="126"/>
    </row>
    <row r="218" spans="1:16" ht="12.75">
      <c r="A218" s="114"/>
      <c r="B218" s="165"/>
      <c r="C218" s="166"/>
      <c r="D218" s="118"/>
      <c r="E218" s="5"/>
      <c r="F218" s="5"/>
      <c r="G218" s="5"/>
      <c r="H218" s="5"/>
      <c r="I218" s="5"/>
      <c r="J218" s="5"/>
      <c r="K218" s="5"/>
      <c r="L218" s="5"/>
      <c r="M218" s="5"/>
      <c r="N218" s="125"/>
      <c r="O218" s="126"/>
      <c r="P218" s="126"/>
    </row>
    <row r="219" spans="1:16" ht="12.75">
      <c r="A219" s="114"/>
      <c r="B219" s="165"/>
      <c r="C219" s="166"/>
      <c r="D219" s="118"/>
      <c r="E219" s="5"/>
      <c r="F219" s="5"/>
      <c r="G219" s="5"/>
      <c r="H219" s="5"/>
      <c r="I219" s="5"/>
      <c r="J219" s="5"/>
      <c r="K219" s="5"/>
      <c r="L219" s="5"/>
      <c r="M219" s="5"/>
      <c r="N219" s="125"/>
      <c r="O219" s="126"/>
      <c r="P219" s="126"/>
    </row>
    <row r="220" spans="1:16" ht="12.75">
      <c r="A220" s="114"/>
      <c r="B220" s="165"/>
      <c r="C220" s="166"/>
      <c r="D220" s="118"/>
      <c r="E220" s="5"/>
      <c r="F220" s="5"/>
      <c r="G220" s="5"/>
      <c r="H220" s="5"/>
      <c r="I220" s="5"/>
      <c r="J220" s="5"/>
      <c r="K220" s="5"/>
      <c r="L220" s="5"/>
      <c r="M220" s="5"/>
      <c r="N220" s="125"/>
      <c r="O220" s="126"/>
      <c r="P220" s="126"/>
    </row>
    <row r="221" spans="1:16" ht="12.75">
      <c r="A221" s="114"/>
      <c r="B221" s="165"/>
      <c r="C221" s="166"/>
      <c r="D221" s="118"/>
      <c r="E221" s="5"/>
      <c r="F221" s="5"/>
      <c r="G221" s="5"/>
      <c r="H221" s="5"/>
      <c r="I221" s="5"/>
      <c r="J221" s="5"/>
      <c r="K221" s="5"/>
      <c r="L221" s="5"/>
      <c r="M221" s="5"/>
      <c r="N221" s="125"/>
      <c r="O221" s="126"/>
      <c r="P221" s="126"/>
    </row>
    <row r="222" spans="1:16" ht="12.75">
      <c r="A222" s="114"/>
      <c r="B222" s="165"/>
      <c r="C222" s="166"/>
      <c r="D222" s="118"/>
      <c r="E222" s="5"/>
      <c r="F222" s="5"/>
      <c r="G222" s="5"/>
      <c r="H222" s="5"/>
      <c r="I222" s="5"/>
      <c r="J222" s="5"/>
      <c r="K222" s="5"/>
      <c r="L222" s="5"/>
      <c r="M222" s="5"/>
      <c r="N222" s="125"/>
      <c r="O222" s="126"/>
      <c r="P222" s="126"/>
    </row>
    <row r="223" spans="1:16" ht="12.75">
      <c r="A223" s="114"/>
      <c r="B223" s="165"/>
      <c r="C223" s="166"/>
      <c r="D223" s="118"/>
      <c r="E223" s="5"/>
      <c r="F223" s="5"/>
      <c r="G223" s="5"/>
      <c r="H223" s="5"/>
      <c r="I223" s="5"/>
      <c r="J223" s="5"/>
      <c r="K223" s="5"/>
      <c r="L223" s="5"/>
      <c r="M223" s="5"/>
      <c r="N223" s="125"/>
      <c r="O223" s="126"/>
      <c r="P223" s="126"/>
    </row>
    <row r="224" spans="1:16" ht="12.75">
      <c r="A224" s="114"/>
      <c r="B224" s="165"/>
      <c r="C224" s="166"/>
      <c r="D224" s="118"/>
      <c r="E224" s="5"/>
      <c r="F224" s="5"/>
      <c r="G224" s="5"/>
      <c r="H224" s="5"/>
      <c r="I224" s="5"/>
      <c r="J224" s="5"/>
      <c r="K224" s="5"/>
      <c r="L224" s="5"/>
      <c r="M224" s="5"/>
      <c r="N224" s="125"/>
      <c r="O224" s="126"/>
      <c r="P224" s="126"/>
    </row>
    <row r="225" spans="1:16" ht="12.75">
      <c r="A225" s="114"/>
      <c r="B225" s="165"/>
      <c r="C225" s="166"/>
      <c r="D225" s="118"/>
      <c r="E225" s="5"/>
      <c r="F225" s="5"/>
      <c r="G225" s="5"/>
      <c r="H225" s="5"/>
      <c r="I225" s="5"/>
      <c r="J225" s="5"/>
      <c r="K225" s="5"/>
      <c r="L225" s="5"/>
      <c r="M225" s="5"/>
      <c r="N225" s="125"/>
      <c r="O225" s="126"/>
      <c r="P225" s="126"/>
    </row>
    <row r="226" spans="1:16" ht="12.75">
      <c r="A226" s="114"/>
      <c r="B226" s="165"/>
      <c r="C226" s="166"/>
      <c r="D226" s="118"/>
      <c r="E226" s="5"/>
      <c r="F226" s="5"/>
      <c r="G226" s="5"/>
      <c r="H226" s="5"/>
      <c r="I226" s="5"/>
      <c r="J226" s="5"/>
      <c r="K226" s="5"/>
      <c r="L226" s="5"/>
      <c r="M226" s="5"/>
      <c r="N226" s="125"/>
      <c r="O226" s="126"/>
      <c r="P226" s="126"/>
    </row>
    <row r="227" spans="1:16" ht="12.75">
      <c r="A227" s="114"/>
      <c r="B227" s="165"/>
      <c r="C227" s="166"/>
      <c r="D227" s="118"/>
      <c r="E227" s="5"/>
      <c r="F227" s="5"/>
      <c r="G227" s="5"/>
      <c r="H227" s="5"/>
      <c r="I227" s="5"/>
      <c r="J227" s="5"/>
      <c r="K227" s="5"/>
      <c r="L227" s="5"/>
      <c r="M227" s="5"/>
      <c r="N227" s="125"/>
      <c r="O227" s="126"/>
      <c r="P227" s="126"/>
    </row>
    <row r="228" spans="1:16" ht="12.75">
      <c r="A228" s="114"/>
      <c r="B228" s="165"/>
      <c r="C228" s="166"/>
      <c r="D228" s="118"/>
      <c r="E228" s="5"/>
      <c r="F228" s="5"/>
      <c r="G228" s="5"/>
      <c r="H228" s="5"/>
      <c r="I228" s="5"/>
      <c r="J228" s="5"/>
      <c r="K228" s="5"/>
      <c r="L228" s="5"/>
      <c r="M228" s="5"/>
      <c r="N228" s="125"/>
      <c r="O228" s="126"/>
      <c r="P228" s="126"/>
    </row>
    <row r="229" spans="1:16" ht="12.75">
      <c r="A229" s="114"/>
      <c r="B229" s="165"/>
      <c r="C229" s="166"/>
      <c r="D229" s="118"/>
      <c r="E229" s="5"/>
      <c r="F229" s="5"/>
      <c r="G229" s="5"/>
      <c r="H229" s="5"/>
      <c r="I229" s="5"/>
      <c r="J229" s="5"/>
      <c r="K229" s="5"/>
      <c r="L229" s="5"/>
      <c r="M229" s="5"/>
      <c r="N229" s="125"/>
      <c r="O229" s="126"/>
      <c r="P229" s="126"/>
    </row>
    <row r="230" spans="1:16" ht="12.75">
      <c r="A230" s="114"/>
      <c r="B230" s="165"/>
      <c r="C230" s="166"/>
      <c r="D230" s="118"/>
      <c r="E230" s="5"/>
      <c r="F230" s="5"/>
      <c r="G230" s="5"/>
      <c r="H230" s="5"/>
      <c r="I230" s="5"/>
      <c r="J230" s="5"/>
      <c r="K230" s="5"/>
      <c r="L230" s="5"/>
      <c r="M230" s="5"/>
      <c r="N230" s="125"/>
      <c r="O230" s="126"/>
      <c r="P230" s="126"/>
    </row>
    <row r="231" spans="1:16" ht="12.75">
      <c r="A231" s="114"/>
      <c r="B231" s="165"/>
      <c r="C231" s="166"/>
      <c r="D231" s="118"/>
      <c r="E231" s="5"/>
      <c r="F231" s="5"/>
      <c r="G231" s="5"/>
      <c r="H231" s="5"/>
      <c r="I231" s="5"/>
      <c r="J231" s="5"/>
      <c r="K231" s="5"/>
      <c r="L231" s="5"/>
      <c r="M231" s="5"/>
      <c r="N231" s="125"/>
      <c r="O231" s="126"/>
      <c r="P231" s="126"/>
    </row>
    <row r="232" spans="1:16" ht="12.75">
      <c r="A232" s="114"/>
      <c r="B232" s="165"/>
      <c r="C232" s="166"/>
      <c r="D232" s="118"/>
      <c r="E232" s="5"/>
      <c r="F232" s="5"/>
      <c r="G232" s="5"/>
      <c r="H232" s="5"/>
      <c r="I232" s="5"/>
      <c r="J232" s="5"/>
      <c r="K232" s="5"/>
      <c r="L232" s="5"/>
      <c r="M232" s="5"/>
      <c r="N232" s="125"/>
      <c r="O232" s="126"/>
      <c r="P232" s="126"/>
    </row>
    <row r="233" spans="1:16" ht="12.75">
      <c r="A233" s="114"/>
      <c r="B233" s="165"/>
      <c r="C233" s="166"/>
      <c r="D233" s="118"/>
      <c r="E233" s="5"/>
      <c r="F233" s="5"/>
      <c r="G233" s="5"/>
      <c r="H233" s="5"/>
      <c r="I233" s="5"/>
      <c r="J233" s="5"/>
      <c r="K233" s="5"/>
      <c r="L233" s="5"/>
      <c r="M233" s="5"/>
      <c r="N233" s="125"/>
      <c r="O233" s="126"/>
      <c r="P233" s="126"/>
    </row>
    <row r="234" spans="1:16" ht="12.75">
      <c r="A234" s="114"/>
      <c r="B234" s="165"/>
      <c r="C234" s="166"/>
      <c r="D234" s="118"/>
      <c r="E234" s="5"/>
      <c r="F234" s="5"/>
      <c r="G234" s="5"/>
      <c r="H234" s="5"/>
      <c r="I234" s="5"/>
      <c r="J234" s="5"/>
      <c r="K234" s="5"/>
      <c r="L234" s="5"/>
      <c r="M234" s="5"/>
      <c r="N234" s="125"/>
      <c r="O234" s="126"/>
      <c r="P234" s="126"/>
    </row>
    <row r="235" spans="1:16" ht="12.75">
      <c r="A235" s="114"/>
      <c r="B235" s="165"/>
      <c r="C235" s="166"/>
      <c r="D235" s="118"/>
      <c r="E235" s="5"/>
      <c r="F235" s="5"/>
      <c r="G235" s="5"/>
      <c r="H235" s="5"/>
      <c r="I235" s="5"/>
      <c r="J235" s="5"/>
      <c r="K235" s="5"/>
      <c r="L235" s="5"/>
      <c r="M235" s="5"/>
      <c r="N235" s="125"/>
      <c r="O235" s="126"/>
      <c r="P235" s="126"/>
    </row>
    <row r="236" spans="1:16" ht="12.75">
      <c r="A236" s="114"/>
      <c r="B236" s="165"/>
      <c r="C236" s="166"/>
      <c r="D236" s="118"/>
      <c r="E236" s="5"/>
      <c r="F236" s="5"/>
      <c r="G236" s="5"/>
      <c r="H236" s="5"/>
      <c r="I236" s="5"/>
      <c r="J236" s="5"/>
      <c r="K236" s="5"/>
      <c r="L236" s="5"/>
      <c r="M236" s="5"/>
      <c r="N236" s="125"/>
      <c r="O236" s="126"/>
      <c r="P236" s="126"/>
    </row>
    <row r="237" spans="1:16" ht="12.75">
      <c r="A237" s="114"/>
      <c r="B237" s="165"/>
      <c r="C237" s="166"/>
      <c r="D237" s="118"/>
      <c r="E237" s="5"/>
      <c r="F237" s="5"/>
      <c r="G237" s="5"/>
      <c r="H237" s="5"/>
      <c r="I237" s="5"/>
      <c r="J237" s="5"/>
      <c r="K237" s="5"/>
      <c r="L237" s="5"/>
      <c r="M237" s="5"/>
      <c r="N237" s="125"/>
      <c r="O237" s="126"/>
      <c r="P237" s="126"/>
    </row>
    <row r="238" spans="1:16" ht="12.75">
      <c r="A238" s="114"/>
      <c r="B238" s="165"/>
      <c r="C238" s="166"/>
      <c r="D238" s="118"/>
      <c r="E238" s="5"/>
      <c r="F238" s="5"/>
      <c r="G238" s="5"/>
      <c r="H238" s="5"/>
      <c r="I238" s="5"/>
      <c r="J238" s="5"/>
      <c r="K238" s="5"/>
      <c r="L238" s="5"/>
      <c r="M238" s="5"/>
      <c r="N238" s="125"/>
      <c r="O238" s="126"/>
      <c r="P238" s="126"/>
    </row>
    <row r="239" spans="1:16" ht="12.75">
      <c r="A239" s="114"/>
      <c r="B239" s="165"/>
      <c r="C239" s="166"/>
      <c r="D239" s="118"/>
      <c r="E239" s="5"/>
      <c r="F239" s="5"/>
      <c r="G239" s="5"/>
      <c r="H239" s="5"/>
      <c r="I239" s="5"/>
      <c r="J239" s="5"/>
      <c r="K239" s="5"/>
      <c r="L239" s="5"/>
      <c r="M239" s="5"/>
      <c r="N239" s="125"/>
      <c r="O239" s="126"/>
      <c r="P239" s="126"/>
    </row>
    <row r="240" spans="1:16" ht="12.75">
      <c r="A240" s="114"/>
      <c r="B240" s="165"/>
      <c r="C240" s="166"/>
      <c r="D240" s="118"/>
      <c r="E240" s="5"/>
      <c r="F240" s="5"/>
      <c r="G240" s="5"/>
      <c r="H240" s="5"/>
      <c r="I240" s="5"/>
      <c r="J240" s="5"/>
      <c r="K240" s="5"/>
      <c r="L240" s="5"/>
      <c r="M240" s="5"/>
      <c r="N240" s="125"/>
      <c r="O240" s="126"/>
      <c r="P240" s="126"/>
    </row>
    <row r="241" spans="1:16" ht="12.75">
      <c r="A241" s="114"/>
      <c r="B241" s="165"/>
      <c r="C241" s="166"/>
      <c r="D241" s="118"/>
      <c r="E241" s="5"/>
      <c r="F241" s="5"/>
      <c r="G241" s="5"/>
      <c r="H241" s="5"/>
      <c r="I241" s="5"/>
      <c r="J241" s="5"/>
      <c r="K241" s="5"/>
      <c r="L241" s="5"/>
      <c r="M241" s="5"/>
      <c r="N241" s="125"/>
      <c r="O241" s="126"/>
      <c r="P241" s="126"/>
    </row>
    <row r="242" spans="1:16" ht="12.75">
      <c r="A242" s="114"/>
      <c r="B242" s="165"/>
      <c r="C242" s="166"/>
      <c r="D242" s="118"/>
      <c r="E242" s="5"/>
      <c r="F242" s="5"/>
      <c r="G242" s="5"/>
      <c r="H242" s="5"/>
      <c r="I242" s="5"/>
      <c r="J242" s="5"/>
      <c r="K242" s="5"/>
      <c r="L242" s="5"/>
      <c r="M242" s="5"/>
      <c r="N242" s="125"/>
      <c r="O242" s="126"/>
      <c r="P242" s="126"/>
    </row>
    <row r="243" spans="1:16" ht="12.75">
      <c r="A243" s="114"/>
      <c r="B243" s="165"/>
      <c r="C243" s="166"/>
      <c r="D243" s="118"/>
      <c r="E243" s="5"/>
      <c r="F243" s="5"/>
      <c r="G243" s="5"/>
      <c r="H243" s="5"/>
      <c r="I243" s="5"/>
      <c r="J243" s="5"/>
      <c r="K243" s="5"/>
      <c r="L243" s="5"/>
      <c r="M243" s="5"/>
      <c r="N243" s="125"/>
      <c r="O243" s="126"/>
      <c r="P243" s="126"/>
    </row>
    <row r="244" spans="1:16" ht="12.75">
      <c r="A244" s="114"/>
      <c r="B244" s="165"/>
      <c r="C244" s="166"/>
      <c r="D244" s="118"/>
      <c r="E244" s="5"/>
      <c r="F244" s="5"/>
      <c r="G244" s="5"/>
      <c r="H244" s="5"/>
      <c r="I244" s="5"/>
      <c r="J244" s="5"/>
      <c r="K244" s="5"/>
      <c r="L244" s="5"/>
      <c r="M244" s="5"/>
      <c r="N244" s="125"/>
      <c r="O244" s="126"/>
      <c r="P244" s="126"/>
    </row>
    <row r="245" spans="1:16" ht="12.75">
      <c r="A245" s="114"/>
      <c r="B245" s="165"/>
      <c r="C245" s="166"/>
      <c r="D245" s="118"/>
      <c r="E245" s="5"/>
      <c r="F245" s="5"/>
      <c r="G245" s="5"/>
      <c r="H245" s="5"/>
      <c r="I245" s="5"/>
      <c r="J245" s="5"/>
      <c r="K245" s="5"/>
      <c r="L245" s="5"/>
      <c r="M245" s="5"/>
      <c r="N245" s="125"/>
      <c r="O245" s="126"/>
      <c r="P245" s="126"/>
    </row>
    <row r="246" spans="1:16" ht="12.75">
      <c r="A246" s="114"/>
      <c r="B246" s="165"/>
      <c r="C246" s="166"/>
      <c r="D246" s="118"/>
      <c r="E246" s="5"/>
      <c r="F246" s="5"/>
      <c r="G246" s="5"/>
      <c r="H246" s="5"/>
      <c r="I246" s="5"/>
      <c r="J246" s="5"/>
      <c r="K246" s="5"/>
      <c r="L246" s="5"/>
      <c r="M246" s="5"/>
      <c r="N246" s="125"/>
      <c r="O246" s="126"/>
      <c r="P246" s="126"/>
    </row>
    <row r="247" spans="1:16" ht="12.75">
      <c r="A247" s="114"/>
      <c r="B247" s="165"/>
      <c r="C247" s="166"/>
      <c r="D247" s="118"/>
      <c r="E247" s="5"/>
      <c r="F247" s="5"/>
      <c r="G247" s="5"/>
      <c r="H247" s="5"/>
      <c r="I247" s="5"/>
      <c r="J247" s="5"/>
      <c r="K247" s="5"/>
      <c r="L247" s="5"/>
      <c r="M247" s="5"/>
      <c r="N247" s="125"/>
      <c r="O247" s="126"/>
      <c r="P247" s="126"/>
    </row>
    <row r="248" spans="1:16" ht="12.75">
      <c r="A248" s="114"/>
      <c r="B248" s="165"/>
      <c r="C248" s="166"/>
      <c r="D248" s="118"/>
      <c r="E248" s="5"/>
      <c r="F248" s="5"/>
      <c r="G248" s="5"/>
      <c r="H248" s="5"/>
      <c r="I248" s="5"/>
      <c r="J248" s="5"/>
      <c r="K248" s="5"/>
      <c r="L248" s="5"/>
      <c r="M248" s="5"/>
      <c r="N248" s="125"/>
      <c r="O248" s="126"/>
      <c r="P248" s="126"/>
    </row>
    <row r="249" spans="1:16" ht="12.75">
      <c r="A249" s="114"/>
      <c r="B249" s="165"/>
      <c r="C249" s="166"/>
      <c r="D249" s="118"/>
      <c r="E249" s="5"/>
      <c r="F249" s="5"/>
      <c r="G249" s="5"/>
      <c r="H249" s="5"/>
      <c r="I249" s="5"/>
      <c r="J249" s="5"/>
      <c r="K249" s="5"/>
      <c r="L249" s="5"/>
      <c r="M249" s="5"/>
      <c r="N249" s="125"/>
      <c r="O249" s="126"/>
      <c r="P249" s="126"/>
    </row>
    <row r="250" spans="1:16" ht="12.75">
      <c r="A250" s="114"/>
      <c r="B250" s="165"/>
      <c r="C250" s="166"/>
      <c r="D250" s="118"/>
      <c r="E250" s="5"/>
      <c r="F250" s="5"/>
      <c r="G250" s="5"/>
      <c r="H250" s="5"/>
      <c r="I250" s="5"/>
      <c r="J250" s="5"/>
      <c r="K250" s="5"/>
      <c r="L250" s="5"/>
      <c r="M250" s="5"/>
      <c r="N250" s="125"/>
      <c r="O250" s="126"/>
      <c r="P250" s="126"/>
    </row>
    <row r="251" spans="1:16" ht="12.75">
      <c r="A251" s="114"/>
      <c r="B251" s="165"/>
      <c r="C251" s="166"/>
      <c r="D251" s="118"/>
      <c r="E251" s="5"/>
      <c r="F251" s="5"/>
      <c r="G251" s="5"/>
      <c r="H251" s="5"/>
      <c r="I251" s="5"/>
      <c r="J251" s="5"/>
      <c r="K251" s="5"/>
      <c r="L251" s="5"/>
      <c r="M251" s="5"/>
      <c r="N251" s="125"/>
      <c r="O251" s="126"/>
      <c r="P251" s="126"/>
    </row>
    <row r="252" spans="1:16" ht="12.75">
      <c r="A252" s="114"/>
      <c r="B252" s="165"/>
      <c r="C252" s="166"/>
      <c r="D252" s="118"/>
      <c r="E252" s="5"/>
      <c r="F252" s="5"/>
      <c r="G252" s="5"/>
      <c r="H252" s="5"/>
      <c r="I252" s="5"/>
      <c r="J252" s="5"/>
      <c r="K252" s="5"/>
      <c r="L252" s="5"/>
      <c r="M252" s="5"/>
      <c r="N252" s="125"/>
      <c r="O252" s="126"/>
      <c r="P252" s="126"/>
    </row>
    <row r="253" spans="1:16" ht="12.75">
      <c r="A253" s="114"/>
      <c r="B253" s="165"/>
      <c r="C253" s="166"/>
      <c r="D253" s="118"/>
      <c r="E253" s="5"/>
      <c r="F253" s="5"/>
      <c r="G253" s="5"/>
      <c r="H253" s="5"/>
      <c r="I253" s="5"/>
      <c r="J253" s="5"/>
      <c r="K253" s="5"/>
      <c r="L253" s="5"/>
      <c r="M253" s="5"/>
      <c r="N253" s="125"/>
      <c r="O253" s="126"/>
      <c r="P253" s="126"/>
    </row>
    <row r="254" spans="1:16" ht="12.75">
      <c r="A254" s="114"/>
      <c r="B254" s="165"/>
      <c r="C254" s="166"/>
      <c r="D254" s="118"/>
      <c r="E254" s="5"/>
      <c r="F254" s="5"/>
      <c r="G254" s="5"/>
      <c r="H254" s="5"/>
      <c r="I254" s="5"/>
      <c r="J254" s="5"/>
      <c r="K254" s="5"/>
      <c r="L254" s="5"/>
      <c r="M254" s="5"/>
      <c r="N254" s="125"/>
      <c r="O254" s="126"/>
      <c r="P254" s="126"/>
    </row>
    <row r="255" spans="1:16" ht="12.75">
      <c r="A255" s="114"/>
      <c r="B255" s="165"/>
      <c r="C255" s="166"/>
      <c r="D255" s="118"/>
      <c r="E255" s="5"/>
      <c r="F255" s="5"/>
      <c r="G255" s="5"/>
      <c r="H255" s="5"/>
      <c r="I255" s="5"/>
      <c r="J255" s="5"/>
      <c r="K255" s="5"/>
      <c r="L255" s="5"/>
      <c r="M255" s="5"/>
      <c r="N255" s="125"/>
      <c r="O255" s="126"/>
      <c r="P255" s="126"/>
    </row>
    <row r="256" spans="1:16" ht="12.75">
      <c r="A256" s="114"/>
      <c r="B256" s="165"/>
      <c r="C256" s="166"/>
      <c r="D256" s="118"/>
      <c r="E256" s="5"/>
      <c r="F256" s="5"/>
      <c r="G256" s="5"/>
      <c r="H256" s="5"/>
      <c r="I256" s="5"/>
      <c r="J256" s="5"/>
      <c r="K256" s="5"/>
      <c r="L256" s="5"/>
      <c r="M256" s="5"/>
      <c r="N256" s="125"/>
      <c r="O256" s="126"/>
      <c r="P256" s="126"/>
    </row>
    <row r="257" spans="1:16" ht="12.75">
      <c r="A257" s="114"/>
      <c r="B257" s="165"/>
      <c r="C257" s="166"/>
      <c r="D257" s="118"/>
      <c r="E257" s="5"/>
      <c r="F257" s="5"/>
      <c r="G257" s="5"/>
      <c r="H257" s="5"/>
      <c r="I257" s="5"/>
      <c r="J257" s="5"/>
      <c r="K257" s="5"/>
      <c r="L257" s="5"/>
      <c r="M257" s="5"/>
      <c r="N257" s="125"/>
      <c r="O257" s="126"/>
      <c r="P257" s="126"/>
    </row>
    <row r="258" spans="1:16" ht="12.75">
      <c r="A258" s="114"/>
      <c r="B258" s="165"/>
      <c r="C258" s="166"/>
      <c r="D258" s="118"/>
      <c r="E258" s="5"/>
      <c r="F258" s="5"/>
      <c r="G258" s="5"/>
      <c r="H258" s="5"/>
      <c r="I258" s="5"/>
      <c r="J258" s="5"/>
      <c r="K258" s="5"/>
      <c r="L258" s="5"/>
      <c r="M258" s="5"/>
      <c r="N258" s="125"/>
      <c r="O258" s="126"/>
      <c r="P258" s="126"/>
    </row>
    <row r="259" spans="1:16" ht="12.75">
      <c r="A259" s="114"/>
      <c r="B259" s="165"/>
      <c r="C259" s="166"/>
      <c r="D259" s="118"/>
      <c r="E259" s="5"/>
      <c r="F259" s="5"/>
      <c r="G259" s="5"/>
      <c r="H259" s="5"/>
      <c r="I259" s="5"/>
      <c r="J259" s="5"/>
      <c r="K259" s="5"/>
      <c r="L259" s="5"/>
      <c r="M259" s="5"/>
      <c r="N259" s="125"/>
      <c r="O259" s="126"/>
      <c r="P259" s="126"/>
    </row>
    <row r="260" spans="1:16" ht="12.75">
      <c r="A260" s="114"/>
      <c r="B260" s="165"/>
      <c r="C260" s="166"/>
      <c r="D260" s="118"/>
      <c r="E260" s="5"/>
      <c r="F260" s="5"/>
      <c r="G260" s="5"/>
      <c r="H260" s="5"/>
      <c r="I260" s="5"/>
      <c r="J260" s="5"/>
      <c r="K260" s="5"/>
      <c r="L260" s="5"/>
      <c r="M260" s="5"/>
      <c r="N260" s="125"/>
      <c r="O260" s="126"/>
      <c r="P260" s="126"/>
    </row>
    <row r="261" spans="1:16" ht="12.75">
      <c r="A261" s="114"/>
      <c r="B261" s="165"/>
      <c r="C261" s="166"/>
      <c r="D261" s="118"/>
      <c r="E261" s="5"/>
      <c r="F261" s="5"/>
      <c r="G261" s="5"/>
      <c r="H261" s="5"/>
      <c r="I261" s="5"/>
      <c r="J261" s="5"/>
      <c r="K261" s="5"/>
      <c r="L261" s="5"/>
      <c r="M261" s="5"/>
      <c r="N261" s="125"/>
      <c r="O261" s="126"/>
      <c r="P261" s="126"/>
    </row>
    <row r="262" spans="1:16" ht="12.75">
      <c r="A262" s="114"/>
      <c r="B262" s="165"/>
      <c r="C262" s="166"/>
      <c r="D262" s="118"/>
      <c r="E262" s="5"/>
      <c r="F262" s="5"/>
      <c r="G262" s="5"/>
      <c r="H262" s="5"/>
      <c r="I262" s="5"/>
      <c r="J262" s="5"/>
      <c r="K262" s="5"/>
      <c r="L262" s="5"/>
      <c r="M262" s="5"/>
      <c r="N262" s="125"/>
      <c r="O262" s="126"/>
      <c r="P262" s="126"/>
    </row>
    <row r="263" spans="1:16" ht="12.75">
      <c r="A263" s="114"/>
      <c r="B263" s="165"/>
      <c r="C263" s="166"/>
      <c r="D263" s="118"/>
      <c r="E263" s="5"/>
      <c r="F263" s="5"/>
      <c r="G263" s="5"/>
      <c r="H263" s="5"/>
      <c r="I263" s="5"/>
      <c r="J263" s="5"/>
      <c r="K263" s="5"/>
      <c r="L263" s="5"/>
      <c r="M263" s="5"/>
      <c r="N263" s="125"/>
      <c r="O263" s="126"/>
      <c r="P263" s="126"/>
    </row>
    <row r="264" spans="1:16" ht="12.75">
      <c r="A264" s="114"/>
      <c r="B264" s="165"/>
      <c r="C264" s="166"/>
      <c r="D264" s="118"/>
      <c r="E264" s="5"/>
      <c r="F264" s="5"/>
      <c r="G264" s="5"/>
      <c r="H264" s="5"/>
      <c r="I264" s="5"/>
      <c r="J264" s="5"/>
      <c r="K264" s="5"/>
      <c r="L264" s="5"/>
      <c r="M264" s="5"/>
      <c r="N264" s="125"/>
      <c r="O264" s="126"/>
      <c r="P264" s="126"/>
    </row>
    <row r="265" spans="1:16" ht="12.75">
      <c r="A265" s="114"/>
      <c r="B265" s="165"/>
      <c r="C265" s="166"/>
      <c r="D265" s="118"/>
      <c r="E265" s="5"/>
      <c r="F265" s="5"/>
      <c r="G265" s="5"/>
      <c r="H265" s="5"/>
      <c r="I265" s="5"/>
      <c r="J265" s="5"/>
      <c r="K265" s="5"/>
      <c r="L265" s="5"/>
      <c r="M265" s="5"/>
      <c r="N265" s="125"/>
      <c r="O265" s="126"/>
      <c r="P265" s="126"/>
    </row>
    <row r="266" spans="1:16" ht="12.75">
      <c r="A266" s="114"/>
      <c r="B266" s="165"/>
      <c r="C266" s="166"/>
      <c r="D266" s="118"/>
      <c r="E266" s="5"/>
      <c r="F266" s="5"/>
      <c r="G266" s="5"/>
      <c r="H266" s="5"/>
      <c r="I266" s="5"/>
      <c r="J266" s="5"/>
      <c r="K266" s="5"/>
      <c r="L266" s="5"/>
      <c r="M266" s="5"/>
      <c r="N266" s="125"/>
      <c r="O266" s="126"/>
      <c r="P266" s="126"/>
    </row>
    <row r="267" spans="1:16" ht="12.75">
      <c r="A267" s="114"/>
      <c r="B267" s="165"/>
      <c r="C267" s="166"/>
      <c r="D267" s="118"/>
      <c r="E267" s="5"/>
      <c r="F267" s="5"/>
      <c r="G267" s="5"/>
      <c r="H267" s="5"/>
      <c r="I267" s="5"/>
      <c r="J267" s="5"/>
      <c r="K267" s="5"/>
      <c r="L267" s="5"/>
      <c r="M267" s="5"/>
      <c r="N267" s="125"/>
      <c r="O267" s="126"/>
      <c r="P267" s="126"/>
    </row>
    <row r="268" spans="1:16" ht="12.75">
      <c r="A268" s="114"/>
      <c r="B268" s="165"/>
      <c r="C268" s="166"/>
      <c r="D268" s="118"/>
      <c r="E268" s="5"/>
      <c r="F268" s="5"/>
      <c r="G268" s="5"/>
      <c r="H268" s="5"/>
      <c r="I268" s="5"/>
      <c r="J268" s="5"/>
      <c r="K268" s="5"/>
      <c r="L268" s="5"/>
      <c r="M268" s="5"/>
      <c r="N268" s="125"/>
      <c r="O268" s="126"/>
      <c r="P268" s="126"/>
    </row>
    <row r="269" spans="1:16" ht="12.75">
      <c r="A269" s="114"/>
      <c r="B269" s="165"/>
      <c r="C269" s="166"/>
      <c r="D269" s="118"/>
      <c r="E269" s="5"/>
      <c r="F269" s="5"/>
      <c r="G269" s="5"/>
      <c r="H269" s="5"/>
      <c r="I269" s="5"/>
      <c r="J269" s="5"/>
      <c r="K269" s="5"/>
      <c r="L269" s="5"/>
      <c r="M269" s="5"/>
      <c r="N269" s="125"/>
      <c r="O269" s="126"/>
      <c r="P269" s="126"/>
    </row>
    <row r="270" spans="1:16" ht="12.75">
      <c r="A270" s="114"/>
      <c r="B270" s="165"/>
      <c r="C270" s="166"/>
      <c r="D270" s="118"/>
      <c r="E270" s="5"/>
      <c r="F270" s="5"/>
      <c r="G270" s="5"/>
      <c r="H270" s="5"/>
      <c r="I270" s="5"/>
      <c r="J270" s="5"/>
      <c r="K270" s="5"/>
      <c r="L270" s="5"/>
      <c r="M270" s="5"/>
      <c r="N270" s="125"/>
      <c r="O270" s="126"/>
      <c r="P270" s="126"/>
    </row>
    <row r="271" spans="1:16" ht="12.75">
      <c r="A271" s="114"/>
      <c r="B271" s="165"/>
      <c r="C271" s="166"/>
      <c r="D271" s="118"/>
      <c r="E271" s="5"/>
      <c r="F271" s="5"/>
      <c r="G271" s="5"/>
      <c r="H271" s="5"/>
      <c r="I271" s="5"/>
      <c r="J271" s="5"/>
      <c r="K271" s="5"/>
      <c r="L271" s="5"/>
      <c r="M271" s="5"/>
      <c r="N271" s="125"/>
      <c r="O271" s="126"/>
      <c r="P271" s="126"/>
    </row>
    <row r="272" spans="1:16" ht="12.75">
      <c r="A272" s="114"/>
      <c r="B272" s="165"/>
      <c r="C272" s="166"/>
      <c r="D272" s="118"/>
      <c r="E272" s="5"/>
      <c r="F272" s="5"/>
      <c r="G272" s="5"/>
      <c r="H272" s="5"/>
      <c r="I272" s="5"/>
      <c r="J272" s="5"/>
      <c r="K272" s="5"/>
      <c r="L272" s="5"/>
      <c r="M272" s="5"/>
      <c r="N272" s="125"/>
      <c r="O272" s="126"/>
      <c r="P272" s="126"/>
    </row>
    <row r="273" spans="1:16" ht="12.75">
      <c r="A273" s="114"/>
      <c r="B273" s="165"/>
      <c r="C273" s="166"/>
      <c r="D273" s="118"/>
      <c r="E273" s="5"/>
      <c r="F273" s="5"/>
      <c r="G273" s="5"/>
      <c r="H273" s="5"/>
      <c r="I273" s="5"/>
      <c r="J273" s="5"/>
      <c r="K273" s="5"/>
      <c r="L273" s="5"/>
      <c r="M273" s="5"/>
      <c r="N273" s="125"/>
      <c r="O273" s="126"/>
      <c r="P273" s="126"/>
    </row>
    <row r="274" spans="1:16" ht="12.75">
      <c r="A274" s="114"/>
      <c r="B274" s="165"/>
      <c r="C274" s="166"/>
      <c r="D274" s="118"/>
      <c r="E274" s="5"/>
      <c r="F274" s="5"/>
      <c r="G274" s="5"/>
      <c r="H274" s="5"/>
      <c r="I274" s="5"/>
      <c r="J274" s="5"/>
      <c r="K274" s="5"/>
      <c r="L274" s="5"/>
      <c r="M274" s="5"/>
      <c r="N274" s="125"/>
      <c r="O274" s="126"/>
      <c r="P274" s="126"/>
    </row>
    <row r="275" spans="1:16" ht="12.75">
      <c r="A275" s="114"/>
      <c r="B275" s="165"/>
      <c r="C275" s="166"/>
      <c r="D275" s="118"/>
      <c r="E275" s="5"/>
      <c r="F275" s="5"/>
      <c r="G275" s="5"/>
      <c r="H275" s="5"/>
      <c r="I275" s="5"/>
      <c r="J275" s="5"/>
      <c r="K275" s="5"/>
      <c r="L275" s="5"/>
      <c r="M275" s="5"/>
      <c r="N275" s="125"/>
      <c r="O275" s="126"/>
      <c r="P275" s="126"/>
    </row>
    <row r="276" spans="1:16" ht="12.75">
      <c r="A276" s="114"/>
      <c r="B276" s="165"/>
      <c r="C276" s="166"/>
      <c r="D276" s="118"/>
      <c r="E276" s="5"/>
      <c r="F276" s="5"/>
      <c r="G276" s="5"/>
      <c r="H276" s="5"/>
      <c r="I276" s="5"/>
      <c r="J276" s="5"/>
      <c r="K276" s="5"/>
      <c r="L276" s="5"/>
      <c r="M276" s="5"/>
      <c r="N276" s="125"/>
      <c r="O276" s="126"/>
      <c r="P276" s="126"/>
    </row>
    <row r="277" spans="1:16" ht="12.75">
      <c r="A277" s="114"/>
      <c r="B277" s="165"/>
      <c r="C277" s="166"/>
      <c r="D277" s="118"/>
      <c r="E277" s="5"/>
      <c r="F277" s="5"/>
      <c r="G277" s="5"/>
      <c r="H277" s="5"/>
      <c r="I277" s="5"/>
      <c r="J277" s="5"/>
      <c r="K277" s="5"/>
      <c r="L277" s="5"/>
      <c r="M277" s="5"/>
      <c r="N277" s="125"/>
      <c r="O277" s="126"/>
      <c r="P277" s="126"/>
    </row>
    <row r="278" spans="1:16" ht="12.75">
      <c r="A278" s="114"/>
      <c r="B278" s="165"/>
      <c r="C278" s="166"/>
      <c r="D278" s="118"/>
      <c r="E278" s="5"/>
      <c r="F278" s="5"/>
      <c r="G278" s="5"/>
      <c r="H278" s="5"/>
      <c r="I278" s="5"/>
      <c r="J278" s="5"/>
      <c r="K278" s="5"/>
      <c r="L278" s="5"/>
      <c r="M278" s="5"/>
      <c r="N278" s="125"/>
      <c r="O278" s="126"/>
      <c r="P278" s="126"/>
    </row>
    <row r="279" spans="1:16" ht="12.75">
      <c r="A279" s="114"/>
      <c r="B279" s="165"/>
      <c r="C279" s="166"/>
      <c r="D279" s="118"/>
      <c r="E279" s="5"/>
      <c r="F279" s="5"/>
      <c r="G279" s="5"/>
      <c r="H279" s="5"/>
      <c r="I279" s="5"/>
      <c r="J279" s="5"/>
      <c r="K279" s="5"/>
      <c r="L279" s="5"/>
      <c r="M279" s="5"/>
      <c r="N279" s="125"/>
      <c r="O279" s="126"/>
      <c r="P279" s="126"/>
    </row>
    <row r="280" spans="1:16" ht="12.75">
      <c r="A280" s="114"/>
      <c r="B280" s="165"/>
      <c r="C280" s="166"/>
      <c r="D280" s="118"/>
      <c r="E280" s="5"/>
      <c r="F280" s="5"/>
      <c r="G280" s="5"/>
      <c r="H280" s="5"/>
      <c r="I280" s="5"/>
      <c r="J280" s="5"/>
      <c r="K280" s="5"/>
      <c r="L280" s="5"/>
      <c r="M280" s="5"/>
      <c r="N280" s="125"/>
      <c r="O280" s="126"/>
      <c r="P280" s="126"/>
    </row>
    <row r="281" spans="1:16" ht="12.75">
      <c r="A281" s="114"/>
      <c r="B281" s="165"/>
      <c r="C281" s="166"/>
      <c r="D281" s="118"/>
      <c r="E281" s="5"/>
      <c r="F281" s="5"/>
      <c r="G281" s="5"/>
      <c r="H281" s="5"/>
      <c r="I281" s="5"/>
      <c r="J281" s="5"/>
      <c r="K281" s="5"/>
      <c r="L281" s="5"/>
      <c r="M281" s="5"/>
      <c r="N281" s="125"/>
      <c r="O281" s="126"/>
      <c r="P281" s="126"/>
    </row>
    <row r="282" spans="1:16" ht="12.75">
      <c r="A282" s="114"/>
      <c r="B282" s="165"/>
      <c r="C282" s="166"/>
      <c r="D282" s="118"/>
      <c r="E282" s="5"/>
      <c r="F282" s="5"/>
      <c r="G282" s="5"/>
      <c r="H282" s="5"/>
      <c r="I282" s="5"/>
      <c r="J282" s="5"/>
      <c r="K282" s="5"/>
      <c r="L282" s="5"/>
      <c r="M282" s="5"/>
      <c r="N282" s="125"/>
      <c r="O282" s="126"/>
      <c r="P282" s="126"/>
    </row>
    <row r="283" spans="1:16" ht="12.75">
      <c r="A283" s="114"/>
      <c r="B283" s="165"/>
      <c r="C283" s="166"/>
      <c r="D283" s="118"/>
      <c r="E283" s="5"/>
      <c r="F283" s="5"/>
      <c r="G283" s="5"/>
      <c r="H283" s="5"/>
      <c r="I283" s="5"/>
      <c r="J283" s="5"/>
      <c r="K283" s="5"/>
      <c r="L283" s="5"/>
      <c r="M283" s="5"/>
      <c r="N283" s="125"/>
      <c r="O283" s="126"/>
      <c r="P283" s="126"/>
    </row>
    <row r="284" spans="1:16" ht="12.75">
      <c r="A284" s="114"/>
      <c r="B284" s="165"/>
      <c r="C284" s="166"/>
      <c r="D284" s="118"/>
      <c r="E284" s="5"/>
      <c r="F284" s="5"/>
      <c r="G284" s="5"/>
      <c r="H284" s="5"/>
      <c r="I284" s="5"/>
      <c r="J284" s="5"/>
      <c r="K284" s="5"/>
      <c r="L284" s="5"/>
      <c r="M284" s="5"/>
      <c r="N284" s="125"/>
      <c r="O284" s="126"/>
      <c r="P284" s="126"/>
    </row>
    <row r="285" spans="1:16" ht="12.75">
      <c r="A285" s="114"/>
      <c r="B285" s="165"/>
      <c r="C285" s="166"/>
      <c r="D285" s="118"/>
      <c r="E285" s="5"/>
      <c r="F285" s="5"/>
      <c r="G285" s="5"/>
      <c r="H285" s="5"/>
      <c r="I285" s="5"/>
      <c r="J285" s="5"/>
      <c r="K285" s="5"/>
      <c r="L285" s="5"/>
      <c r="M285" s="5"/>
      <c r="N285" s="125"/>
      <c r="O285" s="126"/>
      <c r="P285" s="126"/>
    </row>
    <row r="286" spans="1:16" ht="12.75">
      <c r="A286" s="114"/>
      <c r="B286" s="165"/>
      <c r="C286" s="166"/>
      <c r="D286" s="118"/>
      <c r="E286" s="5"/>
      <c r="F286" s="5"/>
      <c r="G286" s="5"/>
      <c r="H286" s="5"/>
      <c r="I286" s="5"/>
      <c r="J286" s="5"/>
      <c r="K286" s="5"/>
      <c r="L286" s="5"/>
      <c r="M286" s="5"/>
      <c r="N286" s="125"/>
      <c r="O286" s="126"/>
      <c r="P286" s="126"/>
    </row>
    <row r="287" spans="1:16" ht="12.75">
      <c r="A287" s="114"/>
      <c r="B287" s="165"/>
      <c r="C287" s="166"/>
      <c r="D287" s="118"/>
      <c r="E287" s="5"/>
      <c r="F287" s="5"/>
      <c r="G287" s="5"/>
      <c r="H287" s="5"/>
      <c r="I287" s="5"/>
      <c r="J287" s="5"/>
      <c r="K287" s="5"/>
      <c r="L287" s="5"/>
      <c r="M287" s="5"/>
      <c r="N287" s="125"/>
      <c r="O287" s="126"/>
      <c r="P287" s="126"/>
    </row>
    <row r="288" spans="1:16" ht="12.75">
      <c r="A288" s="114"/>
      <c r="B288" s="165"/>
      <c r="C288" s="166"/>
      <c r="D288" s="118"/>
      <c r="E288" s="5"/>
      <c r="F288" s="5"/>
      <c r="G288" s="5"/>
      <c r="H288" s="5"/>
      <c r="I288" s="5"/>
      <c r="J288" s="5"/>
      <c r="K288" s="5"/>
      <c r="L288" s="5"/>
      <c r="M288" s="5"/>
      <c r="N288" s="125"/>
      <c r="O288" s="126"/>
      <c r="P288" s="126"/>
    </row>
    <row r="289" spans="1:16" ht="12.75">
      <c r="A289" s="114"/>
      <c r="B289" s="165"/>
      <c r="C289" s="166"/>
      <c r="D289" s="118"/>
      <c r="E289" s="5"/>
      <c r="F289" s="5"/>
      <c r="G289" s="5"/>
      <c r="H289" s="5"/>
      <c r="I289" s="5"/>
      <c r="J289" s="5"/>
      <c r="K289" s="5"/>
      <c r="L289" s="5"/>
      <c r="M289" s="5"/>
      <c r="N289" s="125"/>
      <c r="O289" s="126"/>
      <c r="P289" s="126"/>
    </row>
    <row r="290" spans="1:16" ht="12.75">
      <c r="A290" s="114"/>
      <c r="B290" s="165"/>
      <c r="C290" s="166"/>
      <c r="D290" s="118"/>
      <c r="E290" s="5"/>
      <c r="F290" s="5"/>
      <c r="G290" s="5"/>
      <c r="H290" s="5"/>
      <c r="I290" s="5"/>
      <c r="J290" s="5"/>
      <c r="K290" s="5"/>
      <c r="L290" s="5"/>
      <c r="M290" s="5"/>
      <c r="N290" s="125"/>
      <c r="O290" s="126"/>
      <c r="P290" s="126"/>
    </row>
    <row r="291" spans="1:16" ht="12.75">
      <c r="A291" s="114"/>
      <c r="B291" s="165"/>
      <c r="C291" s="166"/>
      <c r="D291" s="118"/>
      <c r="E291" s="5"/>
      <c r="F291" s="5"/>
      <c r="G291" s="5"/>
      <c r="H291" s="5"/>
      <c r="I291" s="5"/>
      <c r="J291" s="5"/>
      <c r="K291" s="5"/>
      <c r="L291" s="5"/>
      <c r="M291" s="5"/>
      <c r="N291" s="125"/>
      <c r="O291" s="126"/>
      <c r="P291" s="126"/>
    </row>
    <row r="292" spans="1:16" ht="12.75">
      <c r="A292" s="114"/>
      <c r="B292" s="165"/>
      <c r="C292" s="166"/>
      <c r="D292" s="118"/>
      <c r="E292" s="5"/>
      <c r="F292" s="5"/>
      <c r="G292" s="5"/>
      <c r="H292" s="5"/>
      <c r="I292" s="5"/>
      <c r="J292" s="5"/>
      <c r="K292" s="5"/>
      <c r="L292" s="5"/>
      <c r="M292" s="5"/>
      <c r="N292" s="125"/>
      <c r="O292" s="126"/>
      <c r="P292" s="126"/>
    </row>
    <row r="293" spans="1:16" ht="12.75">
      <c r="A293" s="114"/>
      <c r="B293" s="165"/>
      <c r="C293" s="166"/>
      <c r="D293" s="118"/>
      <c r="E293" s="5"/>
      <c r="F293" s="5"/>
      <c r="G293" s="5"/>
      <c r="H293" s="5"/>
      <c r="I293" s="5"/>
      <c r="J293" s="5"/>
      <c r="K293" s="5"/>
      <c r="L293" s="5"/>
      <c r="M293" s="5"/>
      <c r="N293" s="125"/>
      <c r="O293" s="126"/>
      <c r="P293" s="126"/>
    </row>
    <row r="294" spans="1:16" ht="12.75">
      <c r="A294" s="114"/>
      <c r="B294" s="165"/>
      <c r="C294" s="166"/>
      <c r="D294" s="118"/>
      <c r="E294" s="5"/>
      <c r="F294" s="5"/>
      <c r="G294" s="5"/>
      <c r="H294" s="5"/>
      <c r="I294" s="5"/>
      <c r="J294" s="5"/>
      <c r="K294" s="5"/>
      <c r="L294" s="5"/>
      <c r="M294" s="5"/>
      <c r="N294" s="125"/>
      <c r="O294" s="126"/>
      <c r="P294" s="126"/>
    </row>
    <row r="295" spans="1:16" ht="12.75">
      <c r="A295" s="114"/>
      <c r="B295" s="165"/>
      <c r="C295" s="166"/>
      <c r="D295" s="118"/>
      <c r="E295" s="5"/>
      <c r="F295" s="5"/>
      <c r="G295" s="5"/>
      <c r="H295" s="5"/>
      <c r="I295" s="5"/>
      <c r="J295" s="5"/>
      <c r="K295" s="5"/>
      <c r="L295" s="5"/>
      <c r="M295" s="5"/>
      <c r="N295" s="125"/>
      <c r="O295" s="126"/>
      <c r="P295" s="126"/>
    </row>
    <row r="296" spans="1:16" ht="12.75">
      <c r="A296" s="114"/>
      <c r="B296" s="165"/>
      <c r="C296" s="166"/>
      <c r="D296" s="118"/>
      <c r="E296" s="5"/>
      <c r="F296" s="5"/>
      <c r="G296" s="5"/>
      <c r="H296" s="5"/>
      <c r="I296" s="5"/>
      <c r="J296" s="5"/>
      <c r="K296" s="5"/>
      <c r="L296" s="5"/>
      <c r="M296" s="5"/>
      <c r="N296" s="125"/>
      <c r="O296" s="126"/>
      <c r="P296" s="126"/>
    </row>
    <row r="297" spans="1:16" ht="12.75">
      <c r="A297" s="114"/>
      <c r="B297" s="165"/>
      <c r="C297" s="166"/>
      <c r="D297" s="118"/>
      <c r="E297" s="5"/>
      <c r="F297" s="5"/>
      <c r="G297" s="5"/>
      <c r="H297" s="5"/>
      <c r="I297" s="5"/>
      <c r="J297" s="5"/>
      <c r="K297" s="5"/>
      <c r="L297" s="5"/>
      <c r="M297" s="5"/>
      <c r="N297" s="125"/>
      <c r="O297" s="126"/>
      <c r="P297" s="126"/>
    </row>
    <row r="298" spans="1:16" ht="12.75">
      <c r="A298" s="114"/>
      <c r="B298" s="165"/>
      <c r="C298" s="166"/>
      <c r="D298" s="118"/>
      <c r="E298" s="5"/>
      <c r="F298" s="5"/>
      <c r="G298" s="5"/>
      <c r="H298" s="5"/>
      <c r="I298" s="5"/>
      <c r="J298" s="5"/>
      <c r="K298" s="5"/>
      <c r="L298" s="5"/>
      <c r="M298" s="5"/>
      <c r="N298" s="125"/>
      <c r="O298" s="126"/>
      <c r="P298" s="126"/>
    </row>
    <row r="299" spans="1:16" ht="12.75">
      <c r="A299" s="114"/>
      <c r="B299" s="165"/>
      <c r="C299" s="166"/>
      <c r="D299" s="118"/>
      <c r="E299" s="5"/>
      <c r="F299" s="5"/>
      <c r="G299" s="5"/>
      <c r="H299" s="5"/>
      <c r="I299" s="5"/>
      <c r="J299" s="5"/>
      <c r="K299" s="5"/>
      <c r="L299" s="5"/>
      <c r="M299" s="5"/>
      <c r="N299" s="125"/>
      <c r="O299" s="126"/>
      <c r="P299" s="126"/>
    </row>
    <row r="300" spans="1:16" ht="12.75">
      <c r="A300" s="114"/>
      <c r="B300" s="165"/>
      <c r="C300" s="166"/>
      <c r="D300" s="118"/>
      <c r="E300" s="5"/>
      <c r="F300" s="5"/>
      <c r="G300" s="5"/>
      <c r="H300" s="5"/>
      <c r="I300" s="5"/>
      <c r="J300" s="5"/>
      <c r="K300" s="5"/>
      <c r="L300" s="5"/>
      <c r="M300" s="5"/>
      <c r="N300" s="125"/>
      <c r="O300" s="126"/>
      <c r="P300" s="126"/>
    </row>
    <row r="301" spans="1:16" ht="12.75">
      <c r="A301" s="114"/>
      <c r="B301" s="165"/>
      <c r="C301" s="166"/>
      <c r="D301" s="118"/>
      <c r="E301" s="5"/>
      <c r="F301" s="5"/>
      <c r="G301" s="5"/>
      <c r="H301" s="5"/>
      <c r="I301" s="5"/>
      <c r="J301" s="5"/>
      <c r="K301" s="5"/>
      <c r="L301" s="5"/>
      <c r="M301" s="5"/>
      <c r="N301" s="125"/>
      <c r="O301" s="126"/>
      <c r="P301" s="126"/>
    </row>
    <row r="302" spans="1:16" ht="12.75">
      <c r="A302" s="114"/>
      <c r="B302" s="165"/>
      <c r="C302" s="166"/>
      <c r="D302" s="118"/>
      <c r="E302" s="5"/>
      <c r="F302" s="5"/>
      <c r="G302" s="5"/>
      <c r="H302" s="5"/>
      <c r="I302" s="5"/>
      <c r="J302" s="5"/>
      <c r="K302" s="5"/>
      <c r="L302" s="5"/>
      <c r="M302" s="5"/>
      <c r="N302" s="125"/>
      <c r="O302" s="126"/>
      <c r="P302" s="126"/>
    </row>
    <row r="303" spans="1:16" ht="12.75">
      <c r="A303" s="114"/>
      <c r="B303" s="165"/>
      <c r="C303" s="166"/>
      <c r="D303" s="118"/>
      <c r="E303" s="5"/>
      <c r="F303" s="5"/>
      <c r="G303" s="5"/>
      <c r="H303" s="5"/>
      <c r="I303" s="5"/>
      <c r="J303" s="5"/>
      <c r="K303" s="5"/>
      <c r="L303" s="5"/>
      <c r="M303" s="5"/>
      <c r="N303" s="125"/>
      <c r="O303" s="126"/>
      <c r="P303" s="126"/>
    </row>
    <row r="304" spans="1:16" ht="12.75">
      <c r="A304" s="114"/>
      <c r="B304" s="165"/>
      <c r="C304" s="166"/>
      <c r="D304" s="118"/>
      <c r="E304" s="5"/>
      <c r="F304" s="5"/>
      <c r="G304" s="5"/>
      <c r="H304" s="5"/>
      <c r="I304" s="5"/>
      <c r="J304" s="5"/>
      <c r="K304" s="5"/>
      <c r="L304" s="5"/>
      <c r="M304" s="5"/>
      <c r="N304" s="125"/>
      <c r="O304" s="126"/>
      <c r="P304" s="126"/>
    </row>
    <row r="305" spans="1:16" ht="12.75">
      <c r="A305" s="114"/>
      <c r="B305" s="165"/>
      <c r="C305" s="166"/>
      <c r="D305" s="118"/>
      <c r="E305" s="5"/>
      <c r="F305" s="5"/>
      <c r="G305" s="5"/>
      <c r="H305" s="5"/>
      <c r="I305" s="5"/>
      <c r="J305" s="5"/>
      <c r="K305" s="5"/>
      <c r="L305" s="5"/>
      <c r="M305" s="5"/>
      <c r="N305" s="125"/>
      <c r="O305" s="126"/>
      <c r="P305" s="126"/>
    </row>
    <row r="306" spans="1:16" ht="12.75">
      <c r="A306" s="114"/>
      <c r="B306" s="165"/>
      <c r="C306" s="166"/>
      <c r="D306" s="118"/>
      <c r="E306" s="5"/>
      <c r="F306" s="5"/>
      <c r="G306" s="5"/>
      <c r="H306" s="5"/>
      <c r="I306" s="5"/>
      <c r="J306" s="5"/>
      <c r="K306" s="5"/>
      <c r="L306" s="5"/>
      <c r="M306" s="5"/>
      <c r="N306" s="125"/>
      <c r="O306" s="126"/>
      <c r="P306" s="126"/>
    </row>
    <row r="307" spans="1:16" ht="12.75">
      <c r="A307" s="114"/>
      <c r="B307" s="165"/>
      <c r="C307" s="166"/>
      <c r="D307" s="118"/>
      <c r="E307" s="5"/>
      <c r="F307" s="5"/>
      <c r="G307" s="5"/>
      <c r="H307" s="5"/>
      <c r="I307" s="5"/>
      <c r="J307" s="5"/>
      <c r="K307" s="5"/>
      <c r="L307" s="5"/>
      <c r="M307" s="5"/>
      <c r="N307" s="125"/>
      <c r="O307" s="126"/>
      <c r="P307" s="126"/>
    </row>
    <row r="308" spans="1:16" ht="12.75">
      <c r="A308" s="114"/>
      <c r="B308" s="165"/>
      <c r="C308" s="166"/>
      <c r="D308" s="118"/>
      <c r="E308" s="5"/>
      <c r="F308" s="5"/>
      <c r="G308" s="5"/>
      <c r="H308" s="5"/>
      <c r="I308" s="5"/>
      <c r="J308" s="5"/>
      <c r="K308" s="5"/>
      <c r="L308" s="5"/>
      <c r="M308" s="5"/>
      <c r="N308" s="125"/>
      <c r="O308" s="126"/>
      <c r="P308" s="126"/>
    </row>
    <row r="309" spans="1:16" ht="12.75">
      <c r="A309" s="114"/>
      <c r="B309" s="165"/>
      <c r="C309" s="166"/>
      <c r="D309" s="118"/>
      <c r="E309" s="5"/>
      <c r="F309" s="5"/>
      <c r="G309" s="5"/>
      <c r="H309" s="5"/>
      <c r="I309" s="5"/>
      <c r="J309" s="5"/>
      <c r="K309" s="5"/>
      <c r="L309" s="5"/>
      <c r="M309" s="5"/>
      <c r="N309" s="125"/>
      <c r="O309" s="126"/>
      <c r="P309" s="126"/>
    </row>
    <row r="310" spans="1:16" ht="12.75">
      <c r="A310" s="114"/>
      <c r="B310" s="165"/>
      <c r="C310" s="166"/>
      <c r="D310" s="118"/>
      <c r="E310" s="5"/>
      <c r="F310" s="5"/>
      <c r="G310" s="5"/>
      <c r="H310" s="5"/>
      <c r="I310" s="5"/>
      <c r="J310" s="5"/>
      <c r="K310" s="5"/>
      <c r="L310" s="5"/>
      <c r="M310" s="5"/>
      <c r="N310" s="125"/>
      <c r="O310" s="126"/>
      <c r="P310" s="126"/>
    </row>
    <row r="311" spans="1:16" ht="12.75">
      <c r="A311" s="114"/>
      <c r="B311" s="165"/>
      <c r="C311" s="166"/>
      <c r="D311" s="118"/>
      <c r="E311" s="5"/>
      <c r="F311" s="5"/>
      <c r="G311" s="5"/>
      <c r="H311" s="5"/>
      <c r="I311" s="5"/>
      <c r="J311" s="5"/>
      <c r="K311" s="5"/>
      <c r="L311" s="5"/>
      <c r="M311" s="5"/>
      <c r="N311" s="125"/>
      <c r="O311" s="126"/>
      <c r="P311" s="126"/>
    </row>
    <row r="312" spans="1:16" ht="12.75">
      <c r="A312" s="114"/>
      <c r="B312" s="165"/>
      <c r="C312" s="166"/>
      <c r="D312" s="118"/>
      <c r="E312" s="5"/>
      <c r="F312" s="5"/>
      <c r="G312" s="5"/>
      <c r="H312" s="5"/>
      <c r="I312" s="5"/>
      <c r="J312" s="5"/>
      <c r="K312" s="5"/>
      <c r="L312" s="5"/>
      <c r="M312" s="5"/>
      <c r="N312" s="125"/>
      <c r="O312" s="126"/>
      <c r="P312" s="126"/>
    </row>
    <row r="313" spans="1:16" ht="12.75">
      <c r="A313" s="114"/>
      <c r="B313" s="165"/>
      <c r="C313" s="166"/>
      <c r="D313" s="118"/>
      <c r="E313" s="5"/>
      <c r="F313" s="5"/>
      <c r="G313" s="5"/>
      <c r="H313" s="5"/>
      <c r="I313" s="5"/>
      <c r="J313" s="5"/>
      <c r="K313" s="5"/>
      <c r="L313" s="5"/>
      <c r="M313" s="5"/>
      <c r="N313" s="125"/>
      <c r="O313" s="126"/>
      <c r="P313" s="126"/>
    </row>
    <row r="314" spans="1:16" ht="12.75">
      <c r="A314" s="114"/>
      <c r="B314" s="165"/>
      <c r="C314" s="166"/>
      <c r="D314" s="118"/>
      <c r="E314" s="5"/>
      <c r="F314" s="5"/>
      <c r="G314" s="5"/>
      <c r="H314" s="5"/>
      <c r="I314" s="5"/>
      <c r="J314" s="5"/>
      <c r="K314" s="5"/>
      <c r="L314" s="5"/>
      <c r="M314" s="5"/>
      <c r="N314" s="125"/>
      <c r="O314" s="126"/>
      <c r="P314" s="126"/>
    </row>
    <row r="315" spans="1:16" ht="12.75">
      <c r="A315" s="114"/>
      <c r="B315" s="165"/>
      <c r="C315" s="166"/>
      <c r="D315" s="118"/>
      <c r="E315" s="5"/>
      <c r="F315" s="5"/>
      <c r="G315" s="5"/>
      <c r="H315" s="5"/>
      <c r="I315" s="5"/>
      <c r="J315" s="5"/>
      <c r="K315" s="5"/>
      <c r="L315" s="5"/>
      <c r="M315" s="5"/>
      <c r="N315" s="125"/>
      <c r="O315" s="126"/>
      <c r="P315" s="126"/>
    </row>
    <row r="316" spans="1:16" ht="12.75">
      <c r="A316" s="114"/>
      <c r="B316" s="165"/>
      <c r="C316" s="166"/>
      <c r="D316" s="118"/>
      <c r="E316" s="5"/>
      <c r="F316" s="5"/>
      <c r="G316" s="5"/>
      <c r="H316" s="5"/>
      <c r="I316" s="5"/>
      <c r="J316" s="5"/>
      <c r="K316" s="5"/>
      <c r="L316" s="5"/>
      <c r="M316" s="5"/>
      <c r="N316" s="125"/>
      <c r="O316" s="126"/>
      <c r="P316" s="126"/>
    </row>
    <row r="317" spans="1:16" ht="12.75">
      <c r="A317" s="114"/>
      <c r="B317" s="165"/>
      <c r="C317" s="166"/>
      <c r="D317" s="118"/>
      <c r="E317" s="5"/>
      <c r="F317" s="5"/>
      <c r="G317" s="5"/>
      <c r="H317" s="5"/>
      <c r="I317" s="5"/>
      <c r="J317" s="5"/>
      <c r="K317" s="5"/>
      <c r="L317" s="5"/>
      <c r="M317" s="5"/>
      <c r="N317" s="125"/>
      <c r="O317" s="126"/>
      <c r="P317" s="126"/>
    </row>
    <row r="318" spans="1:16" ht="12.75">
      <c r="A318" s="114"/>
      <c r="B318" s="165"/>
      <c r="C318" s="166"/>
      <c r="D318" s="118"/>
      <c r="E318" s="5"/>
      <c r="F318" s="5"/>
      <c r="G318" s="5"/>
      <c r="H318" s="5"/>
      <c r="I318" s="5"/>
      <c r="J318" s="5"/>
      <c r="K318" s="5"/>
      <c r="L318" s="5"/>
      <c r="M318" s="5"/>
      <c r="N318" s="125"/>
      <c r="O318" s="126"/>
      <c r="P318" s="126"/>
    </row>
    <row r="319" spans="1:16" ht="12.75">
      <c r="A319" s="114"/>
      <c r="B319" s="165"/>
      <c r="C319" s="166"/>
      <c r="D319" s="118"/>
      <c r="E319" s="5"/>
      <c r="F319" s="5"/>
      <c r="G319" s="5"/>
      <c r="H319" s="5"/>
      <c r="I319" s="5"/>
      <c r="J319" s="5"/>
      <c r="K319" s="5"/>
      <c r="L319" s="5"/>
      <c r="M319" s="5"/>
      <c r="N319" s="125"/>
      <c r="O319" s="126"/>
      <c r="P319" s="126"/>
    </row>
    <row r="320" spans="1:16" ht="12.75">
      <c r="A320" s="114"/>
      <c r="B320" s="165"/>
      <c r="C320" s="166"/>
      <c r="D320" s="118"/>
      <c r="E320" s="5"/>
      <c r="F320" s="5"/>
      <c r="G320" s="5"/>
      <c r="H320" s="5"/>
      <c r="I320" s="5"/>
      <c r="J320" s="5"/>
      <c r="K320" s="5"/>
      <c r="L320" s="5"/>
      <c r="M320" s="5"/>
      <c r="N320" s="125"/>
      <c r="O320" s="126"/>
      <c r="P320" s="126"/>
    </row>
    <row r="321" spans="1:16" ht="12.75">
      <c r="A321" s="114"/>
      <c r="B321" s="165"/>
      <c r="C321" s="166"/>
      <c r="D321" s="118"/>
      <c r="E321" s="5"/>
      <c r="F321" s="5"/>
      <c r="G321" s="5"/>
      <c r="H321" s="5"/>
      <c r="I321" s="5"/>
      <c r="J321" s="5"/>
      <c r="K321" s="5"/>
      <c r="L321" s="5"/>
      <c r="M321" s="5"/>
      <c r="N321" s="125"/>
      <c r="O321" s="126"/>
      <c r="P321" s="126"/>
    </row>
    <row r="322" spans="1:16" ht="12.75">
      <c r="A322" s="114"/>
      <c r="B322" s="165"/>
      <c r="C322" s="166"/>
      <c r="D322" s="118"/>
      <c r="E322" s="5"/>
      <c r="F322" s="5"/>
      <c r="G322" s="5"/>
      <c r="H322" s="5"/>
      <c r="I322" s="5"/>
      <c r="J322" s="5"/>
      <c r="K322" s="5"/>
      <c r="L322" s="5"/>
      <c r="M322" s="5"/>
      <c r="N322" s="125"/>
      <c r="O322" s="126"/>
      <c r="P322" s="126"/>
    </row>
    <row r="323" spans="1:16" ht="12.75">
      <c r="A323" s="114"/>
      <c r="B323" s="165"/>
      <c r="C323" s="166"/>
      <c r="D323" s="118"/>
      <c r="E323" s="5"/>
      <c r="F323" s="5"/>
      <c r="G323" s="5"/>
      <c r="H323" s="5"/>
      <c r="I323" s="5"/>
      <c r="J323" s="5"/>
      <c r="K323" s="5"/>
      <c r="L323" s="5"/>
      <c r="M323" s="5"/>
      <c r="N323" s="125"/>
      <c r="O323" s="126"/>
      <c r="P323" s="126"/>
    </row>
    <row r="324" spans="1:16" ht="12.75">
      <c r="A324" s="114"/>
      <c r="B324" s="165"/>
      <c r="C324" s="166"/>
      <c r="D324" s="118"/>
      <c r="E324" s="5"/>
      <c r="F324" s="5"/>
      <c r="G324" s="5"/>
      <c r="H324" s="5"/>
      <c r="I324" s="5"/>
      <c r="J324" s="5"/>
      <c r="K324" s="5"/>
      <c r="L324" s="5"/>
      <c r="M324" s="5"/>
      <c r="N324" s="125"/>
      <c r="O324" s="126"/>
      <c r="P324" s="126"/>
    </row>
    <row r="325" spans="1:16" ht="12.75">
      <c r="A325" s="114"/>
      <c r="B325" s="165"/>
      <c r="C325" s="166"/>
      <c r="D325" s="118"/>
      <c r="E325" s="5"/>
      <c r="F325" s="5"/>
      <c r="G325" s="5"/>
      <c r="H325" s="5"/>
      <c r="I325" s="5"/>
      <c r="J325" s="5"/>
      <c r="K325" s="5"/>
      <c r="L325" s="5"/>
      <c r="M325" s="5"/>
      <c r="N325" s="125"/>
      <c r="O325" s="126"/>
      <c r="P325" s="126"/>
    </row>
    <row r="326" spans="1:16" ht="12.75">
      <c r="A326" s="114"/>
      <c r="B326" s="165"/>
      <c r="C326" s="166"/>
      <c r="D326" s="118"/>
      <c r="E326" s="5"/>
      <c r="F326" s="5"/>
      <c r="G326" s="5"/>
      <c r="H326" s="5"/>
      <c r="I326" s="5"/>
      <c r="J326" s="5"/>
      <c r="K326" s="5"/>
      <c r="L326" s="5"/>
      <c r="M326" s="5"/>
      <c r="N326" s="125"/>
      <c r="O326" s="126"/>
      <c r="P326" s="126"/>
    </row>
    <row r="327" spans="1:16" ht="12.75">
      <c r="A327" s="114"/>
      <c r="B327" s="165"/>
      <c r="C327" s="166"/>
      <c r="D327" s="118"/>
      <c r="E327" s="5"/>
      <c r="F327" s="5"/>
      <c r="G327" s="5"/>
      <c r="H327" s="5"/>
      <c r="I327" s="5"/>
      <c r="J327" s="5"/>
      <c r="K327" s="5"/>
      <c r="L327" s="5"/>
      <c r="M327" s="5"/>
      <c r="N327" s="125"/>
      <c r="O327" s="126"/>
      <c r="P327" s="126"/>
    </row>
    <row r="328" spans="1:16" ht="12.75">
      <c r="A328" s="114"/>
      <c r="B328" s="165"/>
      <c r="C328" s="166"/>
      <c r="D328" s="118"/>
      <c r="E328" s="5"/>
      <c r="F328" s="5"/>
      <c r="G328" s="5"/>
      <c r="H328" s="5"/>
      <c r="I328" s="5"/>
      <c r="J328" s="5"/>
      <c r="K328" s="5"/>
      <c r="L328" s="5"/>
      <c r="M328" s="5"/>
      <c r="N328" s="125"/>
      <c r="O328" s="126"/>
      <c r="P328" s="126"/>
    </row>
    <row r="329" spans="1:16" ht="12.75">
      <c r="A329" s="114"/>
      <c r="B329" s="165"/>
      <c r="C329" s="166"/>
      <c r="D329" s="118"/>
      <c r="E329" s="5"/>
      <c r="F329" s="5"/>
      <c r="G329" s="5"/>
      <c r="H329" s="5"/>
      <c r="I329" s="5"/>
      <c r="J329" s="5"/>
      <c r="K329" s="5"/>
      <c r="L329" s="5"/>
      <c r="M329" s="5"/>
      <c r="N329" s="125"/>
      <c r="O329" s="126"/>
      <c r="P329" s="126"/>
    </row>
    <row r="330" spans="1:16" ht="12.75">
      <c r="A330" s="114"/>
      <c r="B330" s="165"/>
      <c r="C330" s="166"/>
      <c r="D330" s="118"/>
      <c r="E330" s="5"/>
      <c r="F330" s="5"/>
      <c r="G330" s="5"/>
      <c r="H330" s="5"/>
      <c r="I330" s="5"/>
      <c r="J330" s="5"/>
      <c r="K330" s="5"/>
      <c r="L330" s="5"/>
      <c r="M330" s="5"/>
      <c r="N330" s="125"/>
      <c r="O330" s="126"/>
      <c r="P330" s="126"/>
    </row>
    <row r="331" spans="1:16" ht="12.75">
      <c r="A331" s="114"/>
      <c r="B331" s="165"/>
      <c r="C331" s="166"/>
      <c r="D331" s="118"/>
      <c r="E331" s="5"/>
      <c r="F331" s="5"/>
      <c r="G331" s="5"/>
      <c r="H331" s="5"/>
      <c r="I331" s="5"/>
      <c r="J331" s="5"/>
      <c r="K331" s="5"/>
      <c r="L331" s="5"/>
      <c r="M331" s="5"/>
      <c r="N331" s="125"/>
      <c r="O331" s="126"/>
      <c r="P331" s="126"/>
    </row>
    <row r="332" spans="1:16" ht="12.75">
      <c r="A332" s="114"/>
      <c r="B332" s="165"/>
      <c r="C332" s="166"/>
      <c r="D332" s="118"/>
      <c r="E332" s="5"/>
      <c r="F332" s="5"/>
      <c r="G332" s="5"/>
      <c r="H332" s="5"/>
      <c r="I332" s="5"/>
      <c r="J332" s="5"/>
      <c r="K332" s="5"/>
      <c r="L332" s="5"/>
      <c r="M332" s="5"/>
      <c r="N332" s="125"/>
      <c r="O332" s="126"/>
      <c r="P332" s="126"/>
    </row>
    <row r="333" spans="1:16" ht="12.75">
      <c r="A333" s="114"/>
      <c r="B333" s="165"/>
      <c r="C333" s="166"/>
      <c r="D333" s="118"/>
      <c r="E333" s="5"/>
      <c r="F333" s="5"/>
      <c r="G333" s="5"/>
      <c r="H333" s="5"/>
      <c r="I333" s="5"/>
      <c r="J333" s="5"/>
      <c r="K333" s="5"/>
      <c r="L333" s="5"/>
      <c r="M333" s="5"/>
      <c r="N333" s="125"/>
      <c r="O333" s="126"/>
      <c r="P333" s="126"/>
    </row>
    <row r="334" spans="1:16" ht="12.75">
      <c r="A334" s="114"/>
      <c r="B334" s="165"/>
      <c r="C334" s="166"/>
      <c r="D334" s="118"/>
      <c r="E334" s="5"/>
      <c r="F334" s="5"/>
      <c r="G334" s="5"/>
      <c r="H334" s="5"/>
      <c r="I334" s="5"/>
      <c r="J334" s="5"/>
      <c r="K334" s="5"/>
      <c r="L334" s="5"/>
      <c r="M334" s="5"/>
      <c r="N334" s="125"/>
      <c r="O334" s="126"/>
      <c r="P334" s="126"/>
    </row>
    <row r="335" spans="1:16" ht="12.75">
      <c r="A335" s="114"/>
      <c r="B335" s="165"/>
      <c r="C335" s="166"/>
      <c r="D335" s="118"/>
      <c r="E335" s="5"/>
      <c r="F335" s="5"/>
      <c r="G335" s="5"/>
      <c r="H335" s="5"/>
      <c r="I335" s="5"/>
      <c r="J335" s="5"/>
      <c r="K335" s="5"/>
      <c r="L335" s="5"/>
      <c r="M335" s="5"/>
      <c r="N335" s="125"/>
      <c r="O335" s="126"/>
      <c r="P335" s="126"/>
    </row>
    <row r="336" spans="1:16" ht="12.75">
      <c r="A336" s="114"/>
      <c r="B336" s="165"/>
      <c r="C336" s="166"/>
      <c r="D336" s="118"/>
      <c r="E336" s="5"/>
      <c r="F336" s="5"/>
      <c r="G336" s="5"/>
      <c r="H336" s="5"/>
      <c r="I336" s="5"/>
      <c r="J336" s="5"/>
      <c r="K336" s="5"/>
      <c r="L336" s="5"/>
      <c r="M336" s="5"/>
      <c r="N336" s="125"/>
      <c r="O336" s="126"/>
      <c r="P336" s="126"/>
    </row>
    <row r="337" spans="1:16" ht="12.75">
      <c r="A337" s="114"/>
      <c r="B337" s="165"/>
      <c r="C337" s="166"/>
      <c r="D337" s="118"/>
      <c r="E337" s="5"/>
      <c r="F337" s="5"/>
      <c r="G337" s="5"/>
      <c r="H337" s="5"/>
      <c r="I337" s="5"/>
      <c r="J337" s="5"/>
      <c r="K337" s="5"/>
      <c r="L337" s="5"/>
      <c r="M337" s="5"/>
      <c r="N337" s="125"/>
      <c r="O337" s="126"/>
      <c r="P337" s="126"/>
    </row>
    <row r="338" spans="1:16" ht="12.75">
      <c r="A338" s="114"/>
      <c r="B338" s="165"/>
      <c r="C338" s="166"/>
      <c r="D338" s="118"/>
      <c r="E338" s="5"/>
      <c r="F338" s="5"/>
      <c r="G338" s="5"/>
      <c r="H338" s="5"/>
      <c r="I338" s="5"/>
      <c r="J338" s="5"/>
      <c r="K338" s="5"/>
      <c r="L338" s="5"/>
      <c r="M338" s="5"/>
      <c r="N338" s="125"/>
      <c r="O338" s="126"/>
      <c r="P338" s="126"/>
    </row>
    <row r="339" spans="1:16" ht="12.75">
      <c r="A339" s="114"/>
      <c r="B339" s="165"/>
      <c r="C339" s="166"/>
      <c r="D339" s="118"/>
      <c r="E339" s="5"/>
      <c r="F339" s="5"/>
      <c r="G339" s="5"/>
      <c r="H339" s="5"/>
      <c r="I339" s="5"/>
      <c r="J339" s="5"/>
      <c r="K339" s="5"/>
      <c r="L339" s="5"/>
      <c r="M339" s="5"/>
      <c r="N339" s="125"/>
      <c r="O339" s="126"/>
      <c r="P339" s="126"/>
    </row>
    <row r="340" spans="1:16" ht="12.75">
      <c r="A340" s="114"/>
      <c r="B340" s="165"/>
      <c r="C340" s="166"/>
      <c r="D340" s="118"/>
      <c r="E340" s="5"/>
      <c r="F340" s="5"/>
      <c r="G340" s="5"/>
      <c r="H340" s="5"/>
      <c r="I340" s="5"/>
      <c r="J340" s="5"/>
      <c r="K340" s="5"/>
      <c r="L340" s="5"/>
      <c r="M340" s="5"/>
      <c r="N340" s="125"/>
      <c r="O340" s="126"/>
      <c r="P340" s="126"/>
    </row>
    <row r="341" spans="1:16" ht="12.75">
      <c r="A341" s="114"/>
      <c r="B341" s="165"/>
      <c r="C341" s="166"/>
      <c r="D341" s="118"/>
      <c r="E341" s="5"/>
      <c r="F341" s="5"/>
      <c r="G341" s="5"/>
      <c r="H341" s="5"/>
      <c r="I341" s="5"/>
      <c r="J341" s="5"/>
      <c r="K341" s="5"/>
      <c r="L341" s="5"/>
      <c r="M341" s="5"/>
      <c r="N341" s="125"/>
      <c r="O341" s="126"/>
      <c r="P341" s="126"/>
    </row>
    <row r="342" spans="1:16" ht="12.75">
      <c r="A342" s="114"/>
      <c r="B342" s="165"/>
      <c r="C342" s="166"/>
      <c r="D342" s="118"/>
      <c r="E342" s="5"/>
      <c r="F342" s="5"/>
      <c r="G342" s="5"/>
      <c r="H342" s="5"/>
      <c r="I342" s="5"/>
      <c r="J342" s="5"/>
      <c r="K342" s="5"/>
      <c r="L342" s="5"/>
      <c r="M342" s="5"/>
      <c r="N342" s="125"/>
      <c r="O342" s="126"/>
      <c r="P342" s="126"/>
    </row>
    <row r="343" spans="1:16" ht="12.75">
      <c r="A343" s="114"/>
      <c r="B343" s="165"/>
      <c r="C343" s="166"/>
      <c r="D343" s="118"/>
      <c r="E343" s="5"/>
      <c r="F343" s="5"/>
      <c r="G343" s="5"/>
      <c r="H343" s="5"/>
      <c r="I343" s="5"/>
      <c r="J343" s="5"/>
      <c r="K343" s="5"/>
      <c r="L343" s="5"/>
      <c r="M343" s="5"/>
      <c r="N343" s="125"/>
      <c r="O343" s="126"/>
      <c r="P343" s="126"/>
    </row>
    <row r="344" spans="1:16" ht="12.75">
      <c r="A344" s="114"/>
      <c r="B344" s="165"/>
      <c r="C344" s="166"/>
      <c r="D344" s="118"/>
      <c r="E344" s="5"/>
      <c r="F344" s="5"/>
      <c r="G344" s="5"/>
      <c r="H344" s="5"/>
      <c r="I344" s="5"/>
      <c r="J344" s="5"/>
      <c r="K344" s="5"/>
      <c r="L344" s="5"/>
      <c r="M344" s="5"/>
      <c r="N344" s="125"/>
      <c r="O344" s="126"/>
      <c r="P344" s="126"/>
    </row>
    <row r="345" spans="1:16" ht="12.75">
      <c r="A345" s="114"/>
      <c r="B345" s="165"/>
      <c r="C345" s="166"/>
      <c r="D345" s="118"/>
      <c r="E345" s="5"/>
      <c r="F345" s="5"/>
      <c r="G345" s="5"/>
      <c r="H345" s="5"/>
      <c r="I345" s="5"/>
      <c r="J345" s="5"/>
      <c r="K345" s="5"/>
      <c r="L345" s="5"/>
      <c r="M345" s="5"/>
      <c r="N345" s="125"/>
      <c r="O345" s="126"/>
      <c r="P345" s="126"/>
    </row>
    <row r="346" spans="1:16" ht="12.75">
      <c r="A346" s="114"/>
      <c r="B346" s="165"/>
      <c r="C346" s="166"/>
      <c r="D346" s="118"/>
      <c r="E346" s="5"/>
      <c r="F346" s="5"/>
      <c r="G346" s="5"/>
      <c r="H346" s="5"/>
      <c r="I346" s="5"/>
      <c r="J346" s="5"/>
      <c r="K346" s="5"/>
      <c r="L346" s="5"/>
      <c r="M346" s="5"/>
      <c r="N346" s="125"/>
      <c r="O346" s="126"/>
      <c r="P346" s="126"/>
    </row>
    <row r="347" spans="1:16" ht="12.75">
      <c r="A347" s="114"/>
      <c r="B347" s="165"/>
      <c r="C347" s="166"/>
      <c r="D347" s="118"/>
      <c r="E347" s="5"/>
      <c r="F347" s="5"/>
      <c r="G347" s="5"/>
      <c r="H347" s="5"/>
      <c r="I347" s="5"/>
      <c r="J347" s="5"/>
      <c r="K347" s="5"/>
      <c r="L347" s="5"/>
      <c r="M347" s="5"/>
      <c r="N347" s="125"/>
      <c r="O347" s="126"/>
      <c r="P347" s="126"/>
    </row>
    <row r="348" spans="1:16" ht="12.75">
      <c r="A348" s="114"/>
      <c r="B348" s="165"/>
      <c r="C348" s="166"/>
      <c r="D348" s="118"/>
      <c r="E348" s="5"/>
      <c r="F348" s="5"/>
      <c r="G348" s="5"/>
      <c r="H348" s="5"/>
      <c r="I348" s="5"/>
      <c r="J348" s="5"/>
      <c r="K348" s="5"/>
      <c r="L348" s="5"/>
      <c r="M348" s="5"/>
      <c r="N348" s="125"/>
      <c r="O348" s="126"/>
      <c r="P348" s="126"/>
    </row>
    <row r="349" spans="1:16" ht="12.75">
      <c r="A349" s="114"/>
      <c r="B349" s="165"/>
      <c r="C349" s="166"/>
      <c r="D349" s="118"/>
      <c r="E349" s="5"/>
      <c r="F349" s="5"/>
      <c r="G349" s="5"/>
      <c r="H349" s="5"/>
      <c r="I349" s="5"/>
      <c r="J349" s="5"/>
      <c r="K349" s="5"/>
      <c r="L349" s="5"/>
      <c r="M349" s="5"/>
      <c r="N349" s="125"/>
      <c r="O349" s="126"/>
      <c r="P349" s="126"/>
    </row>
    <row r="350" spans="1:16" ht="12.75">
      <c r="A350" s="114"/>
      <c r="B350" s="165"/>
      <c r="C350" s="166"/>
      <c r="D350" s="118"/>
      <c r="E350" s="5"/>
      <c r="F350" s="5"/>
      <c r="G350" s="5"/>
      <c r="H350" s="5"/>
      <c r="I350" s="5"/>
      <c r="J350" s="5"/>
      <c r="K350" s="5"/>
      <c r="L350" s="5"/>
      <c r="M350" s="5"/>
      <c r="N350" s="125"/>
      <c r="O350" s="126"/>
      <c r="P350" s="126"/>
    </row>
    <row r="351" spans="1:16" ht="12.75">
      <c r="A351" s="114"/>
      <c r="B351" s="165"/>
      <c r="C351" s="166"/>
      <c r="D351" s="118"/>
      <c r="E351" s="5"/>
      <c r="F351" s="5"/>
      <c r="G351" s="5"/>
      <c r="H351" s="5"/>
      <c r="I351" s="5"/>
      <c r="J351" s="5"/>
      <c r="K351" s="5"/>
      <c r="L351" s="5"/>
      <c r="M351" s="5"/>
      <c r="N351" s="125"/>
      <c r="O351" s="126"/>
      <c r="P351" s="126"/>
    </row>
    <row r="352" spans="1:16" ht="12.75">
      <c r="A352" s="114"/>
      <c r="B352" s="165"/>
      <c r="C352" s="166"/>
      <c r="D352" s="118"/>
      <c r="E352" s="5"/>
      <c r="F352" s="5"/>
      <c r="G352" s="5"/>
      <c r="H352" s="5"/>
      <c r="I352" s="5"/>
      <c r="J352" s="5"/>
      <c r="K352" s="5"/>
      <c r="L352" s="5"/>
      <c r="M352" s="5"/>
      <c r="N352" s="125"/>
      <c r="O352" s="126"/>
      <c r="P352" s="126"/>
    </row>
    <row r="353" spans="1:16" ht="12.75">
      <c r="A353" s="114"/>
      <c r="B353" s="165"/>
      <c r="C353" s="166"/>
      <c r="D353" s="118"/>
      <c r="E353" s="5"/>
      <c r="F353" s="5"/>
      <c r="G353" s="5"/>
      <c r="H353" s="5"/>
      <c r="I353" s="5"/>
      <c r="J353" s="5"/>
      <c r="K353" s="5"/>
      <c r="L353" s="5"/>
      <c r="M353" s="5"/>
      <c r="N353" s="125"/>
      <c r="O353" s="126"/>
      <c r="P353" s="126"/>
    </row>
    <row r="354" spans="1:16" ht="12.75">
      <c r="A354" s="114"/>
      <c r="B354" s="165"/>
      <c r="C354" s="166"/>
      <c r="D354" s="118"/>
      <c r="E354" s="5"/>
      <c r="F354" s="5"/>
      <c r="G354" s="5"/>
      <c r="H354" s="5"/>
      <c r="I354" s="5"/>
      <c r="J354" s="5"/>
      <c r="K354" s="5"/>
      <c r="L354" s="5"/>
      <c r="M354" s="5"/>
      <c r="N354" s="125"/>
      <c r="O354" s="126"/>
      <c r="P354" s="126"/>
    </row>
    <row r="355" spans="1:16" ht="12.75">
      <c r="A355" s="114"/>
      <c r="B355" s="165"/>
      <c r="C355" s="166"/>
      <c r="D355" s="118"/>
      <c r="E355" s="5"/>
      <c r="F355" s="5"/>
      <c r="G355" s="5"/>
      <c r="H355" s="5"/>
      <c r="I355" s="5"/>
      <c r="J355" s="5"/>
      <c r="K355" s="5"/>
      <c r="L355" s="5"/>
      <c r="M355" s="5"/>
      <c r="N355" s="125"/>
      <c r="O355" s="126"/>
      <c r="P355" s="126"/>
    </row>
    <row r="356" spans="1:16" ht="12.75">
      <c r="A356" s="114"/>
      <c r="B356" s="165"/>
      <c r="C356" s="166"/>
      <c r="D356" s="118"/>
      <c r="E356" s="5"/>
      <c r="F356" s="5"/>
      <c r="G356" s="5"/>
      <c r="H356" s="5"/>
      <c r="I356" s="5"/>
      <c r="J356" s="5"/>
      <c r="K356" s="5"/>
      <c r="L356" s="5"/>
      <c r="M356" s="5"/>
      <c r="N356" s="125"/>
      <c r="O356" s="126"/>
      <c r="P356" s="126"/>
    </row>
    <row r="357" spans="1:16" ht="12.75">
      <c r="A357" s="114"/>
      <c r="B357" s="165"/>
      <c r="C357" s="166"/>
      <c r="D357" s="118"/>
      <c r="E357" s="5"/>
      <c r="F357" s="5"/>
      <c r="G357" s="5"/>
      <c r="H357" s="5"/>
      <c r="I357" s="5"/>
      <c r="J357" s="5"/>
      <c r="K357" s="5"/>
      <c r="L357" s="5"/>
      <c r="M357" s="5"/>
      <c r="N357" s="125"/>
      <c r="O357" s="126"/>
      <c r="P357" s="126"/>
    </row>
    <row r="358" spans="1:16" ht="12.75">
      <c r="A358" s="114"/>
      <c r="B358" s="165"/>
      <c r="C358" s="166"/>
      <c r="D358" s="118"/>
      <c r="E358" s="5"/>
      <c r="F358" s="5"/>
      <c r="G358" s="5"/>
      <c r="H358" s="5"/>
      <c r="I358" s="5"/>
      <c r="J358" s="5"/>
      <c r="K358" s="5"/>
      <c r="L358" s="5"/>
      <c r="M358" s="5"/>
      <c r="N358" s="125"/>
      <c r="O358" s="126"/>
      <c r="P358" s="126"/>
    </row>
    <row r="359" spans="1:16" ht="12.75">
      <c r="A359" s="114"/>
      <c r="B359" s="165"/>
      <c r="C359" s="166"/>
      <c r="D359" s="118"/>
      <c r="E359" s="5"/>
      <c r="F359" s="5"/>
      <c r="G359" s="5"/>
      <c r="H359" s="5"/>
      <c r="I359" s="5"/>
      <c r="J359" s="5"/>
      <c r="K359" s="5"/>
      <c r="L359" s="5"/>
      <c r="M359" s="5"/>
      <c r="N359" s="125"/>
      <c r="O359" s="126"/>
      <c r="P359" s="126"/>
    </row>
    <row r="360" spans="1:16" ht="12.75">
      <c r="A360" s="114"/>
      <c r="B360" s="165"/>
      <c r="C360" s="166"/>
      <c r="D360" s="118"/>
      <c r="E360" s="5"/>
      <c r="F360" s="5"/>
      <c r="G360" s="5"/>
      <c r="H360" s="5"/>
      <c r="I360" s="5"/>
      <c r="J360" s="5"/>
      <c r="K360" s="5"/>
      <c r="L360" s="5"/>
      <c r="M360" s="5"/>
      <c r="N360" s="125"/>
      <c r="O360" s="126"/>
      <c r="P360" s="126"/>
    </row>
    <row r="361" spans="1:16" ht="12.75">
      <c r="A361" s="114"/>
      <c r="B361" s="165"/>
      <c r="C361" s="166"/>
      <c r="D361" s="118"/>
      <c r="E361" s="5"/>
      <c r="F361" s="5"/>
      <c r="G361" s="5"/>
      <c r="H361" s="5"/>
      <c r="I361" s="5"/>
      <c r="J361" s="5"/>
      <c r="K361" s="5"/>
      <c r="L361" s="5"/>
      <c r="M361" s="5"/>
      <c r="N361" s="125"/>
      <c r="O361" s="126"/>
      <c r="P361" s="126"/>
    </row>
    <row r="362" spans="1:16" ht="12.75">
      <c r="A362" s="114"/>
      <c r="B362" s="165"/>
      <c r="C362" s="166"/>
      <c r="D362" s="118"/>
      <c r="E362" s="5"/>
      <c r="F362" s="5"/>
      <c r="G362" s="5"/>
      <c r="H362" s="5"/>
      <c r="I362" s="5"/>
      <c r="J362" s="5"/>
      <c r="K362" s="5"/>
      <c r="L362" s="5"/>
      <c r="M362" s="5"/>
      <c r="N362" s="125"/>
      <c r="O362" s="126"/>
      <c r="P362" s="126"/>
    </row>
    <row r="363" spans="1:16" ht="12.75">
      <c r="A363" s="114"/>
      <c r="B363" s="165"/>
      <c r="C363" s="166"/>
      <c r="D363" s="118"/>
      <c r="E363" s="5"/>
      <c r="F363" s="5"/>
      <c r="G363" s="5"/>
      <c r="H363" s="5"/>
      <c r="I363" s="5"/>
      <c r="J363" s="5"/>
      <c r="K363" s="5"/>
      <c r="L363" s="5"/>
      <c r="M363" s="5"/>
      <c r="N363" s="125"/>
      <c r="O363" s="126"/>
      <c r="P363" s="126"/>
    </row>
    <row r="364" spans="1:16" ht="12.75">
      <c r="A364" s="114"/>
      <c r="B364" s="165"/>
      <c r="C364" s="166"/>
      <c r="D364" s="118"/>
      <c r="E364" s="5"/>
      <c r="F364" s="5"/>
      <c r="G364" s="5"/>
      <c r="H364" s="5"/>
      <c r="I364" s="5"/>
      <c r="J364" s="5"/>
      <c r="K364" s="5"/>
      <c r="L364" s="5"/>
      <c r="M364" s="5"/>
      <c r="N364" s="125"/>
      <c r="O364" s="126"/>
      <c r="P364" s="126"/>
    </row>
    <row r="365" spans="1:16" ht="12.75">
      <c r="A365" s="114"/>
      <c r="B365" s="165"/>
      <c r="C365" s="166"/>
      <c r="D365" s="118"/>
      <c r="E365" s="5"/>
      <c r="F365" s="5"/>
      <c r="G365" s="5"/>
      <c r="H365" s="5"/>
      <c r="I365" s="5"/>
      <c r="J365" s="5"/>
      <c r="K365" s="5"/>
      <c r="L365" s="5"/>
      <c r="M365" s="5"/>
      <c r="N365" s="125"/>
      <c r="O365" s="126"/>
      <c r="P365" s="126"/>
    </row>
    <row r="366" spans="1:16" ht="12.75">
      <c r="A366" s="114"/>
      <c r="B366" s="165"/>
      <c r="C366" s="166"/>
      <c r="D366" s="118"/>
      <c r="E366" s="5"/>
      <c r="F366" s="5"/>
      <c r="G366" s="5"/>
      <c r="H366" s="5"/>
      <c r="I366" s="5"/>
      <c r="J366" s="5"/>
      <c r="K366" s="5"/>
      <c r="L366" s="5"/>
      <c r="M366" s="5"/>
      <c r="N366" s="125"/>
      <c r="O366" s="126"/>
      <c r="P366" s="126"/>
    </row>
    <row r="367" spans="1:16" ht="12.75">
      <c r="A367" s="114"/>
      <c r="B367" s="165"/>
      <c r="C367" s="166"/>
      <c r="D367" s="118"/>
      <c r="E367" s="5"/>
      <c r="F367" s="5"/>
      <c r="G367" s="5"/>
      <c r="H367" s="5"/>
      <c r="I367" s="5"/>
      <c r="J367" s="5"/>
      <c r="K367" s="5"/>
      <c r="L367" s="5"/>
      <c r="M367" s="5"/>
      <c r="N367" s="125"/>
      <c r="O367" s="126"/>
      <c r="P367" s="126"/>
    </row>
    <row r="368" spans="1:16" ht="12.75">
      <c r="A368" s="114"/>
      <c r="B368" s="165"/>
      <c r="C368" s="166"/>
      <c r="D368" s="118"/>
      <c r="E368" s="5"/>
      <c r="F368" s="5"/>
      <c r="G368" s="5"/>
      <c r="H368" s="5"/>
      <c r="I368" s="5"/>
      <c r="J368" s="5"/>
      <c r="K368" s="5"/>
      <c r="L368" s="5"/>
      <c r="M368" s="5"/>
      <c r="N368" s="125"/>
      <c r="O368" s="126"/>
      <c r="P368" s="126"/>
    </row>
    <row r="369" spans="1:16" ht="12.75">
      <c r="A369" s="114"/>
      <c r="B369" s="165"/>
      <c r="C369" s="166"/>
      <c r="D369" s="118"/>
      <c r="E369" s="5"/>
      <c r="F369" s="5"/>
      <c r="G369" s="5"/>
      <c r="H369" s="5"/>
      <c r="I369" s="5"/>
      <c r="J369" s="5"/>
      <c r="K369" s="5"/>
      <c r="L369" s="5"/>
      <c r="M369" s="5"/>
      <c r="N369" s="125"/>
      <c r="O369" s="126"/>
      <c r="P369" s="126"/>
    </row>
    <row r="370" spans="1:16" ht="12.75">
      <c r="A370" s="114"/>
      <c r="B370" s="165"/>
      <c r="C370" s="166"/>
      <c r="D370" s="118"/>
      <c r="E370" s="5"/>
      <c r="F370" s="5"/>
      <c r="G370" s="5"/>
      <c r="H370" s="5"/>
      <c r="I370" s="5"/>
      <c r="J370" s="5"/>
      <c r="K370" s="5"/>
      <c r="L370" s="5"/>
      <c r="M370" s="5"/>
      <c r="N370" s="125"/>
      <c r="O370" s="126"/>
      <c r="P370" s="126"/>
    </row>
    <row r="371" spans="1:16" ht="12.75">
      <c r="A371" s="114"/>
      <c r="B371" s="165"/>
      <c r="C371" s="166"/>
      <c r="D371" s="118"/>
      <c r="E371" s="5"/>
      <c r="F371" s="5"/>
      <c r="G371" s="5"/>
      <c r="H371" s="5"/>
      <c r="I371" s="5"/>
      <c r="J371" s="5"/>
      <c r="K371" s="5"/>
      <c r="L371" s="5"/>
      <c r="M371" s="5"/>
      <c r="N371" s="125"/>
      <c r="O371" s="126"/>
      <c r="P371" s="126"/>
    </row>
    <row r="372" spans="1:16" ht="12.75">
      <c r="A372" s="114"/>
      <c r="B372" s="165"/>
      <c r="C372" s="166"/>
      <c r="D372" s="118"/>
      <c r="E372" s="5"/>
      <c r="F372" s="5"/>
      <c r="G372" s="5"/>
      <c r="H372" s="5"/>
      <c r="I372" s="5"/>
      <c r="J372" s="5"/>
      <c r="K372" s="5"/>
      <c r="L372" s="5"/>
      <c r="M372" s="5"/>
      <c r="N372" s="125"/>
      <c r="O372" s="126"/>
      <c r="P372" s="126"/>
    </row>
    <row r="373" spans="1:16" ht="12.75">
      <c r="A373" s="114"/>
      <c r="B373" s="165"/>
      <c r="C373" s="166"/>
      <c r="D373" s="118"/>
      <c r="E373" s="5"/>
      <c r="F373" s="5"/>
      <c r="G373" s="5"/>
      <c r="H373" s="5"/>
      <c r="I373" s="5"/>
      <c r="J373" s="5"/>
      <c r="K373" s="5"/>
      <c r="L373" s="5"/>
      <c r="M373" s="5"/>
      <c r="N373" s="125"/>
      <c r="O373" s="126"/>
      <c r="P373" s="126"/>
    </row>
    <row r="374" spans="1:16" ht="12.75">
      <c r="A374" s="114"/>
      <c r="B374" s="165"/>
      <c r="C374" s="166"/>
      <c r="D374" s="118"/>
      <c r="E374" s="5"/>
      <c r="F374" s="5"/>
      <c r="G374" s="5"/>
      <c r="H374" s="5"/>
      <c r="I374" s="5"/>
      <c r="J374" s="5"/>
      <c r="K374" s="5"/>
      <c r="L374" s="5"/>
      <c r="M374" s="5"/>
      <c r="N374" s="125"/>
      <c r="O374" s="126"/>
      <c r="P374" s="126"/>
    </row>
    <row r="375" spans="1:16" ht="12.75">
      <c r="A375" s="114"/>
      <c r="B375" s="165"/>
      <c r="C375" s="166"/>
      <c r="D375" s="118"/>
      <c r="E375" s="5"/>
      <c r="F375" s="5"/>
      <c r="G375" s="5"/>
      <c r="H375" s="5"/>
      <c r="I375" s="5"/>
      <c r="J375" s="5"/>
      <c r="K375" s="5"/>
      <c r="L375" s="5"/>
      <c r="M375" s="5"/>
      <c r="N375" s="125"/>
      <c r="O375" s="126"/>
      <c r="P375" s="126"/>
    </row>
    <row r="376" spans="1:16" ht="12.75">
      <c r="A376" s="114"/>
      <c r="B376" s="165"/>
      <c r="C376" s="166"/>
      <c r="D376" s="118"/>
      <c r="E376" s="5"/>
      <c r="F376" s="5"/>
      <c r="G376" s="5"/>
      <c r="H376" s="5"/>
      <c r="I376" s="5"/>
      <c r="J376" s="5"/>
      <c r="K376" s="5"/>
      <c r="L376" s="5"/>
      <c r="M376" s="5"/>
      <c r="N376" s="125"/>
      <c r="O376" s="126"/>
      <c r="P376" s="126"/>
    </row>
    <row r="377" spans="1:16" ht="12.75">
      <c r="A377" s="114"/>
      <c r="B377" s="165"/>
      <c r="C377" s="166"/>
      <c r="D377" s="118"/>
      <c r="E377" s="5"/>
      <c r="F377" s="5"/>
      <c r="G377" s="5"/>
      <c r="H377" s="5"/>
      <c r="I377" s="5"/>
      <c r="J377" s="5"/>
      <c r="K377" s="5"/>
      <c r="L377" s="5"/>
      <c r="M377" s="5"/>
      <c r="N377" s="125"/>
      <c r="O377" s="126"/>
      <c r="P377" s="126"/>
    </row>
    <row r="378" spans="1:16" ht="12.75">
      <c r="A378" s="114"/>
      <c r="B378" s="165"/>
      <c r="C378" s="166"/>
      <c r="D378" s="118"/>
      <c r="E378" s="5"/>
      <c r="F378" s="5"/>
      <c r="G378" s="5"/>
      <c r="H378" s="5"/>
      <c r="I378" s="5"/>
      <c r="J378" s="5"/>
      <c r="K378" s="5"/>
      <c r="L378" s="5"/>
      <c r="M378" s="5"/>
      <c r="N378" s="125"/>
      <c r="O378" s="126"/>
      <c r="P378" s="126"/>
    </row>
    <row r="379" spans="1:16" ht="12.75">
      <c r="A379" s="114"/>
      <c r="B379" s="165"/>
      <c r="C379" s="166"/>
      <c r="D379" s="118"/>
      <c r="E379" s="5"/>
      <c r="F379" s="5"/>
      <c r="G379" s="5"/>
      <c r="H379" s="5"/>
      <c r="I379" s="5"/>
      <c r="J379" s="5"/>
      <c r="K379" s="5"/>
      <c r="L379" s="5"/>
      <c r="M379" s="5"/>
      <c r="N379" s="125"/>
      <c r="O379" s="126"/>
      <c r="P379" s="126"/>
    </row>
    <row r="380" spans="1:16" ht="12.75">
      <c r="A380" s="114"/>
      <c r="B380" s="165"/>
      <c r="C380" s="166"/>
      <c r="D380" s="118"/>
      <c r="E380" s="5"/>
      <c r="F380" s="5"/>
      <c r="G380" s="5"/>
      <c r="H380" s="5"/>
      <c r="I380" s="5"/>
      <c r="J380" s="5"/>
      <c r="K380" s="5"/>
      <c r="L380" s="5"/>
      <c r="M380" s="5"/>
      <c r="N380" s="125"/>
      <c r="O380" s="126"/>
      <c r="P380" s="126"/>
    </row>
    <row r="381" spans="1:16" ht="12.75">
      <c r="A381" s="114"/>
      <c r="B381" s="165"/>
      <c r="C381" s="166"/>
      <c r="D381" s="118"/>
      <c r="E381" s="5"/>
      <c r="F381" s="5"/>
      <c r="G381" s="5"/>
      <c r="H381" s="5"/>
      <c r="I381" s="5"/>
      <c r="J381" s="5"/>
      <c r="K381" s="5"/>
      <c r="L381" s="5"/>
      <c r="M381" s="5"/>
      <c r="N381" s="125"/>
      <c r="O381" s="126"/>
      <c r="P381" s="126"/>
    </row>
    <row r="382" spans="1:16" ht="12.75">
      <c r="A382" s="114"/>
      <c r="B382" s="165"/>
      <c r="C382" s="166"/>
      <c r="D382" s="118"/>
      <c r="E382" s="5"/>
      <c r="F382" s="5"/>
      <c r="G382" s="5"/>
      <c r="H382" s="5"/>
      <c r="I382" s="5"/>
      <c r="J382" s="5"/>
      <c r="K382" s="5"/>
      <c r="L382" s="5"/>
      <c r="M382" s="5"/>
      <c r="N382" s="125"/>
      <c r="O382" s="126"/>
      <c r="P382" s="126"/>
    </row>
    <row r="383" spans="1:16" ht="12.75">
      <c r="A383" s="114"/>
      <c r="B383" s="165"/>
      <c r="C383" s="166"/>
      <c r="D383" s="118"/>
      <c r="E383" s="5"/>
      <c r="F383" s="5"/>
      <c r="G383" s="5"/>
      <c r="H383" s="5"/>
      <c r="I383" s="5"/>
      <c r="J383" s="5"/>
      <c r="K383" s="5"/>
      <c r="L383" s="5"/>
      <c r="M383" s="5"/>
      <c r="N383" s="125"/>
      <c r="O383" s="126"/>
      <c r="P383" s="126"/>
    </row>
    <row r="384" spans="1:16" ht="12.75">
      <c r="A384" s="114"/>
      <c r="B384" s="165"/>
      <c r="C384" s="166"/>
      <c r="D384" s="118"/>
      <c r="E384" s="5"/>
      <c r="F384" s="5"/>
      <c r="G384" s="5"/>
      <c r="H384" s="5"/>
      <c r="I384" s="5"/>
      <c r="J384" s="5"/>
      <c r="K384" s="5"/>
      <c r="L384" s="5"/>
      <c r="M384" s="5"/>
      <c r="N384" s="125"/>
      <c r="O384" s="126"/>
      <c r="P384" s="126"/>
    </row>
    <row r="385" spans="1:16" ht="12.75">
      <c r="A385" s="114"/>
      <c r="B385" s="165"/>
      <c r="C385" s="166"/>
      <c r="D385" s="118"/>
      <c r="E385" s="5"/>
      <c r="F385" s="5"/>
      <c r="G385" s="5"/>
      <c r="H385" s="5"/>
      <c r="I385" s="5"/>
      <c r="J385" s="5"/>
      <c r="K385" s="5"/>
      <c r="L385" s="5"/>
      <c r="M385" s="5"/>
      <c r="N385" s="125"/>
      <c r="O385" s="126"/>
      <c r="P385" s="126"/>
    </row>
    <row r="386" spans="1:16" ht="12.75">
      <c r="A386" s="114"/>
      <c r="B386" s="165"/>
      <c r="C386" s="166"/>
      <c r="D386" s="118"/>
      <c r="E386" s="5"/>
      <c r="F386" s="5"/>
      <c r="G386" s="5"/>
      <c r="H386" s="5"/>
      <c r="I386" s="5"/>
      <c r="J386" s="5"/>
      <c r="K386" s="5"/>
      <c r="L386" s="5"/>
      <c r="M386" s="5"/>
      <c r="N386" s="125"/>
      <c r="O386" s="126"/>
      <c r="P386" s="126"/>
    </row>
    <row r="387" spans="1:16" ht="12.75">
      <c r="A387" s="114"/>
      <c r="B387" s="165"/>
      <c r="C387" s="166"/>
      <c r="D387" s="118"/>
      <c r="E387" s="5"/>
      <c r="F387" s="5"/>
      <c r="G387" s="5"/>
      <c r="H387" s="5"/>
      <c r="I387" s="5"/>
      <c r="J387" s="5"/>
      <c r="K387" s="5"/>
      <c r="L387" s="5"/>
      <c r="M387" s="5"/>
      <c r="N387" s="125"/>
      <c r="O387" s="126"/>
      <c r="P387" s="126"/>
    </row>
    <row r="388" spans="1:16" ht="12.75">
      <c r="A388" s="114"/>
      <c r="B388" s="165"/>
      <c r="C388" s="166"/>
      <c r="D388" s="118"/>
      <c r="E388" s="5"/>
      <c r="F388" s="5"/>
      <c r="G388" s="5"/>
      <c r="H388" s="5"/>
      <c r="I388" s="5"/>
      <c r="J388" s="5"/>
      <c r="K388" s="5"/>
      <c r="L388" s="5"/>
      <c r="M388" s="5"/>
      <c r="N388" s="125"/>
      <c r="O388" s="126"/>
      <c r="P388" s="126"/>
    </row>
    <row r="389" spans="1:16" ht="12.75">
      <c r="A389" s="114"/>
      <c r="B389" s="165"/>
      <c r="C389" s="166"/>
      <c r="D389" s="118"/>
      <c r="E389" s="5"/>
      <c r="F389" s="5"/>
      <c r="G389" s="5"/>
      <c r="H389" s="5"/>
      <c r="I389" s="5"/>
      <c r="J389" s="5"/>
      <c r="K389" s="5"/>
      <c r="L389" s="5"/>
      <c r="M389" s="5"/>
      <c r="N389" s="125"/>
      <c r="O389" s="126"/>
      <c r="P389" s="126"/>
    </row>
    <row r="390" spans="1:16" ht="12.75">
      <c r="A390" s="114"/>
      <c r="B390" s="165"/>
      <c r="C390" s="166"/>
      <c r="D390" s="118"/>
      <c r="E390" s="5"/>
      <c r="F390" s="5"/>
      <c r="G390" s="5"/>
      <c r="H390" s="5"/>
      <c r="I390" s="5"/>
      <c r="J390" s="5"/>
      <c r="K390" s="5"/>
      <c r="L390" s="5"/>
      <c r="M390" s="5"/>
      <c r="N390" s="125"/>
      <c r="O390" s="126"/>
      <c r="P390" s="126"/>
    </row>
    <row r="391" spans="1:16" ht="12.75">
      <c r="A391" s="114"/>
      <c r="B391" s="165"/>
      <c r="C391" s="166"/>
      <c r="D391" s="118"/>
      <c r="E391" s="5"/>
      <c r="F391" s="5"/>
      <c r="G391" s="5"/>
      <c r="H391" s="5"/>
      <c r="I391" s="5"/>
      <c r="J391" s="5"/>
      <c r="K391" s="5"/>
      <c r="L391" s="5"/>
      <c r="M391" s="5"/>
      <c r="N391" s="125"/>
      <c r="O391" s="126"/>
      <c r="P391" s="126"/>
    </row>
    <row r="392" spans="1:16" ht="12.75">
      <c r="A392" s="114"/>
      <c r="B392" s="165"/>
      <c r="C392" s="166"/>
      <c r="D392" s="118"/>
      <c r="E392" s="5"/>
      <c r="F392" s="5"/>
      <c r="G392" s="5"/>
      <c r="H392" s="5"/>
      <c r="I392" s="5"/>
      <c r="J392" s="5"/>
      <c r="K392" s="5"/>
      <c r="L392" s="5"/>
      <c r="M392" s="5"/>
      <c r="N392" s="125"/>
      <c r="O392" s="126"/>
      <c r="P392" s="126"/>
    </row>
    <row r="393" spans="1:16" ht="12.75">
      <c r="A393" s="114"/>
      <c r="B393" s="165"/>
      <c r="C393" s="166"/>
      <c r="D393" s="118"/>
      <c r="E393" s="5"/>
      <c r="F393" s="5"/>
      <c r="G393" s="5"/>
      <c r="H393" s="5"/>
      <c r="I393" s="5"/>
      <c r="J393" s="5"/>
      <c r="K393" s="5"/>
      <c r="L393" s="5"/>
      <c r="M393" s="5"/>
      <c r="N393" s="125"/>
      <c r="O393" s="126"/>
      <c r="P393" s="126"/>
    </row>
    <row r="394" spans="1:16" ht="12.75">
      <c r="A394" s="114"/>
      <c r="B394" s="165"/>
      <c r="C394" s="166"/>
      <c r="D394" s="118"/>
      <c r="E394" s="5"/>
      <c r="F394" s="5"/>
      <c r="G394" s="5"/>
      <c r="H394" s="5"/>
      <c r="I394" s="5"/>
      <c r="J394" s="5"/>
      <c r="K394" s="5"/>
      <c r="L394" s="5"/>
      <c r="M394" s="5"/>
      <c r="N394" s="125"/>
      <c r="O394" s="126"/>
      <c r="P394" s="126"/>
    </row>
    <row r="395" spans="1:16" ht="12.75">
      <c r="A395" s="114"/>
      <c r="B395" s="165"/>
      <c r="C395" s="166"/>
      <c r="D395" s="118"/>
      <c r="E395" s="5"/>
      <c r="F395" s="5"/>
      <c r="G395" s="5"/>
      <c r="H395" s="5"/>
      <c r="I395" s="5"/>
      <c r="J395" s="5"/>
      <c r="K395" s="5"/>
      <c r="L395" s="5"/>
      <c r="M395" s="5"/>
      <c r="N395" s="125"/>
      <c r="O395" s="126"/>
      <c r="P395" s="126"/>
    </row>
    <row r="396" spans="1:16" ht="12.75">
      <c r="A396" s="114"/>
      <c r="B396" s="165"/>
      <c r="C396" s="166"/>
      <c r="D396" s="118"/>
      <c r="E396" s="5"/>
      <c r="F396" s="5"/>
      <c r="G396" s="5"/>
      <c r="H396" s="5"/>
      <c r="I396" s="5"/>
      <c r="J396" s="5"/>
      <c r="K396" s="5"/>
      <c r="L396" s="5"/>
      <c r="M396" s="5"/>
      <c r="N396" s="125"/>
      <c r="O396" s="126"/>
      <c r="P396" s="126"/>
    </row>
    <row r="397" spans="1:16" ht="12.75">
      <c r="A397" s="114"/>
      <c r="B397" s="165"/>
      <c r="C397" s="166"/>
      <c r="D397" s="118"/>
      <c r="E397" s="5"/>
      <c r="F397" s="5"/>
      <c r="G397" s="5"/>
      <c r="H397" s="5"/>
      <c r="I397" s="5"/>
      <c r="J397" s="5"/>
      <c r="K397" s="5"/>
      <c r="L397" s="5"/>
      <c r="M397" s="5"/>
      <c r="N397" s="125"/>
      <c r="O397" s="126"/>
      <c r="P397" s="126"/>
    </row>
    <row r="398" spans="1:16" ht="12.75">
      <c r="A398" s="114"/>
      <c r="B398" s="165"/>
      <c r="C398" s="166"/>
      <c r="D398" s="118"/>
      <c r="E398" s="5"/>
      <c r="F398" s="5"/>
      <c r="G398" s="5"/>
      <c r="H398" s="5"/>
      <c r="I398" s="5"/>
      <c r="J398" s="5"/>
      <c r="K398" s="5"/>
      <c r="L398" s="5"/>
      <c r="M398" s="5"/>
      <c r="N398" s="125"/>
      <c r="O398" s="126"/>
      <c r="P398" s="126"/>
    </row>
    <row r="399" spans="1:16" ht="12.75">
      <c r="A399" s="114"/>
      <c r="B399" s="165"/>
      <c r="C399" s="166"/>
      <c r="D399" s="118"/>
      <c r="E399" s="5"/>
      <c r="F399" s="5"/>
      <c r="G399" s="5"/>
      <c r="H399" s="5"/>
      <c r="I399" s="5"/>
      <c r="J399" s="5"/>
      <c r="K399" s="5"/>
      <c r="L399" s="5"/>
      <c r="M399" s="5"/>
      <c r="N399" s="125"/>
      <c r="O399" s="126"/>
      <c r="P399" s="126"/>
    </row>
    <row r="400" spans="1:16" ht="12.75">
      <c r="A400" s="114"/>
      <c r="B400" s="165"/>
      <c r="C400" s="166"/>
      <c r="D400" s="118"/>
      <c r="E400" s="5"/>
      <c r="F400" s="5"/>
      <c r="G400" s="5"/>
      <c r="H400" s="5"/>
      <c r="I400" s="5"/>
      <c r="J400" s="5"/>
      <c r="K400" s="5"/>
      <c r="L400" s="5"/>
      <c r="M400" s="5"/>
      <c r="N400" s="125"/>
      <c r="O400" s="126"/>
      <c r="P400" s="126"/>
    </row>
    <row r="401" spans="1:16" ht="12.75">
      <c r="A401" s="114"/>
      <c r="B401" s="165"/>
      <c r="C401" s="166"/>
      <c r="D401" s="118"/>
      <c r="E401" s="5"/>
      <c r="F401" s="5"/>
      <c r="G401" s="5"/>
      <c r="H401" s="5"/>
      <c r="I401" s="5"/>
      <c r="J401" s="5"/>
      <c r="K401" s="5"/>
      <c r="L401" s="5"/>
      <c r="M401" s="5"/>
      <c r="N401" s="125"/>
      <c r="O401" s="126"/>
      <c r="P401" s="126"/>
    </row>
    <row r="402" spans="1:16" ht="12.75">
      <c r="A402" s="114"/>
      <c r="B402" s="165"/>
      <c r="C402" s="166"/>
      <c r="D402" s="118"/>
      <c r="E402" s="5"/>
      <c r="F402" s="5"/>
      <c r="G402" s="5"/>
      <c r="H402" s="5"/>
      <c r="I402" s="5"/>
      <c r="J402" s="5"/>
      <c r="K402" s="5"/>
      <c r="L402" s="5"/>
      <c r="M402" s="5"/>
      <c r="N402" s="125"/>
      <c r="O402" s="126"/>
      <c r="P402" s="126"/>
    </row>
    <row r="403" spans="1:16" ht="12.75">
      <c r="A403" s="114"/>
      <c r="B403" s="165"/>
      <c r="C403" s="166"/>
      <c r="D403" s="118"/>
      <c r="E403" s="5"/>
      <c r="F403" s="5"/>
      <c r="G403" s="5"/>
      <c r="H403" s="5"/>
      <c r="I403" s="5"/>
      <c r="J403" s="5"/>
      <c r="K403" s="5"/>
      <c r="L403" s="5"/>
      <c r="M403" s="5"/>
      <c r="N403" s="125"/>
      <c r="O403" s="126"/>
      <c r="P403" s="126"/>
    </row>
    <row r="404" spans="1:16" ht="12.75">
      <c r="A404" s="114"/>
      <c r="B404" s="165"/>
      <c r="C404" s="166"/>
      <c r="D404" s="118"/>
      <c r="E404" s="5"/>
      <c r="F404" s="5"/>
      <c r="G404" s="5"/>
      <c r="H404" s="5"/>
      <c r="I404" s="5"/>
      <c r="J404" s="5"/>
      <c r="K404" s="5"/>
      <c r="L404" s="5"/>
      <c r="M404" s="5"/>
      <c r="N404" s="125"/>
      <c r="O404" s="126"/>
      <c r="P404" s="126"/>
    </row>
    <row r="405" spans="1:16" ht="12.75">
      <c r="A405" s="114"/>
      <c r="B405" s="165"/>
      <c r="C405" s="166"/>
      <c r="D405" s="118"/>
      <c r="E405" s="5"/>
      <c r="F405" s="5"/>
      <c r="G405" s="5"/>
      <c r="H405" s="5"/>
      <c r="I405" s="5"/>
      <c r="J405" s="5"/>
      <c r="K405" s="5"/>
      <c r="L405" s="5"/>
      <c r="M405" s="5"/>
      <c r="N405" s="125"/>
      <c r="O405" s="126"/>
      <c r="P405" s="126"/>
    </row>
    <row r="406" spans="1:16" ht="12.75">
      <c r="A406" s="114"/>
      <c r="B406" s="165"/>
      <c r="C406" s="166"/>
      <c r="D406" s="118"/>
      <c r="E406" s="5"/>
      <c r="F406" s="5"/>
      <c r="G406" s="5"/>
      <c r="H406" s="5"/>
      <c r="I406" s="5"/>
      <c r="J406" s="5"/>
      <c r="K406" s="5"/>
      <c r="L406" s="5"/>
      <c r="M406" s="5"/>
      <c r="N406" s="125"/>
      <c r="O406" s="126"/>
      <c r="P406" s="126"/>
    </row>
    <row r="407" spans="1:16" ht="12.75">
      <c r="A407" s="114"/>
      <c r="B407" s="165"/>
      <c r="C407" s="166"/>
      <c r="D407" s="118"/>
      <c r="E407" s="5"/>
      <c r="F407" s="5"/>
      <c r="G407" s="5"/>
      <c r="H407" s="5"/>
      <c r="I407" s="5"/>
      <c r="J407" s="5"/>
      <c r="K407" s="5"/>
      <c r="L407" s="5"/>
      <c r="M407" s="5"/>
      <c r="N407" s="125"/>
      <c r="O407" s="126"/>
      <c r="P407" s="126"/>
    </row>
    <row r="408" spans="1:16" ht="12.75">
      <c r="A408" s="114"/>
      <c r="B408" s="165"/>
      <c r="C408" s="166"/>
      <c r="D408" s="118"/>
      <c r="E408" s="5"/>
      <c r="F408" s="5"/>
      <c r="G408" s="5"/>
      <c r="H408" s="5"/>
      <c r="I408" s="5"/>
      <c r="J408" s="5"/>
      <c r="K408" s="5"/>
      <c r="L408" s="5"/>
      <c r="M408" s="5"/>
      <c r="N408" s="125"/>
      <c r="O408" s="126"/>
      <c r="P408" s="126"/>
    </row>
    <row r="409" spans="1:16" ht="12.75">
      <c r="A409" s="114"/>
      <c r="B409" s="165"/>
      <c r="C409" s="166"/>
      <c r="D409" s="118"/>
      <c r="E409" s="5"/>
      <c r="F409" s="5"/>
      <c r="G409" s="5"/>
      <c r="H409" s="5"/>
      <c r="I409" s="5"/>
      <c r="J409" s="5"/>
      <c r="K409" s="5"/>
      <c r="L409" s="5"/>
      <c r="M409" s="5"/>
      <c r="N409" s="125"/>
      <c r="O409" s="126"/>
      <c r="P409" s="126"/>
    </row>
    <row r="410" spans="1:16" ht="12.75">
      <c r="A410" s="114"/>
      <c r="B410" s="165"/>
      <c r="C410" s="166"/>
      <c r="D410" s="118"/>
      <c r="E410" s="5"/>
      <c r="F410" s="5"/>
      <c r="G410" s="5"/>
      <c r="H410" s="5"/>
      <c r="I410" s="5"/>
      <c r="J410" s="5"/>
      <c r="K410" s="5"/>
      <c r="L410" s="5"/>
      <c r="M410" s="5"/>
      <c r="N410" s="125"/>
      <c r="O410" s="126"/>
      <c r="P410" s="126"/>
    </row>
    <row r="411" spans="1:16" ht="12.75">
      <c r="A411" s="114"/>
      <c r="B411" s="165"/>
      <c r="C411" s="166"/>
      <c r="D411" s="118"/>
      <c r="E411" s="5"/>
      <c r="F411" s="5"/>
      <c r="G411" s="5"/>
      <c r="H411" s="5"/>
      <c r="I411" s="5"/>
      <c r="J411" s="5"/>
      <c r="K411" s="5"/>
      <c r="L411" s="5"/>
      <c r="M411" s="5"/>
      <c r="N411" s="125"/>
      <c r="O411" s="126"/>
      <c r="P411" s="126"/>
    </row>
    <row r="412" spans="1:16" ht="12.75">
      <c r="A412" s="114"/>
      <c r="B412" s="165"/>
      <c r="C412" s="166"/>
      <c r="D412" s="118"/>
      <c r="E412" s="5"/>
      <c r="F412" s="5"/>
      <c r="G412" s="5"/>
      <c r="H412" s="5"/>
      <c r="I412" s="5"/>
      <c r="J412" s="5"/>
      <c r="K412" s="5"/>
      <c r="L412" s="5"/>
      <c r="M412" s="5"/>
      <c r="N412" s="125"/>
      <c r="O412" s="126"/>
      <c r="P412" s="126"/>
    </row>
    <row r="413" spans="1:16" ht="12.75">
      <c r="A413" s="114"/>
      <c r="B413" s="165"/>
      <c r="C413" s="166"/>
      <c r="D413" s="118"/>
      <c r="E413" s="5"/>
      <c r="F413" s="5"/>
      <c r="G413" s="5"/>
      <c r="H413" s="5"/>
      <c r="I413" s="5"/>
      <c r="J413" s="5"/>
      <c r="K413" s="5"/>
      <c r="L413" s="5"/>
      <c r="M413" s="5"/>
      <c r="N413" s="125"/>
      <c r="O413" s="126"/>
      <c r="P413" s="126"/>
    </row>
    <row r="414" spans="1:16" ht="12.75">
      <c r="A414" s="114"/>
      <c r="B414" s="165"/>
      <c r="C414" s="166"/>
      <c r="D414" s="118"/>
      <c r="E414" s="5"/>
      <c r="F414" s="5"/>
      <c r="G414" s="5"/>
      <c r="H414" s="5"/>
      <c r="I414" s="5"/>
      <c r="J414" s="5"/>
      <c r="K414" s="5"/>
      <c r="L414" s="5"/>
      <c r="M414" s="5"/>
      <c r="N414" s="125"/>
      <c r="O414" s="126"/>
      <c r="P414" s="126"/>
    </row>
    <row r="415" spans="1:16" ht="12.75">
      <c r="A415" s="114"/>
      <c r="B415" s="165"/>
      <c r="C415" s="166"/>
      <c r="D415" s="118"/>
      <c r="E415" s="5"/>
      <c r="F415" s="5"/>
      <c r="G415" s="5"/>
      <c r="H415" s="5"/>
      <c r="I415" s="5"/>
      <c r="J415" s="5"/>
      <c r="K415" s="5"/>
      <c r="L415" s="5"/>
      <c r="M415" s="5"/>
      <c r="N415" s="125"/>
      <c r="O415" s="126"/>
      <c r="P415" s="126"/>
    </row>
    <row r="416" spans="1:16" ht="12.75">
      <c r="A416" s="114"/>
      <c r="B416" s="165"/>
      <c r="C416" s="166"/>
      <c r="D416" s="118"/>
      <c r="E416" s="5"/>
      <c r="F416" s="5"/>
      <c r="G416" s="5"/>
      <c r="H416" s="5"/>
      <c r="I416" s="5"/>
      <c r="J416" s="5"/>
      <c r="K416" s="5"/>
      <c r="L416" s="5"/>
      <c r="M416" s="5"/>
      <c r="N416" s="125"/>
      <c r="O416" s="126"/>
      <c r="P416" s="126"/>
    </row>
    <row r="417" spans="1:16" ht="12.75">
      <c r="A417" s="114"/>
      <c r="B417" s="165"/>
      <c r="C417" s="166"/>
      <c r="D417" s="118"/>
      <c r="E417" s="5"/>
      <c r="F417" s="5"/>
      <c r="G417" s="5"/>
      <c r="H417" s="5"/>
      <c r="I417" s="5"/>
      <c r="J417" s="5"/>
      <c r="K417" s="5"/>
      <c r="L417" s="5"/>
      <c r="M417" s="5"/>
      <c r="N417" s="125"/>
      <c r="O417" s="126"/>
      <c r="P417" s="126"/>
    </row>
    <row r="418" spans="1:16" ht="12.75">
      <c r="A418" s="114"/>
      <c r="B418" s="165"/>
      <c r="C418" s="166"/>
      <c r="D418" s="118"/>
      <c r="E418" s="5"/>
      <c r="F418" s="5"/>
      <c r="G418" s="5"/>
      <c r="H418" s="5"/>
      <c r="I418" s="5"/>
      <c r="J418" s="5"/>
      <c r="K418" s="5"/>
      <c r="L418" s="5"/>
      <c r="M418" s="5"/>
      <c r="N418" s="125"/>
      <c r="O418" s="126"/>
      <c r="P418" s="126"/>
    </row>
    <row r="419" spans="1:16" ht="12.75">
      <c r="A419" s="114"/>
      <c r="B419" s="165"/>
      <c r="C419" s="166"/>
      <c r="D419" s="118"/>
      <c r="E419" s="5"/>
      <c r="F419" s="5"/>
      <c r="G419" s="5"/>
      <c r="H419" s="5"/>
      <c r="I419" s="5"/>
      <c r="J419" s="5"/>
      <c r="K419" s="5"/>
      <c r="L419" s="5"/>
      <c r="M419" s="5"/>
      <c r="N419" s="125"/>
      <c r="O419" s="126"/>
      <c r="P419" s="126"/>
    </row>
    <row r="420" spans="1:16" ht="12.75">
      <c r="A420" s="114"/>
      <c r="B420" s="165"/>
      <c r="C420" s="166"/>
      <c r="D420" s="118"/>
      <c r="E420" s="5"/>
      <c r="F420" s="5"/>
      <c r="G420" s="5"/>
      <c r="H420" s="5"/>
      <c r="I420" s="5"/>
      <c r="J420" s="5"/>
      <c r="K420" s="5"/>
      <c r="L420" s="5"/>
      <c r="M420" s="5"/>
      <c r="N420" s="125"/>
      <c r="O420" s="126"/>
      <c r="P420" s="126"/>
    </row>
    <row r="421" spans="1:16" ht="12.75">
      <c r="A421" s="114"/>
      <c r="B421" s="165"/>
      <c r="C421" s="166"/>
      <c r="D421" s="118"/>
      <c r="E421" s="5"/>
      <c r="F421" s="5"/>
      <c r="G421" s="5"/>
      <c r="H421" s="5"/>
      <c r="I421" s="5"/>
      <c r="J421" s="5"/>
      <c r="K421" s="5"/>
      <c r="L421" s="5"/>
      <c r="M421" s="5"/>
      <c r="N421" s="125"/>
      <c r="O421" s="126"/>
      <c r="P421" s="126"/>
    </row>
    <row r="422" spans="1:16" ht="12.75">
      <c r="A422" s="114"/>
      <c r="B422" s="165"/>
      <c r="C422" s="166"/>
      <c r="D422" s="118"/>
      <c r="E422" s="5"/>
      <c r="F422" s="5"/>
      <c r="G422" s="5"/>
      <c r="H422" s="5"/>
      <c r="I422" s="5"/>
      <c r="J422" s="5"/>
      <c r="K422" s="5"/>
      <c r="L422" s="5"/>
      <c r="M422" s="5"/>
      <c r="N422" s="125"/>
      <c r="O422" s="126"/>
      <c r="P422" s="126"/>
    </row>
    <row r="423" spans="1:16" ht="12.75">
      <c r="A423" s="114"/>
      <c r="B423" s="165"/>
      <c r="C423" s="166"/>
      <c r="D423" s="118"/>
      <c r="E423" s="5"/>
      <c r="F423" s="5"/>
      <c r="G423" s="5"/>
      <c r="H423" s="5"/>
      <c r="I423" s="5"/>
      <c r="J423" s="5"/>
      <c r="K423" s="5"/>
      <c r="L423" s="5"/>
      <c r="M423" s="5"/>
      <c r="N423" s="125"/>
      <c r="O423" s="126"/>
      <c r="P423" s="126"/>
    </row>
    <row r="424" spans="1:16" ht="12.75">
      <c r="A424" s="114"/>
      <c r="B424" s="165"/>
      <c r="C424" s="166"/>
      <c r="D424" s="118"/>
      <c r="E424" s="5"/>
      <c r="F424" s="5"/>
      <c r="G424" s="5"/>
      <c r="H424" s="5"/>
      <c r="I424" s="5"/>
      <c r="J424" s="5"/>
      <c r="K424" s="5"/>
      <c r="L424" s="5"/>
      <c r="M424" s="5"/>
      <c r="N424" s="125"/>
      <c r="O424" s="126"/>
      <c r="P424" s="126"/>
    </row>
    <row r="425" spans="1:16" ht="12.75">
      <c r="A425" s="114"/>
      <c r="B425" s="165"/>
      <c r="C425" s="166"/>
      <c r="D425" s="118"/>
      <c r="E425" s="5"/>
      <c r="F425" s="5"/>
      <c r="G425" s="5"/>
      <c r="H425" s="5"/>
      <c r="I425" s="5"/>
      <c r="J425" s="5"/>
      <c r="K425" s="5"/>
      <c r="L425" s="5"/>
      <c r="M425" s="5"/>
      <c r="N425" s="125"/>
      <c r="O425" s="126"/>
      <c r="P425" s="126"/>
    </row>
    <row r="426" spans="1:16" ht="12.75">
      <c r="A426" s="114"/>
      <c r="B426" s="165"/>
      <c r="C426" s="166"/>
      <c r="D426" s="118"/>
      <c r="E426" s="5"/>
      <c r="F426" s="5"/>
      <c r="G426" s="5"/>
      <c r="H426" s="5"/>
      <c r="I426" s="5"/>
      <c r="J426" s="5"/>
      <c r="K426" s="5"/>
      <c r="L426" s="5"/>
      <c r="M426" s="5"/>
      <c r="N426" s="125"/>
      <c r="O426" s="126"/>
      <c r="P426" s="126"/>
    </row>
    <row r="427" spans="1:16" ht="12.75">
      <c r="A427" s="114"/>
      <c r="B427" s="165"/>
      <c r="C427" s="166"/>
      <c r="D427" s="118"/>
      <c r="E427" s="5"/>
      <c r="F427" s="5"/>
      <c r="G427" s="5"/>
      <c r="H427" s="5"/>
      <c r="I427" s="5"/>
      <c r="J427" s="5"/>
      <c r="K427" s="5"/>
      <c r="L427" s="5"/>
      <c r="M427" s="5"/>
      <c r="N427" s="125"/>
      <c r="O427" s="126"/>
      <c r="P427" s="126"/>
    </row>
    <row r="428" spans="1:16" ht="12.75">
      <c r="A428" s="114"/>
      <c r="B428" s="165"/>
      <c r="C428" s="166"/>
      <c r="D428" s="118"/>
      <c r="E428" s="5"/>
      <c r="F428" s="5"/>
      <c r="G428" s="5"/>
      <c r="H428" s="5"/>
      <c r="I428" s="5"/>
      <c r="J428" s="5"/>
      <c r="K428" s="5"/>
      <c r="L428" s="5"/>
      <c r="M428" s="5"/>
      <c r="N428" s="125"/>
      <c r="O428" s="126"/>
      <c r="P428" s="126"/>
    </row>
    <row r="429" spans="1:16" ht="12.75">
      <c r="A429" s="114"/>
      <c r="B429" s="165"/>
      <c r="C429" s="166"/>
      <c r="D429" s="118"/>
      <c r="E429" s="5"/>
      <c r="F429" s="5"/>
      <c r="G429" s="5"/>
      <c r="H429" s="5"/>
      <c r="I429" s="5"/>
      <c r="J429" s="5"/>
      <c r="K429" s="5"/>
      <c r="L429" s="5"/>
      <c r="M429" s="5"/>
      <c r="N429" s="125"/>
      <c r="O429" s="126"/>
      <c r="P429" s="126"/>
    </row>
    <row r="430" spans="1:16" ht="12.75">
      <c r="A430" s="114"/>
      <c r="B430" s="165"/>
      <c r="C430" s="166"/>
      <c r="D430" s="118"/>
      <c r="E430" s="5"/>
      <c r="F430" s="5"/>
      <c r="G430" s="5"/>
      <c r="H430" s="5"/>
      <c r="I430" s="5"/>
      <c r="J430" s="5"/>
      <c r="K430" s="5"/>
      <c r="L430" s="5"/>
      <c r="M430" s="5"/>
      <c r="N430" s="125"/>
      <c r="O430" s="126"/>
      <c r="P430" s="126"/>
    </row>
    <row r="431" spans="1:16" ht="12.75">
      <c r="A431" s="114"/>
      <c r="B431" s="165"/>
      <c r="C431" s="166"/>
      <c r="D431" s="118"/>
      <c r="E431" s="5"/>
      <c r="F431" s="5"/>
      <c r="G431" s="5"/>
      <c r="H431" s="5"/>
      <c r="I431" s="5"/>
      <c r="J431" s="5"/>
      <c r="K431" s="5"/>
      <c r="L431" s="5"/>
      <c r="M431" s="5"/>
      <c r="N431" s="125"/>
      <c r="O431" s="126"/>
      <c r="P431" s="126"/>
    </row>
    <row r="432" spans="1:16" ht="12.75">
      <c r="A432" s="114"/>
      <c r="B432" s="165"/>
      <c r="C432" s="166"/>
      <c r="D432" s="118"/>
      <c r="E432" s="5"/>
      <c r="F432" s="5"/>
      <c r="G432" s="5"/>
      <c r="H432" s="5"/>
      <c r="I432" s="5"/>
      <c r="J432" s="5"/>
      <c r="K432" s="5"/>
      <c r="L432" s="5"/>
      <c r="M432" s="5"/>
      <c r="N432" s="125"/>
      <c r="O432" s="126"/>
      <c r="P432" s="126"/>
    </row>
    <row r="433" spans="1:16" ht="12.75">
      <c r="A433" s="114"/>
      <c r="B433" s="165"/>
      <c r="C433" s="166"/>
      <c r="D433" s="118"/>
      <c r="E433" s="5"/>
      <c r="F433" s="5"/>
      <c r="G433" s="5"/>
      <c r="H433" s="5"/>
      <c r="I433" s="5"/>
      <c r="J433" s="5"/>
      <c r="K433" s="5"/>
      <c r="L433" s="5"/>
      <c r="M433" s="5"/>
      <c r="N433" s="125"/>
      <c r="O433" s="126"/>
      <c r="P433" s="126"/>
    </row>
    <row r="434" spans="1:16" ht="12.75">
      <c r="A434" s="114"/>
      <c r="B434" s="165"/>
      <c r="C434" s="166"/>
      <c r="D434" s="118"/>
      <c r="E434" s="5"/>
      <c r="F434" s="5"/>
      <c r="G434" s="5"/>
      <c r="H434" s="5"/>
      <c r="I434" s="5"/>
      <c r="J434" s="5"/>
      <c r="K434" s="5"/>
      <c r="L434" s="5"/>
      <c r="M434" s="5"/>
      <c r="N434" s="125"/>
      <c r="O434" s="126"/>
      <c r="P434" s="126"/>
    </row>
    <row r="435" spans="1:16" ht="12.75">
      <c r="A435" s="114"/>
      <c r="B435" s="165"/>
      <c r="C435" s="166"/>
      <c r="D435" s="118"/>
      <c r="E435" s="5"/>
      <c r="F435" s="5"/>
      <c r="G435" s="5"/>
      <c r="H435" s="5"/>
      <c r="I435" s="5"/>
      <c r="J435" s="5"/>
      <c r="K435" s="5"/>
      <c r="L435" s="5"/>
      <c r="M435" s="5"/>
      <c r="N435" s="125"/>
      <c r="O435" s="126"/>
      <c r="P435" s="126"/>
    </row>
    <row r="436" spans="1:16" ht="12.75">
      <c r="A436" s="114"/>
      <c r="B436" s="165"/>
      <c r="C436" s="166"/>
      <c r="D436" s="118"/>
      <c r="E436" s="5"/>
      <c r="F436" s="5"/>
      <c r="G436" s="5"/>
      <c r="H436" s="5"/>
      <c r="I436" s="5"/>
      <c r="J436" s="5"/>
      <c r="K436" s="5"/>
      <c r="L436" s="5"/>
      <c r="M436" s="5"/>
      <c r="N436" s="125"/>
      <c r="O436" s="126"/>
      <c r="P436" s="126"/>
    </row>
    <row r="437" spans="1:16" ht="12.75">
      <c r="A437" s="114"/>
      <c r="B437" s="165"/>
      <c r="C437" s="166"/>
      <c r="D437" s="118"/>
      <c r="E437" s="5"/>
      <c r="F437" s="5"/>
      <c r="G437" s="5"/>
      <c r="H437" s="5"/>
      <c r="I437" s="5"/>
      <c r="J437" s="5"/>
      <c r="K437" s="5"/>
      <c r="L437" s="5"/>
      <c r="M437" s="5"/>
      <c r="N437" s="125"/>
      <c r="O437" s="126"/>
      <c r="P437" s="126"/>
    </row>
    <row r="438" spans="1:16" ht="12.75">
      <c r="A438" s="114"/>
      <c r="B438" s="165"/>
      <c r="C438" s="166"/>
      <c r="D438" s="118"/>
      <c r="E438" s="5"/>
      <c r="F438" s="5"/>
      <c r="G438" s="5"/>
      <c r="H438" s="5"/>
      <c r="I438" s="5"/>
      <c r="J438" s="5"/>
      <c r="K438" s="5"/>
      <c r="L438" s="5"/>
      <c r="M438" s="5"/>
      <c r="N438" s="125"/>
      <c r="O438" s="126"/>
      <c r="P438" s="126"/>
    </row>
    <row r="439" spans="1:16" ht="12.75">
      <c r="A439" s="114"/>
      <c r="B439" s="165"/>
      <c r="C439" s="166"/>
      <c r="D439" s="118"/>
      <c r="E439" s="5"/>
      <c r="F439" s="5"/>
      <c r="G439" s="5"/>
      <c r="H439" s="5"/>
      <c r="I439" s="5"/>
      <c r="J439" s="5"/>
      <c r="K439" s="5"/>
      <c r="L439" s="5"/>
      <c r="M439" s="5"/>
      <c r="N439" s="125"/>
      <c r="O439" s="126"/>
      <c r="P439" s="126"/>
    </row>
    <row r="440" spans="1:16" ht="12.75">
      <c r="A440" s="114"/>
      <c r="B440" s="165"/>
      <c r="C440" s="166"/>
      <c r="D440" s="118"/>
      <c r="E440" s="5"/>
      <c r="F440" s="5"/>
      <c r="G440" s="5"/>
      <c r="H440" s="5"/>
      <c r="I440" s="5"/>
      <c r="J440" s="5"/>
      <c r="K440" s="5"/>
      <c r="L440" s="5"/>
      <c r="M440" s="5"/>
      <c r="N440" s="125"/>
      <c r="O440" s="126"/>
      <c r="P440" s="126"/>
    </row>
    <row r="441" spans="1:16" ht="12.75">
      <c r="A441" s="114"/>
      <c r="B441" s="165"/>
      <c r="C441" s="166"/>
      <c r="D441" s="118"/>
      <c r="E441" s="5"/>
      <c r="F441" s="5"/>
      <c r="G441" s="5"/>
      <c r="H441" s="5"/>
      <c r="I441" s="5"/>
      <c r="J441" s="5"/>
      <c r="K441" s="5"/>
      <c r="L441" s="5"/>
      <c r="M441" s="5"/>
      <c r="N441" s="125"/>
      <c r="O441" s="126"/>
      <c r="P441" s="126"/>
    </row>
    <row r="442" spans="1:16" ht="12.75">
      <c r="A442" s="114"/>
      <c r="B442" s="165"/>
      <c r="C442" s="166"/>
      <c r="D442" s="118"/>
      <c r="E442" s="5"/>
      <c r="F442" s="5"/>
      <c r="G442" s="5"/>
      <c r="H442" s="5"/>
      <c r="I442" s="5"/>
      <c r="J442" s="5"/>
      <c r="K442" s="5"/>
      <c r="L442" s="5"/>
      <c r="M442" s="5"/>
      <c r="N442" s="125"/>
      <c r="O442" s="126"/>
      <c r="P442" s="126"/>
    </row>
    <row r="443" spans="1:16" ht="12.75">
      <c r="A443" s="114"/>
      <c r="B443" s="165"/>
      <c r="C443" s="166"/>
      <c r="D443" s="118"/>
      <c r="E443" s="5"/>
      <c r="F443" s="5"/>
      <c r="G443" s="5"/>
      <c r="H443" s="5"/>
      <c r="I443" s="5"/>
      <c r="J443" s="5"/>
      <c r="K443" s="5"/>
      <c r="L443" s="5"/>
      <c r="M443" s="5"/>
      <c r="N443" s="125"/>
      <c r="O443" s="126"/>
      <c r="P443" s="126"/>
    </row>
    <row r="444" spans="1:16" ht="12.75">
      <c r="A444" s="114"/>
      <c r="B444" s="165"/>
      <c r="C444" s="166"/>
      <c r="D444" s="118"/>
      <c r="E444" s="5"/>
      <c r="F444" s="5"/>
      <c r="G444" s="5"/>
      <c r="H444" s="5"/>
      <c r="I444" s="5"/>
      <c r="J444" s="5"/>
      <c r="K444" s="5"/>
      <c r="L444" s="5"/>
      <c r="M444" s="5"/>
      <c r="N444" s="125"/>
      <c r="O444" s="126"/>
      <c r="P444" s="126"/>
    </row>
    <row r="445" spans="1:16" ht="12.75">
      <c r="A445" s="114"/>
      <c r="B445" s="165"/>
      <c r="C445" s="166"/>
      <c r="D445" s="118"/>
      <c r="E445" s="5"/>
      <c r="F445" s="5"/>
      <c r="G445" s="5"/>
      <c r="H445" s="5"/>
      <c r="I445" s="5"/>
      <c r="J445" s="5"/>
      <c r="K445" s="5"/>
      <c r="L445" s="5"/>
      <c r="M445" s="5"/>
      <c r="N445" s="125"/>
      <c r="O445" s="126"/>
      <c r="P445" s="126"/>
    </row>
    <row r="446" spans="1:16" ht="12.75">
      <c r="A446" s="114"/>
      <c r="B446" s="165"/>
      <c r="C446" s="166"/>
      <c r="D446" s="118"/>
      <c r="E446" s="5"/>
      <c r="F446" s="5"/>
      <c r="G446" s="5"/>
      <c r="H446" s="5"/>
      <c r="I446" s="5"/>
      <c r="J446" s="5"/>
      <c r="K446" s="5"/>
      <c r="L446" s="5"/>
      <c r="M446" s="5"/>
      <c r="N446" s="125"/>
      <c r="O446" s="126"/>
      <c r="P446" s="126"/>
    </row>
    <row r="447" spans="1:16" ht="12.75">
      <c r="A447" s="114"/>
      <c r="B447" s="165"/>
      <c r="C447" s="166"/>
      <c r="D447" s="118"/>
      <c r="E447" s="5"/>
      <c r="F447" s="5"/>
      <c r="G447" s="5"/>
      <c r="H447" s="5"/>
      <c r="I447" s="5"/>
      <c r="J447" s="5"/>
      <c r="K447" s="5"/>
      <c r="L447" s="5"/>
      <c r="M447" s="5"/>
      <c r="N447" s="125"/>
      <c r="O447" s="126"/>
      <c r="P447" s="126"/>
    </row>
    <row r="448" spans="1:16" ht="12.75">
      <c r="A448" s="114"/>
      <c r="B448" s="165"/>
      <c r="C448" s="166"/>
      <c r="D448" s="118"/>
      <c r="E448" s="5"/>
      <c r="F448" s="5"/>
      <c r="G448" s="5"/>
      <c r="H448" s="5"/>
      <c r="I448" s="5"/>
      <c r="J448" s="5"/>
      <c r="K448" s="5"/>
      <c r="L448" s="5"/>
      <c r="M448" s="5"/>
      <c r="N448" s="125"/>
      <c r="O448" s="126"/>
      <c r="P448" s="126"/>
    </row>
    <row r="449" spans="1:16" ht="12.75">
      <c r="A449" s="114"/>
      <c r="B449" s="165"/>
      <c r="C449" s="166"/>
      <c r="D449" s="118"/>
      <c r="E449" s="5"/>
      <c r="F449" s="5"/>
      <c r="G449" s="5"/>
      <c r="H449" s="5"/>
      <c r="I449" s="5"/>
      <c r="J449" s="5"/>
      <c r="K449" s="5"/>
      <c r="L449" s="5"/>
      <c r="M449" s="5"/>
      <c r="N449" s="125"/>
      <c r="O449" s="126"/>
      <c r="P449" s="126"/>
    </row>
    <row r="450" spans="1:16" ht="12.75">
      <c r="A450" s="114"/>
      <c r="B450" s="165"/>
      <c r="C450" s="166"/>
      <c r="D450" s="118"/>
      <c r="E450" s="5"/>
      <c r="F450" s="5"/>
      <c r="G450" s="5"/>
      <c r="H450" s="5"/>
      <c r="I450" s="5"/>
      <c r="J450" s="5"/>
      <c r="K450" s="5"/>
      <c r="L450" s="5"/>
      <c r="M450" s="5"/>
      <c r="N450" s="125"/>
      <c r="O450" s="126"/>
      <c r="P450" s="126"/>
    </row>
    <row r="451" spans="1:16" ht="12.75">
      <c r="A451" s="114"/>
      <c r="B451" s="165"/>
      <c r="C451" s="166"/>
      <c r="D451" s="118"/>
      <c r="E451" s="5"/>
      <c r="F451" s="5"/>
      <c r="G451" s="5"/>
      <c r="H451" s="5"/>
      <c r="I451" s="5"/>
      <c r="J451" s="5"/>
      <c r="K451" s="5"/>
      <c r="L451" s="5"/>
      <c r="M451" s="5"/>
      <c r="N451" s="125"/>
      <c r="O451" s="126"/>
      <c r="P451" s="126"/>
    </row>
    <row r="452" spans="1:16" ht="12.75">
      <c r="A452" s="114"/>
      <c r="B452" s="165"/>
      <c r="C452" s="166"/>
      <c r="D452" s="118"/>
      <c r="E452" s="5"/>
      <c r="F452" s="5"/>
      <c r="G452" s="5"/>
      <c r="H452" s="5"/>
      <c r="I452" s="5"/>
      <c r="J452" s="5"/>
      <c r="K452" s="5"/>
      <c r="L452" s="5"/>
      <c r="M452" s="5"/>
      <c r="N452" s="125"/>
      <c r="O452" s="126"/>
      <c r="P452" s="126"/>
    </row>
    <row r="453" spans="1:16" ht="12.75">
      <c r="A453" s="114"/>
      <c r="B453" s="165"/>
      <c r="C453" s="166"/>
      <c r="D453" s="118"/>
      <c r="E453" s="5"/>
      <c r="F453" s="5"/>
      <c r="G453" s="5"/>
      <c r="H453" s="5"/>
      <c r="I453" s="5"/>
      <c r="J453" s="5"/>
      <c r="K453" s="5"/>
      <c r="L453" s="5"/>
      <c r="M453" s="5"/>
      <c r="N453" s="125"/>
      <c r="O453" s="126"/>
      <c r="P453" s="126"/>
    </row>
    <row r="454" spans="1:16" ht="12.75">
      <c r="A454" s="114"/>
      <c r="B454" s="165"/>
      <c r="C454" s="166"/>
      <c r="D454" s="118"/>
      <c r="E454" s="5"/>
      <c r="F454" s="5"/>
      <c r="G454" s="5"/>
      <c r="H454" s="5"/>
      <c r="I454" s="5"/>
      <c r="J454" s="5"/>
      <c r="K454" s="5"/>
      <c r="L454" s="5"/>
      <c r="M454" s="5"/>
      <c r="N454" s="125"/>
      <c r="O454" s="126"/>
      <c r="P454" s="126"/>
    </row>
    <row r="455" spans="1:16" ht="12.75">
      <c r="A455" s="114"/>
      <c r="B455" s="165"/>
      <c r="C455" s="166"/>
      <c r="D455" s="118"/>
      <c r="E455" s="5"/>
      <c r="F455" s="5"/>
      <c r="G455" s="5"/>
      <c r="H455" s="5"/>
      <c r="I455" s="5"/>
      <c r="J455" s="5"/>
      <c r="K455" s="5"/>
      <c r="L455" s="5"/>
      <c r="M455" s="5"/>
      <c r="N455" s="125"/>
      <c r="O455" s="126"/>
      <c r="P455" s="126"/>
    </row>
    <row r="456" spans="1:16" ht="12.75">
      <c r="A456" s="114"/>
      <c r="B456" s="165"/>
      <c r="C456" s="166"/>
      <c r="D456" s="118"/>
      <c r="E456" s="5"/>
      <c r="F456" s="5"/>
      <c r="G456" s="5"/>
      <c r="H456" s="5"/>
      <c r="I456" s="5"/>
      <c r="J456" s="5"/>
      <c r="K456" s="5"/>
      <c r="L456" s="5"/>
      <c r="M456" s="5"/>
      <c r="N456" s="125"/>
      <c r="O456" s="126"/>
      <c r="P456" s="126"/>
    </row>
    <row r="457" spans="1:16" ht="12.75">
      <c r="A457" s="114"/>
      <c r="B457" s="165"/>
      <c r="C457" s="166"/>
      <c r="D457" s="118"/>
      <c r="E457" s="5"/>
      <c r="F457" s="5"/>
      <c r="G457" s="5"/>
      <c r="H457" s="5"/>
      <c r="I457" s="5"/>
      <c r="J457" s="5"/>
      <c r="K457" s="5"/>
      <c r="L457" s="5"/>
      <c r="M457" s="5"/>
      <c r="N457" s="125"/>
      <c r="O457" s="126"/>
      <c r="P457" s="126"/>
    </row>
    <row r="458" spans="1:16" ht="12.75">
      <c r="A458" s="114"/>
      <c r="B458" s="165"/>
      <c r="C458" s="166"/>
      <c r="D458" s="118"/>
      <c r="E458" s="5"/>
      <c r="F458" s="5"/>
      <c r="G458" s="5"/>
      <c r="H458" s="5"/>
      <c r="I458" s="5"/>
      <c r="J458" s="5"/>
      <c r="K458" s="5"/>
      <c r="L458" s="5"/>
      <c r="M458" s="5"/>
      <c r="N458" s="125"/>
      <c r="O458" s="126"/>
      <c r="P458" s="126"/>
    </row>
    <row r="459" spans="1:16" ht="12.75">
      <c r="A459" s="114"/>
      <c r="B459" s="165"/>
      <c r="C459" s="166"/>
      <c r="D459" s="118"/>
      <c r="E459" s="5"/>
      <c r="F459" s="5"/>
      <c r="G459" s="5"/>
      <c r="H459" s="5"/>
      <c r="I459" s="5"/>
      <c r="J459" s="5"/>
      <c r="K459" s="5"/>
      <c r="L459" s="5"/>
      <c r="M459" s="5"/>
      <c r="N459" s="125"/>
      <c r="O459" s="126"/>
      <c r="P459" s="126"/>
    </row>
    <row r="460" spans="1:16" ht="12.75">
      <c r="A460" s="114"/>
      <c r="B460" s="165"/>
      <c r="C460" s="166"/>
      <c r="D460" s="118"/>
      <c r="E460" s="5"/>
      <c r="F460" s="5"/>
      <c r="G460" s="5"/>
      <c r="H460" s="5"/>
      <c r="I460" s="5"/>
      <c r="J460" s="5"/>
      <c r="K460" s="5"/>
      <c r="L460" s="5"/>
      <c r="M460" s="5"/>
      <c r="N460" s="125"/>
      <c r="O460" s="126"/>
      <c r="P460" s="126"/>
    </row>
    <row r="461" spans="1:16" ht="12.75">
      <c r="A461" s="114"/>
      <c r="B461" s="165"/>
      <c r="C461" s="166"/>
      <c r="D461" s="118"/>
      <c r="E461" s="5"/>
      <c r="F461" s="5"/>
      <c r="G461" s="5"/>
      <c r="H461" s="5"/>
      <c r="I461" s="5"/>
      <c r="J461" s="5"/>
      <c r="K461" s="5"/>
      <c r="L461" s="5"/>
      <c r="M461" s="5"/>
      <c r="N461" s="125"/>
      <c r="O461" s="126"/>
      <c r="P461" s="126"/>
    </row>
    <row r="462" spans="1:16" ht="12.75">
      <c r="A462" s="114"/>
      <c r="B462" s="165"/>
      <c r="C462" s="166"/>
      <c r="D462" s="118"/>
      <c r="E462" s="5"/>
      <c r="F462" s="5"/>
      <c r="G462" s="5"/>
      <c r="H462" s="5"/>
      <c r="I462" s="5"/>
      <c r="J462" s="5"/>
      <c r="K462" s="5"/>
      <c r="L462" s="5"/>
      <c r="M462" s="5"/>
      <c r="N462" s="125"/>
      <c r="O462" s="126"/>
      <c r="P462" s="126"/>
    </row>
    <row r="463" spans="1:16" ht="12.75">
      <c r="A463" s="114"/>
      <c r="B463" s="165"/>
      <c r="C463" s="166"/>
      <c r="D463" s="118"/>
      <c r="E463" s="5"/>
      <c r="F463" s="5"/>
      <c r="G463" s="5"/>
      <c r="H463" s="5"/>
      <c r="I463" s="5"/>
      <c r="J463" s="5"/>
      <c r="K463" s="5"/>
      <c r="L463" s="5"/>
      <c r="M463" s="5"/>
      <c r="N463" s="125"/>
      <c r="O463" s="126"/>
      <c r="P463" s="126"/>
    </row>
    <row r="464" spans="1:16" ht="12.75">
      <c r="A464" s="114"/>
      <c r="B464" s="165"/>
      <c r="C464" s="166"/>
      <c r="D464" s="118"/>
      <c r="E464" s="5"/>
      <c r="F464" s="5"/>
      <c r="G464" s="5"/>
      <c r="H464" s="5"/>
      <c r="I464" s="5"/>
      <c r="J464" s="5"/>
      <c r="K464" s="5"/>
      <c r="L464" s="5"/>
      <c r="M464" s="5"/>
      <c r="N464" s="125"/>
      <c r="O464" s="126"/>
      <c r="P464" s="126"/>
    </row>
    <row r="465" spans="1:16" ht="12.75">
      <c r="A465" s="114"/>
      <c r="B465" s="165"/>
      <c r="C465" s="166"/>
      <c r="D465" s="118"/>
      <c r="E465" s="5"/>
      <c r="F465" s="5"/>
      <c r="G465" s="5"/>
      <c r="H465" s="5"/>
      <c r="I465" s="5"/>
      <c r="J465" s="5"/>
      <c r="K465" s="5"/>
      <c r="L465" s="5"/>
      <c r="M465" s="5"/>
      <c r="N465" s="125"/>
      <c r="O465" s="126"/>
      <c r="P465" s="126"/>
    </row>
    <row r="466" spans="1:16" ht="12.75">
      <c r="A466" s="114"/>
      <c r="B466" s="165"/>
      <c r="C466" s="166"/>
      <c r="D466" s="118"/>
      <c r="E466" s="5"/>
      <c r="F466" s="5"/>
      <c r="G466" s="5"/>
      <c r="H466" s="5"/>
      <c r="I466" s="5"/>
      <c r="J466" s="5"/>
      <c r="K466" s="5"/>
      <c r="L466" s="5"/>
      <c r="M466" s="5"/>
      <c r="N466" s="125"/>
      <c r="O466" s="126"/>
      <c r="P466" s="126"/>
    </row>
    <row r="467" spans="1:16" ht="12.75">
      <c r="A467" s="114"/>
      <c r="B467" s="165"/>
      <c r="C467" s="166"/>
      <c r="D467" s="118"/>
      <c r="E467" s="5"/>
      <c r="F467" s="5"/>
      <c r="G467" s="5"/>
      <c r="H467" s="5"/>
      <c r="I467" s="5"/>
      <c r="J467" s="5"/>
      <c r="K467" s="5"/>
      <c r="L467" s="5"/>
      <c r="M467" s="5"/>
      <c r="N467" s="125"/>
      <c r="O467" s="126"/>
      <c r="P467" s="126"/>
    </row>
    <row r="468" spans="1:16" ht="12.75">
      <c r="A468" s="114"/>
      <c r="B468" s="165"/>
      <c r="C468" s="166"/>
      <c r="D468" s="118"/>
      <c r="E468" s="5"/>
      <c r="F468" s="5"/>
      <c r="G468" s="5"/>
      <c r="H468" s="5"/>
      <c r="I468" s="5"/>
      <c r="J468" s="5"/>
      <c r="K468" s="5"/>
      <c r="L468" s="5"/>
      <c r="M468" s="5"/>
      <c r="N468" s="125"/>
      <c r="O468" s="126"/>
      <c r="P468" s="126"/>
    </row>
    <row r="469" spans="1:16" ht="12.75">
      <c r="A469" s="114"/>
      <c r="B469" s="165"/>
      <c r="C469" s="166"/>
      <c r="D469" s="118"/>
      <c r="E469" s="5"/>
      <c r="F469" s="5"/>
      <c r="G469" s="5"/>
      <c r="H469" s="5"/>
      <c r="I469" s="5"/>
      <c r="J469" s="5"/>
      <c r="K469" s="5"/>
      <c r="L469" s="5"/>
      <c r="M469" s="5"/>
      <c r="N469" s="125"/>
      <c r="O469" s="126"/>
      <c r="P469" s="126"/>
    </row>
    <row r="470" spans="1:16" ht="12.75">
      <c r="A470" s="114"/>
      <c r="B470" s="165"/>
      <c r="C470" s="166"/>
      <c r="D470" s="118"/>
      <c r="E470" s="5"/>
      <c r="F470" s="5"/>
      <c r="G470" s="5"/>
      <c r="H470" s="5"/>
      <c r="I470" s="5"/>
      <c r="J470" s="5"/>
      <c r="K470" s="5"/>
      <c r="L470" s="5"/>
      <c r="M470" s="5"/>
      <c r="N470" s="125"/>
      <c r="O470" s="126"/>
      <c r="P470" s="126"/>
    </row>
    <row r="471" spans="1:16" ht="12.75">
      <c r="A471" s="114"/>
      <c r="B471" s="165"/>
      <c r="C471" s="166"/>
      <c r="D471" s="118"/>
      <c r="E471" s="5"/>
      <c r="F471" s="5"/>
      <c r="G471" s="5"/>
      <c r="H471" s="5"/>
      <c r="I471" s="5"/>
      <c r="J471" s="5"/>
      <c r="K471" s="5"/>
      <c r="L471" s="5"/>
      <c r="M471" s="5"/>
      <c r="N471" s="125"/>
      <c r="O471" s="126"/>
      <c r="P471" s="126"/>
    </row>
    <row r="472" spans="1:16" ht="12.75">
      <c r="A472" s="114"/>
      <c r="B472" s="165"/>
      <c r="C472" s="166"/>
      <c r="D472" s="118"/>
      <c r="E472" s="5"/>
      <c r="F472" s="5"/>
      <c r="G472" s="5"/>
      <c r="H472" s="5"/>
      <c r="I472" s="5"/>
      <c r="J472" s="5"/>
      <c r="K472" s="5"/>
      <c r="L472" s="5"/>
      <c r="M472" s="5"/>
      <c r="N472" s="125"/>
      <c r="O472" s="126"/>
      <c r="P472" s="126"/>
    </row>
    <row r="473" spans="1:16" ht="12.75">
      <c r="A473" s="114"/>
      <c r="B473" s="165"/>
      <c r="C473" s="166"/>
      <c r="D473" s="118"/>
      <c r="E473" s="5"/>
      <c r="F473" s="5"/>
      <c r="G473" s="5"/>
      <c r="H473" s="5"/>
      <c r="I473" s="5"/>
      <c r="J473" s="5"/>
      <c r="K473" s="5"/>
      <c r="L473" s="5"/>
      <c r="M473" s="5"/>
      <c r="N473" s="125"/>
      <c r="O473" s="126"/>
      <c r="P473" s="126"/>
    </row>
    <row r="474" spans="1:16" ht="12.75">
      <c r="A474" s="114"/>
      <c r="B474" s="165"/>
      <c r="C474" s="166"/>
      <c r="D474" s="118"/>
      <c r="E474" s="5"/>
      <c r="F474" s="5"/>
      <c r="G474" s="5"/>
      <c r="H474" s="5"/>
      <c r="I474" s="5"/>
      <c r="J474" s="5"/>
      <c r="K474" s="5"/>
      <c r="L474" s="5"/>
      <c r="M474" s="5"/>
      <c r="N474" s="125"/>
      <c r="O474" s="126"/>
      <c r="P474" s="126"/>
    </row>
    <row r="475" spans="1:16" ht="12.75">
      <c r="A475" s="114"/>
      <c r="B475" s="165"/>
      <c r="C475" s="166"/>
      <c r="D475" s="118"/>
      <c r="E475" s="5"/>
      <c r="F475" s="5"/>
      <c r="G475" s="5"/>
      <c r="H475" s="5"/>
      <c r="I475" s="5"/>
      <c r="J475" s="5"/>
      <c r="K475" s="5"/>
      <c r="L475" s="5"/>
      <c r="M475" s="5"/>
      <c r="N475" s="125"/>
      <c r="O475" s="126"/>
      <c r="P475" s="126"/>
    </row>
    <row r="476" spans="1:16" ht="12.75">
      <c r="A476" s="114"/>
      <c r="B476" s="165"/>
      <c r="C476" s="166"/>
      <c r="D476" s="118"/>
      <c r="E476" s="5"/>
      <c r="F476" s="5"/>
      <c r="G476" s="5"/>
      <c r="H476" s="5"/>
      <c r="I476" s="5"/>
      <c r="J476" s="5"/>
      <c r="K476" s="5"/>
      <c r="L476" s="5"/>
      <c r="M476" s="5"/>
      <c r="N476" s="125"/>
      <c r="O476" s="126"/>
      <c r="P476" s="126"/>
    </row>
    <row r="477" spans="1:16" ht="12.75">
      <c r="A477" s="114"/>
      <c r="B477" s="165"/>
      <c r="C477" s="166"/>
      <c r="D477" s="118"/>
      <c r="E477" s="5"/>
      <c r="F477" s="5"/>
      <c r="G477" s="5"/>
      <c r="H477" s="5"/>
      <c r="I477" s="5"/>
      <c r="J477" s="5"/>
      <c r="K477" s="5"/>
      <c r="L477" s="5"/>
      <c r="M477" s="5"/>
      <c r="N477" s="125"/>
      <c r="O477" s="126"/>
      <c r="P477" s="126"/>
    </row>
    <row r="478" spans="1:16" ht="12.75">
      <c r="A478" s="114"/>
      <c r="B478" s="165"/>
      <c r="C478" s="166"/>
      <c r="D478" s="118"/>
      <c r="E478" s="5"/>
      <c r="F478" s="5"/>
      <c r="G478" s="5"/>
      <c r="H478" s="5"/>
      <c r="I478" s="5"/>
      <c r="J478" s="5"/>
      <c r="K478" s="5"/>
      <c r="L478" s="5"/>
      <c r="M478" s="5"/>
      <c r="N478" s="125"/>
      <c r="O478" s="126"/>
      <c r="P478" s="126"/>
    </row>
    <row r="479" spans="1:16" ht="12.75">
      <c r="A479" s="114"/>
      <c r="B479" s="165"/>
      <c r="C479" s="166"/>
      <c r="D479" s="118"/>
      <c r="E479" s="5"/>
      <c r="F479" s="5"/>
      <c r="G479" s="5"/>
      <c r="H479" s="5"/>
      <c r="I479" s="5"/>
      <c r="J479" s="5"/>
      <c r="K479" s="5"/>
      <c r="L479" s="5"/>
      <c r="M479" s="5"/>
      <c r="N479" s="125"/>
      <c r="O479" s="126"/>
      <c r="P479" s="126"/>
    </row>
    <row r="480" spans="1:16" ht="12.75">
      <c r="A480" s="114"/>
      <c r="B480" s="165"/>
      <c r="C480" s="166"/>
      <c r="D480" s="118"/>
      <c r="E480" s="5"/>
      <c r="F480" s="5"/>
      <c r="G480" s="5"/>
      <c r="H480" s="5"/>
      <c r="I480" s="5"/>
      <c r="J480" s="5"/>
      <c r="K480" s="5"/>
      <c r="L480" s="5"/>
      <c r="M480" s="5"/>
      <c r="N480" s="125"/>
      <c r="O480" s="126"/>
      <c r="P480" s="126"/>
    </row>
    <row r="481" spans="1:16" ht="12.75">
      <c r="A481" s="114"/>
      <c r="B481" s="165"/>
      <c r="C481" s="166"/>
      <c r="D481" s="118"/>
      <c r="E481" s="5"/>
      <c r="F481" s="5"/>
      <c r="G481" s="5"/>
      <c r="H481" s="5"/>
      <c r="I481" s="5"/>
      <c r="J481" s="5"/>
      <c r="K481" s="5"/>
      <c r="L481" s="5"/>
      <c r="M481" s="5"/>
      <c r="N481" s="125"/>
      <c r="O481" s="126"/>
      <c r="P481" s="126"/>
    </row>
    <row r="482" spans="1:16" ht="12.75">
      <c r="A482" s="114"/>
      <c r="B482" s="165"/>
      <c r="C482" s="166"/>
      <c r="D482" s="118"/>
      <c r="E482" s="5"/>
      <c r="F482" s="5"/>
      <c r="G482" s="5"/>
      <c r="H482" s="5"/>
      <c r="I482" s="5"/>
      <c r="J482" s="5"/>
      <c r="K482" s="5"/>
      <c r="L482" s="5"/>
      <c r="M482" s="5"/>
      <c r="N482" s="125"/>
      <c r="O482" s="126"/>
      <c r="P482" s="126"/>
    </row>
    <row r="483" spans="1:16" ht="12.75">
      <c r="A483" s="114"/>
      <c r="B483" s="165"/>
      <c r="C483" s="166"/>
      <c r="D483" s="118"/>
      <c r="E483" s="5"/>
      <c r="F483" s="5"/>
      <c r="G483" s="5"/>
      <c r="H483" s="5"/>
      <c r="I483" s="5"/>
      <c r="J483" s="5"/>
      <c r="K483" s="5"/>
      <c r="L483" s="5"/>
      <c r="M483" s="5"/>
      <c r="N483" s="125"/>
      <c r="O483" s="126"/>
      <c r="P483" s="126"/>
    </row>
    <row r="484" spans="1:16" ht="12.75">
      <c r="A484" s="114"/>
      <c r="B484" s="165"/>
      <c r="C484" s="166"/>
      <c r="D484" s="118"/>
      <c r="E484" s="5"/>
      <c r="F484" s="5"/>
      <c r="G484" s="5"/>
      <c r="H484" s="5"/>
      <c r="I484" s="5"/>
      <c r="J484" s="5"/>
      <c r="K484" s="5"/>
      <c r="L484" s="5"/>
      <c r="M484" s="5"/>
      <c r="N484" s="125"/>
      <c r="O484" s="126"/>
      <c r="P484" s="126"/>
    </row>
    <row r="485" spans="1:16" ht="12.75">
      <c r="A485" s="114"/>
      <c r="B485" s="165"/>
      <c r="C485" s="166"/>
      <c r="D485" s="118"/>
      <c r="E485" s="5"/>
      <c r="F485" s="5"/>
      <c r="G485" s="5"/>
      <c r="H485" s="5"/>
      <c r="I485" s="5"/>
      <c r="J485" s="5"/>
      <c r="K485" s="5"/>
      <c r="L485" s="5"/>
      <c r="M485" s="5"/>
      <c r="N485" s="125"/>
      <c r="O485" s="126"/>
      <c r="P485" s="126"/>
    </row>
    <row r="486" spans="1:16" ht="12.75">
      <c r="A486" s="114"/>
      <c r="B486" s="165"/>
      <c r="C486" s="166"/>
      <c r="D486" s="118"/>
      <c r="E486" s="5"/>
      <c r="F486" s="5"/>
      <c r="G486" s="5"/>
      <c r="H486" s="5"/>
      <c r="I486" s="5"/>
      <c r="J486" s="5"/>
      <c r="K486" s="5"/>
      <c r="L486" s="5"/>
      <c r="M486" s="5"/>
      <c r="N486" s="125"/>
      <c r="O486" s="126"/>
      <c r="P486" s="126"/>
    </row>
    <row r="487" spans="1:16" ht="12.75">
      <c r="A487" s="114"/>
      <c r="B487" s="165"/>
      <c r="C487" s="166"/>
      <c r="D487" s="118"/>
      <c r="E487" s="5"/>
      <c r="F487" s="5"/>
      <c r="G487" s="5"/>
      <c r="H487" s="5"/>
      <c r="I487" s="5"/>
      <c r="J487" s="5"/>
      <c r="K487" s="5"/>
      <c r="L487" s="5"/>
      <c r="M487" s="5"/>
      <c r="N487" s="125"/>
      <c r="O487" s="126"/>
      <c r="P487" s="126"/>
    </row>
    <row r="488" spans="1:16" ht="12.75">
      <c r="A488" s="114"/>
      <c r="B488" s="165"/>
      <c r="C488" s="166"/>
      <c r="D488" s="118"/>
      <c r="E488" s="5"/>
      <c r="F488" s="5"/>
      <c r="G488" s="5"/>
      <c r="H488" s="5"/>
      <c r="I488" s="5"/>
      <c r="J488" s="5"/>
      <c r="K488" s="5"/>
      <c r="L488" s="5"/>
      <c r="M488" s="5"/>
      <c r="N488" s="125"/>
      <c r="O488" s="126"/>
      <c r="P488" s="126"/>
    </row>
    <row r="489" spans="1:16" ht="12.75">
      <c r="A489" s="114"/>
      <c r="B489" s="165"/>
      <c r="C489" s="166"/>
      <c r="D489" s="118"/>
      <c r="E489" s="5"/>
      <c r="F489" s="5"/>
      <c r="G489" s="5"/>
      <c r="H489" s="5"/>
      <c r="I489" s="5"/>
      <c r="J489" s="5"/>
      <c r="K489" s="5"/>
      <c r="L489" s="5"/>
      <c r="M489" s="5"/>
      <c r="N489" s="125"/>
      <c r="O489" s="126"/>
      <c r="P489" s="126"/>
    </row>
    <row r="490" spans="1:16" ht="12.75">
      <c r="A490" s="114"/>
      <c r="B490" s="165"/>
      <c r="C490" s="166"/>
      <c r="D490" s="118"/>
      <c r="E490" s="5"/>
      <c r="F490" s="5"/>
      <c r="G490" s="5"/>
      <c r="H490" s="5"/>
      <c r="I490" s="5"/>
      <c r="J490" s="5"/>
      <c r="K490" s="5"/>
      <c r="L490" s="5"/>
      <c r="M490" s="5"/>
      <c r="N490" s="125"/>
      <c r="O490" s="126"/>
      <c r="P490" s="126"/>
    </row>
    <row r="491" spans="1:16" ht="12.75">
      <c r="A491" s="114"/>
      <c r="B491" s="165"/>
      <c r="C491" s="166"/>
      <c r="D491" s="118"/>
      <c r="E491" s="5"/>
      <c r="F491" s="5"/>
      <c r="G491" s="5"/>
      <c r="H491" s="5"/>
      <c r="I491" s="5"/>
      <c r="J491" s="5"/>
      <c r="K491" s="5"/>
      <c r="L491" s="5"/>
      <c r="M491" s="5"/>
      <c r="N491" s="125"/>
      <c r="O491" s="126"/>
      <c r="P491" s="126"/>
    </row>
    <row r="492" spans="1:16" ht="12.75">
      <c r="A492" s="114"/>
      <c r="B492" s="165"/>
      <c r="C492" s="166"/>
      <c r="D492" s="118"/>
      <c r="E492" s="5"/>
      <c r="F492" s="5"/>
      <c r="G492" s="5"/>
      <c r="H492" s="5"/>
      <c r="I492" s="5"/>
      <c r="J492" s="5"/>
      <c r="K492" s="5"/>
      <c r="L492" s="5"/>
      <c r="M492" s="5"/>
      <c r="N492" s="125"/>
      <c r="O492" s="126"/>
      <c r="P492" s="126"/>
    </row>
    <row r="493" spans="1:16" ht="12.75">
      <c r="A493" s="114"/>
      <c r="B493" s="165"/>
      <c r="C493" s="166"/>
      <c r="D493" s="118"/>
      <c r="E493" s="5"/>
      <c r="F493" s="5"/>
      <c r="G493" s="5"/>
      <c r="H493" s="5"/>
      <c r="I493" s="5"/>
      <c r="J493" s="5"/>
      <c r="K493" s="5"/>
      <c r="L493" s="5"/>
      <c r="M493" s="5"/>
      <c r="N493" s="125"/>
      <c r="O493" s="126"/>
      <c r="P493" s="126"/>
    </row>
    <row r="494" spans="1:16" ht="12.75">
      <c r="A494" s="114"/>
      <c r="B494" s="165"/>
      <c r="C494" s="166"/>
      <c r="D494" s="118"/>
      <c r="E494" s="5"/>
      <c r="F494" s="5"/>
      <c r="G494" s="5"/>
      <c r="H494" s="5"/>
      <c r="I494" s="5"/>
      <c r="J494" s="5"/>
      <c r="K494" s="5"/>
      <c r="L494" s="5"/>
      <c r="M494" s="5"/>
      <c r="N494" s="125"/>
      <c r="O494" s="126"/>
      <c r="P494" s="126"/>
    </row>
    <row r="495" spans="1:16" ht="12.75">
      <c r="A495" s="114"/>
      <c r="B495" s="165"/>
      <c r="C495" s="166"/>
      <c r="D495" s="118"/>
      <c r="E495" s="5"/>
      <c r="F495" s="5"/>
      <c r="G495" s="5"/>
      <c r="H495" s="5"/>
      <c r="I495" s="5"/>
      <c r="J495" s="5"/>
      <c r="K495" s="5"/>
      <c r="L495" s="5"/>
      <c r="M495" s="5"/>
      <c r="N495" s="125"/>
      <c r="O495" s="126"/>
      <c r="P495" s="126"/>
    </row>
    <row r="496" spans="1:16" ht="12.75">
      <c r="A496" s="114"/>
      <c r="B496" s="165"/>
      <c r="C496" s="166"/>
      <c r="D496" s="118"/>
      <c r="E496" s="5"/>
      <c r="F496" s="5"/>
      <c r="G496" s="5"/>
      <c r="H496" s="5"/>
      <c r="I496" s="5"/>
      <c r="J496" s="5"/>
      <c r="K496" s="5"/>
      <c r="L496" s="5"/>
      <c r="M496" s="5"/>
      <c r="N496" s="125"/>
      <c r="O496" s="126"/>
      <c r="P496" s="126"/>
    </row>
    <row r="497" spans="1:16" ht="12.75">
      <c r="A497" s="114"/>
      <c r="B497" s="165"/>
      <c r="C497" s="166"/>
      <c r="D497" s="118"/>
      <c r="E497" s="5"/>
      <c r="F497" s="5"/>
      <c r="G497" s="5"/>
      <c r="H497" s="5"/>
      <c r="I497" s="5"/>
      <c r="J497" s="5"/>
      <c r="K497" s="5"/>
      <c r="L497" s="5"/>
      <c r="M497" s="5"/>
      <c r="N497" s="125"/>
      <c r="O497" s="126"/>
      <c r="P497" s="126"/>
    </row>
    <row r="498" spans="1:16" ht="12.75">
      <c r="A498" s="114"/>
      <c r="B498" s="165"/>
      <c r="C498" s="166"/>
      <c r="D498" s="118"/>
      <c r="E498" s="5"/>
      <c r="F498" s="5"/>
      <c r="G498" s="5"/>
      <c r="H498" s="5"/>
      <c r="I498" s="5"/>
      <c r="J498" s="5"/>
      <c r="K498" s="5"/>
      <c r="L498" s="5"/>
      <c r="M498" s="5"/>
      <c r="N498" s="125"/>
      <c r="O498" s="126"/>
      <c r="P498" s="126"/>
    </row>
    <row r="499" spans="1:16" ht="12.75">
      <c r="A499" s="114"/>
      <c r="B499" s="165"/>
      <c r="C499" s="166"/>
      <c r="D499" s="118"/>
      <c r="E499" s="5"/>
      <c r="F499" s="5"/>
      <c r="G499" s="5"/>
      <c r="H499" s="5"/>
      <c r="I499" s="5"/>
      <c r="J499" s="5"/>
      <c r="K499" s="5"/>
      <c r="L499" s="5"/>
      <c r="M499" s="5"/>
      <c r="N499" s="125"/>
      <c r="O499" s="126"/>
      <c r="P499" s="126"/>
    </row>
    <row r="500" spans="1:16" ht="12.75">
      <c r="A500" s="114"/>
      <c r="B500" s="165"/>
      <c r="C500" s="166"/>
      <c r="D500" s="118"/>
      <c r="E500" s="5"/>
      <c r="F500" s="5"/>
      <c r="G500" s="5"/>
      <c r="H500" s="5"/>
      <c r="I500" s="5"/>
      <c r="J500" s="5"/>
      <c r="K500" s="5"/>
      <c r="L500" s="5"/>
      <c r="M500" s="5"/>
      <c r="N500" s="125"/>
      <c r="O500" s="126"/>
      <c r="P500" s="126"/>
    </row>
    <row r="501" spans="1:16" ht="12.75">
      <c r="A501" s="114"/>
      <c r="B501" s="165"/>
      <c r="C501" s="166"/>
      <c r="D501" s="118"/>
      <c r="E501" s="5"/>
      <c r="F501" s="5"/>
      <c r="G501" s="5"/>
      <c r="H501" s="5"/>
      <c r="I501" s="5"/>
      <c r="J501" s="5"/>
      <c r="K501" s="5"/>
      <c r="L501" s="5"/>
      <c r="M501" s="5"/>
      <c r="N501" s="125"/>
      <c r="O501" s="126"/>
      <c r="P501" s="126"/>
    </row>
    <row r="502" spans="1:16" ht="12.75">
      <c r="A502" s="114"/>
      <c r="B502" s="165"/>
      <c r="C502" s="166"/>
      <c r="D502" s="118"/>
      <c r="E502" s="5"/>
      <c r="F502" s="5"/>
      <c r="G502" s="5"/>
      <c r="H502" s="5"/>
      <c r="I502" s="5"/>
      <c r="J502" s="5"/>
      <c r="K502" s="5"/>
      <c r="L502" s="5"/>
      <c r="M502" s="5"/>
      <c r="N502" s="125"/>
      <c r="O502" s="126"/>
      <c r="P502" s="126"/>
    </row>
    <row r="503" spans="1:16" ht="12.75">
      <c r="A503" s="114"/>
      <c r="B503" s="165"/>
      <c r="C503" s="166"/>
      <c r="D503" s="118"/>
      <c r="E503" s="5"/>
      <c r="F503" s="5"/>
      <c r="G503" s="5"/>
      <c r="H503" s="5"/>
      <c r="I503" s="5"/>
      <c r="J503" s="5"/>
      <c r="K503" s="5"/>
      <c r="L503" s="5"/>
      <c r="M503" s="5"/>
      <c r="N503" s="125"/>
      <c r="O503" s="126"/>
      <c r="P503" s="126"/>
    </row>
    <row r="504" spans="1:16" ht="12.75">
      <c r="A504" s="114"/>
      <c r="B504" s="165"/>
      <c r="C504" s="166"/>
      <c r="D504" s="118"/>
      <c r="E504" s="5"/>
      <c r="F504" s="5"/>
      <c r="G504" s="5"/>
      <c r="H504" s="5"/>
      <c r="I504" s="5"/>
      <c r="J504" s="5"/>
      <c r="K504" s="5"/>
      <c r="L504" s="5"/>
      <c r="M504" s="5"/>
      <c r="N504" s="125"/>
      <c r="O504" s="126"/>
      <c r="P504" s="126"/>
    </row>
    <row r="505" spans="1:16" ht="12.75">
      <c r="A505" s="114"/>
      <c r="B505" s="165"/>
      <c r="C505" s="166"/>
      <c r="D505" s="118"/>
      <c r="E505" s="5"/>
      <c r="F505" s="5"/>
      <c r="G505" s="5"/>
      <c r="H505" s="5"/>
      <c r="I505" s="5"/>
      <c r="J505" s="5"/>
      <c r="K505" s="5"/>
      <c r="L505" s="5"/>
      <c r="M505" s="5"/>
      <c r="N505" s="125"/>
      <c r="O505" s="126"/>
      <c r="P505" s="126"/>
    </row>
    <row r="506" spans="1:16" ht="12.75">
      <c r="A506" s="114"/>
      <c r="B506" s="165"/>
      <c r="C506" s="166"/>
      <c r="D506" s="118"/>
      <c r="E506" s="5"/>
      <c r="F506" s="5"/>
      <c r="G506" s="5"/>
      <c r="H506" s="5"/>
      <c r="I506" s="5"/>
      <c r="J506" s="5"/>
      <c r="K506" s="5"/>
      <c r="L506" s="5"/>
      <c r="M506" s="5"/>
      <c r="N506" s="125"/>
      <c r="O506" s="126"/>
      <c r="P506" s="126"/>
    </row>
    <row r="507" spans="1:16" ht="12.75">
      <c r="A507" s="114"/>
      <c r="B507" s="165"/>
      <c r="C507" s="166"/>
      <c r="D507" s="118"/>
      <c r="E507" s="5"/>
      <c r="F507" s="5"/>
      <c r="G507" s="5"/>
      <c r="H507" s="5"/>
      <c r="I507" s="5"/>
      <c r="J507" s="5"/>
      <c r="K507" s="5"/>
      <c r="L507" s="5"/>
      <c r="M507" s="5"/>
      <c r="N507" s="125"/>
      <c r="O507" s="126"/>
      <c r="P507" s="126"/>
    </row>
    <row r="508" spans="1:16" ht="12.75">
      <c r="A508" s="114"/>
      <c r="B508" s="165"/>
      <c r="C508" s="166"/>
      <c r="D508" s="118"/>
      <c r="E508" s="5"/>
      <c r="F508" s="5"/>
      <c r="G508" s="5"/>
      <c r="H508" s="5"/>
      <c r="I508" s="5"/>
      <c r="J508" s="5"/>
      <c r="K508" s="5"/>
      <c r="L508" s="5"/>
      <c r="M508" s="5"/>
      <c r="N508" s="125"/>
      <c r="O508" s="126"/>
      <c r="P508" s="126"/>
    </row>
    <row r="509" spans="1:16" ht="12.75">
      <c r="A509" s="114"/>
      <c r="B509" s="165"/>
      <c r="C509" s="166"/>
      <c r="D509" s="118"/>
      <c r="E509" s="5"/>
      <c r="F509" s="5"/>
      <c r="G509" s="5"/>
      <c r="H509" s="5"/>
      <c r="I509" s="5"/>
      <c r="J509" s="5"/>
      <c r="K509" s="5"/>
      <c r="L509" s="5"/>
      <c r="M509" s="5"/>
      <c r="N509" s="125"/>
      <c r="O509" s="126"/>
      <c r="P509" s="126"/>
    </row>
    <row r="510" spans="1:16" ht="12.75">
      <c r="A510" s="114"/>
      <c r="B510" s="165"/>
      <c r="C510" s="166"/>
      <c r="D510" s="118"/>
      <c r="E510" s="5"/>
      <c r="F510" s="5"/>
      <c r="G510" s="5"/>
      <c r="H510" s="5"/>
      <c r="I510" s="5"/>
      <c r="J510" s="5"/>
      <c r="K510" s="5"/>
      <c r="L510" s="5"/>
      <c r="M510" s="5"/>
      <c r="N510" s="125"/>
      <c r="O510" s="126"/>
      <c r="P510" s="126"/>
    </row>
    <row r="511" spans="1:16" ht="12.75">
      <c r="A511" s="114"/>
      <c r="B511" s="165"/>
      <c r="C511" s="166"/>
      <c r="D511" s="118"/>
      <c r="E511" s="5"/>
      <c r="F511" s="5"/>
      <c r="G511" s="5"/>
      <c r="H511" s="5"/>
      <c r="I511" s="5"/>
      <c r="J511" s="5"/>
      <c r="K511" s="5"/>
      <c r="L511" s="5"/>
      <c r="M511" s="5"/>
      <c r="N511" s="125"/>
      <c r="O511" s="126"/>
      <c r="P511" s="126"/>
    </row>
    <row r="512" spans="1:16" ht="12.75">
      <c r="A512" s="114"/>
      <c r="B512" s="165"/>
      <c r="C512" s="166"/>
      <c r="D512" s="118"/>
      <c r="E512" s="5"/>
      <c r="F512" s="5"/>
      <c r="G512" s="5"/>
      <c r="H512" s="5"/>
      <c r="I512" s="5"/>
      <c r="J512" s="5"/>
      <c r="K512" s="5"/>
      <c r="L512" s="5"/>
      <c r="M512" s="5"/>
      <c r="N512" s="125"/>
      <c r="O512" s="126"/>
      <c r="P512" s="126"/>
    </row>
    <row r="513" spans="1:16" ht="12.75">
      <c r="A513" s="114"/>
      <c r="B513" s="165"/>
      <c r="C513" s="166"/>
      <c r="D513" s="118"/>
      <c r="E513" s="5"/>
      <c r="F513" s="5"/>
      <c r="G513" s="5"/>
      <c r="H513" s="5"/>
      <c r="I513" s="5"/>
      <c r="J513" s="5"/>
      <c r="K513" s="5"/>
      <c r="L513" s="5"/>
      <c r="M513" s="5"/>
      <c r="N513" s="125"/>
      <c r="O513" s="126"/>
      <c r="P513" s="126"/>
    </row>
    <row r="514" spans="1:16" ht="12.75">
      <c r="A514" s="114"/>
      <c r="B514" s="165"/>
      <c r="C514" s="166"/>
      <c r="D514" s="118"/>
      <c r="E514" s="5"/>
      <c r="F514" s="5"/>
      <c r="G514" s="5"/>
      <c r="H514" s="5"/>
      <c r="I514" s="5"/>
      <c r="J514" s="5"/>
      <c r="K514" s="5"/>
      <c r="L514" s="5"/>
      <c r="M514" s="5"/>
      <c r="N514" s="125"/>
      <c r="O514" s="126"/>
      <c r="P514" s="126"/>
    </row>
    <row r="515" spans="1:16" ht="12.75">
      <c r="A515" s="114"/>
      <c r="B515" s="165"/>
      <c r="C515" s="166"/>
      <c r="D515" s="118"/>
      <c r="E515" s="5"/>
      <c r="F515" s="5"/>
      <c r="G515" s="5"/>
      <c r="H515" s="5"/>
      <c r="I515" s="5"/>
      <c r="J515" s="5"/>
      <c r="K515" s="5"/>
      <c r="L515" s="5"/>
      <c r="M515" s="5"/>
      <c r="N515" s="125"/>
      <c r="O515" s="126"/>
      <c r="P515" s="126"/>
    </row>
    <row r="516" spans="1:16" ht="12.75">
      <c r="A516" s="114"/>
      <c r="B516" s="165"/>
      <c r="C516" s="166"/>
      <c r="D516" s="118"/>
      <c r="E516" s="5"/>
      <c r="F516" s="5"/>
      <c r="G516" s="5"/>
      <c r="H516" s="5"/>
      <c r="I516" s="5"/>
      <c r="J516" s="5"/>
      <c r="K516" s="5"/>
      <c r="L516" s="5"/>
      <c r="M516" s="5"/>
      <c r="N516" s="125"/>
      <c r="O516" s="126"/>
      <c r="P516" s="126"/>
    </row>
    <row r="517" spans="1:16" ht="12.75">
      <c r="A517" s="114"/>
      <c r="B517" s="165"/>
      <c r="C517" s="166"/>
      <c r="D517" s="118"/>
      <c r="E517" s="5"/>
      <c r="F517" s="5"/>
      <c r="G517" s="5"/>
      <c r="H517" s="5"/>
      <c r="I517" s="5"/>
      <c r="J517" s="5"/>
      <c r="K517" s="5"/>
      <c r="L517" s="5"/>
      <c r="M517" s="5"/>
      <c r="N517" s="125"/>
      <c r="O517" s="126"/>
      <c r="P517" s="126"/>
    </row>
    <row r="518" spans="1:16" ht="12.75">
      <c r="A518" s="114"/>
      <c r="B518" s="165"/>
      <c r="C518" s="166"/>
      <c r="D518" s="118"/>
      <c r="E518" s="5"/>
      <c r="F518" s="5"/>
      <c r="G518" s="5"/>
      <c r="H518" s="5"/>
      <c r="I518" s="5"/>
      <c r="J518" s="5"/>
      <c r="K518" s="5"/>
      <c r="L518" s="5"/>
      <c r="M518" s="5"/>
      <c r="N518" s="125"/>
      <c r="O518" s="126"/>
      <c r="P518" s="126"/>
    </row>
    <row r="519" spans="1:16" ht="12.75">
      <c r="A519" s="114"/>
      <c r="B519" s="165"/>
      <c r="C519" s="166"/>
      <c r="D519" s="118"/>
      <c r="E519" s="5"/>
      <c r="F519" s="5"/>
      <c r="G519" s="5"/>
      <c r="H519" s="5"/>
      <c r="I519" s="5"/>
      <c r="J519" s="5"/>
      <c r="K519" s="5"/>
      <c r="L519" s="5"/>
      <c r="M519" s="5"/>
      <c r="N519" s="125"/>
      <c r="O519" s="126"/>
      <c r="P519" s="126"/>
    </row>
    <row r="520" spans="1:16" ht="12.75">
      <c r="A520" s="114"/>
      <c r="B520" s="165"/>
      <c r="C520" s="166"/>
      <c r="D520" s="118"/>
      <c r="E520" s="5"/>
      <c r="F520" s="5"/>
      <c r="G520" s="5"/>
      <c r="H520" s="5"/>
      <c r="I520" s="5"/>
      <c r="J520" s="5"/>
      <c r="K520" s="5"/>
      <c r="L520" s="5"/>
      <c r="M520" s="5"/>
      <c r="N520" s="125"/>
      <c r="O520" s="126"/>
      <c r="P520" s="126"/>
    </row>
    <row r="521" spans="1:16" ht="12.75">
      <c r="A521" s="114"/>
      <c r="B521" s="165"/>
      <c r="C521" s="166"/>
      <c r="D521" s="118"/>
      <c r="E521" s="5"/>
      <c r="F521" s="5"/>
      <c r="G521" s="5"/>
      <c r="H521" s="5"/>
      <c r="I521" s="5"/>
      <c r="J521" s="5"/>
      <c r="K521" s="5"/>
      <c r="L521" s="5"/>
      <c r="M521" s="5"/>
      <c r="N521" s="125"/>
      <c r="O521" s="126"/>
      <c r="P521" s="126"/>
    </row>
    <row r="522" spans="1:16" ht="12.75">
      <c r="A522" s="114"/>
      <c r="B522" s="165"/>
      <c r="C522" s="166"/>
      <c r="D522" s="118"/>
      <c r="E522" s="5"/>
      <c r="F522" s="5"/>
      <c r="G522" s="5"/>
      <c r="H522" s="5"/>
      <c r="I522" s="5"/>
      <c r="J522" s="5"/>
      <c r="K522" s="5"/>
      <c r="L522" s="5"/>
      <c r="M522" s="5"/>
      <c r="N522" s="125"/>
      <c r="O522" s="126"/>
      <c r="P522" s="126"/>
    </row>
    <row r="523" spans="1:16" ht="12.75">
      <c r="A523" s="114"/>
      <c r="B523" s="165"/>
      <c r="C523" s="166"/>
      <c r="D523" s="118"/>
      <c r="E523" s="5"/>
      <c r="F523" s="5"/>
      <c r="G523" s="5"/>
      <c r="H523" s="5"/>
      <c r="I523" s="5"/>
      <c r="J523" s="5"/>
      <c r="K523" s="5"/>
      <c r="L523" s="5"/>
      <c r="M523" s="5"/>
      <c r="N523" s="125"/>
      <c r="O523" s="126"/>
      <c r="P523" s="126"/>
    </row>
    <row r="524" spans="1:16" ht="12.75">
      <c r="A524" s="114"/>
      <c r="B524" s="165"/>
      <c r="C524" s="166"/>
      <c r="D524" s="118"/>
      <c r="E524" s="5"/>
      <c r="F524" s="5"/>
      <c r="G524" s="5"/>
      <c r="H524" s="5"/>
      <c r="I524" s="5"/>
      <c r="J524" s="5"/>
      <c r="K524" s="5"/>
      <c r="L524" s="5"/>
      <c r="M524" s="5"/>
      <c r="N524" s="125"/>
      <c r="O524" s="126"/>
      <c r="P524" s="126"/>
    </row>
    <row r="525" spans="1:16" ht="12.75">
      <c r="A525" s="114"/>
      <c r="B525" s="165"/>
      <c r="C525" s="166"/>
      <c r="D525" s="118"/>
      <c r="E525" s="5"/>
      <c r="F525" s="5"/>
      <c r="G525" s="5"/>
      <c r="H525" s="5"/>
      <c r="I525" s="5"/>
      <c r="J525" s="5"/>
      <c r="K525" s="5"/>
      <c r="L525" s="5"/>
      <c r="M525" s="5"/>
      <c r="N525" s="125"/>
      <c r="O525" s="126"/>
      <c r="P525" s="126"/>
    </row>
    <row r="526" spans="1:16" ht="12.75">
      <c r="A526" s="114"/>
      <c r="B526" s="165"/>
      <c r="C526" s="166"/>
      <c r="D526" s="118"/>
      <c r="E526" s="5"/>
      <c r="F526" s="5"/>
      <c r="G526" s="5"/>
      <c r="H526" s="5"/>
      <c r="I526" s="5"/>
      <c r="J526" s="5"/>
      <c r="K526" s="5"/>
      <c r="L526" s="5"/>
      <c r="M526" s="5"/>
      <c r="N526" s="125"/>
      <c r="O526" s="126"/>
      <c r="P526" s="126"/>
    </row>
    <row r="527" spans="1:16" ht="12.75">
      <c r="A527" s="114"/>
      <c r="B527" s="165"/>
      <c r="C527" s="166"/>
      <c r="D527" s="118"/>
      <c r="E527" s="5"/>
      <c r="F527" s="5"/>
      <c r="G527" s="5"/>
      <c r="H527" s="5"/>
      <c r="I527" s="5"/>
      <c r="J527" s="5"/>
      <c r="K527" s="5"/>
      <c r="L527" s="5"/>
      <c r="M527" s="5"/>
      <c r="N527" s="125"/>
      <c r="O527" s="126"/>
      <c r="P527" s="126"/>
    </row>
    <row r="528" spans="1:16" ht="12.75">
      <c r="A528" s="114"/>
      <c r="B528" s="165"/>
      <c r="C528" s="166"/>
      <c r="D528" s="118"/>
      <c r="E528" s="5"/>
      <c r="F528" s="5"/>
      <c r="G528" s="5"/>
      <c r="H528" s="5"/>
      <c r="I528" s="5"/>
      <c r="J528" s="5"/>
      <c r="K528" s="5"/>
      <c r="L528" s="5"/>
      <c r="M528" s="5"/>
      <c r="N528" s="125"/>
      <c r="O528" s="126"/>
      <c r="P528" s="126"/>
    </row>
    <row r="529" spans="1:16" ht="12.75">
      <c r="A529" s="114"/>
      <c r="B529" s="165"/>
      <c r="C529" s="166"/>
      <c r="D529" s="118"/>
      <c r="E529" s="5"/>
      <c r="F529" s="5"/>
      <c r="G529" s="5"/>
      <c r="H529" s="5"/>
      <c r="I529" s="5"/>
      <c r="J529" s="5"/>
      <c r="K529" s="5"/>
      <c r="L529" s="5"/>
      <c r="M529" s="5"/>
      <c r="N529" s="125"/>
      <c r="O529" s="126"/>
      <c r="P529" s="126"/>
    </row>
    <row r="530" spans="1:16" ht="12.75">
      <c r="A530" s="114"/>
      <c r="B530" s="165"/>
      <c r="C530" s="166"/>
      <c r="D530" s="118"/>
      <c r="E530" s="5"/>
      <c r="F530" s="5"/>
      <c r="G530" s="5"/>
      <c r="H530" s="5"/>
      <c r="I530" s="5"/>
      <c r="J530" s="5"/>
      <c r="K530" s="5"/>
      <c r="L530" s="5"/>
      <c r="M530" s="5"/>
      <c r="N530" s="125"/>
      <c r="O530" s="126"/>
      <c r="P530" s="126"/>
    </row>
    <row r="531" spans="1:16" ht="12.75">
      <c r="A531" s="114"/>
      <c r="B531" s="165"/>
      <c r="C531" s="166"/>
      <c r="D531" s="118"/>
      <c r="E531" s="5"/>
      <c r="F531" s="5"/>
      <c r="G531" s="5"/>
      <c r="H531" s="5"/>
      <c r="I531" s="5"/>
      <c r="J531" s="5"/>
      <c r="K531" s="5"/>
      <c r="L531" s="5"/>
      <c r="M531" s="5"/>
      <c r="N531" s="125"/>
      <c r="O531" s="126"/>
      <c r="P531" s="126"/>
    </row>
    <row r="532" spans="1:16" ht="12.75">
      <c r="A532" s="114"/>
      <c r="B532" s="165"/>
      <c r="C532" s="166"/>
      <c r="D532" s="118"/>
      <c r="E532" s="5"/>
      <c r="F532" s="5"/>
      <c r="G532" s="5"/>
      <c r="H532" s="5"/>
      <c r="I532" s="5"/>
      <c r="J532" s="5"/>
      <c r="K532" s="5"/>
      <c r="L532" s="5"/>
      <c r="M532" s="5"/>
      <c r="N532" s="125"/>
      <c r="O532" s="126"/>
      <c r="P532" s="126"/>
    </row>
    <row r="533" spans="1:16" ht="12.75">
      <c r="A533" s="114"/>
      <c r="B533" s="165"/>
      <c r="C533" s="166"/>
      <c r="D533" s="118"/>
      <c r="E533" s="5"/>
      <c r="F533" s="5"/>
      <c r="G533" s="5"/>
      <c r="H533" s="5"/>
      <c r="I533" s="5"/>
      <c r="J533" s="5"/>
      <c r="K533" s="5"/>
      <c r="L533" s="5"/>
      <c r="M533" s="5"/>
      <c r="N533" s="125"/>
      <c r="O533" s="126"/>
      <c r="P533" s="126"/>
    </row>
    <row r="534" spans="1:16" ht="12.75">
      <c r="A534" s="114"/>
      <c r="B534" s="165"/>
      <c r="C534" s="166"/>
      <c r="D534" s="118"/>
      <c r="E534" s="5"/>
      <c r="F534" s="5"/>
      <c r="G534" s="5"/>
      <c r="H534" s="5"/>
      <c r="I534" s="5"/>
      <c r="J534" s="5"/>
      <c r="K534" s="5"/>
      <c r="L534" s="5"/>
      <c r="M534" s="5"/>
      <c r="N534" s="125"/>
      <c r="O534" s="126"/>
      <c r="P534" s="126"/>
    </row>
    <row r="535" spans="1:16" ht="12.75">
      <c r="A535" s="114"/>
      <c r="B535" s="165"/>
      <c r="C535" s="166"/>
      <c r="D535" s="118"/>
      <c r="E535" s="5"/>
      <c r="F535" s="5"/>
      <c r="G535" s="5"/>
      <c r="H535" s="5"/>
      <c r="I535" s="5"/>
      <c r="J535" s="5"/>
      <c r="K535" s="5"/>
      <c r="L535" s="5"/>
      <c r="M535" s="5"/>
      <c r="N535" s="125"/>
      <c r="O535" s="126"/>
      <c r="P535" s="126"/>
    </row>
    <row r="536" spans="1:16" ht="12.75">
      <c r="A536" s="114"/>
      <c r="B536" s="165"/>
      <c r="C536" s="166"/>
      <c r="D536" s="118"/>
      <c r="E536" s="5"/>
      <c r="F536" s="5"/>
      <c r="G536" s="5"/>
      <c r="H536" s="5"/>
      <c r="I536" s="5"/>
      <c r="J536" s="5"/>
      <c r="K536" s="5"/>
      <c r="L536" s="5"/>
      <c r="M536" s="5"/>
      <c r="N536" s="125"/>
      <c r="O536" s="126"/>
      <c r="P536" s="126"/>
    </row>
    <row r="537" spans="1:16" ht="12.75">
      <c r="A537" s="114"/>
      <c r="B537" s="165"/>
      <c r="C537" s="166"/>
      <c r="D537" s="118"/>
      <c r="E537" s="5"/>
      <c r="F537" s="5"/>
      <c r="G537" s="5"/>
      <c r="H537" s="5"/>
      <c r="I537" s="5"/>
      <c r="J537" s="5"/>
      <c r="K537" s="5"/>
      <c r="L537" s="5"/>
      <c r="M537" s="5"/>
      <c r="N537" s="125"/>
      <c r="O537" s="126"/>
      <c r="P537" s="126"/>
    </row>
    <row r="538" spans="1:16" ht="12.75">
      <c r="A538" s="114"/>
      <c r="B538" s="165"/>
      <c r="C538" s="166"/>
      <c r="D538" s="118"/>
      <c r="E538" s="5"/>
      <c r="F538" s="5"/>
      <c r="G538" s="5"/>
      <c r="H538" s="5"/>
      <c r="I538" s="5"/>
      <c r="J538" s="5"/>
      <c r="K538" s="5"/>
      <c r="L538" s="5"/>
      <c r="M538" s="5"/>
      <c r="N538" s="125"/>
      <c r="O538" s="126"/>
      <c r="P538" s="126"/>
    </row>
    <row r="539" spans="1:16" ht="12.75">
      <c r="A539" s="114"/>
      <c r="B539" s="165"/>
      <c r="C539" s="166"/>
      <c r="D539" s="118"/>
      <c r="E539" s="5"/>
      <c r="F539" s="5"/>
      <c r="G539" s="5"/>
      <c r="H539" s="5"/>
      <c r="I539" s="5"/>
      <c r="J539" s="5"/>
      <c r="K539" s="5"/>
      <c r="L539" s="5"/>
      <c r="M539" s="5"/>
      <c r="N539" s="125"/>
      <c r="O539" s="126"/>
      <c r="P539" s="126"/>
    </row>
    <row r="540" spans="1:16" ht="12.75">
      <c r="A540" s="114"/>
      <c r="B540" s="165"/>
      <c r="C540" s="166"/>
      <c r="D540" s="118"/>
      <c r="E540" s="5"/>
      <c r="F540" s="5"/>
      <c r="G540" s="5"/>
      <c r="H540" s="5"/>
      <c r="I540" s="5"/>
      <c r="J540" s="5"/>
      <c r="K540" s="5"/>
      <c r="L540" s="5"/>
      <c r="M540" s="5"/>
      <c r="N540" s="125"/>
      <c r="O540" s="126"/>
      <c r="P540" s="126"/>
    </row>
    <row r="541" spans="1:16" ht="12.75">
      <c r="A541" s="114"/>
      <c r="B541" s="165"/>
      <c r="C541" s="166"/>
      <c r="D541" s="118"/>
      <c r="E541" s="5"/>
      <c r="F541" s="5"/>
      <c r="G541" s="5"/>
      <c r="H541" s="5"/>
      <c r="I541" s="5"/>
      <c r="J541" s="5"/>
      <c r="K541" s="5"/>
      <c r="L541" s="5"/>
      <c r="M541" s="5"/>
      <c r="N541" s="125"/>
      <c r="O541" s="126"/>
      <c r="P541" s="126"/>
    </row>
    <row r="542" spans="1:16" ht="12.75">
      <c r="A542" s="114"/>
      <c r="B542" s="165"/>
      <c r="C542" s="166"/>
      <c r="D542" s="118"/>
      <c r="E542" s="5"/>
      <c r="F542" s="5"/>
      <c r="G542" s="5"/>
      <c r="H542" s="5"/>
      <c r="I542" s="5"/>
      <c r="J542" s="5"/>
      <c r="K542" s="5"/>
      <c r="L542" s="5"/>
      <c r="M542" s="5"/>
      <c r="N542" s="125"/>
      <c r="O542" s="126"/>
      <c r="P542" s="126"/>
    </row>
    <row r="543" spans="1:16" ht="12.75">
      <c r="A543" s="114"/>
      <c r="B543" s="165"/>
      <c r="C543" s="166"/>
      <c r="D543" s="118"/>
      <c r="E543" s="5"/>
      <c r="F543" s="5"/>
      <c r="G543" s="5"/>
      <c r="H543" s="5"/>
      <c r="I543" s="5"/>
      <c r="J543" s="5"/>
      <c r="K543" s="5"/>
      <c r="L543" s="5"/>
      <c r="M543" s="5"/>
      <c r="N543" s="125"/>
      <c r="O543" s="126"/>
      <c r="P543" s="126"/>
    </row>
    <row r="544" spans="1:16" ht="12.75">
      <c r="A544" s="114"/>
      <c r="B544" s="165"/>
      <c r="C544" s="166"/>
      <c r="D544" s="118"/>
      <c r="E544" s="5"/>
      <c r="F544" s="5"/>
      <c r="G544" s="5"/>
      <c r="H544" s="5"/>
      <c r="I544" s="5"/>
      <c r="J544" s="5"/>
      <c r="K544" s="5"/>
      <c r="L544" s="5"/>
      <c r="M544" s="5"/>
      <c r="N544" s="125"/>
      <c r="O544" s="126"/>
      <c r="P544" s="126"/>
    </row>
    <row r="545" spans="1:16" ht="12.75">
      <c r="A545" s="114"/>
      <c r="B545" s="165"/>
      <c r="C545" s="166"/>
      <c r="D545" s="118"/>
      <c r="E545" s="5"/>
      <c r="F545" s="5"/>
      <c r="G545" s="5"/>
      <c r="H545" s="5"/>
      <c r="I545" s="5"/>
      <c r="J545" s="5"/>
      <c r="K545" s="5"/>
      <c r="L545" s="5"/>
      <c r="M545" s="5"/>
      <c r="N545" s="125"/>
      <c r="O545" s="126"/>
      <c r="P545" s="126"/>
    </row>
    <row r="546" spans="1:16" ht="12.75">
      <c r="A546" s="114"/>
      <c r="B546" s="165"/>
      <c r="C546" s="166"/>
      <c r="D546" s="118"/>
      <c r="E546" s="5"/>
      <c r="F546" s="5"/>
      <c r="G546" s="5"/>
      <c r="H546" s="5"/>
      <c r="I546" s="5"/>
      <c r="J546" s="5"/>
      <c r="K546" s="5"/>
      <c r="L546" s="5"/>
      <c r="M546" s="5"/>
      <c r="N546" s="125"/>
      <c r="O546" s="126"/>
      <c r="P546" s="126"/>
    </row>
    <row r="547" spans="1:16" ht="12.75">
      <c r="A547" s="114"/>
      <c r="B547" s="165"/>
      <c r="C547" s="166"/>
      <c r="D547" s="118"/>
      <c r="E547" s="5"/>
      <c r="F547" s="5"/>
      <c r="G547" s="5"/>
      <c r="H547" s="5"/>
      <c r="I547" s="5"/>
      <c r="J547" s="5"/>
      <c r="K547" s="5"/>
      <c r="L547" s="5"/>
      <c r="M547" s="5"/>
      <c r="N547" s="125"/>
      <c r="O547" s="126"/>
      <c r="P547" s="126"/>
    </row>
    <row r="548" spans="1:16" ht="12.75">
      <c r="A548" s="114"/>
      <c r="B548" s="165"/>
      <c r="C548" s="166"/>
      <c r="D548" s="118"/>
      <c r="E548" s="5"/>
      <c r="F548" s="5"/>
      <c r="G548" s="5"/>
      <c r="H548" s="5"/>
      <c r="I548" s="5"/>
      <c r="J548" s="5"/>
      <c r="K548" s="5"/>
      <c r="L548" s="5"/>
      <c r="M548" s="5"/>
      <c r="N548" s="125"/>
      <c r="O548" s="126"/>
      <c r="P548" s="126"/>
    </row>
    <row r="549" spans="1:16" ht="12.75">
      <c r="A549" s="114"/>
      <c r="B549" s="165"/>
      <c r="C549" s="166"/>
      <c r="D549" s="118"/>
      <c r="E549" s="5"/>
      <c r="F549" s="5"/>
      <c r="G549" s="5"/>
      <c r="H549" s="5"/>
      <c r="I549" s="5"/>
      <c r="J549" s="5"/>
      <c r="K549" s="5"/>
      <c r="L549" s="5"/>
      <c r="M549" s="5"/>
      <c r="N549" s="125"/>
      <c r="O549" s="126"/>
      <c r="P549" s="126"/>
    </row>
    <row r="550" spans="1:16" ht="12.75">
      <c r="A550" s="114"/>
      <c r="B550" s="165"/>
      <c r="C550" s="166"/>
      <c r="D550" s="118"/>
      <c r="E550" s="5"/>
      <c r="F550" s="5"/>
      <c r="G550" s="5"/>
      <c r="H550" s="5"/>
      <c r="I550" s="5"/>
      <c r="J550" s="5"/>
      <c r="K550" s="5"/>
      <c r="L550" s="5"/>
      <c r="M550" s="5"/>
      <c r="N550" s="125"/>
      <c r="O550" s="126"/>
      <c r="P550" s="126"/>
    </row>
    <row r="551" spans="1:16" ht="12.75">
      <c r="A551" s="114"/>
      <c r="B551" s="165"/>
      <c r="C551" s="166"/>
      <c r="D551" s="118"/>
      <c r="E551" s="5"/>
      <c r="F551" s="5"/>
      <c r="G551" s="5"/>
      <c r="H551" s="5"/>
      <c r="I551" s="5"/>
      <c r="J551" s="5"/>
      <c r="K551" s="5"/>
      <c r="L551" s="5"/>
      <c r="M551" s="5"/>
      <c r="N551" s="125"/>
      <c r="O551" s="126"/>
      <c r="P551" s="126"/>
    </row>
    <row r="552" spans="1:16" ht="12.75">
      <c r="A552" s="114"/>
      <c r="B552" s="165"/>
      <c r="C552" s="166"/>
      <c r="D552" s="118"/>
      <c r="E552" s="5"/>
      <c r="F552" s="5"/>
      <c r="G552" s="5"/>
      <c r="H552" s="5"/>
      <c r="I552" s="5"/>
      <c r="J552" s="5"/>
      <c r="K552" s="5"/>
      <c r="L552" s="5"/>
      <c r="M552" s="5"/>
      <c r="N552" s="125"/>
      <c r="O552" s="126"/>
      <c r="P552" s="126"/>
    </row>
    <row r="553" spans="1:16" ht="12.75">
      <c r="A553" s="114"/>
      <c r="B553" s="165"/>
      <c r="C553" s="166"/>
      <c r="D553" s="118"/>
      <c r="E553" s="5"/>
      <c r="F553" s="5"/>
      <c r="G553" s="5"/>
      <c r="H553" s="5"/>
      <c r="I553" s="5"/>
      <c r="J553" s="5"/>
      <c r="K553" s="5"/>
      <c r="L553" s="5"/>
      <c r="M553" s="5"/>
      <c r="N553" s="125"/>
      <c r="O553" s="126"/>
      <c r="P553" s="126"/>
    </row>
    <row r="554" spans="1:16" ht="12.75">
      <c r="A554" s="114"/>
      <c r="B554" s="165"/>
      <c r="C554" s="166"/>
      <c r="D554" s="118"/>
      <c r="E554" s="5"/>
      <c r="F554" s="5"/>
      <c r="G554" s="5"/>
      <c r="H554" s="5"/>
      <c r="I554" s="5"/>
      <c r="J554" s="5"/>
      <c r="K554" s="5"/>
      <c r="L554" s="5"/>
      <c r="M554" s="5"/>
      <c r="N554" s="125"/>
      <c r="O554" s="126"/>
      <c r="P554" s="126"/>
    </row>
    <row r="555" spans="1:16" ht="12.75">
      <c r="A555" s="114"/>
      <c r="B555" s="165"/>
      <c r="C555" s="166"/>
      <c r="D555" s="118"/>
      <c r="E555" s="5"/>
      <c r="F555" s="5"/>
      <c r="G555" s="5"/>
      <c r="H555" s="5"/>
      <c r="I555" s="5"/>
      <c r="J555" s="5"/>
      <c r="K555" s="5"/>
      <c r="L555" s="5"/>
      <c r="M555" s="5"/>
      <c r="N555" s="125"/>
      <c r="O555" s="126"/>
      <c r="P555" s="126"/>
    </row>
    <row r="556" spans="1:16" ht="12.75">
      <c r="A556" s="114"/>
      <c r="B556" s="165"/>
      <c r="C556" s="166"/>
      <c r="D556" s="118"/>
      <c r="E556" s="5"/>
      <c r="F556" s="5"/>
      <c r="G556" s="5"/>
      <c r="H556" s="5"/>
      <c r="I556" s="5"/>
      <c r="J556" s="5"/>
      <c r="K556" s="5"/>
      <c r="L556" s="5"/>
      <c r="M556" s="5"/>
      <c r="N556" s="125"/>
      <c r="O556" s="126"/>
      <c r="P556" s="126"/>
    </row>
    <row r="557" spans="1:16" ht="12.75">
      <c r="A557" s="114"/>
      <c r="B557" s="165"/>
      <c r="C557" s="166"/>
      <c r="D557" s="118"/>
      <c r="E557" s="5"/>
      <c r="F557" s="5"/>
      <c r="G557" s="5"/>
      <c r="H557" s="5"/>
      <c r="I557" s="5"/>
      <c r="J557" s="5"/>
      <c r="K557" s="5"/>
      <c r="L557" s="5"/>
      <c r="M557" s="5"/>
      <c r="N557" s="125"/>
      <c r="O557" s="126"/>
      <c r="P557" s="126"/>
    </row>
    <row r="558" spans="1:16" ht="12.75">
      <c r="A558" s="114"/>
      <c r="B558" s="165"/>
      <c r="C558" s="166"/>
      <c r="D558" s="118"/>
      <c r="E558" s="5"/>
      <c r="F558" s="5"/>
      <c r="G558" s="5"/>
      <c r="H558" s="5"/>
      <c r="I558" s="5"/>
      <c r="J558" s="5"/>
      <c r="K558" s="5"/>
      <c r="L558" s="5"/>
      <c r="M558" s="5"/>
      <c r="N558" s="125"/>
      <c r="O558" s="126"/>
      <c r="P558" s="126"/>
    </row>
    <row r="559" spans="1:16" ht="12.75">
      <c r="A559" s="114"/>
      <c r="B559" s="165"/>
      <c r="C559" s="166"/>
      <c r="D559" s="118"/>
      <c r="E559" s="5"/>
      <c r="F559" s="5"/>
      <c r="G559" s="5"/>
      <c r="H559" s="5"/>
      <c r="I559" s="5"/>
      <c r="J559" s="5"/>
      <c r="K559" s="5"/>
      <c r="L559" s="5"/>
      <c r="M559" s="5"/>
      <c r="N559" s="125"/>
      <c r="O559" s="126"/>
      <c r="P559" s="126"/>
    </row>
    <row r="560" spans="1:16" ht="12.75">
      <c r="A560" s="114"/>
      <c r="B560" s="165"/>
      <c r="C560" s="166"/>
      <c r="D560" s="118"/>
      <c r="E560" s="5"/>
      <c r="F560" s="5"/>
      <c r="G560" s="5"/>
      <c r="H560" s="5"/>
      <c r="I560" s="5"/>
      <c r="J560" s="5"/>
      <c r="K560" s="5"/>
      <c r="L560" s="5"/>
      <c r="M560" s="5"/>
      <c r="N560" s="125"/>
      <c r="O560" s="126"/>
      <c r="P560" s="126"/>
    </row>
    <row r="561" spans="1:16" ht="12.75">
      <c r="A561" s="114"/>
      <c r="B561" s="165"/>
      <c r="C561" s="166"/>
      <c r="D561" s="118"/>
      <c r="E561" s="5"/>
      <c r="F561" s="5"/>
      <c r="G561" s="5"/>
      <c r="H561" s="5"/>
      <c r="I561" s="5"/>
      <c r="J561" s="5"/>
      <c r="K561" s="5"/>
      <c r="L561" s="5"/>
      <c r="M561" s="5"/>
      <c r="N561" s="125"/>
      <c r="O561" s="126"/>
      <c r="P561" s="126"/>
    </row>
    <row r="562" spans="1:16" ht="12.75">
      <c r="A562" s="114"/>
      <c r="B562" s="165"/>
      <c r="C562" s="166"/>
      <c r="D562" s="118"/>
      <c r="E562" s="5"/>
      <c r="F562" s="5"/>
      <c r="G562" s="5"/>
      <c r="H562" s="5"/>
      <c r="I562" s="5"/>
      <c r="J562" s="5"/>
      <c r="K562" s="5"/>
      <c r="L562" s="5"/>
      <c r="M562" s="5"/>
      <c r="N562" s="125"/>
      <c r="O562" s="126"/>
      <c r="P562" s="126"/>
    </row>
    <row r="563" spans="1:16" ht="12.75">
      <c r="A563" s="114"/>
      <c r="B563" s="165"/>
      <c r="C563" s="166"/>
      <c r="D563" s="118"/>
      <c r="E563" s="5"/>
      <c r="F563" s="5"/>
      <c r="G563" s="5"/>
      <c r="H563" s="5"/>
      <c r="I563" s="5"/>
      <c r="J563" s="5"/>
      <c r="K563" s="5"/>
      <c r="L563" s="5"/>
      <c r="M563" s="5"/>
      <c r="N563" s="125"/>
      <c r="O563" s="126"/>
      <c r="P563" s="126"/>
    </row>
    <row r="564" spans="1:16" ht="12.75">
      <c r="A564" s="114"/>
      <c r="B564" s="165"/>
      <c r="C564" s="166"/>
      <c r="D564" s="118"/>
      <c r="E564" s="5"/>
      <c r="F564" s="5"/>
      <c r="G564" s="5"/>
      <c r="H564" s="5"/>
      <c r="I564" s="5"/>
      <c r="J564" s="5"/>
      <c r="K564" s="5"/>
      <c r="L564" s="5"/>
      <c r="M564" s="5"/>
      <c r="N564" s="125"/>
      <c r="O564" s="126"/>
      <c r="P564" s="126"/>
    </row>
    <row r="565" spans="1:16" ht="12.75">
      <c r="A565" s="114"/>
      <c r="B565" s="165"/>
      <c r="C565" s="166"/>
      <c r="D565" s="118"/>
      <c r="E565" s="5"/>
      <c r="F565" s="5"/>
      <c r="G565" s="5"/>
      <c r="H565" s="5"/>
      <c r="I565" s="5"/>
      <c r="J565" s="5"/>
      <c r="K565" s="5"/>
      <c r="L565" s="5"/>
      <c r="M565" s="5"/>
      <c r="N565" s="125"/>
      <c r="O565" s="126"/>
      <c r="P565" s="126"/>
    </row>
    <row r="566" spans="1:16" ht="12.75">
      <c r="A566" s="114"/>
      <c r="B566" s="165"/>
      <c r="C566" s="166"/>
      <c r="D566" s="118"/>
      <c r="E566" s="5"/>
      <c r="F566" s="5"/>
      <c r="G566" s="5"/>
      <c r="H566" s="5"/>
      <c r="I566" s="5"/>
      <c r="J566" s="5"/>
      <c r="K566" s="5"/>
      <c r="L566" s="5"/>
      <c r="M566" s="5"/>
      <c r="N566" s="125"/>
      <c r="O566" s="126"/>
      <c r="P566" s="126"/>
    </row>
    <row r="567" spans="1:16" ht="12.75">
      <c r="A567" s="114"/>
      <c r="B567" s="165"/>
      <c r="C567" s="166"/>
      <c r="D567" s="118"/>
      <c r="E567" s="5"/>
      <c r="F567" s="5"/>
      <c r="G567" s="5"/>
      <c r="H567" s="5"/>
      <c r="I567" s="5"/>
      <c r="J567" s="5"/>
      <c r="K567" s="5"/>
      <c r="L567" s="5"/>
      <c r="M567" s="5"/>
      <c r="N567" s="125"/>
      <c r="O567" s="126"/>
      <c r="P567" s="126"/>
    </row>
    <row r="568" spans="1:16" ht="12.75">
      <c r="A568" s="114"/>
      <c r="B568" s="165"/>
      <c r="C568" s="166"/>
      <c r="D568" s="118"/>
      <c r="E568" s="5"/>
      <c r="F568" s="5"/>
      <c r="G568" s="5"/>
      <c r="H568" s="5"/>
      <c r="I568" s="5"/>
      <c r="J568" s="5"/>
      <c r="K568" s="5"/>
      <c r="L568" s="5"/>
      <c r="M568" s="5"/>
      <c r="N568" s="125"/>
      <c r="O568" s="126"/>
      <c r="P568" s="126"/>
    </row>
    <row r="569" spans="1:16" ht="12.75">
      <c r="A569" s="114"/>
      <c r="B569" s="165"/>
      <c r="C569" s="166"/>
      <c r="D569" s="118"/>
      <c r="E569" s="5"/>
      <c r="F569" s="5"/>
      <c r="G569" s="5"/>
      <c r="H569" s="5"/>
      <c r="I569" s="5"/>
      <c r="J569" s="5"/>
      <c r="K569" s="5"/>
      <c r="L569" s="5"/>
      <c r="M569" s="5"/>
      <c r="N569" s="125"/>
      <c r="O569" s="126"/>
      <c r="P569" s="126"/>
    </row>
    <row r="570" spans="1:16" ht="12.75">
      <c r="A570" s="114"/>
      <c r="B570" s="165"/>
      <c r="C570" s="166"/>
      <c r="D570" s="118"/>
      <c r="E570" s="5"/>
      <c r="F570" s="5"/>
      <c r="G570" s="5"/>
      <c r="H570" s="5"/>
      <c r="I570" s="5"/>
      <c r="J570" s="5"/>
      <c r="K570" s="5"/>
      <c r="L570" s="5"/>
      <c r="M570" s="5"/>
      <c r="N570" s="125"/>
      <c r="O570" s="126"/>
      <c r="P570" s="126"/>
    </row>
    <row r="571" spans="1:16" ht="12.75">
      <c r="A571" s="114"/>
      <c r="B571" s="165"/>
      <c r="C571" s="166"/>
      <c r="D571" s="118"/>
      <c r="E571" s="5"/>
      <c r="F571" s="5"/>
      <c r="G571" s="5"/>
      <c r="H571" s="5"/>
      <c r="I571" s="5"/>
      <c r="J571" s="5"/>
      <c r="K571" s="5"/>
      <c r="L571" s="5"/>
      <c r="M571" s="5"/>
      <c r="N571" s="125"/>
      <c r="O571" s="126"/>
      <c r="P571" s="126"/>
    </row>
    <row r="572" spans="1:16" ht="12.75">
      <c r="A572" s="114"/>
      <c r="B572" s="165"/>
      <c r="C572" s="166"/>
      <c r="D572" s="118"/>
      <c r="E572" s="5"/>
      <c r="F572" s="5"/>
      <c r="G572" s="5"/>
      <c r="H572" s="5"/>
      <c r="I572" s="5"/>
      <c r="J572" s="5"/>
      <c r="K572" s="5"/>
      <c r="L572" s="5"/>
      <c r="M572" s="5"/>
      <c r="N572" s="125"/>
      <c r="O572" s="126"/>
      <c r="P572" s="126"/>
    </row>
    <row r="573" spans="1:16" ht="12.75">
      <c r="A573" s="114"/>
      <c r="B573" s="165"/>
      <c r="C573" s="166"/>
      <c r="D573" s="118"/>
      <c r="E573" s="5"/>
      <c r="F573" s="5"/>
      <c r="G573" s="5"/>
      <c r="H573" s="5"/>
      <c r="I573" s="5"/>
      <c r="J573" s="5"/>
      <c r="K573" s="5"/>
      <c r="L573" s="5"/>
      <c r="M573" s="5"/>
      <c r="N573" s="125"/>
      <c r="O573" s="126"/>
      <c r="P573" s="126"/>
    </row>
    <row r="574" spans="1:16" ht="12.75">
      <c r="A574" s="114"/>
      <c r="B574" s="165"/>
      <c r="C574" s="166"/>
      <c r="D574" s="118"/>
      <c r="E574" s="5"/>
      <c r="F574" s="5"/>
      <c r="G574" s="5"/>
      <c r="H574" s="5"/>
      <c r="I574" s="5"/>
      <c r="J574" s="5"/>
      <c r="K574" s="5"/>
      <c r="L574" s="5"/>
      <c r="M574" s="5"/>
      <c r="N574" s="125"/>
      <c r="O574" s="126"/>
      <c r="P574" s="126"/>
    </row>
    <row r="575" spans="1:16" ht="12.75">
      <c r="A575" s="114"/>
      <c r="B575" s="165"/>
      <c r="C575" s="166"/>
      <c r="D575" s="118"/>
      <c r="E575" s="5"/>
      <c r="F575" s="5"/>
      <c r="G575" s="5"/>
      <c r="H575" s="5"/>
      <c r="I575" s="5"/>
      <c r="J575" s="5"/>
      <c r="K575" s="5"/>
      <c r="L575" s="5"/>
      <c r="M575" s="5"/>
      <c r="N575" s="125"/>
      <c r="O575" s="126"/>
      <c r="P575" s="126"/>
    </row>
    <row r="576" spans="1:16" ht="12.75">
      <c r="A576" s="114"/>
      <c r="B576" s="165"/>
      <c r="C576" s="166"/>
      <c r="D576" s="118"/>
      <c r="E576" s="5"/>
      <c r="F576" s="5"/>
      <c r="G576" s="5"/>
      <c r="H576" s="5"/>
      <c r="I576" s="5"/>
      <c r="J576" s="5"/>
      <c r="K576" s="5"/>
      <c r="L576" s="5"/>
      <c r="M576" s="5"/>
      <c r="N576" s="125"/>
      <c r="O576" s="126"/>
      <c r="P576" s="126"/>
    </row>
    <row r="577" spans="1:16" ht="12.75">
      <c r="A577" s="114"/>
      <c r="B577" s="165"/>
      <c r="C577" s="166"/>
      <c r="D577" s="118"/>
      <c r="E577" s="5"/>
      <c r="F577" s="5"/>
      <c r="G577" s="5"/>
      <c r="H577" s="5"/>
      <c r="I577" s="5"/>
      <c r="J577" s="5"/>
      <c r="K577" s="5"/>
      <c r="L577" s="5"/>
      <c r="M577" s="5"/>
      <c r="N577" s="125"/>
      <c r="O577" s="126"/>
      <c r="P577" s="126"/>
    </row>
    <row r="578" spans="1:16" ht="12.75">
      <c r="A578" s="114"/>
      <c r="B578" s="165"/>
      <c r="C578" s="166"/>
      <c r="D578" s="118"/>
      <c r="E578" s="5"/>
      <c r="F578" s="5"/>
      <c r="G578" s="5"/>
      <c r="H578" s="5"/>
      <c r="I578" s="5"/>
      <c r="J578" s="5"/>
      <c r="K578" s="5"/>
      <c r="L578" s="5"/>
      <c r="M578" s="5"/>
      <c r="N578" s="125"/>
      <c r="O578" s="126"/>
      <c r="P578" s="126"/>
    </row>
    <row r="579" spans="1:16" ht="12.75">
      <c r="A579" s="114"/>
      <c r="B579" s="165"/>
      <c r="C579" s="166"/>
      <c r="D579" s="118"/>
      <c r="E579" s="5"/>
      <c r="F579" s="5"/>
      <c r="G579" s="5"/>
      <c r="H579" s="5"/>
      <c r="I579" s="5"/>
      <c r="J579" s="5"/>
      <c r="K579" s="5"/>
      <c r="L579" s="5"/>
      <c r="M579" s="5"/>
      <c r="N579" s="125"/>
      <c r="O579" s="126"/>
      <c r="P579" s="126"/>
    </row>
    <row r="580" spans="1:16" ht="12.75">
      <c r="A580" s="114"/>
      <c r="B580" s="165"/>
      <c r="C580" s="166"/>
      <c r="D580" s="118"/>
      <c r="E580" s="5"/>
      <c r="F580" s="5"/>
      <c r="G580" s="5"/>
      <c r="H580" s="5"/>
      <c r="I580" s="5"/>
      <c r="J580" s="5"/>
      <c r="K580" s="5"/>
      <c r="L580" s="5"/>
      <c r="M580" s="5"/>
      <c r="N580" s="125"/>
      <c r="O580" s="126"/>
      <c r="P580" s="126"/>
    </row>
    <row r="581" spans="1:16" ht="12.75">
      <c r="A581" s="114"/>
      <c r="B581" s="165"/>
      <c r="C581" s="166"/>
      <c r="D581" s="118"/>
      <c r="E581" s="5"/>
      <c r="F581" s="5"/>
      <c r="G581" s="5"/>
      <c r="H581" s="5"/>
      <c r="I581" s="5"/>
      <c r="J581" s="5"/>
      <c r="K581" s="5"/>
      <c r="L581" s="5"/>
      <c r="M581" s="5"/>
      <c r="N581" s="125"/>
      <c r="O581" s="126"/>
      <c r="P581" s="126"/>
    </row>
    <row r="582" spans="1:16" ht="12.75">
      <c r="A582" s="114"/>
      <c r="B582" s="165"/>
      <c r="C582" s="166"/>
      <c r="D582" s="118"/>
      <c r="E582" s="5"/>
      <c r="F582" s="5"/>
      <c r="G582" s="5"/>
      <c r="H582" s="5"/>
      <c r="I582" s="5"/>
      <c r="J582" s="5"/>
      <c r="K582" s="5"/>
      <c r="L582" s="5"/>
      <c r="M582" s="5"/>
      <c r="N582" s="125"/>
      <c r="O582" s="126"/>
      <c r="P582" s="126"/>
    </row>
    <row r="583" spans="1:16" ht="12.75">
      <c r="A583" s="114"/>
      <c r="B583" s="165"/>
      <c r="C583" s="166"/>
      <c r="D583" s="118"/>
      <c r="E583" s="5"/>
      <c r="F583" s="5"/>
      <c r="G583" s="5"/>
      <c r="H583" s="5"/>
      <c r="I583" s="5"/>
      <c r="J583" s="5"/>
      <c r="K583" s="5"/>
      <c r="L583" s="5"/>
      <c r="M583" s="5"/>
      <c r="N583" s="125"/>
      <c r="O583" s="126"/>
      <c r="P583" s="126"/>
    </row>
    <row r="584" spans="1:16" ht="12.75">
      <c r="A584" s="114"/>
      <c r="B584" s="165"/>
      <c r="C584" s="166"/>
      <c r="D584" s="118"/>
      <c r="E584" s="5"/>
      <c r="F584" s="5"/>
      <c r="G584" s="5"/>
      <c r="H584" s="5"/>
      <c r="I584" s="5"/>
      <c r="J584" s="5"/>
      <c r="K584" s="5"/>
      <c r="L584" s="5"/>
      <c r="M584" s="5"/>
      <c r="N584" s="125"/>
      <c r="O584" s="126"/>
      <c r="P584" s="126"/>
    </row>
    <row r="585" spans="1:16" ht="12.75">
      <c r="A585" s="114"/>
      <c r="B585" s="165"/>
      <c r="C585" s="166"/>
      <c r="D585" s="118"/>
      <c r="E585" s="5"/>
      <c r="F585" s="5"/>
      <c r="G585" s="5"/>
      <c r="H585" s="5"/>
      <c r="I585" s="5"/>
      <c r="J585" s="5"/>
      <c r="K585" s="5"/>
      <c r="L585" s="5"/>
      <c r="M585" s="5"/>
      <c r="N585" s="125"/>
      <c r="O585" s="126"/>
      <c r="P585" s="126"/>
    </row>
    <row r="586" spans="1:16" ht="12.75">
      <c r="A586" s="114"/>
      <c r="B586" s="165"/>
      <c r="C586" s="166"/>
      <c r="D586" s="118"/>
      <c r="E586" s="5"/>
      <c r="F586" s="5"/>
      <c r="G586" s="5"/>
      <c r="H586" s="5"/>
      <c r="I586" s="5"/>
      <c r="J586" s="5"/>
      <c r="K586" s="5"/>
      <c r="L586" s="5"/>
      <c r="M586" s="5"/>
      <c r="N586" s="125"/>
      <c r="O586" s="126"/>
      <c r="P586" s="126"/>
    </row>
    <row r="587" spans="1:16" ht="12.75">
      <c r="A587" s="114"/>
      <c r="B587" s="165"/>
      <c r="C587" s="166"/>
      <c r="D587" s="118"/>
      <c r="E587" s="5"/>
      <c r="F587" s="5"/>
      <c r="G587" s="5"/>
      <c r="H587" s="5"/>
      <c r="I587" s="5"/>
      <c r="J587" s="5"/>
      <c r="K587" s="5"/>
      <c r="L587" s="5"/>
      <c r="M587" s="5"/>
      <c r="N587" s="125"/>
      <c r="O587" s="126"/>
      <c r="P587" s="126"/>
    </row>
    <row r="588" spans="1:16" ht="12.75">
      <c r="A588" s="114"/>
      <c r="B588" s="165"/>
      <c r="C588" s="166"/>
      <c r="D588" s="118"/>
      <c r="E588" s="5"/>
      <c r="F588" s="5"/>
      <c r="G588" s="5"/>
      <c r="H588" s="5"/>
      <c r="I588" s="5"/>
      <c r="J588" s="5"/>
      <c r="K588" s="5"/>
      <c r="L588" s="5"/>
      <c r="M588" s="5"/>
      <c r="N588" s="125"/>
      <c r="O588" s="126"/>
      <c r="P588" s="126"/>
    </row>
    <row r="589" spans="1:16" ht="12.75">
      <c r="A589" s="114"/>
      <c r="B589" s="165"/>
      <c r="C589" s="166"/>
      <c r="D589" s="118"/>
      <c r="E589" s="5"/>
      <c r="F589" s="5"/>
      <c r="G589" s="5"/>
      <c r="H589" s="5"/>
      <c r="I589" s="5"/>
      <c r="J589" s="5"/>
      <c r="K589" s="5"/>
      <c r="L589" s="5"/>
      <c r="M589" s="5"/>
      <c r="N589" s="125"/>
      <c r="O589" s="126"/>
      <c r="P589" s="126"/>
    </row>
    <row r="590" spans="1:16" ht="12.75">
      <c r="A590" s="114"/>
      <c r="B590" s="165"/>
      <c r="C590" s="166"/>
      <c r="D590" s="118"/>
      <c r="E590" s="5"/>
      <c r="F590" s="5"/>
      <c r="G590" s="5"/>
      <c r="H590" s="5"/>
      <c r="I590" s="5"/>
      <c r="J590" s="5"/>
      <c r="K590" s="5"/>
      <c r="L590" s="5"/>
      <c r="M590" s="5"/>
      <c r="N590" s="125"/>
      <c r="O590" s="126"/>
      <c r="P590" s="126"/>
    </row>
    <row r="591" spans="1:16" ht="12.75">
      <c r="A591" s="114"/>
      <c r="B591" s="165"/>
      <c r="C591" s="166"/>
      <c r="D591" s="118"/>
      <c r="E591" s="5"/>
      <c r="F591" s="5"/>
      <c r="G591" s="5"/>
      <c r="H591" s="5"/>
      <c r="I591" s="5"/>
      <c r="J591" s="5"/>
      <c r="K591" s="5"/>
      <c r="L591" s="5"/>
      <c r="M591" s="5"/>
      <c r="N591" s="125"/>
      <c r="O591" s="126"/>
      <c r="P591" s="126"/>
    </row>
    <row r="592" spans="1:16" ht="12.75">
      <c r="A592" s="114"/>
      <c r="B592" s="165"/>
      <c r="C592" s="166"/>
      <c r="D592" s="118"/>
      <c r="E592" s="5"/>
      <c r="F592" s="5"/>
      <c r="G592" s="5"/>
      <c r="H592" s="5"/>
      <c r="I592" s="5"/>
      <c r="J592" s="5"/>
      <c r="K592" s="5"/>
      <c r="L592" s="5"/>
      <c r="M592" s="5"/>
      <c r="N592" s="125"/>
      <c r="O592" s="126"/>
      <c r="P592" s="126"/>
    </row>
    <row r="593" spans="1:16" ht="12.75">
      <c r="A593" s="114"/>
      <c r="B593" s="165"/>
      <c r="C593" s="166"/>
      <c r="D593" s="118"/>
      <c r="E593" s="5"/>
      <c r="F593" s="5"/>
      <c r="G593" s="5"/>
      <c r="H593" s="5"/>
      <c r="I593" s="5"/>
      <c r="J593" s="5"/>
      <c r="K593" s="5"/>
      <c r="L593" s="5"/>
      <c r="M593" s="5"/>
      <c r="N593" s="125"/>
      <c r="O593" s="126"/>
      <c r="P593" s="126"/>
    </row>
    <row r="594" spans="1:16" ht="12.75">
      <c r="A594" s="114"/>
      <c r="B594" s="165"/>
      <c r="C594" s="166"/>
      <c r="D594" s="118"/>
      <c r="E594" s="5"/>
      <c r="F594" s="5"/>
      <c r="G594" s="5"/>
      <c r="H594" s="5"/>
      <c r="I594" s="5"/>
      <c r="J594" s="5"/>
      <c r="K594" s="5"/>
      <c r="L594" s="5"/>
      <c r="M594" s="5"/>
      <c r="N594" s="125"/>
      <c r="O594" s="126"/>
      <c r="P594" s="126"/>
    </row>
    <row r="595" spans="1:16" ht="12.75">
      <c r="A595" s="114"/>
      <c r="B595" s="165"/>
      <c r="C595" s="166"/>
      <c r="D595" s="118"/>
      <c r="E595" s="5"/>
      <c r="F595" s="5"/>
      <c r="G595" s="5"/>
      <c r="H595" s="5"/>
      <c r="I595" s="5"/>
      <c r="J595" s="5"/>
      <c r="K595" s="5"/>
      <c r="L595" s="5"/>
      <c r="M595" s="5"/>
      <c r="N595" s="125"/>
      <c r="O595" s="126"/>
      <c r="P595" s="126"/>
    </row>
    <row r="596" spans="1:16" ht="12.75">
      <c r="A596" s="114"/>
      <c r="B596" s="165"/>
      <c r="C596" s="166"/>
      <c r="D596" s="118"/>
      <c r="E596" s="5"/>
      <c r="F596" s="5"/>
      <c r="G596" s="5"/>
      <c r="H596" s="5"/>
      <c r="I596" s="5"/>
      <c r="J596" s="5"/>
      <c r="K596" s="5"/>
      <c r="L596" s="5"/>
      <c r="M596" s="5"/>
      <c r="N596" s="125"/>
      <c r="O596" s="126"/>
      <c r="P596" s="126"/>
    </row>
    <row r="597" spans="1:16" ht="12.75">
      <c r="A597" s="114"/>
      <c r="B597" s="165"/>
      <c r="C597" s="166"/>
      <c r="D597" s="118"/>
      <c r="E597" s="5"/>
      <c r="F597" s="5"/>
      <c r="G597" s="5"/>
      <c r="H597" s="5"/>
      <c r="I597" s="5"/>
      <c r="J597" s="5"/>
      <c r="K597" s="5"/>
      <c r="L597" s="5"/>
      <c r="M597" s="5"/>
      <c r="N597" s="125"/>
      <c r="O597" s="126"/>
      <c r="P597" s="126"/>
    </row>
    <row r="598" spans="1:16" ht="12.75">
      <c r="A598" s="114"/>
      <c r="B598" s="165"/>
      <c r="C598" s="166"/>
      <c r="D598" s="118"/>
      <c r="E598" s="5"/>
      <c r="F598" s="5"/>
      <c r="G598" s="5"/>
      <c r="H598" s="5"/>
      <c r="I598" s="5"/>
      <c r="J598" s="5"/>
      <c r="K598" s="5"/>
      <c r="L598" s="5"/>
      <c r="M598" s="5"/>
      <c r="N598" s="125"/>
      <c r="O598" s="126"/>
      <c r="P598" s="126"/>
    </row>
    <row r="599" spans="1:16" ht="12.75">
      <c r="A599" s="114"/>
      <c r="B599" s="165"/>
      <c r="C599" s="166"/>
      <c r="D599" s="118"/>
      <c r="E599" s="5"/>
      <c r="F599" s="5"/>
      <c r="G599" s="5"/>
      <c r="H599" s="5"/>
      <c r="I599" s="5"/>
      <c r="J599" s="5"/>
      <c r="K599" s="5"/>
      <c r="L599" s="5"/>
      <c r="M599" s="5"/>
      <c r="N599" s="125"/>
      <c r="O599" s="126"/>
      <c r="P599" s="126"/>
    </row>
    <row r="600" spans="1:16" ht="12.75">
      <c r="A600" s="114"/>
      <c r="B600" s="165"/>
      <c r="C600" s="166"/>
      <c r="D600" s="118"/>
      <c r="E600" s="5"/>
      <c r="F600" s="5"/>
      <c r="G600" s="5"/>
      <c r="H600" s="5"/>
      <c r="I600" s="5"/>
      <c r="J600" s="5"/>
      <c r="K600" s="5"/>
      <c r="L600" s="5"/>
      <c r="M600" s="5"/>
      <c r="N600" s="125"/>
      <c r="O600" s="126"/>
      <c r="P600" s="126"/>
    </row>
    <row r="601" spans="1:16" ht="12.75">
      <c r="A601" s="114"/>
      <c r="B601" s="165"/>
      <c r="C601" s="166"/>
      <c r="D601" s="118"/>
      <c r="E601" s="5"/>
      <c r="F601" s="5"/>
      <c r="G601" s="5"/>
      <c r="H601" s="5"/>
      <c r="I601" s="5"/>
      <c r="J601" s="5"/>
      <c r="K601" s="5"/>
      <c r="L601" s="5"/>
      <c r="M601" s="5"/>
      <c r="N601" s="125"/>
      <c r="O601" s="126"/>
      <c r="P601" s="126"/>
    </row>
    <row r="602" spans="1:16" ht="12.75">
      <c r="A602" s="114"/>
      <c r="B602" s="165"/>
      <c r="C602" s="166"/>
      <c r="D602" s="118"/>
      <c r="E602" s="5"/>
      <c r="F602" s="5"/>
      <c r="G602" s="5"/>
      <c r="H602" s="5"/>
      <c r="I602" s="5"/>
      <c r="J602" s="5"/>
      <c r="K602" s="5"/>
      <c r="L602" s="5"/>
      <c r="M602" s="5"/>
      <c r="N602" s="125"/>
      <c r="O602" s="126"/>
      <c r="P602" s="126"/>
    </row>
    <row r="603" spans="1:16" ht="12.75">
      <c r="A603" s="114"/>
      <c r="B603" s="165"/>
      <c r="C603" s="166"/>
      <c r="D603" s="118"/>
      <c r="E603" s="5"/>
      <c r="F603" s="5"/>
      <c r="G603" s="5"/>
      <c r="H603" s="5"/>
      <c r="I603" s="5"/>
      <c r="J603" s="5"/>
      <c r="K603" s="5"/>
      <c r="L603" s="5"/>
      <c r="M603" s="5"/>
      <c r="N603" s="125"/>
      <c r="O603" s="126"/>
      <c r="P603" s="126"/>
    </row>
    <row r="604" spans="1:16" ht="12.75">
      <c r="A604" s="114"/>
      <c r="B604" s="165"/>
      <c r="C604" s="166"/>
      <c r="D604" s="118"/>
      <c r="E604" s="5"/>
      <c r="F604" s="5"/>
      <c r="G604" s="5"/>
      <c r="H604" s="5"/>
      <c r="I604" s="5"/>
      <c r="J604" s="5"/>
      <c r="K604" s="5"/>
      <c r="L604" s="5"/>
      <c r="M604" s="5"/>
      <c r="N604" s="125"/>
      <c r="O604" s="126"/>
      <c r="P604" s="126"/>
    </row>
    <row r="605" spans="1:16" ht="12.75">
      <c r="A605" s="114"/>
      <c r="B605" s="165"/>
      <c r="C605" s="166"/>
      <c r="D605" s="118"/>
      <c r="E605" s="5"/>
      <c r="F605" s="5"/>
      <c r="G605" s="5"/>
      <c r="H605" s="5"/>
      <c r="I605" s="5"/>
      <c r="J605" s="5"/>
      <c r="K605" s="5"/>
      <c r="L605" s="5"/>
      <c r="M605" s="5"/>
      <c r="N605" s="125"/>
      <c r="O605" s="126"/>
      <c r="P605" s="126"/>
    </row>
    <row r="606" spans="1:16" ht="12.75">
      <c r="A606" s="114"/>
      <c r="B606" s="165"/>
      <c r="C606" s="166"/>
      <c r="D606" s="118"/>
      <c r="E606" s="5"/>
      <c r="F606" s="5"/>
      <c r="G606" s="5"/>
      <c r="H606" s="5"/>
      <c r="I606" s="5"/>
      <c r="J606" s="5"/>
      <c r="K606" s="5"/>
      <c r="L606" s="5"/>
      <c r="M606" s="5"/>
      <c r="N606" s="125"/>
      <c r="O606" s="126"/>
      <c r="P606" s="126"/>
    </row>
    <row r="607" spans="1:16" ht="12.75">
      <c r="A607" s="114"/>
      <c r="B607" s="165"/>
      <c r="C607" s="166"/>
      <c r="D607" s="118"/>
      <c r="E607" s="5"/>
      <c r="F607" s="5"/>
      <c r="G607" s="5"/>
      <c r="H607" s="5"/>
      <c r="I607" s="5"/>
      <c r="J607" s="5"/>
      <c r="K607" s="5"/>
      <c r="L607" s="5"/>
      <c r="M607" s="5"/>
      <c r="N607" s="125"/>
      <c r="O607" s="126"/>
      <c r="P607" s="126"/>
    </row>
    <row r="608" spans="1:16" ht="12.75">
      <c r="A608" s="114"/>
      <c r="B608" s="165"/>
      <c r="C608" s="166"/>
      <c r="D608" s="118"/>
      <c r="E608" s="5"/>
      <c r="F608" s="5"/>
      <c r="G608" s="5"/>
      <c r="H608" s="5"/>
      <c r="I608" s="5"/>
      <c r="J608" s="5"/>
      <c r="K608" s="5"/>
      <c r="L608" s="5"/>
      <c r="M608" s="5"/>
      <c r="N608" s="125"/>
      <c r="O608" s="126"/>
      <c r="P608" s="126"/>
    </row>
    <row r="609" spans="1:16" ht="12.75">
      <c r="A609" s="114"/>
      <c r="B609" s="165"/>
      <c r="C609" s="166"/>
      <c r="D609" s="118"/>
      <c r="E609" s="5"/>
      <c r="F609" s="5"/>
      <c r="G609" s="5"/>
      <c r="H609" s="5"/>
      <c r="I609" s="5"/>
      <c r="J609" s="5"/>
      <c r="K609" s="5"/>
      <c r="L609" s="5"/>
      <c r="M609" s="5"/>
      <c r="N609" s="125"/>
      <c r="O609" s="126"/>
      <c r="P609" s="126"/>
    </row>
    <row r="610" spans="1:16" ht="12.75">
      <c r="A610" s="114"/>
      <c r="B610" s="165"/>
      <c r="C610" s="166"/>
      <c r="D610" s="118"/>
      <c r="E610" s="5"/>
      <c r="F610" s="5"/>
      <c r="G610" s="5"/>
      <c r="H610" s="5"/>
      <c r="I610" s="5"/>
      <c r="J610" s="5"/>
      <c r="K610" s="5"/>
      <c r="L610" s="5"/>
      <c r="M610" s="5"/>
      <c r="N610" s="125"/>
      <c r="O610" s="126"/>
      <c r="P610" s="126"/>
    </row>
    <row r="611" spans="1:16" ht="12.75">
      <c r="A611" s="114"/>
      <c r="B611" s="165"/>
      <c r="C611" s="166"/>
      <c r="D611" s="118"/>
      <c r="E611" s="5"/>
      <c r="F611" s="5"/>
      <c r="G611" s="5"/>
      <c r="H611" s="5"/>
      <c r="I611" s="5"/>
      <c r="J611" s="5"/>
      <c r="K611" s="5"/>
      <c r="L611" s="5"/>
      <c r="M611" s="5"/>
      <c r="N611" s="125"/>
      <c r="O611" s="126"/>
      <c r="P611" s="126"/>
    </row>
    <row r="612" spans="1:16" ht="12.75">
      <c r="A612" s="114"/>
      <c r="B612" s="165"/>
      <c r="C612" s="166"/>
      <c r="D612" s="118"/>
      <c r="E612" s="5"/>
      <c r="F612" s="5"/>
      <c r="G612" s="5"/>
      <c r="H612" s="5"/>
      <c r="I612" s="5"/>
      <c r="J612" s="5"/>
      <c r="K612" s="5"/>
      <c r="L612" s="5"/>
      <c r="M612" s="5"/>
      <c r="N612" s="125"/>
      <c r="O612" s="126"/>
      <c r="P612" s="126"/>
    </row>
    <row r="613" spans="1:16" ht="12.75">
      <c r="A613" s="114"/>
      <c r="B613" s="165"/>
      <c r="C613" s="166"/>
      <c r="D613" s="118"/>
      <c r="E613" s="5"/>
      <c r="F613" s="5"/>
      <c r="G613" s="5"/>
      <c r="H613" s="5"/>
      <c r="I613" s="5"/>
      <c r="J613" s="5"/>
      <c r="K613" s="5"/>
      <c r="L613" s="5"/>
      <c r="M613" s="5"/>
      <c r="N613" s="125"/>
      <c r="O613" s="126"/>
      <c r="P613" s="126"/>
    </row>
    <row r="614" spans="1:16" ht="12.75">
      <c r="A614" s="114"/>
      <c r="B614" s="165"/>
      <c r="C614" s="166"/>
      <c r="D614" s="118"/>
      <c r="E614" s="5"/>
      <c r="F614" s="5"/>
      <c r="G614" s="5"/>
      <c r="H614" s="5"/>
      <c r="I614" s="5"/>
      <c r="J614" s="5"/>
      <c r="K614" s="5"/>
      <c r="L614" s="5"/>
      <c r="M614" s="5"/>
      <c r="N614" s="125"/>
      <c r="O614" s="126"/>
      <c r="P614" s="126"/>
    </row>
    <row r="615" spans="1:16" ht="12.75">
      <c r="A615" s="114"/>
      <c r="B615" s="165"/>
      <c r="C615" s="166"/>
      <c r="D615" s="118"/>
      <c r="E615" s="5"/>
      <c r="F615" s="5"/>
      <c r="G615" s="5"/>
      <c r="H615" s="5"/>
      <c r="I615" s="5"/>
      <c r="J615" s="5"/>
      <c r="K615" s="5"/>
      <c r="L615" s="5"/>
      <c r="M615" s="5"/>
      <c r="N615" s="125"/>
      <c r="O615" s="126"/>
      <c r="P615" s="126"/>
    </row>
    <row r="616" spans="1:16" ht="12.75">
      <c r="A616" s="114"/>
      <c r="B616" s="165"/>
      <c r="C616" s="166"/>
      <c r="D616" s="118"/>
      <c r="E616" s="5"/>
      <c r="F616" s="5"/>
      <c r="G616" s="5"/>
      <c r="H616" s="5"/>
      <c r="I616" s="5"/>
      <c r="J616" s="5"/>
      <c r="K616" s="5"/>
      <c r="L616" s="5"/>
      <c r="M616" s="5"/>
      <c r="N616" s="125"/>
      <c r="O616" s="126"/>
      <c r="P616" s="126"/>
    </row>
    <row r="617" spans="1:16" ht="12.75">
      <c r="A617" s="114"/>
      <c r="B617" s="165"/>
      <c r="C617" s="166"/>
      <c r="D617" s="118"/>
      <c r="E617" s="5"/>
      <c r="F617" s="5"/>
      <c r="G617" s="5"/>
      <c r="H617" s="5"/>
      <c r="I617" s="5"/>
      <c r="J617" s="5"/>
      <c r="K617" s="5"/>
      <c r="L617" s="5"/>
      <c r="M617" s="5"/>
      <c r="N617" s="125"/>
      <c r="O617" s="126"/>
      <c r="P617" s="126"/>
    </row>
    <row r="618" spans="1:16" ht="12.75">
      <c r="A618" s="114"/>
      <c r="B618" s="165"/>
      <c r="C618" s="166"/>
      <c r="D618" s="118"/>
      <c r="E618" s="5"/>
      <c r="F618" s="5"/>
      <c r="G618" s="5"/>
      <c r="H618" s="5"/>
      <c r="I618" s="5"/>
      <c r="J618" s="5"/>
      <c r="K618" s="5"/>
      <c r="L618" s="5"/>
      <c r="M618" s="5"/>
      <c r="N618" s="125"/>
      <c r="O618" s="126"/>
      <c r="P618" s="126"/>
    </row>
    <row r="619" spans="1:16" ht="12.75">
      <c r="A619" s="114"/>
      <c r="B619" s="165"/>
      <c r="C619" s="166"/>
      <c r="D619" s="118"/>
      <c r="E619" s="5"/>
      <c r="F619" s="5"/>
      <c r="G619" s="5"/>
      <c r="H619" s="5"/>
      <c r="I619" s="5"/>
      <c r="J619" s="5"/>
      <c r="K619" s="5"/>
      <c r="L619" s="5"/>
      <c r="M619" s="5"/>
      <c r="N619" s="125"/>
      <c r="O619" s="126"/>
      <c r="P619" s="126"/>
    </row>
    <row r="620" spans="1:16" ht="12.75">
      <c r="A620" s="114"/>
      <c r="B620" s="165"/>
      <c r="C620" s="166"/>
      <c r="D620" s="118"/>
      <c r="E620" s="5"/>
      <c r="F620" s="5"/>
      <c r="G620" s="5"/>
      <c r="H620" s="5"/>
      <c r="I620" s="5"/>
      <c r="J620" s="5"/>
      <c r="K620" s="5"/>
      <c r="L620" s="5"/>
      <c r="M620" s="5"/>
      <c r="N620" s="125"/>
      <c r="O620" s="126"/>
      <c r="P620" s="126"/>
    </row>
    <row r="621" spans="1:16" ht="12.75">
      <c r="A621" s="114"/>
      <c r="B621" s="165"/>
      <c r="C621" s="166"/>
      <c r="D621" s="118"/>
      <c r="E621" s="5"/>
      <c r="F621" s="5"/>
      <c r="G621" s="5"/>
      <c r="H621" s="5"/>
      <c r="I621" s="5"/>
      <c r="J621" s="5"/>
      <c r="K621" s="5"/>
      <c r="L621" s="5"/>
      <c r="M621" s="5"/>
      <c r="N621" s="125"/>
      <c r="O621" s="126"/>
      <c r="P621" s="126"/>
    </row>
    <row r="622" spans="1:16" ht="12.75">
      <c r="A622" s="114"/>
      <c r="B622" s="165"/>
      <c r="C622" s="166"/>
      <c r="D622" s="118"/>
      <c r="E622" s="5"/>
      <c r="F622" s="5"/>
      <c r="G622" s="5"/>
      <c r="H622" s="5"/>
      <c r="I622" s="5"/>
      <c r="J622" s="5"/>
      <c r="K622" s="5"/>
      <c r="L622" s="5"/>
      <c r="M622" s="5"/>
      <c r="N622" s="125"/>
      <c r="O622" s="126"/>
      <c r="P622" s="126"/>
    </row>
    <row r="623" spans="1:16" ht="12.75">
      <c r="A623" s="114"/>
      <c r="B623" s="165"/>
      <c r="C623" s="166"/>
      <c r="D623" s="118"/>
      <c r="E623" s="5"/>
      <c r="F623" s="5"/>
      <c r="G623" s="5"/>
      <c r="H623" s="5"/>
      <c r="I623" s="5"/>
      <c r="J623" s="5"/>
      <c r="K623" s="5"/>
      <c r="L623" s="5"/>
      <c r="M623" s="5"/>
      <c r="N623" s="125"/>
      <c r="O623" s="126"/>
      <c r="P623" s="126"/>
    </row>
    <row r="624" spans="1:16" ht="12.75">
      <c r="A624" s="114"/>
      <c r="B624" s="165"/>
      <c r="C624" s="166"/>
      <c r="D624" s="118"/>
      <c r="E624" s="5"/>
      <c r="F624" s="5"/>
      <c r="G624" s="5"/>
      <c r="H624" s="5"/>
      <c r="I624" s="5"/>
      <c r="J624" s="5"/>
      <c r="K624" s="5"/>
      <c r="L624" s="5"/>
      <c r="M624" s="5"/>
      <c r="N624" s="125"/>
      <c r="O624" s="126"/>
      <c r="P624" s="126"/>
    </row>
    <row r="625" spans="1:16" ht="12.75">
      <c r="A625" s="114"/>
      <c r="B625" s="165"/>
      <c r="C625" s="166"/>
      <c r="D625" s="118"/>
      <c r="E625" s="5"/>
      <c r="F625" s="5"/>
      <c r="G625" s="5"/>
      <c r="H625" s="5"/>
      <c r="I625" s="5"/>
      <c r="J625" s="5"/>
      <c r="K625" s="5"/>
      <c r="L625" s="5"/>
      <c r="M625" s="5"/>
      <c r="N625" s="125"/>
      <c r="O625" s="126"/>
      <c r="P625" s="126"/>
    </row>
    <row r="626" spans="1:16" ht="12.75">
      <c r="A626" s="114"/>
      <c r="B626" s="165"/>
      <c r="C626" s="166"/>
      <c r="D626" s="118"/>
      <c r="E626" s="5"/>
      <c r="F626" s="5"/>
      <c r="G626" s="5"/>
      <c r="H626" s="5"/>
      <c r="I626" s="5"/>
      <c r="J626" s="5"/>
      <c r="K626" s="5"/>
      <c r="L626" s="5"/>
      <c r="M626" s="5"/>
      <c r="N626" s="125"/>
      <c r="O626" s="126"/>
      <c r="P626" s="126"/>
    </row>
    <row r="627" spans="1:16" ht="12.75">
      <c r="A627" s="114"/>
      <c r="B627" s="165"/>
      <c r="C627" s="166"/>
      <c r="D627" s="118"/>
      <c r="E627" s="5"/>
      <c r="F627" s="5"/>
      <c r="G627" s="5"/>
      <c r="H627" s="5"/>
      <c r="I627" s="5"/>
      <c r="J627" s="5"/>
      <c r="K627" s="5"/>
      <c r="L627" s="5"/>
      <c r="M627" s="5"/>
      <c r="N627" s="125"/>
      <c r="O627" s="126"/>
      <c r="P627" s="126"/>
    </row>
    <row r="628" spans="1:16" ht="12.75">
      <c r="A628" s="114"/>
      <c r="B628" s="165"/>
      <c r="C628" s="166"/>
      <c r="D628" s="118"/>
      <c r="E628" s="5"/>
      <c r="F628" s="5"/>
      <c r="G628" s="5"/>
      <c r="H628" s="5"/>
      <c r="I628" s="5"/>
      <c r="J628" s="5"/>
      <c r="K628" s="5"/>
      <c r="L628" s="5"/>
      <c r="M628" s="5"/>
      <c r="N628" s="125"/>
      <c r="O628" s="126"/>
      <c r="P628" s="126"/>
    </row>
    <row r="629" spans="1:16" ht="12.75">
      <c r="A629" s="114"/>
      <c r="B629" s="165"/>
      <c r="C629" s="166"/>
      <c r="D629" s="118"/>
      <c r="E629" s="5"/>
      <c r="F629" s="5"/>
      <c r="G629" s="5"/>
      <c r="H629" s="5"/>
      <c r="I629" s="5"/>
      <c r="J629" s="5"/>
      <c r="K629" s="5"/>
      <c r="L629" s="5"/>
      <c r="M629" s="5"/>
      <c r="N629" s="125"/>
      <c r="O629" s="126"/>
      <c r="P629" s="126"/>
    </row>
    <row r="630" spans="1:16" ht="12.75">
      <c r="A630" s="114"/>
      <c r="B630" s="165"/>
      <c r="C630" s="166"/>
      <c r="D630" s="118"/>
      <c r="E630" s="5"/>
      <c r="F630" s="5"/>
      <c r="G630" s="5"/>
      <c r="H630" s="5"/>
      <c r="I630" s="5"/>
      <c r="J630" s="5"/>
      <c r="K630" s="5"/>
      <c r="L630" s="5"/>
      <c r="M630" s="5"/>
      <c r="N630" s="125"/>
      <c r="O630" s="126"/>
      <c r="P630" s="126"/>
    </row>
    <row r="631" spans="1:16" ht="12.75">
      <c r="A631" s="114"/>
      <c r="B631" s="165"/>
      <c r="C631" s="166"/>
      <c r="D631" s="118"/>
      <c r="E631" s="5"/>
      <c r="F631" s="5"/>
      <c r="G631" s="5"/>
      <c r="H631" s="5"/>
      <c r="I631" s="5"/>
      <c r="J631" s="5"/>
      <c r="K631" s="5"/>
      <c r="L631" s="5"/>
      <c r="M631" s="5"/>
      <c r="N631" s="125"/>
      <c r="O631" s="126"/>
      <c r="P631" s="126"/>
    </row>
    <row r="632" spans="1:16" ht="12.75">
      <c r="A632" s="114"/>
      <c r="B632" s="165"/>
      <c r="C632" s="166"/>
      <c r="D632" s="118"/>
      <c r="E632" s="5"/>
      <c r="F632" s="5"/>
      <c r="G632" s="5"/>
      <c r="H632" s="5"/>
      <c r="I632" s="5"/>
      <c r="J632" s="5"/>
      <c r="K632" s="5"/>
      <c r="L632" s="5"/>
      <c r="M632" s="5"/>
      <c r="N632" s="125"/>
      <c r="O632" s="126"/>
      <c r="P632" s="126"/>
    </row>
    <row r="633" spans="1:16" ht="12.75">
      <c r="A633" s="114"/>
      <c r="B633" s="165"/>
      <c r="C633" s="166"/>
      <c r="D633" s="118"/>
      <c r="E633" s="5"/>
      <c r="F633" s="5"/>
      <c r="G633" s="5"/>
      <c r="H633" s="5"/>
      <c r="I633" s="5"/>
      <c r="J633" s="5"/>
      <c r="K633" s="5"/>
      <c r="L633" s="5"/>
      <c r="M633" s="5"/>
      <c r="N633" s="125"/>
      <c r="O633" s="126"/>
      <c r="P633" s="126"/>
    </row>
    <row r="634" spans="1:16" ht="12.75">
      <c r="A634" s="114"/>
      <c r="B634" s="165"/>
      <c r="C634" s="166"/>
      <c r="D634" s="118"/>
      <c r="E634" s="5"/>
      <c r="F634" s="5"/>
      <c r="G634" s="5"/>
      <c r="H634" s="5"/>
      <c r="I634" s="5"/>
      <c r="J634" s="5"/>
      <c r="K634" s="5"/>
      <c r="L634" s="5"/>
      <c r="M634" s="5"/>
      <c r="N634" s="125"/>
      <c r="O634" s="126"/>
      <c r="P634" s="126"/>
    </row>
    <row r="635" spans="1:16" ht="12.75">
      <c r="A635" s="114"/>
      <c r="B635" s="165"/>
      <c r="C635" s="166"/>
      <c r="D635" s="118"/>
      <c r="E635" s="5"/>
      <c r="F635" s="5"/>
      <c r="G635" s="5"/>
      <c r="H635" s="5"/>
      <c r="I635" s="5"/>
      <c r="J635" s="5"/>
      <c r="K635" s="5"/>
      <c r="L635" s="5"/>
      <c r="M635" s="5"/>
      <c r="N635" s="125"/>
      <c r="O635" s="126"/>
      <c r="P635" s="126"/>
    </row>
    <row r="636" spans="1:16" ht="12.75">
      <c r="A636" s="114"/>
      <c r="B636" s="165"/>
      <c r="C636" s="166"/>
      <c r="D636" s="118"/>
      <c r="E636" s="5"/>
      <c r="F636" s="5"/>
      <c r="G636" s="5"/>
      <c r="H636" s="5"/>
      <c r="I636" s="5"/>
      <c r="J636" s="5"/>
      <c r="K636" s="5"/>
      <c r="L636" s="5"/>
      <c r="M636" s="5"/>
      <c r="N636" s="125"/>
      <c r="O636" s="126"/>
      <c r="P636" s="126"/>
    </row>
    <row r="637" spans="1:16" ht="12.75">
      <c r="A637" s="114"/>
      <c r="B637" s="165"/>
      <c r="C637" s="166"/>
      <c r="D637" s="118"/>
      <c r="E637" s="5"/>
      <c r="F637" s="5"/>
      <c r="G637" s="5"/>
      <c r="H637" s="5"/>
      <c r="I637" s="5"/>
      <c r="J637" s="5"/>
      <c r="K637" s="5"/>
      <c r="L637" s="5"/>
      <c r="M637" s="5"/>
      <c r="N637" s="125"/>
      <c r="O637" s="126"/>
      <c r="P637" s="126"/>
    </row>
    <row r="638" spans="1:16" ht="12.75">
      <c r="A638" s="114"/>
      <c r="B638" s="165"/>
      <c r="C638" s="166"/>
      <c r="D638" s="118"/>
      <c r="E638" s="5"/>
      <c r="F638" s="5"/>
      <c r="G638" s="5"/>
      <c r="H638" s="5"/>
      <c r="I638" s="5"/>
      <c r="J638" s="5"/>
      <c r="K638" s="5"/>
      <c r="L638" s="5"/>
      <c r="M638" s="5"/>
      <c r="N638" s="125"/>
      <c r="O638" s="126"/>
      <c r="P638" s="126"/>
    </row>
    <row r="639" spans="1:16" ht="12.75">
      <c r="A639" s="114"/>
      <c r="B639" s="165"/>
      <c r="C639" s="166"/>
      <c r="D639" s="118"/>
      <c r="E639" s="5"/>
      <c r="F639" s="5"/>
      <c r="G639" s="5"/>
      <c r="H639" s="5"/>
      <c r="I639" s="5"/>
      <c r="J639" s="5"/>
      <c r="K639" s="5"/>
      <c r="L639" s="5"/>
      <c r="M639" s="5"/>
      <c r="N639" s="125"/>
      <c r="O639" s="126"/>
      <c r="P639" s="126"/>
    </row>
    <row r="640" spans="1:16" ht="12.75">
      <c r="A640" s="114"/>
      <c r="B640" s="165"/>
      <c r="C640" s="166"/>
      <c r="D640" s="118"/>
      <c r="E640" s="5"/>
      <c r="F640" s="5"/>
      <c r="G640" s="5"/>
      <c r="H640" s="5"/>
      <c r="I640" s="5"/>
      <c r="J640" s="5"/>
      <c r="K640" s="5"/>
      <c r="L640" s="5"/>
      <c r="M640" s="5"/>
      <c r="N640" s="125"/>
      <c r="O640" s="126"/>
      <c r="P640" s="126"/>
    </row>
    <row r="641" spans="1:16" ht="12.75">
      <c r="A641" s="114"/>
      <c r="B641" s="165"/>
      <c r="C641" s="166"/>
      <c r="D641" s="118"/>
      <c r="E641" s="5"/>
      <c r="F641" s="5"/>
      <c r="G641" s="5"/>
      <c r="H641" s="5"/>
      <c r="I641" s="5"/>
      <c r="J641" s="5"/>
      <c r="K641" s="5"/>
      <c r="L641" s="5"/>
      <c r="M641" s="5"/>
      <c r="N641" s="125"/>
      <c r="O641" s="126"/>
      <c r="P641" s="126"/>
    </row>
    <row r="642" spans="1:16" ht="12.75">
      <c r="A642" s="114"/>
      <c r="B642" s="165"/>
      <c r="C642" s="166"/>
      <c r="D642" s="118"/>
      <c r="E642" s="5"/>
      <c r="F642" s="5"/>
      <c r="G642" s="5"/>
      <c r="H642" s="5"/>
      <c r="I642" s="5"/>
      <c r="J642" s="5"/>
      <c r="K642" s="5"/>
      <c r="L642" s="5"/>
      <c r="M642" s="5"/>
      <c r="N642" s="125"/>
      <c r="O642" s="126"/>
      <c r="P642" s="126"/>
    </row>
    <row r="643" spans="1:16" ht="12.75">
      <c r="A643" s="114"/>
      <c r="B643" s="165"/>
      <c r="C643" s="166"/>
      <c r="D643" s="118"/>
      <c r="E643" s="5"/>
      <c r="F643" s="5"/>
      <c r="G643" s="5"/>
      <c r="H643" s="5"/>
      <c r="I643" s="5"/>
      <c r="J643" s="5"/>
      <c r="K643" s="5"/>
      <c r="L643" s="5"/>
      <c r="M643" s="5"/>
      <c r="N643" s="125"/>
      <c r="O643" s="126"/>
      <c r="P643" s="126"/>
    </row>
    <row r="644" spans="1:16" ht="12.75">
      <c r="A644" s="114"/>
      <c r="B644" s="165"/>
      <c r="C644" s="166"/>
      <c r="D644" s="118"/>
      <c r="E644" s="5"/>
      <c r="F644" s="5"/>
      <c r="G644" s="5"/>
      <c r="H644" s="5"/>
      <c r="I644" s="5"/>
      <c r="J644" s="5"/>
      <c r="K644" s="5"/>
      <c r="L644" s="5"/>
      <c r="M644" s="5"/>
      <c r="N644" s="125"/>
      <c r="O644" s="126"/>
      <c r="P644" s="126"/>
    </row>
    <row r="645" spans="1:16" ht="12.75">
      <c r="A645" s="114"/>
      <c r="B645" s="165"/>
      <c r="C645" s="166"/>
      <c r="D645" s="118"/>
      <c r="E645" s="5"/>
      <c r="F645" s="5"/>
      <c r="G645" s="5"/>
      <c r="H645" s="5"/>
      <c r="I645" s="5"/>
      <c r="J645" s="5"/>
      <c r="K645" s="5"/>
      <c r="L645" s="5"/>
      <c r="M645" s="5"/>
      <c r="N645" s="125"/>
      <c r="O645" s="126"/>
      <c r="P645" s="126"/>
    </row>
    <row r="646" spans="1:16" ht="12.75">
      <c r="A646" s="114"/>
      <c r="B646" s="165"/>
      <c r="C646" s="166"/>
      <c r="D646" s="118"/>
      <c r="E646" s="5"/>
      <c r="F646" s="5"/>
      <c r="G646" s="5"/>
      <c r="H646" s="5"/>
      <c r="I646" s="5"/>
      <c r="J646" s="5"/>
      <c r="K646" s="5"/>
      <c r="L646" s="5"/>
      <c r="M646" s="5"/>
      <c r="N646" s="125"/>
      <c r="O646" s="126"/>
      <c r="P646" s="126"/>
    </row>
    <row r="647" spans="1:16" ht="12.75">
      <c r="A647" s="114"/>
      <c r="B647" s="165"/>
      <c r="C647" s="166"/>
      <c r="D647" s="118"/>
      <c r="E647" s="5"/>
      <c r="F647" s="5"/>
      <c r="G647" s="5"/>
      <c r="H647" s="5"/>
      <c r="I647" s="5"/>
      <c r="J647" s="5"/>
      <c r="K647" s="5"/>
      <c r="L647" s="5"/>
      <c r="M647" s="5"/>
      <c r="N647" s="125"/>
      <c r="O647" s="126"/>
      <c r="P647" s="126"/>
    </row>
    <row r="648" spans="1:16" ht="12.75">
      <c r="A648" s="114"/>
      <c r="B648" s="165"/>
      <c r="C648" s="166"/>
      <c r="D648" s="118"/>
      <c r="E648" s="5"/>
      <c r="F648" s="5"/>
      <c r="G648" s="5"/>
      <c r="H648" s="5"/>
      <c r="I648" s="5"/>
      <c r="J648" s="5"/>
      <c r="K648" s="5"/>
      <c r="L648" s="5"/>
      <c r="M648" s="5"/>
      <c r="N648" s="125"/>
      <c r="O648" s="126"/>
      <c r="P648" s="126"/>
    </row>
    <row r="649" spans="1:16" ht="12.75">
      <c r="A649" s="114"/>
      <c r="B649" s="165"/>
      <c r="C649" s="166"/>
      <c r="D649" s="118"/>
      <c r="E649" s="5"/>
      <c r="F649" s="5"/>
      <c r="G649" s="5"/>
      <c r="H649" s="5"/>
      <c r="I649" s="5"/>
      <c r="J649" s="5"/>
      <c r="K649" s="5"/>
      <c r="L649" s="5"/>
      <c r="M649" s="5"/>
      <c r="N649" s="125"/>
      <c r="O649" s="126"/>
      <c r="P649" s="126"/>
    </row>
    <row r="650" spans="1:16" ht="12.75">
      <c r="A650" s="114"/>
      <c r="B650" s="165"/>
      <c r="C650" s="166"/>
      <c r="D650" s="118"/>
      <c r="E650" s="5"/>
      <c r="F650" s="5"/>
      <c r="G650" s="5"/>
      <c r="H650" s="5"/>
      <c r="I650" s="5"/>
      <c r="J650" s="5"/>
      <c r="K650" s="5"/>
      <c r="L650" s="5"/>
      <c r="M650" s="5"/>
      <c r="N650" s="125"/>
      <c r="O650" s="126"/>
      <c r="P650" s="126"/>
    </row>
    <row r="651" spans="1:16" ht="12.75">
      <c r="A651" s="114"/>
      <c r="B651" s="165"/>
      <c r="C651" s="166"/>
      <c r="D651" s="118"/>
      <c r="E651" s="5"/>
      <c r="F651" s="5"/>
      <c r="G651" s="5"/>
      <c r="H651" s="5"/>
      <c r="I651" s="5"/>
      <c r="J651" s="5"/>
      <c r="K651" s="5"/>
      <c r="L651" s="5"/>
      <c r="M651" s="5"/>
      <c r="N651" s="125"/>
      <c r="O651" s="126"/>
      <c r="P651" s="126"/>
    </row>
    <row r="652" spans="1:16" ht="12.75">
      <c r="A652" s="114"/>
      <c r="B652" s="165"/>
      <c r="C652" s="166"/>
      <c r="D652" s="118"/>
      <c r="E652" s="5"/>
      <c r="F652" s="5"/>
      <c r="G652" s="5"/>
      <c r="H652" s="5"/>
      <c r="I652" s="5"/>
      <c r="J652" s="5"/>
      <c r="K652" s="5"/>
      <c r="L652" s="5"/>
      <c r="M652" s="5"/>
      <c r="N652" s="125"/>
      <c r="O652" s="126"/>
      <c r="P652" s="126"/>
    </row>
    <row r="653" spans="1:16" ht="12.75">
      <c r="A653" s="114"/>
      <c r="B653" s="165"/>
      <c r="C653" s="166"/>
      <c r="D653" s="118"/>
      <c r="E653" s="5"/>
      <c r="F653" s="5"/>
      <c r="G653" s="5"/>
      <c r="H653" s="5"/>
      <c r="I653" s="5"/>
      <c r="J653" s="5"/>
      <c r="K653" s="5"/>
      <c r="L653" s="5"/>
      <c r="M653" s="5"/>
      <c r="N653" s="125"/>
      <c r="O653" s="126"/>
      <c r="P653" s="126"/>
    </row>
    <row r="654" spans="1:16" ht="12.75">
      <c r="A654" s="114"/>
      <c r="B654" s="165"/>
      <c r="C654" s="166"/>
      <c r="D654" s="118"/>
      <c r="E654" s="5"/>
      <c r="F654" s="5"/>
      <c r="G654" s="5"/>
      <c r="H654" s="5"/>
      <c r="I654" s="5"/>
      <c r="J654" s="5"/>
      <c r="K654" s="5"/>
      <c r="L654" s="5"/>
      <c r="M654" s="5"/>
      <c r="N654" s="125"/>
      <c r="O654" s="126"/>
      <c r="P654" s="126"/>
    </row>
    <row r="655" spans="1:16" ht="12.75">
      <c r="A655" s="114"/>
      <c r="B655" s="165"/>
      <c r="C655" s="166"/>
      <c r="D655" s="118"/>
      <c r="E655" s="5"/>
      <c r="F655" s="5"/>
      <c r="G655" s="5"/>
      <c r="H655" s="5"/>
      <c r="I655" s="5"/>
      <c r="J655" s="5"/>
      <c r="K655" s="5"/>
      <c r="L655" s="5"/>
      <c r="M655" s="5"/>
      <c r="N655" s="125"/>
      <c r="O655" s="126"/>
      <c r="P655" s="126"/>
    </row>
    <row r="656" spans="1:16" ht="12.75">
      <c r="A656" s="114"/>
      <c r="B656" s="165"/>
      <c r="C656" s="166"/>
      <c r="D656" s="118"/>
      <c r="E656" s="5"/>
      <c r="F656" s="5"/>
      <c r="G656" s="5"/>
      <c r="H656" s="5"/>
      <c r="I656" s="5"/>
      <c r="J656" s="5"/>
      <c r="K656" s="5"/>
      <c r="L656" s="5"/>
      <c r="M656" s="5"/>
      <c r="N656" s="125"/>
      <c r="O656" s="126"/>
      <c r="P656" s="126"/>
    </row>
    <row r="657" spans="1:16" ht="12.75">
      <c r="A657" s="114"/>
      <c r="B657" s="165"/>
      <c r="C657" s="166"/>
      <c r="D657" s="118"/>
      <c r="E657" s="5"/>
      <c r="F657" s="5"/>
      <c r="G657" s="5"/>
      <c r="H657" s="5"/>
      <c r="I657" s="5"/>
      <c r="J657" s="5"/>
      <c r="K657" s="5"/>
      <c r="L657" s="5"/>
      <c r="M657" s="5"/>
      <c r="N657" s="125"/>
      <c r="O657" s="126"/>
      <c r="P657" s="126"/>
    </row>
    <row r="658" spans="1:16" ht="12.75">
      <c r="A658" s="114"/>
      <c r="B658" s="165"/>
      <c r="C658" s="166"/>
      <c r="D658" s="118"/>
      <c r="E658" s="5"/>
      <c r="F658" s="5"/>
      <c r="G658" s="5"/>
      <c r="H658" s="5"/>
      <c r="I658" s="5"/>
      <c r="J658" s="5"/>
      <c r="K658" s="5"/>
      <c r="L658" s="5"/>
      <c r="M658" s="5"/>
      <c r="N658" s="125"/>
      <c r="O658" s="126"/>
      <c r="P658" s="126"/>
    </row>
    <row r="659" spans="1:16" ht="12.75">
      <c r="A659" s="114"/>
      <c r="B659" s="165"/>
      <c r="C659" s="166"/>
      <c r="D659" s="118"/>
      <c r="E659" s="5"/>
      <c r="F659" s="5"/>
      <c r="G659" s="5"/>
      <c r="H659" s="5"/>
      <c r="I659" s="5"/>
      <c r="J659" s="5"/>
      <c r="K659" s="5"/>
      <c r="L659" s="5"/>
      <c r="M659" s="5"/>
      <c r="N659" s="125"/>
      <c r="O659" s="126"/>
      <c r="P659" s="126"/>
    </row>
    <row r="660" spans="1:16" ht="12.75">
      <c r="A660" s="114"/>
      <c r="B660" s="165"/>
      <c r="C660" s="166"/>
      <c r="D660" s="118"/>
      <c r="E660" s="5"/>
      <c r="F660" s="5"/>
      <c r="G660" s="5"/>
      <c r="H660" s="5"/>
      <c r="I660" s="5"/>
      <c r="J660" s="5"/>
      <c r="K660" s="5"/>
      <c r="L660" s="5"/>
      <c r="M660" s="5"/>
      <c r="N660" s="125"/>
      <c r="O660" s="126"/>
      <c r="P660" s="126"/>
    </row>
    <row r="661" spans="1:16" ht="12.75">
      <c r="A661" s="114"/>
      <c r="B661" s="165"/>
      <c r="C661" s="166"/>
      <c r="D661" s="118"/>
      <c r="E661" s="5"/>
      <c r="F661" s="5"/>
      <c r="G661" s="5"/>
      <c r="H661" s="5"/>
      <c r="I661" s="5"/>
      <c r="J661" s="5"/>
      <c r="K661" s="5"/>
      <c r="L661" s="5"/>
      <c r="M661" s="5"/>
      <c r="N661" s="125"/>
      <c r="O661" s="126"/>
      <c r="P661" s="126"/>
    </row>
    <row r="662" spans="1:16" ht="12.75">
      <c r="A662" s="114"/>
      <c r="B662" s="165"/>
      <c r="C662" s="166"/>
      <c r="D662" s="118"/>
      <c r="E662" s="5"/>
      <c r="F662" s="5"/>
      <c r="G662" s="5"/>
      <c r="H662" s="5"/>
      <c r="I662" s="5"/>
      <c r="J662" s="5"/>
      <c r="K662" s="5"/>
      <c r="L662" s="5"/>
      <c r="M662" s="5"/>
      <c r="N662" s="125"/>
      <c r="O662" s="126"/>
      <c r="P662" s="126"/>
    </row>
    <row r="663" spans="1:16" ht="12.75">
      <c r="A663" s="114"/>
      <c r="B663" s="165"/>
      <c r="C663" s="166"/>
      <c r="D663" s="118"/>
      <c r="E663" s="5"/>
      <c r="F663" s="5"/>
      <c r="G663" s="5"/>
      <c r="H663" s="5"/>
      <c r="I663" s="5"/>
      <c r="J663" s="5"/>
      <c r="K663" s="5"/>
      <c r="L663" s="5"/>
      <c r="M663" s="5"/>
      <c r="N663" s="125"/>
      <c r="O663" s="126"/>
      <c r="P663" s="126"/>
    </row>
    <row r="664" spans="1:16" ht="12.75">
      <c r="A664" s="114"/>
      <c r="B664" s="165"/>
      <c r="C664" s="166"/>
      <c r="D664" s="118"/>
      <c r="E664" s="5"/>
      <c r="F664" s="5"/>
      <c r="G664" s="5"/>
      <c r="H664" s="5"/>
      <c r="I664" s="5"/>
      <c r="J664" s="5"/>
      <c r="K664" s="5"/>
      <c r="L664" s="5"/>
      <c r="M664" s="5"/>
      <c r="N664" s="125"/>
      <c r="O664" s="126"/>
      <c r="P664" s="126"/>
    </row>
    <row r="665" spans="1:16" ht="12.75">
      <c r="A665" s="114"/>
      <c r="B665" s="165"/>
      <c r="C665" s="166"/>
      <c r="D665" s="118"/>
      <c r="E665" s="5"/>
      <c r="F665" s="5"/>
      <c r="G665" s="5"/>
      <c r="H665" s="5"/>
      <c r="I665" s="5"/>
      <c r="J665" s="5"/>
      <c r="K665" s="5"/>
      <c r="L665" s="5"/>
      <c r="M665" s="5"/>
      <c r="N665" s="125"/>
      <c r="O665" s="126"/>
      <c r="P665" s="126"/>
    </row>
    <row r="666" spans="1:16" ht="12.75">
      <c r="A666" s="114"/>
      <c r="B666" s="165"/>
      <c r="C666" s="166"/>
      <c r="D666" s="118"/>
      <c r="E666" s="5"/>
      <c r="F666" s="5"/>
      <c r="G666" s="5"/>
      <c r="H666" s="5"/>
      <c r="I666" s="5"/>
      <c r="J666" s="5"/>
      <c r="K666" s="5"/>
      <c r="L666" s="5"/>
      <c r="M666" s="5"/>
      <c r="N666" s="125"/>
      <c r="O666" s="126"/>
      <c r="P666" s="126"/>
    </row>
    <row r="667" spans="1:16" ht="12.75">
      <c r="A667" s="114"/>
      <c r="B667" s="165"/>
      <c r="C667" s="166"/>
      <c r="D667" s="118"/>
      <c r="E667" s="5"/>
      <c r="F667" s="5"/>
      <c r="G667" s="5"/>
      <c r="H667" s="5"/>
      <c r="I667" s="5"/>
      <c r="J667" s="5"/>
      <c r="K667" s="5"/>
      <c r="L667" s="5"/>
      <c r="M667" s="5"/>
      <c r="N667" s="125"/>
      <c r="O667" s="126"/>
      <c r="P667" s="126"/>
    </row>
    <row r="668" spans="1:16" ht="12.75">
      <c r="A668" s="114"/>
      <c r="B668" s="165"/>
      <c r="C668" s="166"/>
      <c r="D668" s="118"/>
      <c r="E668" s="5"/>
      <c r="F668" s="5"/>
      <c r="G668" s="5"/>
      <c r="H668" s="5"/>
      <c r="I668" s="5"/>
      <c r="J668" s="5"/>
      <c r="K668" s="5"/>
      <c r="L668" s="5"/>
      <c r="M668" s="5"/>
      <c r="N668" s="125"/>
      <c r="O668" s="126"/>
      <c r="P668" s="126"/>
    </row>
    <row r="669" spans="1:16" ht="12.75">
      <c r="A669" s="114"/>
      <c r="B669" s="165"/>
      <c r="C669" s="166"/>
      <c r="D669" s="118"/>
      <c r="E669" s="5"/>
      <c r="F669" s="5"/>
      <c r="G669" s="5"/>
      <c r="H669" s="5"/>
      <c r="I669" s="5"/>
      <c r="J669" s="5"/>
      <c r="K669" s="5"/>
      <c r="L669" s="5"/>
      <c r="M669" s="5"/>
      <c r="N669" s="125"/>
      <c r="O669" s="126"/>
      <c r="P669" s="126"/>
    </row>
    <row r="670" spans="1:16" ht="12.75">
      <c r="A670" s="114"/>
      <c r="B670" s="165"/>
      <c r="C670" s="166"/>
      <c r="D670" s="118"/>
      <c r="E670" s="5"/>
      <c r="F670" s="5"/>
      <c r="G670" s="5"/>
      <c r="H670" s="5"/>
      <c r="I670" s="5"/>
      <c r="J670" s="5"/>
      <c r="K670" s="5"/>
      <c r="L670" s="5"/>
      <c r="M670" s="5"/>
      <c r="N670" s="125"/>
      <c r="O670" s="126"/>
      <c r="P670" s="126"/>
    </row>
    <row r="671" spans="1:16" ht="12.75">
      <c r="A671" s="114"/>
      <c r="B671" s="165"/>
      <c r="C671" s="166"/>
      <c r="D671" s="118"/>
      <c r="E671" s="5"/>
      <c r="F671" s="5"/>
      <c r="G671" s="5"/>
      <c r="H671" s="5"/>
      <c r="I671" s="5"/>
      <c r="J671" s="5"/>
      <c r="K671" s="5"/>
      <c r="L671" s="5"/>
      <c r="M671" s="5"/>
      <c r="N671" s="125"/>
      <c r="O671" s="126"/>
      <c r="P671" s="126"/>
    </row>
    <row r="672" spans="1:16" ht="12.75">
      <c r="A672" s="114"/>
      <c r="B672" s="165"/>
      <c r="C672" s="166"/>
      <c r="D672" s="118"/>
      <c r="E672" s="5"/>
      <c r="F672" s="5"/>
      <c r="G672" s="5"/>
      <c r="H672" s="5"/>
      <c r="I672" s="5"/>
      <c r="J672" s="5"/>
      <c r="K672" s="5"/>
      <c r="L672" s="5"/>
      <c r="M672" s="5"/>
      <c r="N672" s="125"/>
      <c r="O672" s="126"/>
      <c r="P672" s="126"/>
    </row>
    <row r="673" spans="1:16" ht="12.75">
      <c r="A673" s="114"/>
      <c r="B673" s="165"/>
      <c r="C673" s="166"/>
      <c r="D673" s="118"/>
      <c r="E673" s="5"/>
      <c r="F673" s="5"/>
      <c r="G673" s="5"/>
      <c r="H673" s="5"/>
      <c r="I673" s="5"/>
      <c r="J673" s="5"/>
      <c r="K673" s="5"/>
      <c r="L673" s="5"/>
      <c r="M673" s="5"/>
      <c r="N673" s="125"/>
      <c r="O673" s="126"/>
      <c r="P673" s="126"/>
    </row>
    <row r="674" spans="1:16" ht="12.75">
      <c r="A674" s="114"/>
      <c r="B674" s="165"/>
      <c r="C674" s="166"/>
      <c r="D674" s="118"/>
      <c r="E674" s="5"/>
      <c r="F674" s="5"/>
      <c r="G674" s="5"/>
      <c r="H674" s="5"/>
      <c r="I674" s="5"/>
      <c r="J674" s="5"/>
      <c r="K674" s="5"/>
      <c r="L674" s="5"/>
      <c r="M674" s="5"/>
      <c r="N674" s="125"/>
      <c r="O674" s="126"/>
      <c r="P674" s="126"/>
    </row>
    <row r="675" spans="1:16" ht="12.75">
      <c r="A675" s="114"/>
      <c r="B675" s="165"/>
      <c r="C675" s="166"/>
      <c r="D675" s="118"/>
      <c r="E675" s="5"/>
      <c r="F675" s="5"/>
      <c r="G675" s="5"/>
      <c r="H675" s="5"/>
      <c r="I675" s="5"/>
      <c r="J675" s="5"/>
      <c r="K675" s="5"/>
      <c r="L675" s="5"/>
      <c r="M675" s="5"/>
      <c r="N675" s="125"/>
      <c r="O675" s="126"/>
      <c r="P675" s="126"/>
    </row>
    <row r="676" spans="1:16" ht="12.75">
      <c r="A676" s="114"/>
      <c r="B676" s="165"/>
      <c r="C676" s="166"/>
      <c r="D676" s="118"/>
      <c r="E676" s="5"/>
      <c r="F676" s="5"/>
      <c r="G676" s="5"/>
      <c r="H676" s="5"/>
      <c r="I676" s="5"/>
      <c r="J676" s="5"/>
      <c r="K676" s="5"/>
      <c r="L676" s="5"/>
      <c r="M676" s="5"/>
      <c r="N676" s="125"/>
      <c r="O676" s="126"/>
      <c r="P676" s="126"/>
    </row>
    <row r="677" spans="1:16" ht="12.75">
      <c r="A677" s="114"/>
      <c r="B677" s="165"/>
      <c r="C677" s="166"/>
      <c r="D677" s="118"/>
      <c r="E677" s="5"/>
      <c r="F677" s="5"/>
      <c r="G677" s="5"/>
      <c r="H677" s="5"/>
      <c r="I677" s="5"/>
      <c r="J677" s="5"/>
      <c r="K677" s="5"/>
      <c r="L677" s="5"/>
      <c r="M677" s="5"/>
      <c r="N677" s="125"/>
      <c r="O677" s="126"/>
      <c r="P677" s="126"/>
    </row>
    <row r="678" spans="1:16" ht="12.75">
      <c r="A678" s="114"/>
      <c r="B678" s="165"/>
      <c r="C678" s="166"/>
      <c r="D678" s="118"/>
      <c r="E678" s="5"/>
      <c r="F678" s="5"/>
      <c r="G678" s="5"/>
      <c r="H678" s="5"/>
      <c r="I678" s="5"/>
      <c r="J678" s="5"/>
      <c r="K678" s="5"/>
      <c r="L678" s="5"/>
      <c r="M678" s="5"/>
      <c r="N678" s="125"/>
      <c r="O678" s="126"/>
      <c r="P678" s="126"/>
    </row>
    <row r="679" spans="1:16" ht="12.75">
      <c r="A679" s="114"/>
      <c r="B679" s="165"/>
      <c r="C679" s="166"/>
      <c r="D679" s="118"/>
      <c r="E679" s="5"/>
      <c r="F679" s="5"/>
      <c r="G679" s="5"/>
      <c r="H679" s="5"/>
      <c r="I679" s="5"/>
      <c r="J679" s="5"/>
      <c r="K679" s="5"/>
      <c r="L679" s="5"/>
      <c r="M679" s="5"/>
      <c r="N679" s="125"/>
      <c r="O679" s="126"/>
      <c r="P679" s="126"/>
    </row>
    <row r="680" spans="1:16" ht="12.75">
      <c r="A680" s="114"/>
      <c r="B680" s="165"/>
      <c r="C680" s="166"/>
      <c r="D680" s="118"/>
      <c r="E680" s="5"/>
      <c r="F680" s="5"/>
      <c r="G680" s="5"/>
      <c r="H680" s="5"/>
      <c r="I680" s="5"/>
      <c r="J680" s="5"/>
      <c r="K680" s="5"/>
      <c r="L680" s="5"/>
      <c r="M680" s="5"/>
      <c r="N680" s="125"/>
      <c r="O680" s="126"/>
      <c r="P680" s="126"/>
    </row>
    <row r="681" spans="1:16" ht="12.75">
      <c r="A681" s="114"/>
      <c r="B681" s="165"/>
      <c r="C681" s="166"/>
      <c r="D681" s="118"/>
      <c r="E681" s="5"/>
      <c r="F681" s="5"/>
      <c r="G681" s="5"/>
      <c r="H681" s="5"/>
      <c r="I681" s="5"/>
      <c r="J681" s="5"/>
      <c r="K681" s="5"/>
      <c r="L681" s="5"/>
      <c r="M681" s="5"/>
      <c r="N681" s="125"/>
      <c r="O681" s="126"/>
      <c r="P681" s="126"/>
    </row>
    <row r="682" spans="1:16" ht="12.75">
      <c r="A682" s="114"/>
      <c r="B682" s="165"/>
      <c r="C682" s="166"/>
      <c r="D682" s="118"/>
      <c r="E682" s="5"/>
      <c r="F682" s="5"/>
      <c r="G682" s="5"/>
      <c r="H682" s="5"/>
      <c r="I682" s="5"/>
      <c r="J682" s="5"/>
      <c r="K682" s="5"/>
      <c r="L682" s="5"/>
      <c r="M682" s="5"/>
      <c r="N682" s="125"/>
      <c r="O682" s="126"/>
      <c r="P682" s="126"/>
    </row>
    <row r="683" spans="1:16" ht="12.75">
      <c r="A683" s="114"/>
      <c r="B683" s="165"/>
      <c r="C683" s="166"/>
      <c r="D683" s="118"/>
      <c r="E683" s="5"/>
      <c r="F683" s="5"/>
      <c r="G683" s="5"/>
      <c r="H683" s="5"/>
      <c r="I683" s="5"/>
      <c r="J683" s="5"/>
      <c r="K683" s="5"/>
      <c r="L683" s="5"/>
      <c r="M683" s="5"/>
      <c r="N683" s="125"/>
      <c r="O683" s="126"/>
      <c r="P683" s="126"/>
    </row>
    <row r="684" spans="1:16" ht="12.75">
      <c r="A684" s="114"/>
      <c r="B684" s="165"/>
      <c r="C684" s="166"/>
      <c r="D684" s="118"/>
      <c r="E684" s="5"/>
      <c r="F684" s="5"/>
      <c r="G684" s="5"/>
      <c r="H684" s="5"/>
      <c r="I684" s="5"/>
      <c r="J684" s="5"/>
      <c r="K684" s="5"/>
      <c r="L684" s="5"/>
      <c r="M684" s="5"/>
      <c r="N684" s="125"/>
      <c r="O684" s="126"/>
      <c r="P684" s="126"/>
    </row>
    <row r="685" spans="1:16" ht="12.75">
      <c r="A685" s="114"/>
      <c r="B685" s="165"/>
      <c r="C685" s="166"/>
      <c r="D685" s="118"/>
      <c r="E685" s="5"/>
      <c r="F685" s="5"/>
      <c r="G685" s="5"/>
      <c r="H685" s="5"/>
      <c r="I685" s="5"/>
      <c r="J685" s="5"/>
      <c r="K685" s="5"/>
      <c r="L685" s="5"/>
      <c r="M685" s="5"/>
      <c r="N685" s="125"/>
      <c r="O685" s="126"/>
      <c r="P685" s="126"/>
    </row>
    <row r="686" spans="1:16" ht="12.75">
      <c r="A686" s="114"/>
      <c r="B686" s="165"/>
      <c r="C686" s="166"/>
      <c r="D686" s="118"/>
      <c r="E686" s="5"/>
      <c r="F686" s="5"/>
      <c r="G686" s="5"/>
      <c r="H686" s="5"/>
      <c r="I686" s="5"/>
      <c r="J686" s="5"/>
      <c r="K686" s="5"/>
      <c r="L686" s="5"/>
      <c r="M686" s="5"/>
      <c r="N686" s="125"/>
      <c r="O686" s="126"/>
      <c r="P686" s="126"/>
    </row>
    <row r="687" spans="1:16" ht="12.75">
      <c r="A687" s="114"/>
      <c r="B687" s="165"/>
      <c r="C687" s="166"/>
      <c r="D687" s="118"/>
      <c r="E687" s="5"/>
      <c r="F687" s="5"/>
      <c r="G687" s="5"/>
      <c r="H687" s="5"/>
      <c r="I687" s="5"/>
      <c r="J687" s="5"/>
      <c r="K687" s="5"/>
      <c r="L687" s="5"/>
      <c r="M687" s="5"/>
      <c r="N687" s="125"/>
      <c r="O687" s="126"/>
      <c r="P687" s="126"/>
    </row>
    <row r="688" spans="1:16" ht="12.75">
      <c r="A688" s="114"/>
      <c r="B688" s="165"/>
      <c r="C688" s="166"/>
      <c r="D688" s="118"/>
      <c r="E688" s="5"/>
      <c r="F688" s="5"/>
      <c r="G688" s="5"/>
      <c r="H688" s="5"/>
      <c r="I688" s="5"/>
      <c r="J688" s="5"/>
      <c r="K688" s="5"/>
      <c r="L688" s="5"/>
      <c r="M688" s="5"/>
      <c r="N688" s="125"/>
      <c r="O688" s="126"/>
      <c r="P688" s="126"/>
    </row>
    <row r="689" spans="1:16" ht="12.75">
      <c r="A689" s="114"/>
      <c r="B689" s="165"/>
      <c r="C689" s="166"/>
      <c r="D689" s="118"/>
      <c r="E689" s="5"/>
      <c r="F689" s="5"/>
      <c r="G689" s="5"/>
      <c r="H689" s="5"/>
      <c r="I689" s="5"/>
      <c r="J689" s="5"/>
      <c r="K689" s="5"/>
      <c r="L689" s="5"/>
      <c r="M689" s="5"/>
      <c r="N689" s="125"/>
      <c r="O689" s="126"/>
      <c r="P689" s="126"/>
    </row>
    <row r="690" spans="1:16" ht="12.75">
      <c r="A690" s="114"/>
      <c r="B690" s="165"/>
      <c r="C690" s="166"/>
      <c r="D690" s="118"/>
      <c r="E690" s="5"/>
      <c r="F690" s="5"/>
      <c r="G690" s="5"/>
      <c r="H690" s="5"/>
      <c r="I690" s="5"/>
      <c r="J690" s="5"/>
      <c r="K690" s="5"/>
      <c r="L690" s="5"/>
      <c r="M690" s="5"/>
      <c r="N690" s="125"/>
      <c r="O690" s="126"/>
      <c r="P690" s="126"/>
    </row>
    <row r="691" spans="1:16" ht="12.75">
      <c r="A691" s="114"/>
      <c r="B691" s="165"/>
      <c r="C691" s="166"/>
      <c r="D691" s="118"/>
      <c r="E691" s="5"/>
      <c r="F691" s="5"/>
      <c r="G691" s="5"/>
      <c r="H691" s="5"/>
      <c r="I691" s="5"/>
      <c r="J691" s="5"/>
      <c r="K691" s="5"/>
      <c r="L691" s="5"/>
      <c r="M691" s="5"/>
      <c r="N691" s="125"/>
      <c r="O691" s="126"/>
      <c r="P691" s="126"/>
    </row>
    <row r="692" spans="1:16" ht="12.75">
      <c r="A692" s="114"/>
      <c r="B692" s="165"/>
      <c r="C692" s="166"/>
      <c r="D692" s="118"/>
      <c r="E692" s="5"/>
      <c r="F692" s="5"/>
      <c r="G692" s="5"/>
      <c r="H692" s="5"/>
      <c r="I692" s="5"/>
      <c r="J692" s="5"/>
      <c r="K692" s="5"/>
      <c r="L692" s="5"/>
      <c r="M692" s="5"/>
      <c r="N692" s="125"/>
      <c r="O692" s="126"/>
      <c r="P692" s="126"/>
    </row>
    <row r="693" spans="1:16" ht="12.75">
      <c r="A693" s="114"/>
      <c r="B693" s="165"/>
      <c r="C693" s="166"/>
      <c r="D693" s="118"/>
      <c r="E693" s="5"/>
      <c r="F693" s="5"/>
      <c r="G693" s="5"/>
      <c r="H693" s="5"/>
      <c r="I693" s="5"/>
      <c r="J693" s="5"/>
      <c r="K693" s="5"/>
      <c r="L693" s="5"/>
      <c r="M693" s="5"/>
      <c r="N693" s="125"/>
      <c r="O693" s="126"/>
      <c r="P693" s="126"/>
    </row>
    <row r="694" spans="1:16" ht="12.75">
      <c r="A694" s="114"/>
      <c r="B694" s="165"/>
      <c r="C694" s="166"/>
      <c r="D694" s="118"/>
      <c r="E694" s="5"/>
      <c r="F694" s="5"/>
      <c r="G694" s="5"/>
      <c r="H694" s="5"/>
      <c r="I694" s="5"/>
      <c r="J694" s="5"/>
      <c r="K694" s="5"/>
      <c r="L694" s="5"/>
      <c r="M694" s="5"/>
      <c r="N694" s="125"/>
      <c r="O694" s="126"/>
      <c r="P694" s="126"/>
    </row>
    <row r="695" spans="1:16" ht="12.75">
      <c r="A695" s="114"/>
      <c r="B695" s="165"/>
      <c r="C695" s="166"/>
      <c r="D695" s="118"/>
      <c r="E695" s="5"/>
      <c r="F695" s="5"/>
      <c r="G695" s="5"/>
      <c r="H695" s="5"/>
      <c r="I695" s="5"/>
      <c r="J695" s="5"/>
      <c r="K695" s="5"/>
      <c r="L695" s="5"/>
      <c r="M695" s="5"/>
      <c r="N695" s="125"/>
      <c r="O695" s="126"/>
      <c r="P695" s="126"/>
    </row>
    <row r="696" spans="1:16" ht="12.75">
      <c r="A696" s="114"/>
      <c r="B696" s="165"/>
      <c r="C696" s="166"/>
      <c r="D696" s="118"/>
      <c r="E696" s="5"/>
      <c r="F696" s="5"/>
      <c r="G696" s="5"/>
      <c r="H696" s="5"/>
      <c r="I696" s="5"/>
      <c r="J696" s="5"/>
      <c r="K696" s="5"/>
      <c r="L696" s="5"/>
      <c r="M696" s="5"/>
      <c r="N696" s="125"/>
      <c r="O696" s="126"/>
      <c r="P696" s="126"/>
    </row>
    <row r="697" spans="1:16" ht="12.75">
      <c r="A697" s="114"/>
      <c r="B697" s="165"/>
      <c r="C697" s="166"/>
      <c r="D697" s="118"/>
      <c r="E697" s="5"/>
      <c r="F697" s="5"/>
      <c r="G697" s="5"/>
      <c r="H697" s="5"/>
      <c r="I697" s="5"/>
      <c r="J697" s="5"/>
      <c r="K697" s="5"/>
      <c r="L697" s="5"/>
      <c r="M697" s="5"/>
      <c r="N697" s="125"/>
      <c r="O697" s="126"/>
      <c r="P697" s="126"/>
    </row>
    <row r="698" spans="1:16" ht="12.75">
      <c r="A698" s="114"/>
      <c r="B698" s="165"/>
      <c r="C698" s="166"/>
      <c r="D698" s="118"/>
      <c r="E698" s="5"/>
      <c r="F698" s="5"/>
      <c r="G698" s="5"/>
      <c r="H698" s="5"/>
      <c r="I698" s="5"/>
      <c r="J698" s="5"/>
      <c r="K698" s="5"/>
      <c r="L698" s="5"/>
      <c r="M698" s="5"/>
      <c r="N698" s="125"/>
      <c r="O698" s="126"/>
      <c r="P698" s="126"/>
    </row>
    <row r="699" spans="1:16" ht="12.75">
      <c r="A699" s="114"/>
      <c r="B699" s="165"/>
      <c r="C699" s="166"/>
      <c r="D699" s="118"/>
      <c r="E699" s="5"/>
      <c r="F699" s="5"/>
      <c r="G699" s="5"/>
      <c r="H699" s="5"/>
      <c r="I699" s="5"/>
      <c r="J699" s="5"/>
      <c r="K699" s="5"/>
      <c r="L699" s="5"/>
      <c r="M699" s="5"/>
      <c r="N699" s="125"/>
      <c r="O699" s="126"/>
      <c r="P699" s="126"/>
    </row>
    <row r="700" spans="1:16" ht="12.75">
      <c r="A700" s="114"/>
      <c r="B700" s="165"/>
      <c r="C700" s="166"/>
      <c r="D700" s="118"/>
      <c r="E700" s="5"/>
      <c r="F700" s="5"/>
      <c r="G700" s="5"/>
      <c r="H700" s="5"/>
      <c r="I700" s="5"/>
      <c r="J700" s="5"/>
      <c r="K700" s="5"/>
      <c r="L700" s="5"/>
      <c r="M700" s="5"/>
      <c r="N700" s="125"/>
      <c r="O700" s="126"/>
      <c r="P700" s="126"/>
    </row>
    <row r="701" spans="1:16" ht="12.75">
      <c r="A701" s="114"/>
      <c r="B701" s="165"/>
      <c r="C701" s="166"/>
      <c r="D701" s="118"/>
      <c r="E701" s="5"/>
      <c r="F701" s="5"/>
      <c r="G701" s="5"/>
      <c r="H701" s="5"/>
      <c r="I701" s="5"/>
      <c r="J701" s="5"/>
      <c r="K701" s="5"/>
      <c r="L701" s="5"/>
      <c r="M701" s="5"/>
      <c r="N701" s="125"/>
      <c r="O701" s="126"/>
      <c r="P701" s="126"/>
    </row>
    <row r="702" spans="1:16" ht="12.75">
      <c r="A702" s="114"/>
      <c r="B702" s="165"/>
      <c r="C702" s="166"/>
      <c r="D702" s="118"/>
      <c r="E702" s="5"/>
      <c r="F702" s="5"/>
      <c r="G702" s="5"/>
      <c r="H702" s="5"/>
      <c r="I702" s="5"/>
      <c r="J702" s="5"/>
      <c r="K702" s="5"/>
      <c r="L702" s="5"/>
      <c r="M702" s="5"/>
      <c r="N702" s="125"/>
      <c r="O702" s="126"/>
      <c r="P702" s="126"/>
    </row>
    <row r="703" spans="1:16" ht="12.75">
      <c r="A703" s="114"/>
      <c r="B703" s="165"/>
      <c r="C703" s="166"/>
      <c r="D703" s="118"/>
      <c r="E703" s="5"/>
      <c r="F703" s="5"/>
      <c r="G703" s="5"/>
      <c r="H703" s="5"/>
      <c r="I703" s="5"/>
      <c r="J703" s="5"/>
      <c r="K703" s="5"/>
      <c r="L703" s="5"/>
      <c r="M703" s="5"/>
      <c r="N703" s="125"/>
      <c r="O703" s="126"/>
      <c r="P703" s="126"/>
    </row>
    <row r="704" spans="1:16" ht="12.75">
      <c r="A704" s="114"/>
      <c r="B704" s="165"/>
      <c r="C704" s="166"/>
      <c r="D704" s="118"/>
      <c r="E704" s="5"/>
      <c r="F704" s="5"/>
      <c r="G704" s="5"/>
      <c r="H704" s="5"/>
      <c r="I704" s="5"/>
      <c r="J704" s="5"/>
      <c r="K704" s="5"/>
      <c r="L704" s="5"/>
      <c r="M704" s="5"/>
      <c r="N704" s="125"/>
      <c r="O704" s="126"/>
      <c r="P704" s="126"/>
    </row>
    <row r="705" spans="1:16" ht="12.75">
      <c r="A705" s="114"/>
      <c r="B705" s="165"/>
      <c r="C705" s="166"/>
      <c r="D705" s="118"/>
      <c r="E705" s="5"/>
      <c r="F705" s="5"/>
      <c r="G705" s="5"/>
      <c r="H705" s="5"/>
      <c r="I705" s="5"/>
      <c r="J705" s="5"/>
      <c r="K705" s="5"/>
      <c r="L705" s="5"/>
      <c r="M705" s="5"/>
      <c r="N705" s="125"/>
      <c r="O705" s="126"/>
      <c r="P705" s="126"/>
    </row>
    <row r="706" spans="1:16" ht="12.75">
      <c r="A706" s="114"/>
      <c r="B706" s="165"/>
      <c r="C706" s="166"/>
      <c r="D706" s="118"/>
      <c r="E706" s="5"/>
      <c r="F706" s="5"/>
      <c r="G706" s="5"/>
      <c r="H706" s="5"/>
      <c r="I706" s="5"/>
      <c r="J706" s="5"/>
      <c r="K706" s="5"/>
      <c r="L706" s="5"/>
      <c r="M706" s="5"/>
      <c r="N706" s="125"/>
      <c r="O706" s="126"/>
      <c r="P706" s="126"/>
    </row>
    <row r="707" spans="1:16" ht="12.75">
      <c r="A707" s="114"/>
      <c r="B707" s="165"/>
      <c r="C707" s="166"/>
      <c r="D707" s="118"/>
      <c r="E707" s="5"/>
      <c r="F707" s="5"/>
      <c r="G707" s="5"/>
      <c r="H707" s="5"/>
      <c r="I707" s="5"/>
      <c r="J707" s="5"/>
      <c r="K707" s="5"/>
      <c r="L707" s="5"/>
      <c r="M707" s="5"/>
      <c r="N707" s="125"/>
      <c r="O707" s="126"/>
      <c r="P707" s="126"/>
    </row>
    <row r="708" spans="1:16" ht="12.75">
      <c r="A708" s="114"/>
      <c r="B708" s="165"/>
      <c r="C708" s="166"/>
      <c r="D708" s="118"/>
      <c r="E708" s="5"/>
      <c r="F708" s="5"/>
      <c r="G708" s="5"/>
      <c r="H708" s="5"/>
      <c r="I708" s="5"/>
      <c r="J708" s="5"/>
      <c r="K708" s="5"/>
      <c r="L708" s="5"/>
      <c r="M708" s="5"/>
      <c r="N708" s="125"/>
      <c r="O708" s="126"/>
      <c r="P708" s="126"/>
    </row>
    <row r="709" spans="1:16" ht="12.75">
      <c r="A709" s="114"/>
      <c r="B709" s="165"/>
      <c r="C709" s="166"/>
      <c r="D709" s="118"/>
      <c r="E709" s="5"/>
      <c r="F709" s="5"/>
      <c r="G709" s="5"/>
      <c r="H709" s="5"/>
      <c r="I709" s="5"/>
      <c r="J709" s="5"/>
      <c r="K709" s="5"/>
      <c r="L709" s="5"/>
      <c r="M709" s="5"/>
      <c r="N709" s="125"/>
      <c r="O709" s="126"/>
      <c r="P709" s="126"/>
    </row>
    <row r="710" spans="1:16" ht="12.75">
      <c r="A710" s="114"/>
      <c r="B710" s="165"/>
      <c r="C710" s="166"/>
      <c r="D710" s="118"/>
      <c r="E710" s="5"/>
      <c r="F710" s="5"/>
      <c r="G710" s="5"/>
      <c r="H710" s="5"/>
      <c r="I710" s="5"/>
      <c r="J710" s="5"/>
      <c r="K710" s="5"/>
      <c r="L710" s="5"/>
      <c r="M710" s="5"/>
      <c r="N710" s="125"/>
      <c r="O710" s="126"/>
      <c r="P710" s="126"/>
    </row>
    <row r="711" spans="1:16" ht="12.75">
      <c r="A711" s="114"/>
      <c r="B711" s="165"/>
      <c r="C711" s="166"/>
      <c r="D711" s="118"/>
      <c r="E711" s="5"/>
      <c r="F711" s="5"/>
      <c r="G711" s="5"/>
      <c r="H711" s="5"/>
      <c r="I711" s="5"/>
      <c r="J711" s="5"/>
      <c r="K711" s="5"/>
      <c r="L711" s="5"/>
      <c r="M711" s="5"/>
      <c r="N711" s="125"/>
      <c r="O711" s="126"/>
      <c r="P711" s="126"/>
    </row>
    <row r="712" spans="1:16" ht="12.75">
      <c r="A712" s="114"/>
      <c r="B712" s="165"/>
      <c r="C712" s="166"/>
      <c r="D712" s="118"/>
      <c r="E712" s="5"/>
      <c r="F712" s="5"/>
      <c r="G712" s="5"/>
      <c r="H712" s="5"/>
      <c r="I712" s="5"/>
      <c r="J712" s="5"/>
      <c r="K712" s="5"/>
      <c r="L712" s="5"/>
      <c r="M712" s="5"/>
      <c r="N712" s="125"/>
      <c r="O712" s="126"/>
      <c r="P712" s="126"/>
    </row>
    <row r="713" spans="1:16" ht="12.75">
      <c r="A713" s="114"/>
      <c r="B713" s="165"/>
      <c r="C713" s="166"/>
      <c r="D713" s="118"/>
      <c r="E713" s="5"/>
      <c r="F713" s="5"/>
      <c r="G713" s="5"/>
      <c r="H713" s="5"/>
      <c r="I713" s="5"/>
      <c r="J713" s="5"/>
      <c r="K713" s="5"/>
      <c r="L713" s="5"/>
      <c r="M713" s="5"/>
      <c r="N713" s="125"/>
      <c r="O713" s="126"/>
      <c r="P713" s="126"/>
    </row>
    <row r="714" spans="1:16" ht="12.75">
      <c r="A714" s="114"/>
      <c r="B714" s="165"/>
      <c r="C714" s="166"/>
      <c r="D714" s="118"/>
      <c r="E714" s="5"/>
      <c r="F714" s="5"/>
      <c r="G714" s="5"/>
      <c r="H714" s="5"/>
      <c r="I714" s="5"/>
      <c r="J714" s="5"/>
      <c r="K714" s="5"/>
      <c r="L714" s="5"/>
      <c r="M714" s="5"/>
      <c r="N714" s="125"/>
      <c r="O714" s="126"/>
      <c r="P714" s="126"/>
    </row>
    <row r="715" spans="1:16" ht="12.75">
      <c r="A715" s="114"/>
      <c r="B715" s="165"/>
      <c r="C715" s="166"/>
      <c r="D715" s="118"/>
      <c r="E715" s="5"/>
      <c r="F715" s="5"/>
      <c r="G715" s="5"/>
      <c r="H715" s="5"/>
      <c r="I715" s="5"/>
      <c r="J715" s="5"/>
      <c r="K715" s="5"/>
      <c r="L715" s="5"/>
      <c r="M715" s="5"/>
      <c r="N715" s="125"/>
      <c r="O715" s="126"/>
      <c r="P715" s="126"/>
    </row>
    <row r="716" spans="1:16" ht="12.75">
      <c r="A716" s="114"/>
      <c r="B716" s="165"/>
      <c r="C716" s="166"/>
      <c r="D716" s="118"/>
      <c r="E716" s="5"/>
      <c r="F716" s="5"/>
      <c r="G716" s="5"/>
      <c r="H716" s="5"/>
      <c r="I716" s="5"/>
      <c r="J716" s="5"/>
      <c r="K716" s="5"/>
      <c r="L716" s="5"/>
      <c r="M716" s="5"/>
      <c r="N716" s="125"/>
      <c r="O716" s="126"/>
      <c r="P716" s="126"/>
    </row>
    <row r="717" spans="1:16" ht="12.75">
      <c r="A717" s="114"/>
      <c r="B717" s="165"/>
      <c r="C717" s="166"/>
      <c r="D717" s="118"/>
      <c r="E717" s="5"/>
      <c r="F717" s="5"/>
      <c r="G717" s="5"/>
      <c r="H717" s="5"/>
      <c r="I717" s="5"/>
      <c r="J717" s="5"/>
      <c r="K717" s="5"/>
      <c r="L717" s="5"/>
      <c r="M717" s="5"/>
      <c r="N717" s="125"/>
      <c r="O717" s="126"/>
      <c r="P717" s="126"/>
    </row>
    <row r="718" spans="1:16" ht="12.75">
      <c r="A718" s="114"/>
      <c r="B718" s="165"/>
      <c r="C718" s="166"/>
      <c r="D718" s="118"/>
      <c r="E718" s="5"/>
      <c r="F718" s="5"/>
      <c r="G718" s="5"/>
      <c r="H718" s="5"/>
      <c r="I718" s="5"/>
      <c r="J718" s="5"/>
      <c r="K718" s="5"/>
      <c r="L718" s="5"/>
      <c r="M718" s="5"/>
      <c r="N718" s="125"/>
      <c r="O718" s="126"/>
      <c r="P718" s="126"/>
    </row>
    <row r="719" spans="1:16" ht="12.75">
      <c r="A719" s="114"/>
      <c r="B719" s="165"/>
      <c r="C719" s="166"/>
      <c r="D719" s="118"/>
      <c r="E719" s="5"/>
      <c r="F719" s="5"/>
      <c r="G719" s="5"/>
      <c r="H719" s="5"/>
      <c r="I719" s="5"/>
      <c r="J719" s="5"/>
      <c r="K719" s="5"/>
      <c r="L719" s="5"/>
      <c r="M719" s="5"/>
      <c r="N719" s="125"/>
      <c r="O719" s="126"/>
      <c r="P719" s="126"/>
    </row>
    <row r="720" spans="1:16" ht="12.75">
      <c r="A720" s="114"/>
      <c r="B720" s="165"/>
      <c r="C720" s="166"/>
      <c r="D720" s="118"/>
      <c r="E720" s="5"/>
      <c r="F720" s="5"/>
      <c r="G720" s="5"/>
      <c r="H720" s="5"/>
      <c r="I720" s="5"/>
      <c r="J720" s="5"/>
      <c r="K720" s="5"/>
      <c r="L720" s="5"/>
      <c r="M720" s="5"/>
      <c r="N720" s="125"/>
      <c r="O720" s="126"/>
      <c r="P720" s="126"/>
    </row>
    <row r="721" spans="1:16" ht="12.75">
      <c r="A721" s="114"/>
      <c r="B721" s="165"/>
      <c r="C721" s="166"/>
      <c r="D721" s="118"/>
      <c r="E721" s="5"/>
      <c r="F721" s="5"/>
      <c r="G721" s="5"/>
      <c r="H721" s="5"/>
      <c r="I721" s="5"/>
      <c r="J721" s="5"/>
      <c r="K721" s="5"/>
      <c r="L721" s="5"/>
      <c r="M721" s="5"/>
      <c r="N721" s="125"/>
      <c r="O721" s="126"/>
      <c r="P721" s="126"/>
    </row>
    <row r="722" spans="1:16" ht="12.75">
      <c r="A722" s="114"/>
      <c r="B722" s="165"/>
      <c r="C722" s="166"/>
      <c r="D722" s="118"/>
      <c r="E722" s="5"/>
      <c r="F722" s="5"/>
      <c r="G722" s="5"/>
      <c r="H722" s="5"/>
      <c r="I722" s="5"/>
      <c r="J722" s="5"/>
      <c r="K722" s="5"/>
      <c r="L722" s="5"/>
      <c r="M722" s="5"/>
      <c r="N722" s="125"/>
      <c r="O722" s="126"/>
      <c r="P722" s="126"/>
    </row>
    <row r="723" spans="1:16" ht="12.75">
      <c r="A723" s="114"/>
      <c r="B723" s="165"/>
      <c r="C723" s="166"/>
      <c r="D723" s="118"/>
      <c r="E723" s="5"/>
      <c r="F723" s="5"/>
      <c r="G723" s="5"/>
      <c r="H723" s="5"/>
      <c r="I723" s="5"/>
      <c r="J723" s="5"/>
      <c r="K723" s="5"/>
      <c r="L723" s="5"/>
      <c r="M723" s="5"/>
      <c r="N723" s="125"/>
      <c r="O723" s="126"/>
      <c r="P723" s="126"/>
    </row>
    <row r="724" spans="1:16" ht="12.75">
      <c r="A724" s="114"/>
      <c r="B724" s="165"/>
      <c r="C724" s="166"/>
      <c r="D724" s="118"/>
      <c r="E724" s="5"/>
      <c r="F724" s="5"/>
      <c r="G724" s="5"/>
      <c r="H724" s="5"/>
      <c r="I724" s="5"/>
      <c r="J724" s="5"/>
      <c r="K724" s="5"/>
      <c r="L724" s="5"/>
      <c r="M724" s="5"/>
      <c r="N724" s="125"/>
      <c r="O724" s="126"/>
      <c r="P724" s="126"/>
    </row>
    <row r="725" spans="1:16" ht="12.75">
      <c r="A725" s="114"/>
      <c r="B725" s="165"/>
      <c r="C725" s="166"/>
      <c r="D725" s="118"/>
      <c r="E725" s="5"/>
      <c r="F725" s="5"/>
      <c r="G725" s="5"/>
      <c r="H725" s="5"/>
      <c r="I725" s="5"/>
      <c r="J725" s="5"/>
      <c r="K725" s="5"/>
      <c r="L725" s="5"/>
      <c r="M725" s="5"/>
      <c r="N725" s="125"/>
      <c r="O725" s="126"/>
      <c r="P725" s="126"/>
    </row>
    <row r="726" spans="1:16" ht="12.75">
      <c r="A726" s="114"/>
      <c r="B726" s="165"/>
      <c r="C726" s="166"/>
      <c r="D726" s="118"/>
      <c r="E726" s="5"/>
      <c r="F726" s="5"/>
      <c r="G726" s="5"/>
      <c r="H726" s="5"/>
      <c r="I726" s="5"/>
      <c r="J726" s="5"/>
      <c r="K726" s="5"/>
      <c r="L726" s="5"/>
      <c r="M726" s="5"/>
      <c r="N726" s="125"/>
      <c r="O726" s="126"/>
      <c r="P726" s="126"/>
    </row>
    <row r="727" spans="1:16" ht="12.75">
      <c r="A727" s="114"/>
      <c r="B727" s="165"/>
      <c r="C727" s="166"/>
      <c r="D727" s="118"/>
      <c r="E727" s="5"/>
      <c r="F727" s="5"/>
      <c r="G727" s="5"/>
      <c r="H727" s="5"/>
      <c r="I727" s="5"/>
      <c r="J727" s="5"/>
      <c r="K727" s="5"/>
      <c r="L727" s="5"/>
      <c r="M727" s="5"/>
      <c r="N727" s="125"/>
      <c r="O727" s="126"/>
      <c r="P727" s="126"/>
    </row>
    <row r="728" spans="1:16" ht="12.75">
      <c r="A728" s="114"/>
      <c r="B728" s="165"/>
      <c r="C728" s="166"/>
      <c r="D728" s="118"/>
      <c r="E728" s="5"/>
      <c r="F728" s="5"/>
      <c r="G728" s="5"/>
      <c r="H728" s="5"/>
      <c r="I728" s="5"/>
      <c r="J728" s="5"/>
      <c r="K728" s="5"/>
      <c r="L728" s="5"/>
      <c r="M728" s="5"/>
      <c r="N728" s="125"/>
      <c r="O728" s="126"/>
      <c r="P728" s="126"/>
    </row>
    <row r="729" spans="1:16" ht="12.75">
      <c r="A729" s="114"/>
      <c r="B729" s="165"/>
      <c r="C729" s="166"/>
      <c r="D729" s="118"/>
      <c r="E729" s="5"/>
      <c r="F729" s="5"/>
      <c r="G729" s="5"/>
      <c r="H729" s="5"/>
      <c r="I729" s="5"/>
      <c r="J729" s="5"/>
      <c r="K729" s="5"/>
      <c r="L729" s="5"/>
      <c r="M729" s="5"/>
      <c r="N729" s="125"/>
      <c r="O729" s="126"/>
      <c r="P729" s="126"/>
    </row>
    <row r="730" spans="1:16" ht="12.75">
      <c r="A730" s="114"/>
      <c r="B730" s="165"/>
      <c r="C730" s="166"/>
      <c r="D730" s="118"/>
      <c r="E730" s="5"/>
      <c r="F730" s="5"/>
      <c r="G730" s="5"/>
      <c r="H730" s="5"/>
      <c r="I730" s="5"/>
      <c r="J730" s="5"/>
      <c r="K730" s="5"/>
      <c r="L730" s="5"/>
      <c r="M730" s="5"/>
      <c r="N730" s="125"/>
      <c r="O730" s="126"/>
      <c r="P730" s="126"/>
    </row>
    <row r="731" spans="1:16" ht="12.75">
      <c r="A731" s="114"/>
      <c r="B731" s="165"/>
      <c r="C731" s="166"/>
      <c r="D731" s="118"/>
      <c r="E731" s="5"/>
      <c r="F731" s="5"/>
      <c r="G731" s="5"/>
      <c r="H731" s="5"/>
      <c r="I731" s="5"/>
      <c r="J731" s="5"/>
      <c r="K731" s="5"/>
      <c r="L731" s="5"/>
      <c r="M731" s="5"/>
      <c r="N731" s="125"/>
      <c r="O731" s="126"/>
      <c r="P731" s="126"/>
    </row>
    <row r="732" spans="1:16" ht="12.75">
      <c r="A732" s="114"/>
      <c r="B732" s="165"/>
      <c r="C732" s="166"/>
      <c r="D732" s="118"/>
      <c r="E732" s="5"/>
      <c r="F732" s="5"/>
      <c r="G732" s="5"/>
      <c r="H732" s="5"/>
      <c r="I732" s="5"/>
      <c r="J732" s="5"/>
      <c r="K732" s="5"/>
      <c r="L732" s="5"/>
      <c r="M732" s="5"/>
      <c r="N732" s="125"/>
      <c r="O732" s="126"/>
      <c r="P732" s="126"/>
    </row>
    <row r="733" spans="1:16" ht="12.75">
      <c r="A733" s="114"/>
      <c r="B733" s="165"/>
      <c r="C733" s="166"/>
      <c r="D733" s="118"/>
      <c r="E733" s="5"/>
      <c r="F733" s="5"/>
      <c r="G733" s="5"/>
      <c r="H733" s="5"/>
      <c r="I733" s="5"/>
      <c r="J733" s="5"/>
      <c r="K733" s="5"/>
      <c r="L733" s="5"/>
      <c r="M733" s="5"/>
      <c r="N733" s="125"/>
      <c r="O733" s="126"/>
      <c r="P733" s="126"/>
    </row>
    <row r="734" spans="1:16" ht="12.75">
      <c r="A734" s="114"/>
      <c r="B734" s="165"/>
      <c r="C734" s="166"/>
      <c r="D734" s="118"/>
      <c r="E734" s="5"/>
      <c r="F734" s="5"/>
      <c r="G734" s="5"/>
      <c r="H734" s="5"/>
      <c r="I734" s="5"/>
      <c r="J734" s="5"/>
      <c r="K734" s="5"/>
      <c r="L734" s="5"/>
      <c r="M734" s="5"/>
      <c r="N734" s="125"/>
      <c r="O734" s="126"/>
      <c r="P734" s="126"/>
    </row>
    <row r="735" spans="1:16" ht="12.75">
      <c r="A735" s="114"/>
      <c r="B735" s="165"/>
      <c r="C735" s="166"/>
      <c r="D735" s="118"/>
      <c r="E735" s="5"/>
      <c r="F735" s="5"/>
      <c r="G735" s="5"/>
      <c r="H735" s="5"/>
      <c r="I735" s="5"/>
      <c r="J735" s="5"/>
      <c r="K735" s="5"/>
      <c r="L735" s="5"/>
      <c r="M735" s="5"/>
      <c r="N735" s="125"/>
      <c r="O735" s="126"/>
      <c r="P735" s="126"/>
    </row>
    <row r="736" spans="1:16" ht="12.75">
      <c r="A736" s="114"/>
      <c r="B736" s="165"/>
      <c r="C736" s="166"/>
      <c r="D736" s="118"/>
      <c r="E736" s="5"/>
      <c r="F736" s="5"/>
      <c r="G736" s="5"/>
      <c r="H736" s="5"/>
      <c r="I736" s="5"/>
      <c r="J736" s="5"/>
      <c r="K736" s="5"/>
      <c r="L736" s="5"/>
      <c r="M736" s="5"/>
      <c r="N736" s="125"/>
      <c r="O736" s="126"/>
      <c r="P736" s="126"/>
    </row>
    <row r="737" spans="1:16" ht="12.75">
      <c r="A737" s="114"/>
      <c r="B737" s="165"/>
      <c r="C737" s="166"/>
      <c r="D737" s="118"/>
      <c r="E737" s="5"/>
      <c r="F737" s="5"/>
      <c r="G737" s="5"/>
      <c r="H737" s="5"/>
      <c r="I737" s="5"/>
      <c r="J737" s="5"/>
      <c r="K737" s="5"/>
      <c r="L737" s="5"/>
      <c r="M737" s="5"/>
      <c r="N737" s="125"/>
      <c r="O737" s="126"/>
      <c r="P737" s="126"/>
    </row>
    <row r="738" spans="1:16" ht="12.75">
      <c r="A738" s="114"/>
      <c r="B738" s="165"/>
      <c r="C738" s="166"/>
      <c r="D738" s="118"/>
      <c r="E738" s="5"/>
      <c r="F738" s="5"/>
      <c r="G738" s="5"/>
      <c r="H738" s="5"/>
      <c r="I738" s="5"/>
      <c r="J738" s="5"/>
      <c r="K738" s="5"/>
      <c r="L738" s="5"/>
      <c r="M738" s="5"/>
      <c r="N738" s="125"/>
      <c r="O738" s="126"/>
      <c r="P738" s="126"/>
    </row>
    <row r="739" spans="1:16" ht="12.75">
      <c r="A739" s="114"/>
      <c r="B739" s="165"/>
      <c r="C739" s="166"/>
      <c r="D739" s="118"/>
      <c r="E739" s="5"/>
      <c r="F739" s="5"/>
      <c r="G739" s="5"/>
      <c r="H739" s="5"/>
      <c r="I739" s="5"/>
      <c r="J739" s="5"/>
      <c r="K739" s="5"/>
      <c r="L739" s="5"/>
      <c r="M739" s="5"/>
      <c r="N739" s="125"/>
      <c r="O739" s="126"/>
      <c r="P739" s="126"/>
    </row>
    <row r="740" spans="1:16" ht="12.75">
      <c r="A740" s="114"/>
      <c r="B740" s="165"/>
      <c r="C740" s="166"/>
      <c r="D740" s="118"/>
      <c r="E740" s="5"/>
      <c r="F740" s="5"/>
      <c r="G740" s="5"/>
      <c r="H740" s="5"/>
      <c r="I740" s="5"/>
      <c r="J740" s="5"/>
      <c r="K740" s="5"/>
      <c r="L740" s="5"/>
      <c r="M740" s="5"/>
      <c r="N740" s="125"/>
      <c r="O740" s="126"/>
      <c r="P740" s="126"/>
    </row>
    <row r="741" spans="1:16" ht="12.75">
      <c r="A741" s="114"/>
      <c r="B741" s="165"/>
      <c r="C741" s="166"/>
      <c r="D741" s="118"/>
      <c r="E741" s="5"/>
      <c r="F741" s="5"/>
      <c r="G741" s="5"/>
      <c r="H741" s="5"/>
      <c r="I741" s="5"/>
      <c r="J741" s="5"/>
      <c r="K741" s="5"/>
      <c r="L741" s="5"/>
      <c r="M741" s="5"/>
      <c r="N741" s="125"/>
      <c r="O741" s="126"/>
      <c r="P741" s="126"/>
    </row>
    <row r="742" spans="1:16" ht="12.75">
      <c r="A742" s="114"/>
      <c r="B742" s="165"/>
      <c r="C742" s="166"/>
      <c r="D742" s="118"/>
      <c r="E742" s="5"/>
      <c r="F742" s="5"/>
      <c r="G742" s="5"/>
      <c r="H742" s="5"/>
      <c r="I742" s="5"/>
      <c r="J742" s="5"/>
      <c r="K742" s="5"/>
      <c r="L742" s="5"/>
      <c r="M742" s="5"/>
      <c r="N742" s="125"/>
      <c r="O742" s="126"/>
      <c r="P742" s="126"/>
    </row>
    <row r="743" spans="1:16" ht="12.75">
      <c r="A743" s="114"/>
      <c r="B743" s="165"/>
      <c r="C743" s="166"/>
      <c r="D743" s="118"/>
      <c r="E743" s="5"/>
      <c r="F743" s="5"/>
      <c r="G743" s="5"/>
      <c r="H743" s="5"/>
      <c r="I743" s="5"/>
      <c r="J743" s="5"/>
      <c r="K743" s="5"/>
      <c r="L743" s="5"/>
      <c r="M743" s="5"/>
      <c r="N743" s="125"/>
      <c r="O743" s="126"/>
      <c r="P743" s="126"/>
    </row>
    <row r="744" spans="1:16" ht="12.75">
      <c r="A744" s="114"/>
      <c r="B744" s="165"/>
      <c r="C744" s="166"/>
      <c r="D744" s="118"/>
      <c r="E744" s="5"/>
      <c r="F744" s="5"/>
      <c r="G744" s="5"/>
      <c r="H744" s="5"/>
      <c r="I744" s="5"/>
      <c r="J744" s="5"/>
      <c r="K744" s="5"/>
      <c r="L744" s="5"/>
      <c r="M744" s="5"/>
      <c r="N744" s="125"/>
      <c r="O744" s="126"/>
      <c r="P744" s="126"/>
    </row>
    <row r="745" spans="1:16" ht="12.75">
      <c r="A745" s="114"/>
      <c r="B745" s="165"/>
      <c r="C745" s="166"/>
      <c r="D745" s="118"/>
      <c r="E745" s="5"/>
      <c r="F745" s="5"/>
      <c r="G745" s="5"/>
      <c r="H745" s="5"/>
      <c r="I745" s="5"/>
      <c r="J745" s="5"/>
      <c r="K745" s="5"/>
      <c r="L745" s="5"/>
      <c r="M745" s="5"/>
      <c r="N745" s="125"/>
      <c r="O745" s="126"/>
      <c r="P745" s="126"/>
    </row>
    <row r="746" spans="1:16" ht="12.75">
      <c r="A746" s="114"/>
      <c r="B746" s="165"/>
      <c r="C746" s="166"/>
      <c r="D746" s="118"/>
      <c r="E746" s="5"/>
      <c r="F746" s="5"/>
      <c r="G746" s="5"/>
      <c r="H746" s="5"/>
      <c r="I746" s="5"/>
      <c r="J746" s="5"/>
      <c r="K746" s="5"/>
      <c r="L746" s="5"/>
      <c r="M746" s="5"/>
      <c r="N746" s="125"/>
      <c r="O746" s="126"/>
      <c r="P746" s="126"/>
    </row>
    <row r="747" spans="1:16" ht="12.75">
      <c r="A747" s="114"/>
      <c r="B747" s="165"/>
      <c r="C747" s="166"/>
      <c r="D747" s="118"/>
      <c r="E747" s="5"/>
      <c r="F747" s="5"/>
      <c r="G747" s="5"/>
      <c r="H747" s="5"/>
      <c r="I747" s="5"/>
      <c r="J747" s="5"/>
      <c r="K747" s="5"/>
      <c r="L747" s="5"/>
      <c r="M747" s="5"/>
      <c r="N747" s="125"/>
      <c r="O747" s="126"/>
      <c r="P747" s="126"/>
    </row>
    <row r="748" spans="1:16" ht="12.75">
      <c r="A748" s="114"/>
      <c r="B748" s="165"/>
      <c r="C748" s="166"/>
      <c r="D748" s="118"/>
      <c r="E748" s="5"/>
      <c r="F748" s="5"/>
      <c r="G748" s="5"/>
      <c r="H748" s="5"/>
      <c r="I748" s="5"/>
      <c r="J748" s="5"/>
      <c r="K748" s="5"/>
      <c r="L748" s="5"/>
      <c r="M748" s="5"/>
      <c r="N748" s="125"/>
      <c r="O748" s="126"/>
      <c r="P748" s="126"/>
    </row>
    <row r="749" spans="1:16" ht="12.75">
      <c r="A749" s="114"/>
      <c r="B749" s="165"/>
      <c r="C749" s="166"/>
      <c r="D749" s="118"/>
      <c r="E749" s="5"/>
      <c r="F749" s="5"/>
      <c r="G749" s="5"/>
      <c r="H749" s="5"/>
      <c r="I749" s="5"/>
      <c r="J749" s="5"/>
      <c r="K749" s="5"/>
      <c r="L749" s="5"/>
      <c r="M749" s="5"/>
      <c r="N749" s="125"/>
      <c r="O749" s="126"/>
      <c r="P749" s="126"/>
    </row>
    <row r="750" spans="1:16" ht="12.75">
      <c r="A750" s="114"/>
      <c r="B750" s="165"/>
      <c r="C750" s="166"/>
      <c r="D750" s="118"/>
      <c r="E750" s="5"/>
      <c r="F750" s="5"/>
      <c r="G750" s="5"/>
      <c r="H750" s="5"/>
      <c r="I750" s="5"/>
      <c r="J750" s="5"/>
      <c r="K750" s="5"/>
      <c r="L750" s="5"/>
      <c r="M750" s="5"/>
      <c r="N750" s="125"/>
      <c r="O750" s="126"/>
      <c r="P750" s="126"/>
    </row>
    <row r="751" spans="1:16" ht="12.75">
      <c r="A751" s="114"/>
      <c r="B751" s="165"/>
      <c r="C751" s="166"/>
      <c r="D751" s="118"/>
      <c r="E751" s="5"/>
      <c r="F751" s="5"/>
      <c r="G751" s="5"/>
      <c r="H751" s="5"/>
      <c r="I751" s="5"/>
      <c r="J751" s="5"/>
      <c r="K751" s="5"/>
      <c r="L751" s="5"/>
      <c r="M751" s="5"/>
      <c r="N751" s="125"/>
      <c r="O751" s="126"/>
      <c r="P751" s="126"/>
    </row>
    <row r="752" spans="1:16" ht="12.75">
      <c r="A752" s="114"/>
      <c r="B752" s="165"/>
      <c r="C752" s="166"/>
      <c r="D752" s="118"/>
      <c r="E752" s="5"/>
      <c r="F752" s="5"/>
      <c r="G752" s="5"/>
      <c r="H752" s="5"/>
      <c r="I752" s="5"/>
      <c r="J752" s="5"/>
      <c r="K752" s="5"/>
      <c r="L752" s="5"/>
      <c r="M752" s="5"/>
      <c r="N752" s="125"/>
      <c r="O752" s="126"/>
      <c r="P752" s="126"/>
    </row>
    <row r="753" spans="1:16" ht="12.75">
      <c r="A753" s="114"/>
      <c r="B753" s="165"/>
      <c r="C753" s="166"/>
      <c r="D753" s="118"/>
      <c r="E753" s="5"/>
      <c r="F753" s="5"/>
      <c r="G753" s="5"/>
      <c r="H753" s="5"/>
      <c r="I753" s="5"/>
      <c r="J753" s="5"/>
      <c r="K753" s="5"/>
      <c r="L753" s="5"/>
      <c r="M753" s="5"/>
      <c r="N753" s="125"/>
      <c r="O753" s="126"/>
      <c r="P753" s="126"/>
    </row>
    <row r="754" spans="1:16" ht="12.75">
      <c r="A754" s="114"/>
      <c r="B754" s="165"/>
      <c r="C754" s="166"/>
      <c r="D754" s="118"/>
      <c r="E754" s="5"/>
      <c r="F754" s="5"/>
      <c r="G754" s="5"/>
      <c r="H754" s="5"/>
      <c r="I754" s="5"/>
      <c r="J754" s="5"/>
      <c r="K754" s="5"/>
      <c r="L754" s="5"/>
      <c r="M754" s="5"/>
      <c r="N754" s="125"/>
      <c r="O754" s="126"/>
      <c r="P754" s="126"/>
    </row>
    <row r="755" spans="1:16" ht="12.75">
      <c r="A755" s="114"/>
      <c r="B755" s="165"/>
      <c r="C755" s="166"/>
      <c r="D755" s="118"/>
      <c r="E755" s="5"/>
      <c r="F755" s="5"/>
      <c r="G755" s="5"/>
      <c r="H755" s="5"/>
      <c r="I755" s="5"/>
      <c r="J755" s="5"/>
      <c r="K755" s="5"/>
      <c r="L755" s="5"/>
      <c r="M755" s="5"/>
      <c r="N755" s="125"/>
      <c r="O755" s="126"/>
      <c r="P755" s="126"/>
    </row>
    <row r="756" spans="1:16" ht="12.75">
      <c r="A756" s="114"/>
      <c r="B756" s="165"/>
      <c r="C756" s="166"/>
      <c r="D756" s="118"/>
      <c r="E756" s="5"/>
      <c r="F756" s="5"/>
      <c r="G756" s="5"/>
      <c r="H756" s="5"/>
      <c r="I756" s="5"/>
      <c r="J756" s="5"/>
      <c r="K756" s="5"/>
      <c r="L756" s="5"/>
      <c r="M756" s="5"/>
      <c r="N756" s="125"/>
      <c r="O756" s="126"/>
      <c r="P756" s="126"/>
    </row>
    <row r="757" spans="1:16" ht="12.75">
      <c r="A757" s="114"/>
      <c r="B757" s="165"/>
      <c r="C757" s="166"/>
      <c r="D757" s="118"/>
      <c r="E757" s="5"/>
      <c r="F757" s="5"/>
      <c r="G757" s="5"/>
      <c r="H757" s="5"/>
      <c r="I757" s="5"/>
      <c r="J757" s="5"/>
      <c r="K757" s="5"/>
      <c r="L757" s="5"/>
      <c r="M757" s="5"/>
      <c r="N757" s="125"/>
      <c r="O757" s="126"/>
      <c r="P757" s="126"/>
    </row>
    <row r="758" spans="1:16" ht="12.75">
      <c r="A758" s="114"/>
      <c r="B758" s="165"/>
      <c r="C758" s="166"/>
      <c r="D758" s="118"/>
      <c r="E758" s="5"/>
      <c r="F758" s="5"/>
      <c r="G758" s="5"/>
      <c r="H758" s="5"/>
      <c r="I758" s="5"/>
      <c r="J758" s="5"/>
      <c r="K758" s="5"/>
      <c r="L758" s="5"/>
      <c r="M758" s="5"/>
      <c r="N758" s="125"/>
      <c r="O758" s="126"/>
      <c r="P758" s="126"/>
    </row>
    <row r="759" spans="1:16" ht="12.75">
      <c r="A759" s="114"/>
      <c r="B759" s="165"/>
      <c r="C759" s="166"/>
      <c r="D759" s="118"/>
      <c r="E759" s="5"/>
      <c r="F759" s="5"/>
      <c r="G759" s="5"/>
      <c r="H759" s="5"/>
      <c r="I759" s="5"/>
      <c r="J759" s="5"/>
      <c r="K759" s="5"/>
      <c r="L759" s="5"/>
      <c r="M759" s="5"/>
      <c r="N759" s="125"/>
      <c r="O759" s="126"/>
      <c r="P759" s="126"/>
    </row>
    <row r="760" spans="1:16" ht="12.75">
      <c r="A760" s="114"/>
      <c r="B760" s="165"/>
      <c r="C760" s="166"/>
      <c r="D760" s="118"/>
      <c r="E760" s="5"/>
      <c r="F760" s="5"/>
      <c r="G760" s="5"/>
      <c r="H760" s="5"/>
      <c r="I760" s="5"/>
      <c r="J760" s="5"/>
      <c r="K760" s="5"/>
      <c r="L760" s="5"/>
      <c r="M760" s="5"/>
      <c r="N760" s="125"/>
      <c r="O760" s="126"/>
      <c r="P760" s="126"/>
    </row>
    <row r="761" spans="1:16" ht="12.75">
      <c r="A761" s="114"/>
      <c r="B761" s="165"/>
      <c r="C761" s="166"/>
      <c r="D761" s="118"/>
      <c r="E761" s="5"/>
      <c r="F761" s="5"/>
      <c r="G761" s="5"/>
      <c r="H761" s="5"/>
      <c r="I761" s="5"/>
      <c r="J761" s="5"/>
      <c r="K761" s="5"/>
      <c r="L761" s="5"/>
      <c r="M761" s="5"/>
      <c r="N761" s="125"/>
      <c r="O761" s="126"/>
      <c r="P761" s="126"/>
    </row>
    <row r="762" spans="1:16" ht="12.75">
      <c r="A762" s="114"/>
      <c r="B762" s="165"/>
      <c r="C762" s="166"/>
      <c r="D762" s="118"/>
      <c r="E762" s="5"/>
      <c r="F762" s="5"/>
      <c r="G762" s="5"/>
      <c r="H762" s="5"/>
      <c r="I762" s="5"/>
      <c r="J762" s="5"/>
      <c r="K762" s="5"/>
      <c r="L762" s="5"/>
      <c r="M762" s="5"/>
      <c r="N762" s="125"/>
      <c r="O762" s="126"/>
      <c r="P762" s="126"/>
    </row>
    <row r="763" spans="1:16" ht="12.75">
      <c r="A763" s="114"/>
      <c r="B763" s="165"/>
      <c r="C763" s="166"/>
      <c r="D763" s="118"/>
      <c r="E763" s="5"/>
      <c r="F763" s="5"/>
      <c r="G763" s="5"/>
      <c r="H763" s="5"/>
      <c r="I763" s="5"/>
      <c r="J763" s="5"/>
      <c r="K763" s="5"/>
      <c r="L763" s="5"/>
      <c r="M763" s="5"/>
      <c r="N763" s="125"/>
      <c r="O763" s="126"/>
      <c r="P763" s="126"/>
    </row>
    <row r="764" spans="1:16" ht="12.75">
      <c r="A764" s="114"/>
      <c r="B764" s="165"/>
      <c r="C764" s="166"/>
      <c r="D764" s="118"/>
      <c r="E764" s="5"/>
      <c r="F764" s="5"/>
      <c r="G764" s="5"/>
      <c r="H764" s="5"/>
      <c r="I764" s="5"/>
      <c r="J764" s="5"/>
      <c r="K764" s="5"/>
      <c r="L764" s="5"/>
      <c r="M764" s="5"/>
      <c r="N764" s="125"/>
      <c r="O764" s="126"/>
      <c r="P764" s="126"/>
    </row>
    <row r="765" spans="1:16" ht="12.75">
      <c r="A765" s="114"/>
      <c r="B765" s="165"/>
      <c r="C765" s="166"/>
      <c r="D765" s="118"/>
      <c r="E765" s="5"/>
      <c r="F765" s="5"/>
      <c r="G765" s="5"/>
      <c r="H765" s="5"/>
      <c r="I765" s="5"/>
      <c r="J765" s="5"/>
      <c r="K765" s="5"/>
      <c r="L765" s="5"/>
      <c r="M765" s="5"/>
      <c r="N765" s="125"/>
      <c r="O765" s="126"/>
      <c r="P765" s="126"/>
    </row>
    <row r="766" spans="1:16" ht="12.75">
      <c r="A766" s="114"/>
      <c r="B766" s="165"/>
      <c r="C766" s="166"/>
      <c r="D766" s="118"/>
      <c r="E766" s="5"/>
      <c r="F766" s="5"/>
      <c r="G766" s="5"/>
      <c r="H766" s="5"/>
      <c r="I766" s="5"/>
      <c r="J766" s="5"/>
      <c r="K766" s="5"/>
      <c r="L766" s="5"/>
      <c r="M766" s="5"/>
      <c r="N766" s="125"/>
      <c r="O766" s="126"/>
      <c r="P766" s="126"/>
    </row>
    <row r="767" spans="1:16" ht="12.75">
      <c r="A767" s="114"/>
      <c r="B767" s="165"/>
      <c r="C767" s="166"/>
      <c r="D767" s="118"/>
      <c r="E767" s="5"/>
      <c r="F767" s="5"/>
      <c r="G767" s="5"/>
      <c r="H767" s="5"/>
      <c r="I767" s="5"/>
      <c r="J767" s="5"/>
      <c r="K767" s="5"/>
      <c r="L767" s="5"/>
      <c r="M767" s="5"/>
      <c r="N767" s="125"/>
      <c r="O767" s="126"/>
      <c r="P767" s="126"/>
    </row>
    <row r="768" spans="1:16" ht="12.75">
      <c r="A768" s="114"/>
      <c r="B768" s="165"/>
      <c r="C768" s="166"/>
      <c r="D768" s="118"/>
      <c r="E768" s="5"/>
      <c r="F768" s="5"/>
      <c r="G768" s="5"/>
      <c r="H768" s="5"/>
      <c r="I768" s="5"/>
      <c r="J768" s="5"/>
      <c r="K768" s="5"/>
      <c r="L768" s="5"/>
      <c r="M768" s="5"/>
      <c r="N768" s="125"/>
      <c r="O768" s="126"/>
      <c r="P768" s="126"/>
    </row>
    <row r="769" spans="1:16" ht="12.75">
      <c r="A769" s="114"/>
      <c r="B769" s="165"/>
      <c r="C769" s="166"/>
      <c r="D769" s="118"/>
      <c r="E769" s="5"/>
      <c r="F769" s="5"/>
      <c r="G769" s="5"/>
      <c r="H769" s="5"/>
      <c r="I769" s="5"/>
      <c r="J769" s="5"/>
      <c r="K769" s="5"/>
      <c r="L769" s="5"/>
      <c r="M769" s="5"/>
      <c r="N769" s="125"/>
      <c r="O769" s="126"/>
      <c r="P769" s="126"/>
    </row>
    <row r="770" spans="1:16" ht="12.75">
      <c r="A770" s="114"/>
      <c r="B770" s="165"/>
      <c r="C770" s="166"/>
      <c r="D770" s="118"/>
      <c r="E770" s="5"/>
      <c r="F770" s="5"/>
      <c r="G770" s="5"/>
      <c r="H770" s="5"/>
      <c r="I770" s="5"/>
      <c r="J770" s="5"/>
      <c r="K770" s="5"/>
      <c r="L770" s="5"/>
      <c r="M770" s="5"/>
      <c r="N770" s="125"/>
      <c r="O770" s="126"/>
      <c r="P770" s="126"/>
    </row>
    <row r="771" spans="1:16" ht="12.75">
      <c r="A771" s="114"/>
      <c r="B771" s="165"/>
      <c r="C771" s="166"/>
      <c r="D771" s="118"/>
      <c r="E771" s="5"/>
      <c r="F771" s="5"/>
      <c r="G771" s="5"/>
      <c r="H771" s="5"/>
      <c r="I771" s="5"/>
      <c r="J771" s="5"/>
      <c r="K771" s="5"/>
      <c r="L771" s="5"/>
      <c r="M771" s="5"/>
      <c r="N771" s="125"/>
      <c r="O771" s="126"/>
      <c r="P771" s="126"/>
    </row>
    <row r="772" spans="1:16" ht="12.75">
      <c r="A772" s="114"/>
      <c r="B772" s="165"/>
      <c r="C772" s="166"/>
      <c r="D772" s="118"/>
      <c r="E772" s="5"/>
      <c r="F772" s="5"/>
      <c r="G772" s="5"/>
      <c r="H772" s="5"/>
      <c r="I772" s="5"/>
      <c r="J772" s="5"/>
      <c r="K772" s="5"/>
      <c r="L772" s="5"/>
      <c r="M772" s="5"/>
      <c r="N772" s="125"/>
      <c r="O772" s="126"/>
      <c r="P772" s="126"/>
    </row>
    <row r="773" spans="1:16" ht="12.75">
      <c r="A773" s="114"/>
      <c r="B773" s="165"/>
      <c r="C773" s="166"/>
      <c r="D773" s="118"/>
      <c r="E773" s="5"/>
      <c r="F773" s="5"/>
      <c r="G773" s="5"/>
      <c r="H773" s="5"/>
      <c r="I773" s="5"/>
      <c r="J773" s="5"/>
      <c r="K773" s="5"/>
      <c r="L773" s="5"/>
      <c r="M773" s="5"/>
      <c r="N773" s="125"/>
      <c r="O773" s="126"/>
      <c r="P773" s="126"/>
    </row>
    <row r="774" spans="1:16" ht="12.75">
      <c r="A774" s="114"/>
      <c r="B774" s="165"/>
      <c r="C774" s="166"/>
      <c r="D774" s="118"/>
      <c r="E774" s="5"/>
      <c r="F774" s="5"/>
      <c r="G774" s="5"/>
      <c r="H774" s="5"/>
      <c r="I774" s="5"/>
      <c r="J774" s="5"/>
      <c r="K774" s="5"/>
      <c r="L774" s="5"/>
      <c r="M774" s="5"/>
      <c r="N774" s="125"/>
      <c r="O774" s="126"/>
      <c r="P774" s="126"/>
    </row>
    <row r="775" spans="1:16" ht="12.75">
      <c r="A775" s="114"/>
      <c r="B775" s="165"/>
      <c r="C775" s="166"/>
      <c r="D775" s="118"/>
      <c r="E775" s="5"/>
      <c r="F775" s="5"/>
      <c r="G775" s="5"/>
      <c r="H775" s="5"/>
      <c r="I775" s="5"/>
      <c r="J775" s="5"/>
      <c r="K775" s="5"/>
      <c r="L775" s="5"/>
      <c r="M775" s="5"/>
      <c r="N775" s="125"/>
      <c r="O775" s="126"/>
      <c r="P775" s="126"/>
    </row>
    <row r="776" spans="1:16" ht="12.75">
      <c r="A776" s="114"/>
      <c r="B776" s="165"/>
      <c r="C776" s="166"/>
      <c r="D776" s="118"/>
      <c r="E776" s="5"/>
      <c r="F776" s="5"/>
      <c r="G776" s="5"/>
      <c r="H776" s="5"/>
      <c r="I776" s="5"/>
      <c r="J776" s="5"/>
      <c r="K776" s="5"/>
      <c r="L776" s="5"/>
      <c r="M776" s="5"/>
      <c r="N776" s="125"/>
      <c r="O776" s="126"/>
      <c r="P776" s="126"/>
    </row>
    <row r="777" spans="1:16" ht="12.75">
      <c r="A777" s="114"/>
      <c r="B777" s="165"/>
      <c r="C777" s="166"/>
      <c r="D777" s="118"/>
      <c r="E777" s="5"/>
      <c r="F777" s="5"/>
      <c r="G777" s="5"/>
      <c r="H777" s="5"/>
      <c r="I777" s="5"/>
      <c r="J777" s="5"/>
      <c r="K777" s="5"/>
      <c r="L777" s="5"/>
      <c r="M777" s="5"/>
      <c r="N777" s="125"/>
      <c r="O777" s="126"/>
      <c r="P777" s="126"/>
    </row>
    <row r="778" spans="1:16" ht="12.75">
      <c r="A778" s="114"/>
      <c r="B778" s="165"/>
      <c r="C778" s="166"/>
      <c r="D778" s="118"/>
      <c r="E778" s="5"/>
      <c r="F778" s="5"/>
      <c r="G778" s="5"/>
      <c r="H778" s="5"/>
      <c r="I778" s="5"/>
      <c r="J778" s="5"/>
      <c r="K778" s="5"/>
      <c r="L778" s="5"/>
      <c r="M778" s="5"/>
      <c r="N778" s="125"/>
      <c r="O778" s="126"/>
      <c r="P778" s="126"/>
    </row>
    <row r="779" spans="1:16" ht="12.75">
      <c r="A779" s="114"/>
      <c r="B779" s="165"/>
      <c r="C779" s="166"/>
      <c r="D779" s="118"/>
      <c r="E779" s="5"/>
      <c r="F779" s="5"/>
      <c r="G779" s="5"/>
      <c r="H779" s="5"/>
      <c r="I779" s="5"/>
      <c r="J779" s="5"/>
      <c r="K779" s="5"/>
      <c r="L779" s="5"/>
      <c r="M779" s="5"/>
      <c r="N779" s="125"/>
      <c r="O779" s="126"/>
      <c r="P779" s="126"/>
    </row>
    <row r="780" spans="1:16" ht="12.75">
      <c r="A780" s="114"/>
      <c r="B780" s="165"/>
      <c r="C780" s="166"/>
      <c r="D780" s="118"/>
      <c r="E780" s="5"/>
      <c r="F780" s="5"/>
      <c r="G780" s="5"/>
      <c r="H780" s="5"/>
      <c r="I780" s="5"/>
      <c r="J780" s="5"/>
      <c r="K780" s="5"/>
      <c r="L780" s="5"/>
      <c r="M780" s="5"/>
      <c r="N780" s="125"/>
      <c r="O780" s="126"/>
      <c r="P780" s="126"/>
    </row>
    <row r="781" spans="1:16" ht="12.75">
      <c r="A781" s="114"/>
      <c r="B781" s="165"/>
      <c r="C781" s="166"/>
      <c r="D781" s="118"/>
      <c r="E781" s="5"/>
      <c r="F781" s="5"/>
      <c r="G781" s="5"/>
      <c r="H781" s="5"/>
      <c r="I781" s="5"/>
      <c r="J781" s="5"/>
      <c r="K781" s="5"/>
      <c r="L781" s="5"/>
      <c r="M781" s="5"/>
      <c r="N781" s="125"/>
      <c r="O781" s="126"/>
      <c r="P781" s="126"/>
    </row>
    <row r="782" spans="1:16" ht="12.75">
      <c r="A782" s="114"/>
      <c r="B782" s="165"/>
      <c r="C782" s="166"/>
      <c r="D782" s="118"/>
      <c r="E782" s="5"/>
      <c r="F782" s="5"/>
      <c r="G782" s="5"/>
      <c r="H782" s="5"/>
      <c r="I782" s="5"/>
      <c r="J782" s="5"/>
      <c r="K782" s="5"/>
      <c r="L782" s="5"/>
      <c r="M782" s="5"/>
      <c r="N782" s="125"/>
      <c r="O782" s="126"/>
      <c r="P782" s="126"/>
    </row>
    <row r="783" spans="1:16" ht="12.75">
      <c r="A783" s="114"/>
      <c r="B783" s="165"/>
      <c r="C783" s="166"/>
      <c r="D783" s="118"/>
      <c r="E783" s="5"/>
      <c r="F783" s="5"/>
      <c r="G783" s="5"/>
      <c r="H783" s="5"/>
      <c r="I783" s="5"/>
      <c r="J783" s="5"/>
      <c r="K783" s="5"/>
      <c r="L783" s="5"/>
      <c r="M783" s="5"/>
      <c r="N783" s="125"/>
      <c r="O783" s="126"/>
      <c r="P783" s="126"/>
    </row>
    <row r="784" spans="1:16" ht="12.75">
      <c r="A784" s="114"/>
      <c r="B784" s="165"/>
      <c r="C784" s="166"/>
      <c r="D784" s="118"/>
      <c r="E784" s="5"/>
      <c r="F784" s="5"/>
      <c r="G784" s="5"/>
      <c r="H784" s="5"/>
      <c r="I784" s="5"/>
      <c r="J784" s="5"/>
      <c r="K784" s="5"/>
      <c r="L784" s="5"/>
      <c r="M784" s="5"/>
      <c r="N784" s="125"/>
      <c r="O784" s="126"/>
      <c r="P784" s="126"/>
    </row>
    <row r="785" spans="1:16" ht="12.75">
      <c r="A785" s="114"/>
      <c r="B785" s="165"/>
      <c r="C785" s="166"/>
      <c r="D785" s="118"/>
      <c r="E785" s="5"/>
      <c r="F785" s="5"/>
      <c r="G785" s="5"/>
      <c r="H785" s="5"/>
      <c r="I785" s="5"/>
      <c r="J785" s="5"/>
      <c r="K785" s="5"/>
      <c r="L785" s="5"/>
      <c r="M785" s="5"/>
      <c r="N785" s="125"/>
      <c r="O785" s="126"/>
      <c r="P785" s="126"/>
    </row>
    <row r="786" spans="1:16" ht="12.75">
      <c r="A786" s="114"/>
      <c r="B786" s="165"/>
      <c r="C786" s="166"/>
      <c r="D786" s="118"/>
      <c r="E786" s="5"/>
      <c r="F786" s="5"/>
      <c r="G786" s="5"/>
      <c r="H786" s="5"/>
      <c r="I786" s="5"/>
      <c r="J786" s="5"/>
      <c r="K786" s="5"/>
      <c r="L786" s="5"/>
      <c r="M786" s="5"/>
      <c r="N786" s="125"/>
      <c r="O786" s="126"/>
      <c r="P786" s="126"/>
    </row>
    <row r="787" spans="1:16" ht="12.75">
      <c r="A787" s="114"/>
      <c r="B787" s="165"/>
      <c r="C787" s="166"/>
      <c r="D787" s="118"/>
      <c r="E787" s="5"/>
      <c r="F787" s="5"/>
      <c r="G787" s="5"/>
      <c r="H787" s="5"/>
      <c r="I787" s="5"/>
      <c r="J787" s="5"/>
      <c r="K787" s="5"/>
      <c r="L787" s="5"/>
      <c r="M787" s="5"/>
      <c r="N787" s="125"/>
      <c r="O787" s="126"/>
      <c r="P787" s="126"/>
    </row>
    <row r="788" spans="1:16" ht="12.75">
      <c r="A788" s="114"/>
      <c r="B788" s="165"/>
      <c r="C788" s="166"/>
      <c r="D788" s="118"/>
      <c r="E788" s="5"/>
      <c r="F788" s="5"/>
      <c r="G788" s="5"/>
      <c r="H788" s="5"/>
      <c r="I788" s="5"/>
      <c r="J788" s="5"/>
      <c r="K788" s="5"/>
      <c r="L788" s="5"/>
      <c r="M788" s="5"/>
      <c r="N788" s="125"/>
      <c r="O788" s="126"/>
      <c r="P788" s="126"/>
    </row>
    <row r="789" spans="1:16" ht="12.75">
      <c r="A789" s="114"/>
      <c r="B789" s="165"/>
      <c r="C789" s="166"/>
      <c r="D789" s="118"/>
      <c r="E789" s="5"/>
      <c r="F789" s="5"/>
      <c r="G789" s="5"/>
      <c r="H789" s="5"/>
      <c r="I789" s="5"/>
      <c r="J789" s="5"/>
      <c r="K789" s="5"/>
      <c r="L789" s="5"/>
      <c r="M789" s="5"/>
      <c r="N789" s="125"/>
      <c r="O789" s="126"/>
      <c r="P789" s="126"/>
    </row>
    <row r="790" spans="1:16" ht="12.75">
      <c r="A790" s="114"/>
      <c r="B790" s="165"/>
      <c r="C790" s="166"/>
      <c r="D790" s="118"/>
      <c r="E790" s="5"/>
      <c r="F790" s="5"/>
      <c r="G790" s="5"/>
      <c r="H790" s="5"/>
      <c r="I790" s="5"/>
      <c r="J790" s="5"/>
      <c r="K790" s="5"/>
      <c r="L790" s="5"/>
      <c r="M790" s="5"/>
      <c r="N790" s="125"/>
      <c r="O790" s="126"/>
      <c r="P790" s="126"/>
    </row>
    <row r="791" spans="1:16" ht="12.75">
      <c r="A791" s="114"/>
      <c r="B791" s="165"/>
      <c r="C791" s="166"/>
      <c r="D791" s="118"/>
      <c r="E791" s="5"/>
      <c r="F791" s="5"/>
      <c r="G791" s="5"/>
      <c r="H791" s="5"/>
      <c r="I791" s="5"/>
      <c r="J791" s="5"/>
      <c r="K791" s="5"/>
      <c r="L791" s="5"/>
      <c r="M791" s="5"/>
      <c r="N791" s="125"/>
      <c r="O791" s="126"/>
      <c r="P791" s="126"/>
    </row>
    <row r="792" spans="1:16" ht="12.75">
      <c r="A792" s="114"/>
      <c r="B792" s="165"/>
      <c r="C792" s="166"/>
      <c r="D792" s="118"/>
      <c r="E792" s="5"/>
      <c r="F792" s="5"/>
      <c r="G792" s="5"/>
      <c r="H792" s="5"/>
      <c r="I792" s="5"/>
      <c r="J792" s="5"/>
      <c r="K792" s="5"/>
      <c r="L792" s="5"/>
      <c r="M792" s="5"/>
      <c r="N792" s="125"/>
      <c r="O792" s="126"/>
      <c r="P792" s="126"/>
    </row>
    <row r="793" spans="1:16" ht="12.75">
      <c r="A793" s="114"/>
      <c r="B793" s="165"/>
      <c r="C793" s="166"/>
      <c r="D793" s="118"/>
      <c r="E793" s="5"/>
      <c r="F793" s="5"/>
      <c r="G793" s="5"/>
      <c r="H793" s="5"/>
      <c r="I793" s="5"/>
      <c r="J793" s="5"/>
      <c r="K793" s="5"/>
      <c r="L793" s="5"/>
      <c r="M793" s="5"/>
      <c r="N793" s="125"/>
      <c r="O793" s="126"/>
      <c r="P793" s="126"/>
    </row>
    <row r="794" spans="1:16" ht="12.75">
      <c r="A794" s="114"/>
      <c r="B794" s="165"/>
      <c r="C794" s="166"/>
      <c r="D794" s="118"/>
      <c r="E794" s="5"/>
      <c r="F794" s="5"/>
      <c r="G794" s="5"/>
      <c r="H794" s="5"/>
      <c r="I794" s="5"/>
      <c r="J794" s="5"/>
      <c r="K794" s="5"/>
      <c r="L794" s="5"/>
      <c r="M794" s="5"/>
      <c r="N794" s="125"/>
      <c r="O794" s="126"/>
      <c r="P794" s="126"/>
    </row>
    <row r="795" spans="1:16" ht="12.75">
      <c r="A795" s="114"/>
      <c r="B795" s="165"/>
      <c r="C795" s="166"/>
      <c r="D795" s="118"/>
      <c r="E795" s="5"/>
      <c r="F795" s="5"/>
      <c r="G795" s="5"/>
      <c r="H795" s="5"/>
      <c r="I795" s="5"/>
      <c r="J795" s="5"/>
      <c r="K795" s="5"/>
      <c r="L795" s="5"/>
      <c r="M795" s="5"/>
      <c r="N795" s="125"/>
      <c r="O795" s="126"/>
      <c r="P795" s="126"/>
    </row>
    <row r="796" spans="1:16" ht="12.75">
      <c r="A796" s="114"/>
      <c r="B796" s="165"/>
      <c r="C796" s="166"/>
      <c r="D796" s="118"/>
      <c r="E796" s="5"/>
      <c r="F796" s="5"/>
      <c r="G796" s="5"/>
      <c r="H796" s="5"/>
      <c r="I796" s="5"/>
      <c r="J796" s="5"/>
      <c r="K796" s="5"/>
      <c r="L796" s="5"/>
      <c r="M796" s="5"/>
      <c r="N796" s="125"/>
      <c r="O796" s="126"/>
      <c r="P796" s="126"/>
    </row>
    <row r="797" spans="1:16" ht="12.75">
      <c r="A797" s="114"/>
      <c r="B797" s="165"/>
      <c r="C797" s="166"/>
      <c r="D797" s="118"/>
      <c r="E797" s="5"/>
      <c r="F797" s="5"/>
      <c r="G797" s="5"/>
      <c r="H797" s="5"/>
      <c r="I797" s="5"/>
      <c r="J797" s="5"/>
      <c r="K797" s="5"/>
      <c r="L797" s="5"/>
      <c r="M797" s="5"/>
      <c r="N797" s="125"/>
      <c r="O797" s="126"/>
      <c r="P797" s="126"/>
    </row>
    <row r="798" spans="1:16" ht="12.75">
      <c r="A798" s="114"/>
      <c r="B798" s="165"/>
      <c r="C798" s="166"/>
      <c r="D798" s="118"/>
      <c r="E798" s="5"/>
      <c r="F798" s="5"/>
      <c r="G798" s="5"/>
      <c r="H798" s="5"/>
      <c r="I798" s="5"/>
      <c r="J798" s="5"/>
      <c r="K798" s="5"/>
      <c r="L798" s="5"/>
      <c r="M798" s="5"/>
      <c r="N798" s="125"/>
      <c r="O798" s="126"/>
      <c r="P798" s="126"/>
    </row>
    <row r="799" spans="1:16" ht="12.75">
      <c r="A799" s="114"/>
      <c r="B799" s="165"/>
      <c r="C799" s="166"/>
      <c r="D799" s="118"/>
      <c r="E799" s="5"/>
      <c r="F799" s="5"/>
      <c r="G799" s="5"/>
      <c r="H799" s="5"/>
      <c r="I799" s="5"/>
      <c r="J799" s="5"/>
      <c r="K799" s="5"/>
      <c r="L799" s="5"/>
      <c r="M799" s="5"/>
      <c r="N799" s="125"/>
      <c r="O799" s="126"/>
      <c r="P799" s="126"/>
    </row>
    <row r="800" spans="1:16" ht="12.75">
      <c r="A800" s="114"/>
      <c r="B800" s="165"/>
      <c r="C800" s="166"/>
      <c r="D800" s="118"/>
      <c r="E800" s="5"/>
      <c r="F800" s="5"/>
      <c r="G800" s="5"/>
      <c r="H800" s="5"/>
      <c r="I800" s="5"/>
      <c r="J800" s="5"/>
      <c r="K800" s="5"/>
      <c r="L800" s="5"/>
      <c r="M800" s="5"/>
      <c r="N800" s="125"/>
      <c r="O800" s="126"/>
      <c r="P800" s="126"/>
    </row>
    <row r="801" spans="1:16" ht="12.75">
      <c r="A801" s="114"/>
      <c r="B801" s="165"/>
      <c r="C801" s="166"/>
      <c r="D801" s="118"/>
      <c r="E801" s="5"/>
      <c r="F801" s="5"/>
      <c r="G801" s="5"/>
      <c r="H801" s="5"/>
      <c r="I801" s="5"/>
      <c r="J801" s="5"/>
      <c r="K801" s="5"/>
      <c r="L801" s="5"/>
      <c r="M801" s="5"/>
      <c r="N801" s="125"/>
      <c r="O801" s="126"/>
      <c r="P801" s="126"/>
    </row>
    <row r="802" spans="1:16" ht="12.75">
      <c r="A802" s="114"/>
      <c r="B802" s="165"/>
      <c r="C802" s="166"/>
      <c r="D802" s="118"/>
      <c r="E802" s="5"/>
      <c r="F802" s="5"/>
      <c r="G802" s="5"/>
      <c r="H802" s="5"/>
      <c r="I802" s="5"/>
      <c r="J802" s="5"/>
      <c r="K802" s="5"/>
      <c r="L802" s="5"/>
      <c r="M802" s="5"/>
      <c r="N802" s="125"/>
      <c r="O802" s="126"/>
      <c r="P802" s="126"/>
    </row>
    <row r="803" spans="1:16" ht="12.75">
      <c r="A803" s="114"/>
      <c r="B803" s="165"/>
      <c r="C803" s="166"/>
      <c r="D803" s="118"/>
      <c r="E803" s="5"/>
      <c r="F803" s="5"/>
      <c r="G803" s="5"/>
      <c r="H803" s="5"/>
      <c r="I803" s="5"/>
      <c r="J803" s="5"/>
      <c r="K803" s="5"/>
      <c r="L803" s="5"/>
      <c r="M803" s="5"/>
      <c r="N803" s="125"/>
      <c r="O803" s="126"/>
      <c r="P803" s="126"/>
    </row>
    <row r="804" spans="1:16" ht="12.75">
      <c r="A804" s="114"/>
      <c r="B804" s="165"/>
      <c r="C804" s="166"/>
      <c r="D804" s="118"/>
      <c r="E804" s="5"/>
      <c r="F804" s="5"/>
      <c r="G804" s="5"/>
      <c r="H804" s="5"/>
      <c r="I804" s="5"/>
      <c r="J804" s="5"/>
      <c r="K804" s="5"/>
      <c r="L804" s="5"/>
      <c r="M804" s="5"/>
      <c r="N804" s="125"/>
      <c r="O804" s="126"/>
      <c r="P804" s="126"/>
    </row>
    <row r="805" spans="1:16" ht="12.75">
      <c r="A805" s="114"/>
      <c r="B805" s="165"/>
      <c r="C805" s="166"/>
      <c r="D805" s="118"/>
      <c r="E805" s="5"/>
      <c r="F805" s="5"/>
      <c r="G805" s="5"/>
      <c r="H805" s="5"/>
      <c r="I805" s="5"/>
      <c r="J805" s="5"/>
      <c r="K805" s="5"/>
      <c r="L805" s="5"/>
      <c r="M805" s="5"/>
      <c r="N805" s="125"/>
      <c r="O805" s="126"/>
      <c r="P805" s="126"/>
    </row>
    <row r="806" spans="1:16" ht="12.75">
      <c r="A806" s="114"/>
      <c r="B806" s="165"/>
      <c r="C806" s="166"/>
      <c r="D806" s="118"/>
      <c r="E806" s="5"/>
      <c r="F806" s="5"/>
      <c r="G806" s="5"/>
      <c r="H806" s="5"/>
      <c r="I806" s="5"/>
      <c r="J806" s="5"/>
      <c r="K806" s="5"/>
      <c r="L806" s="5"/>
      <c r="M806" s="5"/>
      <c r="N806" s="125"/>
      <c r="O806" s="126"/>
      <c r="P806" s="126"/>
    </row>
    <row r="807" spans="1:16" ht="12.75">
      <c r="A807" s="114"/>
      <c r="B807" s="165"/>
      <c r="C807" s="166"/>
      <c r="D807" s="118"/>
      <c r="E807" s="5"/>
      <c r="F807" s="5"/>
      <c r="G807" s="5"/>
      <c r="H807" s="5"/>
      <c r="I807" s="5"/>
      <c r="J807" s="5"/>
      <c r="K807" s="5"/>
      <c r="L807" s="5"/>
      <c r="M807" s="5"/>
      <c r="N807" s="125"/>
      <c r="O807" s="126"/>
      <c r="P807" s="126"/>
    </row>
    <row r="808" spans="1:16" ht="12.75">
      <c r="A808" s="114"/>
      <c r="B808" s="165"/>
      <c r="C808" s="166"/>
      <c r="D808" s="118"/>
      <c r="E808" s="5"/>
      <c r="F808" s="5"/>
      <c r="G808" s="5"/>
      <c r="H808" s="5"/>
      <c r="I808" s="5"/>
      <c r="J808" s="5"/>
      <c r="K808" s="5"/>
      <c r="L808" s="5"/>
      <c r="M808" s="5"/>
      <c r="N808" s="125"/>
      <c r="O808" s="126"/>
      <c r="P808" s="126"/>
    </row>
    <row r="809" spans="1:16" ht="12.75">
      <c r="A809" s="114"/>
      <c r="B809" s="165"/>
      <c r="C809" s="166"/>
      <c r="D809" s="118"/>
      <c r="E809" s="5"/>
      <c r="F809" s="5"/>
      <c r="G809" s="5"/>
      <c r="H809" s="5"/>
      <c r="I809" s="5"/>
      <c r="J809" s="5"/>
      <c r="K809" s="5"/>
      <c r="L809" s="5"/>
      <c r="M809" s="5"/>
      <c r="N809" s="125"/>
      <c r="O809" s="126"/>
      <c r="P809" s="126"/>
    </row>
    <row r="810" spans="1:16" ht="12.75">
      <c r="A810" s="114"/>
      <c r="B810" s="165"/>
      <c r="C810" s="166"/>
      <c r="D810" s="118"/>
      <c r="E810" s="5"/>
      <c r="F810" s="5"/>
      <c r="G810" s="5"/>
      <c r="H810" s="5"/>
      <c r="I810" s="5"/>
      <c r="J810" s="5"/>
      <c r="K810" s="5"/>
      <c r="L810" s="5"/>
      <c r="M810" s="5"/>
      <c r="N810" s="125"/>
      <c r="O810" s="126"/>
      <c r="P810" s="126"/>
    </row>
    <row r="811" spans="1:16" ht="12.75">
      <c r="A811" s="114"/>
      <c r="B811" s="165"/>
      <c r="C811" s="166"/>
      <c r="D811" s="118"/>
      <c r="E811" s="5"/>
      <c r="F811" s="5"/>
      <c r="G811" s="5"/>
      <c r="H811" s="5"/>
      <c r="I811" s="5"/>
      <c r="J811" s="5"/>
      <c r="K811" s="5"/>
      <c r="L811" s="5"/>
      <c r="M811" s="5"/>
      <c r="N811" s="125"/>
      <c r="O811" s="126"/>
      <c r="P811" s="126"/>
    </row>
    <row r="812" spans="1:16" ht="12.75">
      <c r="A812" s="114"/>
      <c r="B812" s="165"/>
      <c r="C812" s="166"/>
      <c r="D812" s="118"/>
      <c r="E812" s="5"/>
      <c r="F812" s="5"/>
      <c r="G812" s="5"/>
      <c r="H812" s="5"/>
      <c r="I812" s="5"/>
      <c r="J812" s="5"/>
      <c r="K812" s="5"/>
      <c r="L812" s="5"/>
      <c r="M812" s="5"/>
      <c r="N812" s="125"/>
      <c r="O812" s="126"/>
      <c r="P812" s="126"/>
    </row>
    <row r="813" spans="1:16" ht="12.75">
      <c r="A813" s="114"/>
      <c r="B813" s="165"/>
      <c r="C813" s="166"/>
      <c r="D813" s="118"/>
      <c r="E813" s="5"/>
      <c r="F813" s="5"/>
      <c r="G813" s="5"/>
      <c r="H813" s="5"/>
      <c r="I813" s="5"/>
      <c r="J813" s="5"/>
      <c r="K813" s="5"/>
      <c r="L813" s="5"/>
      <c r="M813" s="5"/>
      <c r="N813" s="125"/>
      <c r="O813" s="126"/>
      <c r="P813" s="126"/>
    </row>
    <row r="814" spans="1:16" ht="12.75">
      <c r="A814" s="114"/>
      <c r="B814" s="165"/>
      <c r="C814" s="166"/>
      <c r="D814" s="118"/>
      <c r="E814" s="5"/>
      <c r="F814" s="5"/>
      <c r="G814" s="5"/>
      <c r="H814" s="5"/>
      <c r="I814" s="5"/>
      <c r="J814" s="5"/>
      <c r="K814" s="5"/>
      <c r="L814" s="5"/>
      <c r="M814" s="5"/>
      <c r="N814" s="125"/>
      <c r="O814" s="126"/>
      <c r="P814" s="126"/>
    </row>
    <row r="815" spans="1:16" ht="12.75">
      <c r="A815" s="114"/>
      <c r="B815" s="165"/>
      <c r="C815" s="166"/>
      <c r="D815" s="118"/>
      <c r="E815" s="5"/>
      <c r="F815" s="5"/>
      <c r="G815" s="5"/>
      <c r="H815" s="5"/>
      <c r="I815" s="5"/>
      <c r="J815" s="5"/>
      <c r="K815" s="5"/>
      <c r="L815" s="5"/>
      <c r="M815" s="5"/>
      <c r="N815" s="125"/>
      <c r="O815" s="126"/>
      <c r="P815" s="126"/>
    </row>
    <row r="816" spans="1:16" ht="12.75">
      <c r="A816" s="114"/>
      <c r="B816" s="165"/>
      <c r="C816" s="166"/>
      <c r="D816" s="118"/>
      <c r="E816" s="5"/>
      <c r="F816" s="5"/>
      <c r="G816" s="5"/>
      <c r="H816" s="5"/>
      <c r="I816" s="5"/>
      <c r="J816" s="5"/>
      <c r="K816" s="5"/>
      <c r="L816" s="5"/>
      <c r="M816" s="5"/>
      <c r="N816" s="125"/>
      <c r="O816" s="126"/>
      <c r="P816" s="126"/>
    </row>
    <row r="817" spans="1:16" ht="12.75">
      <c r="A817" s="114"/>
      <c r="B817" s="165"/>
      <c r="C817" s="166"/>
      <c r="D817" s="118"/>
      <c r="E817" s="5"/>
      <c r="F817" s="5"/>
      <c r="G817" s="5"/>
      <c r="H817" s="5"/>
      <c r="I817" s="5"/>
      <c r="J817" s="5"/>
      <c r="K817" s="5"/>
      <c r="L817" s="5"/>
      <c r="M817" s="5"/>
      <c r="N817" s="125"/>
      <c r="O817" s="126"/>
      <c r="P817" s="126"/>
    </row>
    <row r="818" spans="1:16" ht="12.75">
      <c r="A818" s="114"/>
      <c r="B818" s="165"/>
      <c r="C818" s="166"/>
      <c r="D818" s="118"/>
      <c r="E818" s="5"/>
      <c r="F818" s="5"/>
      <c r="G818" s="5"/>
      <c r="H818" s="5"/>
      <c r="I818" s="5"/>
      <c r="J818" s="5"/>
      <c r="K818" s="5"/>
      <c r="L818" s="5"/>
      <c r="M818" s="5"/>
      <c r="N818" s="125"/>
      <c r="O818" s="126"/>
      <c r="P818" s="126"/>
    </row>
    <row r="819" spans="1:16" ht="12.75">
      <c r="A819" s="114"/>
      <c r="B819" s="165"/>
      <c r="C819" s="166"/>
      <c r="D819" s="118"/>
      <c r="E819" s="5"/>
      <c r="F819" s="5"/>
      <c r="G819" s="5"/>
      <c r="H819" s="5"/>
      <c r="I819" s="5"/>
      <c r="J819" s="5"/>
      <c r="K819" s="5"/>
      <c r="L819" s="5"/>
      <c r="M819" s="5"/>
      <c r="N819" s="125"/>
      <c r="O819" s="126"/>
      <c r="P819" s="126"/>
    </row>
    <row r="820" spans="1:16" ht="12.75">
      <c r="A820" s="114"/>
      <c r="B820" s="165"/>
      <c r="C820" s="166"/>
      <c r="D820" s="118"/>
      <c r="E820" s="5"/>
      <c r="F820" s="5"/>
      <c r="G820" s="5"/>
      <c r="H820" s="5"/>
      <c r="I820" s="5"/>
      <c r="J820" s="5"/>
      <c r="K820" s="5"/>
      <c r="L820" s="5"/>
      <c r="M820" s="5"/>
      <c r="N820" s="125"/>
      <c r="O820" s="126"/>
      <c r="P820" s="126"/>
    </row>
    <row r="821" spans="1:16" ht="12.75">
      <c r="A821" s="114"/>
      <c r="B821" s="165"/>
      <c r="C821" s="166"/>
      <c r="D821" s="118"/>
      <c r="E821" s="5"/>
      <c r="F821" s="5"/>
      <c r="G821" s="5"/>
      <c r="H821" s="5"/>
      <c r="I821" s="5"/>
      <c r="J821" s="5"/>
      <c r="K821" s="5"/>
      <c r="L821" s="5"/>
      <c r="M821" s="5"/>
      <c r="N821" s="125"/>
      <c r="O821" s="126"/>
      <c r="P821" s="126"/>
    </row>
    <row r="822" spans="1:16" ht="12.75">
      <c r="A822" s="114"/>
      <c r="B822" s="165"/>
      <c r="C822" s="166"/>
      <c r="D822" s="118"/>
      <c r="E822" s="5"/>
      <c r="F822" s="5"/>
      <c r="G822" s="5"/>
      <c r="H822" s="5"/>
      <c r="I822" s="5"/>
      <c r="J822" s="5"/>
      <c r="K822" s="5"/>
      <c r="L822" s="5"/>
      <c r="M822" s="5"/>
      <c r="N822" s="125"/>
      <c r="O822" s="126"/>
      <c r="P822" s="126"/>
    </row>
    <row r="823" spans="1:16" ht="12.75">
      <c r="A823" s="114"/>
      <c r="B823" s="165"/>
      <c r="C823" s="166"/>
      <c r="D823" s="118"/>
      <c r="E823" s="5"/>
      <c r="F823" s="5"/>
      <c r="G823" s="5"/>
      <c r="H823" s="5"/>
      <c r="I823" s="5"/>
      <c r="J823" s="5"/>
      <c r="K823" s="5"/>
      <c r="L823" s="5"/>
      <c r="M823" s="5"/>
      <c r="N823" s="125"/>
      <c r="O823" s="126"/>
      <c r="P823" s="126"/>
    </row>
    <row r="824" spans="1:16" ht="12.75">
      <c r="A824" s="114"/>
      <c r="B824" s="165"/>
      <c r="C824" s="166"/>
      <c r="D824" s="118"/>
      <c r="E824" s="5"/>
      <c r="F824" s="5"/>
      <c r="G824" s="5"/>
      <c r="H824" s="5"/>
      <c r="I824" s="5"/>
      <c r="J824" s="5"/>
      <c r="K824" s="5"/>
      <c r="L824" s="5"/>
      <c r="M824" s="5"/>
      <c r="N824" s="125"/>
      <c r="O824" s="126"/>
      <c r="P824" s="126"/>
    </row>
    <row r="825" spans="1:16" ht="12.75">
      <c r="A825" s="114"/>
      <c r="B825" s="165"/>
      <c r="C825" s="166"/>
      <c r="D825" s="118"/>
      <c r="E825" s="5"/>
      <c r="F825" s="5"/>
      <c r="G825" s="5"/>
      <c r="H825" s="5"/>
      <c r="I825" s="5"/>
      <c r="J825" s="5"/>
      <c r="K825" s="5"/>
      <c r="L825" s="5"/>
      <c r="M825" s="5"/>
      <c r="N825" s="125"/>
      <c r="O825" s="126"/>
      <c r="P825" s="126"/>
    </row>
    <row r="826" spans="1:16" ht="12.75">
      <c r="A826" s="114"/>
      <c r="B826" s="165"/>
      <c r="C826" s="166"/>
      <c r="D826" s="118"/>
      <c r="E826" s="5"/>
      <c r="F826" s="5"/>
      <c r="G826" s="5"/>
      <c r="H826" s="5"/>
      <c r="I826" s="5"/>
      <c r="J826" s="5"/>
      <c r="K826" s="5"/>
      <c r="L826" s="5"/>
      <c r="M826" s="5"/>
      <c r="N826" s="125"/>
      <c r="O826" s="126"/>
      <c r="P826" s="126"/>
    </row>
    <row r="827" spans="1:16" ht="12.75">
      <c r="A827" s="114"/>
      <c r="B827" s="165"/>
      <c r="C827" s="166"/>
      <c r="D827" s="118"/>
      <c r="E827" s="5"/>
      <c r="F827" s="5"/>
      <c r="G827" s="5"/>
      <c r="H827" s="5"/>
      <c r="I827" s="5"/>
      <c r="J827" s="5"/>
      <c r="K827" s="5"/>
      <c r="L827" s="5"/>
      <c r="M827" s="5"/>
      <c r="N827" s="125"/>
      <c r="O827" s="126"/>
      <c r="P827" s="126"/>
    </row>
    <row r="828" spans="1:16" ht="12.75">
      <c r="A828" s="114"/>
      <c r="B828" s="165"/>
      <c r="C828" s="166"/>
      <c r="D828" s="118"/>
      <c r="E828" s="5"/>
      <c r="F828" s="5"/>
      <c r="G828" s="5"/>
      <c r="H828" s="5"/>
      <c r="I828" s="5"/>
      <c r="J828" s="5"/>
      <c r="K828" s="5"/>
      <c r="L828" s="5"/>
      <c r="M828" s="5"/>
      <c r="N828" s="125"/>
      <c r="O828" s="126"/>
      <c r="P828" s="126"/>
    </row>
    <row r="829" spans="1:16" ht="12.75">
      <c r="A829" s="114"/>
      <c r="B829" s="165"/>
      <c r="C829" s="166"/>
      <c r="D829" s="118"/>
      <c r="E829" s="5"/>
      <c r="F829" s="5"/>
      <c r="G829" s="5"/>
      <c r="H829" s="5"/>
      <c r="I829" s="5"/>
      <c r="J829" s="5"/>
      <c r="K829" s="5"/>
      <c r="L829" s="5"/>
      <c r="M829" s="5"/>
      <c r="N829" s="125"/>
      <c r="O829" s="126"/>
      <c r="P829" s="126"/>
    </row>
    <row r="830" spans="1:16" ht="12.75">
      <c r="A830" s="114"/>
      <c r="B830" s="165"/>
      <c r="C830" s="166"/>
      <c r="D830" s="118"/>
      <c r="E830" s="5"/>
      <c r="F830" s="5"/>
      <c r="G830" s="5"/>
      <c r="H830" s="5"/>
      <c r="I830" s="5"/>
      <c r="J830" s="5"/>
      <c r="K830" s="5"/>
      <c r="L830" s="5"/>
      <c r="M830" s="5"/>
      <c r="N830" s="125"/>
      <c r="O830" s="126"/>
      <c r="P830" s="126"/>
    </row>
    <row r="831" spans="1:16" ht="12.75">
      <c r="A831" s="114"/>
      <c r="B831" s="165"/>
      <c r="C831" s="166"/>
      <c r="D831" s="118"/>
      <c r="E831" s="5"/>
      <c r="F831" s="5"/>
      <c r="G831" s="5"/>
      <c r="H831" s="5"/>
      <c r="I831" s="5"/>
      <c r="J831" s="5"/>
      <c r="K831" s="5"/>
      <c r="L831" s="5"/>
      <c r="M831" s="5"/>
      <c r="N831" s="125"/>
      <c r="O831" s="126"/>
      <c r="P831" s="126"/>
    </row>
    <row r="832" spans="1:16" ht="12.75">
      <c r="A832" s="114"/>
      <c r="B832" s="165"/>
      <c r="C832" s="166"/>
      <c r="D832" s="118"/>
      <c r="E832" s="5"/>
      <c r="F832" s="5"/>
      <c r="G832" s="5"/>
      <c r="H832" s="5"/>
      <c r="I832" s="5"/>
      <c r="J832" s="5"/>
      <c r="K832" s="5"/>
      <c r="L832" s="5"/>
      <c r="M832" s="5"/>
      <c r="N832" s="125"/>
      <c r="O832" s="126"/>
      <c r="P832" s="126"/>
    </row>
    <row r="833" spans="1:16" ht="12.75">
      <c r="A833" s="114"/>
      <c r="B833" s="165"/>
      <c r="C833" s="166"/>
      <c r="D833" s="118"/>
      <c r="E833" s="5"/>
      <c r="F833" s="5"/>
      <c r="G833" s="5"/>
      <c r="H833" s="5"/>
      <c r="I833" s="5"/>
      <c r="J833" s="5"/>
      <c r="K833" s="5"/>
      <c r="L833" s="5"/>
      <c r="M833" s="5"/>
      <c r="N833" s="125"/>
      <c r="O833" s="126"/>
      <c r="P833" s="126"/>
    </row>
    <row r="834" spans="1:16" ht="12.75">
      <c r="A834" s="114"/>
      <c r="B834" s="165"/>
      <c r="C834" s="166"/>
      <c r="D834" s="118"/>
      <c r="E834" s="5"/>
      <c r="F834" s="5"/>
      <c r="G834" s="5"/>
      <c r="H834" s="5"/>
      <c r="I834" s="5"/>
      <c r="J834" s="5"/>
      <c r="K834" s="5"/>
      <c r="L834" s="5"/>
      <c r="M834" s="5"/>
      <c r="N834" s="125"/>
      <c r="O834" s="126"/>
      <c r="P834" s="126"/>
    </row>
    <row r="835" spans="1:16" ht="12.75">
      <c r="A835" s="114"/>
      <c r="B835" s="165"/>
      <c r="C835" s="166"/>
      <c r="D835" s="118"/>
      <c r="E835" s="5"/>
      <c r="F835" s="5"/>
      <c r="G835" s="5"/>
      <c r="H835" s="5"/>
      <c r="I835" s="5"/>
      <c r="J835" s="5"/>
      <c r="K835" s="5"/>
      <c r="L835" s="5"/>
      <c r="M835" s="5"/>
      <c r="N835" s="125"/>
      <c r="O835" s="126"/>
      <c r="P835" s="126"/>
    </row>
    <row r="836" spans="1:16" ht="12.75">
      <c r="A836" s="114"/>
      <c r="B836" s="165"/>
      <c r="C836" s="166"/>
      <c r="D836" s="118"/>
      <c r="E836" s="5"/>
      <c r="F836" s="5"/>
      <c r="G836" s="5"/>
      <c r="H836" s="5"/>
      <c r="I836" s="5"/>
      <c r="J836" s="5"/>
      <c r="K836" s="5"/>
      <c r="L836" s="5"/>
      <c r="M836" s="5"/>
      <c r="N836" s="125"/>
      <c r="O836" s="126"/>
      <c r="P836" s="126"/>
    </row>
    <row r="837" spans="1:16" ht="12.75">
      <c r="A837" s="114"/>
      <c r="B837" s="165"/>
      <c r="C837" s="166"/>
      <c r="D837" s="118"/>
      <c r="E837" s="5"/>
      <c r="F837" s="5"/>
      <c r="G837" s="5"/>
      <c r="H837" s="5"/>
      <c r="I837" s="5"/>
      <c r="J837" s="5"/>
      <c r="K837" s="5"/>
      <c r="L837" s="5"/>
      <c r="M837" s="5"/>
      <c r="N837" s="125"/>
      <c r="O837" s="126"/>
      <c r="P837" s="126"/>
    </row>
    <row r="838" spans="1:16" ht="12.75">
      <c r="A838" s="114"/>
      <c r="B838" s="165"/>
      <c r="C838" s="166"/>
      <c r="D838" s="118"/>
      <c r="E838" s="5"/>
      <c r="F838" s="5"/>
      <c r="G838" s="5"/>
      <c r="H838" s="5"/>
      <c r="I838" s="5"/>
      <c r="J838" s="5"/>
      <c r="K838" s="5"/>
      <c r="L838" s="5"/>
      <c r="M838" s="5"/>
      <c r="N838" s="125"/>
      <c r="O838" s="126"/>
      <c r="P838" s="126"/>
    </row>
    <row r="839" spans="1:16" ht="12.75">
      <c r="A839" s="114"/>
      <c r="B839" s="165"/>
      <c r="C839" s="166"/>
      <c r="D839" s="118"/>
      <c r="E839" s="5"/>
      <c r="F839" s="5"/>
      <c r="G839" s="5"/>
      <c r="H839" s="5"/>
      <c r="I839" s="5"/>
      <c r="J839" s="5"/>
      <c r="K839" s="5"/>
      <c r="L839" s="5"/>
      <c r="M839" s="5"/>
      <c r="N839" s="125"/>
      <c r="O839" s="126"/>
      <c r="P839" s="126"/>
    </row>
    <row r="840" spans="1:16" ht="12.75">
      <c r="A840" s="114"/>
      <c r="B840" s="165"/>
      <c r="C840" s="166"/>
      <c r="D840" s="118"/>
      <c r="E840" s="5"/>
      <c r="F840" s="5"/>
      <c r="G840" s="5"/>
      <c r="H840" s="5"/>
      <c r="I840" s="5"/>
      <c r="J840" s="5"/>
      <c r="K840" s="5"/>
      <c r="L840" s="5"/>
      <c r="M840" s="5"/>
      <c r="N840" s="125"/>
      <c r="O840" s="126"/>
      <c r="P840" s="126"/>
    </row>
    <row r="841" spans="1:16" ht="12.75">
      <c r="A841" s="114"/>
      <c r="B841" s="165"/>
      <c r="C841" s="166"/>
      <c r="D841" s="118"/>
      <c r="E841" s="5"/>
      <c r="F841" s="5"/>
      <c r="G841" s="5"/>
      <c r="H841" s="5"/>
      <c r="I841" s="5"/>
      <c r="J841" s="5"/>
      <c r="K841" s="5"/>
      <c r="L841" s="5"/>
      <c r="M841" s="5"/>
      <c r="N841" s="125"/>
      <c r="O841" s="126"/>
      <c r="P841" s="126"/>
    </row>
    <row r="842" spans="1:16" ht="12.75">
      <c r="A842" s="114"/>
      <c r="B842" s="165"/>
      <c r="C842" s="166"/>
      <c r="D842" s="118"/>
      <c r="E842" s="5"/>
      <c r="F842" s="5"/>
      <c r="G842" s="5"/>
      <c r="H842" s="5"/>
      <c r="I842" s="5"/>
      <c r="J842" s="5"/>
      <c r="K842" s="5"/>
      <c r="L842" s="5"/>
      <c r="M842" s="5"/>
      <c r="N842" s="125"/>
      <c r="O842" s="126"/>
      <c r="P842" s="126"/>
    </row>
    <row r="843" spans="1:16" ht="12.75">
      <c r="A843" s="114"/>
      <c r="B843" s="165"/>
      <c r="C843" s="166"/>
      <c r="D843" s="118"/>
      <c r="E843" s="5"/>
      <c r="F843" s="5"/>
      <c r="G843" s="5"/>
      <c r="H843" s="5"/>
      <c r="I843" s="5"/>
      <c r="J843" s="5"/>
      <c r="K843" s="5"/>
      <c r="L843" s="5"/>
      <c r="M843" s="5"/>
      <c r="N843" s="125"/>
      <c r="O843" s="126"/>
      <c r="P843" s="126"/>
    </row>
    <row r="844" spans="1:16" ht="12.75">
      <c r="A844" s="114"/>
      <c r="B844" s="165"/>
      <c r="C844" s="166"/>
      <c r="D844" s="118"/>
      <c r="E844" s="5"/>
      <c r="F844" s="5"/>
      <c r="G844" s="5"/>
      <c r="H844" s="5"/>
      <c r="I844" s="5"/>
      <c r="J844" s="5"/>
      <c r="K844" s="5"/>
      <c r="L844" s="5"/>
      <c r="M844" s="5"/>
      <c r="N844" s="125"/>
      <c r="O844" s="126"/>
      <c r="P844" s="126"/>
    </row>
    <row r="845" spans="1:16" ht="12.75">
      <c r="A845" s="114"/>
      <c r="B845" s="165"/>
      <c r="C845" s="166"/>
      <c r="D845" s="118"/>
      <c r="E845" s="5"/>
      <c r="F845" s="5"/>
      <c r="G845" s="5"/>
      <c r="H845" s="5"/>
      <c r="I845" s="5"/>
      <c r="J845" s="5"/>
      <c r="K845" s="5"/>
      <c r="L845" s="5"/>
      <c r="M845" s="5"/>
      <c r="N845" s="125"/>
      <c r="O845" s="126"/>
      <c r="P845" s="126"/>
    </row>
    <row r="846" spans="1:16" ht="12.75">
      <c r="A846" s="114"/>
      <c r="B846" s="165"/>
      <c r="C846" s="166"/>
      <c r="D846" s="118"/>
      <c r="E846" s="5"/>
      <c r="F846" s="5"/>
      <c r="G846" s="5"/>
      <c r="H846" s="5"/>
      <c r="I846" s="5"/>
      <c r="J846" s="5"/>
      <c r="K846" s="5"/>
      <c r="L846" s="5"/>
      <c r="M846" s="5"/>
      <c r="N846" s="125"/>
      <c r="O846" s="126"/>
      <c r="P846" s="126"/>
    </row>
    <row r="847" spans="1:16" ht="12.75">
      <c r="A847" s="114"/>
      <c r="B847" s="165"/>
      <c r="C847" s="166"/>
      <c r="D847" s="118"/>
      <c r="E847" s="5"/>
      <c r="F847" s="5"/>
      <c r="G847" s="5"/>
      <c r="H847" s="5"/>
      <c r="I847" s="5"/>
      <c r="J847" s="5"/>
      <c r="K847" s="5"/>
      <c r="L847" s="5"/>
      <c r="M847" s="5"/>
      <c r="N847" s="125"/>
      <c r="O847" s="126"/>
      <c r="P847" s="126"/>
    </row>
    <row r="848" spans="1:16" ht="12.75">
      <c r="A848" s="114"/>
      <c r="B848" s="165"/>
      <c r="C848" s="166"/>
      <c r="D848" s="118"/>
      <c r="E848" s="5"/>
      <c r="F848" s="5"/>
      <c r="G848" s="5"/>
      <c r="H848" s="5"/>
      <c r="I848" s="5"/>
      <c r="J848" s="5"/>
      <c r="K848" s="5"/>
      <c r="L848" s="5"/>
      <c r="M848" s="5"/>
      <c r="N848" s="125"/>
      <c r="O848" s="126"/>
      <c r="P848" s="126"/>
    </row>
    <row r="849" spans="1:16" ht="12.75">
      <c r="A849" s="114"/>
      <c r="B849" s="165"/>
      <c r="C849" s="166"/>
      <c r="D849" s="118"/>
      <c r="E849" s="5"/>
      <c r="F849" s="5"/>
      <c r="G849" s="5"/>
      <c r="H849" s="5"/>
      <c r="I849" s="5"/>
      <c r="J849" s="5"/>
      <c r="K849" s="5"/>
      <c r="L849" s="5"/>
      <c r="M849" s="5"/>
      <c r="N849" s="125"/>
      <c r="O849" s="126"/>
      <c r="P849" s="126"/>
    </row>
    <row r="850" spans="1:16" ht="12.75">
      <c r="A850" s="114"/>
      <c r="B850" s="165"/>
      <c r="C850" s="166"/>
      <c r="D850" s="118"/>
      <c r="E850" s="5"/>
      <c r="F850" s="5"/>
      <c r="G850" s="5"/>
      <c r="H850" s="5"/>
      <c r="I850" s="5"/>
      <c r="J850" s="5"/>
      <c r="K850" s="5"/>
      <c r="L850" s="5"/>
      <c r="M850" s="5"/>
      <c r="N850" s="125"/>
      <c r="O850" s="126"/>
      <c r="P850" s="126"/>
    </row>
    <row r="851" spans="1:16" ht="12.75">
      <c r="A851" s="114"/>
      <c r="B851" s="165"/>
      <c r="C851" s="166"/>
      <c r="D851" s="118"/>
      <c r="E851" s="5"/>
      <c r="F851" s="5"/>
      <c r="G851" s="5"/>
      <c r="H851" s="5"/>
      <c r="I851" s="5"/>
      <c r="J851" s="5"/>
      <c r="K851" s="5"/>
      <c r="L851" s="5"/>
      <c r="M851" s="5"/>
      <c r="N851" s="125"/>
      <c r="O851" s="126"/>
      <c r="P851" s="126"/>
    </row>
    <row r="852" spans="1:16" ht="12.75">
      <c r="A852" s="114"/>
      <c r="B852" s="165"/>
      <c r="C852" s="166"/>
      <c r="D852" s="118"/>
      <c r="E852" s="5"/>
      <c r="F852" s="5"/>
      <c r="G852" s="5"/>
      <c r="H852" s="5"/>
      <c r="I852" s="5"/>
      <c r="J852" s="5"/>
      <c r="K852" s="5"/>
      <c r="L852" s="5"/>
      <c r="M852" s="5"/>
      <c r="N852" s="125"/>
      <c r="O852" s="126"/>
      <c r="P852" s="126"/>
    </row>
    <row r="853" spans="1:16" ht="12.75">
      <c r="A853" s="114"/>
      <c r="B853" s="165"/>
      <c r="C853" s="166"/>
      <c r="D853" s="118"/>
      <c r="E853" s="5"/>
      <c r="F853" s="5"/>
      <c r="G853" s="5"/>
      <c r="H853" s="5"/>
      <c r="I853" s="5"/>
      <c r="J853" s="5"/>
      <c r="K853" s="5"/>
      <c r="L853" s="5"/>
      <c r="M853" s="5"/>
      <c r="N853" s="125"/>
      <c r="O853" s="126"/>
      <c r="P853" s="126"/>
    </row>
    <row r="854" spans="1:16" ht="12.75">
      <c r="A854" s="114"/>
      <c r="B854" s="165"/>
      <c r="C854" s="166"/>
      <c r="D854" s="118"/>
      <c r="E854" s="5"/>
      <c r="F854" s="5"/>
      <c r="G854" s="5"/>
      <c r="H854" s="5"/>
      <c r="I854" s="5"/>
      <c r="J854" s="5"/>
      <c r="K854" s="5"/>
      <c r="L854" s="5"/>
      <c r="M854" s="5"/>
      <c r="N854" s="125"/>
      <c r="O854" s="126"/>
      <c r="P854" s="126"/>
    </row>
    <row r="855" spans="1:16" ht="12.75">
      <c r="A855" s="114"/>
      <c r="B855" s="165"/>
      <c r="C855" s="166"/>
      <c r="D855" s="118"/>
      <c r="E855" s="5"/>
      <c r="F855" s="5"/>
      <c r="G855" s="5"/>
      <c r="H855" s="5"/>
      <c r="I855" s="5"/>
      <c r="J855" s="5"/>
      <c r="K855" s="5"/>
      <c r="L855" s="5"/>
      <c r="M855" s="5"/>
      <c r="N855" s="125"/>
      <c r="O855" s="126"/>
      <c r="P855" s="126"/>
    </row>
    <row r="856" spans="1:16" ht="12.75">
      <c r="A856" s="114"/>
      <c r="B856" s="165"/>
      <c r="C856" s="166"/>
      <c r="D856" s="118"/>
      <c r="E856" s="5"/>
      <c r="F856" s="5"/>
      <c r="G856" s="5"/>
      <c r="H856" s="5"/>
      <c r="I856" s="5"/>
      <c r="J856" s="5"/>
      <c r="K856" s="5"/>
      <c r="L856" s="5"/>
      <c r="M856" s="5"/>
      <c r="N856" s="125"/>
      <c r="O856" s="126"/>
      <c r="P856" s="126"/>
    </row>
    <row r="857" spans="1:16" ht="12.75">
      <c r="A857" s="114"/>
      <c r="B857" s="165"/>
      <c r="C857" s="166"/>
      <c r="D857" s="118"/>
      <c r="E857" s="5"/>
      <c r="F857" s="5"/>
      <c r="G857" s="5"/>
      <c r="H857" s="5"/>
      <c r="I857" s="5"/>
      <c r="J857" s="5"/>
      <c r="K857" s="5"/>
      <c r="L857" s="5"/>
      <c r="M857" s="5"/>
      <c r="N857" s="125"/>
      <c r="O857" s="126"/>
      <c r="P857" s="126"/>
    </row>
    <row r="858" spans="1:16" ht="12.75">
      <c r="A858" s="114"/>
      <c r="B858" s="165"/>
      <c r="C858" s="166"/>
      <c r="D858" s="118"/>
      <c r="E858" s="5"/>
      <c r="F858" s="5"/>
      <c r="G858" s="5"/>
      <c r="H858" s="5"/>
      <c r="I858" s="5"/>
      <c r="J858" s="5"/>
      <c r="K858" s="5"/>
      <c r="L858" s="5"/>
      <c r="M858" s="5"/>
      <c r="N858" s="125"/>
      <c r="O858" s="126"/>
      <c r="P858" s="126"/>
    </row>
    <row r="859" spans="1:16" ht="12.75">
      <c r="A859" s="114"/>
      <c r="B859" s="165"/>
      <c r="C859" s="166"/>
      <c r="D859" s="118"/>
      <c r="E859" s="5"/>
      <c r="F859" s="5"/>
      <c r="G859" s="5"/>
      <c r="H859" s="5"/>
      <c r="I859" s="5"/>
      <c r="J859" s="5"/>
      <c r="K859" s="5"/>
      <c r="L859" s="5"/>
      <c r="M859" s="5"/>
      <c r="N859" s="125"/>
      <c r="O859" s="126"/>
      <c r="P859" s="126"/>
    </row>
    <row r="860" spans="1:16" ht="12.75">
      <c r="A860" s="114"/>
      <c r="B860" s="165"/>
      <c r="C860" s="166"/>
      <c r="D860" s="118"/>
      <c r="E860" s="5"/>
      <c r="F860" s="5"/>
      <c r="G860" s="5"/>
      <c r="H860" s="5"/>
      <c r="I860" s="5"/>
      <c r="J860" s="5"/>
      <c r="K860" s="5"/>
      <c r="L860" s="5"/>
      <c r="M860" s="5"/>
      <c r="N860" s="125"/>
      <c r="O860" s="126"/>
      <c r="P860" s="126"/>
    </row>
    <row r="861" spans="1:16" ht="12.75">
      <c r="A861" s="114"/>
      <c r="B861" s="165"/>
      <c r="C861" s="166"/>
      <c r="D861" s="118"/>
      <c r="E861" s="5"/>
      <c r="F861" s="5"/>
      <c r="G861" s="5"/>
      <c r="H861" s="5"/>
      <c r="I861" s="5"/>
      <c r="J861" s="5"/>
      <c r="K861" s="5"/>
      <c r="L861" s="5"/>
      <c r="M861" s="5"/>
      <c r="N861" s="125"/>
      <c r="O861" s="126"/>
      <c r="P861" s="126"/>
    </row>
    <row r="862" spans="1:16" ht="12.75">
      <c r="A862" s="114"/>
      <c r="B862" s="165"/>
      <c r="C862" s="166"/>
      <c r="D862" s="118"/>
      <c r="E862" s="5"/>
      <c r="F862" s="5"/>
      <c r="G862" s="5"/>
      <c r="H862" s="5"/>
      <c r="I862" s="5"/>
      <c r="J862" s="5"/>
      <c r="K862" s="5"/>
      <c r="L862" s="5"/>
      <c r="M862" s="5"/>
      <c r="N862" s="125"/>
      <c r="O862" s="126"/>
      <c r="P862" s="126"/>
    </row>
    <row r="863" spans="1:16" ht="12.75">
      <c r="A863" s="114"/>
      <c r="B863" s="165"/>
      <c r="C863" s="166"/>
      <c r="D863" s="118"/>
      <c r="E863" s="5"/>
      <c r="F863" s="5"/>
      <c r="G863" s="5"/>
      <c r="H863" s="5"/>
      <c r="I863" s="5"/>
      <c r="J863" s="5"/>
      <c r="K863" s="5"/>
      <c r="L863" s="5"/>
      <c r="M863" s="5"/>
      <c r="N863" s="125"/>
      <c r="O863" s="126"/>
      <c r="P863" s="126"/>
    </row>
    <row r="864" spans="1:16" ht="12.75">
      <c r="A864" s="114"/>
      <c r="B864" s="165"/>
      <c r="C864" s="166"/>
      <c r="D864" s="118"/>
      <c r="E864" s="5"/>
      <c r="F864" s="5"/>
      <c r="G864" s="5"/>
      <c r="H864" s="5"/>
      <c r="I864" s="5"/>
      <c r="J864" s="5"/>
      <c r="K864" s="5"/>
      <c r="L864" s="5"/>
      <c r="M864" s="5"/>
      <c r="N864" s="125"/>
      <c r="O864" s="126"/>
      <c r="P864" s="126"/>
    </row>
    <row r="865" spans="1:16" ht="12.75">
      <c r="A865" s="114"/>
      <c r="B865" s="165"/>
      <c r="C865" s="166"/>
      <c r="D865" s="118"/>
      <c r="E865" s="5"/>
      <c r="F865" s="5"/>
      <c r="G865" s="5"/>
      <c r="H865" s="5"/>
      <c r="I865" s="5"/>
      <c r="J865" s="5"/>
      <c r="K865" s="5"/>
      <c r="L865" s="5"/>
      <c r="M865" s="5"/>
      <c r="N865" s="125"/>
      <c r="O865" s="126"/>
      <c r="P865" s="126"/>
    </row>
    <row r="866" spans="1:16" ht="12.75">
      <c r="A866" s="114"/>
      <c r="B866" s="165"/>
      <c r="C866" s="166"/>
      <c r="D866" s="118"/>
      <c r="E866" s="5"/>
      <c r="F866" s="5"/>
      <c r="G866" s="5"/>
      <c r="H866" s="5"/>
      <c r="I866" s="5"/>
      <c r="J866" s="5"/>
      <c r="K866" s="5"/>
      <c r="L866" s="5"/>
      <c r="M866" s="5"/>
      <c r="N866" s="125"/>
      <c r="O866" s="126"/>
      <c r="P866" s="126"/>
    </row>
    <row r="867" spans="1:16" ht="12.75">
      <c r="A867" s="114"/>
      <c r="B867" s="165"/>
      <c r="C867" s="166"/>
      <c r="D867" s="118"/>
      <c r="E867" s="5"/>
      <c r="F867" s="5"/>
      <c r="G867" s="5"/>
      <c r="H867" s="5"/>
      <c r="I867" s="5"/>
      <c r="J867" s="5"/>
      <c r="K867" s="5"/>
      <c r="L867" s="5"/>
      <c r="M867" s="5"/>
      <c r="N867" s="125"/>
      <c r="O867" s="126"/>
      <c r="P867" s="126"/>
    </row>
    <row r="868" spans="1:16" ht="12.75">
      <c r="A868" s="114"/>
      <c r="B868" s="165"/>
      <c r="C868" s="166"/>
      <c r="D868" s="118"/>
      <c r="E868" s="5"/>
      <c r="F868" s="5"/>
      <c r="G868" s="5"/>
      <c r="H868" s="5"/>
      <c r="I868" s="5"/>
      <c r="J868" s="5"/>
      <c r="K868" s="5"/>
      <c r="L868" s="5"/>
      <c r="M868" s="5"/>
      <c r="N868" s="125"/>
      <c r="O868" s="126"/>
      <c r="P868" s="126"/>
    </row>
    <row r="869" spans="1:16" ht="12.75">
      <c r="A869" s="114"/>
      <c r="B869" s="165"/>
      <c r="C869" s="166"/>
      <c r="D869" s="118"/>
      <c r="E869" s="5"/>
      <c r="F869" s="5"/>
      <c r="G869" s="5"/>
      <c r="H869" s="5"/>
      <c r="I869" s="5"/>
      <c r="J869" s="5"/>
      <c r="K869" s="5"/>
      <c r="L869" s="5"/>
      <c r="M869" s="5"/>
      <c r="N869" s="125"/>
      <c r="O869" s="126"/>
      <c r="P869" s="126"/>
    </row>
    <row r="870" spans="1:16" ht="12.75">
      <c r="A870" s="114"/>
      <c r="B870" s="165"/>
      <c r="C870" s="166"/>
      <c r="D870" s="118"/>
      <c r="E870" s="5"/>
      <c r="F870" s="5"/>
      <c r="G870" s="5"/>
      <c r="H870" s="5"/>
      <c r="I870" s="5"/>
      <c r="J870" s="5"/>
      <c r="K870" s="5"/>
      <c r="L870" s="5"/>
      <c r="M870" s="5"/>
      <c r="N870" s="125"/>
      <c r="O870" s="126"/>
      <c r="P870" s="126"/>
    </row>
    <row r="871" spans="1:16" ht="12.75">
      <c r="A871" s="114"/>
      <c r="B871" s="165"/>
      <c r="C871" s="166"/>
      <c r="D871" s="118"/>
      <c r="E871" s="5"/>
      <c r="F871" s="5"/>
      <c r="G871" s="5"/>
      <c r="H871" s="5"/>
      <c r="I871" s="5"/>
      <c r="J871" s="5"/>
      <c r="K871" s="5"/>
      <c r="L871" s="5"/>
      <c r="M871" s="5"/>
      <c r="N871" s="125"/>
      <c r="O871" s="126"/>
      <c r="P871" s="126"/>
    </row>
    <row r="872" spans="1:16" ht="12.75">
      <c r="A872" s="114"/>
      <c r="B872" s="165"/>
      <c r="C872" s="166"/>
      <c r="D872" s="118"/>
      <c r="E872" s="5"/>
      <c r="F872" s="5"/>
      <c r="G872" s="5"/>
      <c r="H872" s="5"/>
      <c r="I872" s="5"/>
      <c r="J872" s="5"/>
      <c r="K872" s="5"/>
      <c r="L872" s="5"/>
      <c r="M872" s="5"/>
      <c r="N872" s="125"/>
      <c r="O872" s="126"/>
      <c r="P872" s="126"/>
    </row>
    <row r="873" spans="1:16" ht="12.75">
      <c r="A873" s="114"/>
      <c r="B873" s="165"/>
      <c r="C873" s="166"/>
      <c r="D873" s="118"/>
      <c r="E873" s="5"/>
      <c r="F873" s="5"/>
      <c r="G873" s="5"/>
      <c r="H873" s="5"/>
      <c r="I873" s="5"/>
      <c r="J873" s="5"/>
      <c r="K873" s="5"/>
      <c r="L873" s="5"/>
      <c r="M873" s="5"/>
      <c r="N873" s="125"/>
      <c r="O873" s="126"/>
      <c r="P873" s="126"/>
    </row>
    <row r="874" spans="1:16" ht="12.75">
      <c r="A874" s="114"/>
      <c r="B874" s="165"/>
      <c r="C874" s="166"/>
      <c r="D874" s="118"/>
      <c r="E874" s="5"/>
      <c r="F874" s="5"/>
      <c r="G874" s="5"/>
      <c r="H874" s="5"/>
      <c r="I874" s="5"/>
      <c r="J874" s="5"/>
      <c r="K874" s="5"/>
      <c r="L874" s="5"/>
      <c r="M874" s="5"/>
      <c r="N874" s="125"/>
      <c r="O874" s="126"/>
      <c r="P874" s="126"/>
    </row>
    <row r="875" spans="1:16" ht="12.75">
      <c r="A875" s="114"/>
      <c r="B875" s="165"/>
      <c r="C875" s="166"/>
      <c r="D875" s="118"/>
      <c r="E875" s="5"/>
      <c r="F875" s="5"/>
      <c r="G875" s="5"/>
      <c r="H875" s="5"/>
      <c r="I875" s="5"/>
      <c r="J875" s="5"/>
      <c r="K875" s="5"/>
      <c r="L875" s="5"/>
      <c r="M875" s="5"/>
      <c r="N875" s="125"/>
      <c r="O875" s="126"/>
      <c r="P875" s="126"/>
    </row>
    <row r="876" spans="1:16" ht="12.75">
      <c r="A876" s="114"/>
      <c r="B876" s="165"/>
      <c r="C876" s="166"/>
      <c r="D876" s="118"/>
      <c r="E876" s="5"/>
      <c r="F876" s="5"/>
      <c r="G876" s="5"/>
      <c r="H876" s="5"/>
      <c r="I876" s="5"/>
      <c r="J876" s="5"/>
      <c r="K876" s="5"/>
      <c r="L876" s="5"/>
      <c r="M876" s="5"/>
      <c r="N876" s="125"/>
      <c r="O876" s="126"/>
      <c r="P876" s="126"/>
    </row>
    <row r="877" spans="1:16" ht="12.75">
      <c r="A877" s="114"/>
      <c r="B877" s="165"/>
      <c r="C877" s="166"/>
      <c r="D877" s="118"/>
      <c r="E877" s="5"/>
      <c r="F877" s="5"/>
      <c r="G877" s="5"/>
      <c r="H877" s="5"/>
      <c r="I877" s="5"/>
      <c r="J877" s="5"/>
      <c r="K877" s="5"/>
      <c r="L877" s="5"/>
      <c r="M877" s="5"/>
      <c r="N877" s="125"/>
      <c r="O877" s="126"/>
      <c r="P877" s="126"/>
    </row>
    <row r="878" spans="1:16" ht="12.75">
      <c r="A878" s="114"/>
      <c r="B878" s="165"/>
      <c r="C878" s="166"/>
      <c r="D878" s="118"/>
      <c r="E878" s="5"/>
      <c r="F878" s="5"/>
      <c r="G878" s="5"/>
      <c r="H878" s="5"/>
      <c r="I878" s="5"/>
      <c r="J878" s="5"/>
      <c r="K878" s="5"/>
      <c r="L878" s="5"/>
      <c r="M878" s="5"/>
      <c r="N878" s="125"/>
      <c r="O878" s="126"/>
      <c r="P878" s="126"/>
    </row>
    <row r="879" spans="1:16" ht="12.75">
      <c r="A879" s="114"/>
      <c r="B879" s="165"/>
      <c r="C879" s="166"/>
      <c r="D879" s="118"/>
      <c r="E879" s="5"/>
      <c r="F879" s="5"/>
      <c r="G879" s="5"/>
      <c r="H879" s="5"/>
      <c r="I879" s="5"/>
      <c r="J879" s="5"/>
      <c r="K879" s="5"/>
      <c r="L879" s="5"/>
      <c r="M879" s="5"/>
      <c r="N879" s="125"/>
      <c r="O879" s="126"/>
      <c r="P879" s="126"/>
    </row>
    <row r="880" spans="1:16" ht="12.75">
      <c r="A880" s="114"/>
      <c r="B880" s="165"/>
      <c r="C880" s="166"/>
      <c r="D880" s="118"/>
      <c r="E880" s="5"/>
      <c r="F880" s="5"/>
      <c r="G880" s="5"/>
      <c r="H880" s="5"/>
      <c r="I880" s="5"/>
      <c r="J880" s="5"/>
      <c r="K880" s="5"/>
      <c r="L880" s="5"/>
      <c r="M880" s="5"/>
      <c r="N880" s="125"/>
      <c r="O880" s="126"/>
      <c r="P880" s="126"/>
    </row>
    <row r="881" spans="1:16" ht="12.75">
      <c r="A881" s="114"/>
      <c r="B881" s="165"/>
      <c r="C881" s="166"/>
      <c r="D881" s="118"/>
      <c r="E881" s="5"/>
      <c r="F881" s="5"/>
      <c r="G881" s="5"/>
      <c r="H881" s="5"/>
      <c r="I881" s="5"/>
      <c r="J881" s="5"/>
      <c r="K881" s="5"/>
      <c r="L881" s="5"/>
      <c r="M881" s="5"/>
      <c r="N881" s="125"/>
      <c r="O881" s="126"/>
      <c r="P881" s="126"/>
    </row>
    <row r="882" spans="1:16" ht="12.75">
      <c r="A882" s="114"/>
      <c r="B882" s="165"/>
      <c r="C882" s="166"/>
      <c r="D882" s="118"/>
      <c r="E882" s="5"/>
      <c r="F882" s="5"/>
      <c r="G882" s="5"/>
      <c r="H882" s="5"/>
      <c r="I882" s="5"/>
      <c r="J882" s="5"/>
      <c r="K882" s="5"/>
      <c r="L882" s="5"/>
      <c r="M882" s="5"/>
      <c r="N882" s="125"/>
      <c r="O882" s="126"/>
      <c r="P882" s="126"/>
    </row>
    <row r="883" spans="1:16" ht="12.75">
      <c r="A883" s="114"/>
      <c r="B883" s="165"/>
      <c r="C883" s="166"/>
      <c r="D883" s="118"/>
      <c r="E883" s="5"/>
      <c r="F883" s="5"/>
      <c r="G883" s="5"/>
      <c r="H883" s="5"/>
      <c r="I883" s="5"/>
      <c r="J883" s="5"/>
      <c r="K883" s="5"/>
      <c r="L883" s="5"/>
      <c r="M883" s="5"/>
      <c r="N883" s="125"/>
      <c r="O883" s="126"/>
      <c r="P883" s="126"/>
    </row>
    <row r="884" spans="1:16" ht="12.75">
      <c r="A884" s="114"/>
      <c r="B884" s="165"/>
      <c r="C884" s="166"/>
      <c r="D884" s="118"/>
      <c r="E884" s="5"/>
      <c r="F884" s="5"/>
      <c r="G884" s="5"/>
      <c r="H884" s="5"/>
      <c r="I884" s="5"/>
      <c r="J884" s="5"/>
      <c r="K884" s="5"/>
      <c r="L884" s="5"/>
      <c r="M884" s="5"/>
      <c r="N884" s="125"/>
      <c r="O884" s="126"/>
      <c r="P884" s="126"/>
    </row>
    <row r="885" spans="1:16" ht="12.75">
      <c r="A885" s="114"/>
      <c r="B885" s="165"/>
      <c r="C885" s="166"/>
      <c r="D885" s="118"/>
      <c r="E885" s="5"/>
      <c r="F885" s="5"/>
      <c r="G885" s="5"/>
      <c r="H885" s="5"/>
      <c r="I885" s="5"/>
      <c r="J885" s="5"/>
      <c r="K885" s="5"/>
      <c r="L885" s="5"/>
      <c r="M885" s="5"/>
      <c r="N885" s="125"/>
      <c r="O885" s="126"/>
      <c r="P885" s="126"/>
    </row>
    <row r="886" spans="1:16" ht="12.75">
      <c r="A886" s="114"/>
      <c r="B886" s="165"/>
      <c r="C886" s="166"/>
      <c r="D886" s="118"/>
      <c r="E886" s="5"/>
      <c r="F886" s="5"/>
      <c r="G886" s="5"/>
      <c r="H886" s="5"/>
      <c r="I886" s="5"/>
      <c r="J886" s="5"/>
      <c r="K886" s="5"/>
      <c r="L886" s="5"/>
      <c r="M886" s="5"/>
      <c r="N886" s="125"/>
      <c r="O886" s="126"/>
      <c r="P886" s="126"/>
    </row>
    <row r="887" spans="1:16" ht="12.75">
      <c r="A887" s="114"/>
      <c r="B887" s="165"/>
      <c r="C887" s="166"/>
      <c r="D887" s="118"/>
      <c r="E887" s="5"/>
      <c r="F887" s="5"/>
      <c r="G887" s="5"/>
      <c r="H887" s="5"/>
      <c r="I887" s="5"/>
      <c r="J887" s="5"/>
      <c r="K887" s="5"/>
      <c r="L887" s="5"/>
      <c r="M887" s="5"/>
      <c r="N887" s="125"/>
      <c r="O887" s="126"/>
      <c r="P887" s="126"/>
    </row>
    <row r="888" spans="1:16" ht="12.75">
      <c r="A888" s="114"/>
      <c r="B888" s="165"/>
      <c r="C888" s="166"/>
      <c r="D888" s="118"/>
      <c r="E888" s="5"/>
      <c r="F888" s="5"/>
      <c r="G888" s="5"/>
      <c r="H888" s="5"/>
      <c r="I888" s="5"/>
      <c r="J888" s="5"/>
      <c r="K888" s="5"/>
      <c r="L888" s="5"/>
      <c r="M888" s="5"/>
      <c r="N888" s="125"/>
      <c r="O888" s="126"/>
      <c r="P888" s="126"/>
    </row>
    <row r="889" spans="1:16" ht="12.75">
      <c r="A889" s="114"/>
      <c r="B889" s="165"/>
      <c r="C889" s="166"/>
      <c r="D889" s="118"/>
      <c r="E889" s="5"/>
      <c r="F889" s="5"/>
      <c r="G889" s="5"/>
      <c r="H889" s="5"/>
      <c r="I889" s="5"/>
      <c r="J889" s="5"/>
      <c r="K889" s="5"/>
      <c r="L889" s="5"/>
      <c r="M889" s="5"/>
      <c r="N889" s="125"/>
      <c r="O889" s="126"/>
      <c r="P889" s="126"/>
    </row>
    <row r="890" spans="1:16" ht="12.75">
      <c r="A890" s="114"/>
      <c r="B890" s="165"/>
      <c r="C890" s="166"/>
      <c r="D890" s="118"/>
      <c r="E890" s="5"/>
      <c r="F890" s="5"/>
      <c r="G890" s="5"/>
      <c r="H890" s="5"/>
      <c r="I890" s="5"/>
      <c r="J890" s="5"/>
      <c r="K890" s="5"/>
      <c r="L890" s="5"/>
      <c r="M890" s="5"/>
      <c r="N890" s="125"/>
      <c r="O890" s="126"/>
      <c r="P890" s="126"/>
    </row>
    <row r="891" spans="1:16" ht="12.75">
      <c r="A891" s="114"/>
      <c r="B891" s="165"/>
      <c r="C891" s="166"/>
      <c r="D891" s="118"/>
      <c r="E891" s="5"/>
      <c r="F891" s="5"/>
      <c r="G891" s="5"/>
      <c r="H891" s="5"/>
      <c r="I891" s="5"/>
      <c r="J891" s="5"/>
      <c r="K891" s="5"/>
      <c r="L891" s="5"/>
      <c r="M891" s="5"/>
      <c r="N891" s="125"/>
      <c r="O891" s="126"/>
      <c r="P891" s="126"/>
    </row>
    <row r="892" spans="1:16" ht="12.75">
      <c r="A892" s="114"/>
      <c r="B892" s="165"/>
      <c r="C892" s="166"/>
      <c r="D892" s="118"/>
      <c r="E892" s="5"/>
      <c r="F892" s="5"/>
      <c r="G892" s="5"/>
      <c r="H892" s="5"/>
      <c r="I892" s="5"/>
      <c r="J892" s="5"/>
      <c r="K892" s="5"/>
      <c r="L892" s="5"/>
      <c r="M892" s="5"/>
      <c r="N892" s="125"/>
      <c r="O892" s="126"/>
      <c r="P892" s="126"/>
    </row>
    <row r="893" spans="1:16" ht="12.75">
      <c r="A893" s="114"/>
      <c r="B893" s="165"/>
      <c r="C893" s="166"/>
      <c r="D893" s="118"/>
      <c r="E893" s="5"/>
      <c r="F893" s="5"/>
      <c r="G893" s="5"/>
      <c r="H893" s="5"/>
      <c r="I893" s="5"/>
      <c r="J893" s="5"/>
      <c r="K893" s="5"/>
      <c r="L893" s="5"/>
      <c r="M893" s="5"/>
      <c r="N893" s="125"/>
      <c r="O893" s="126"/>
      <c r="P893" s="126"/>
    </row>
    <row r="894" spans="1:16" ht="12.75">
      <c r="A894" s="114"/>
      <c r="B894" s="165"/>
      <c r="C894" s="166"/>
      <c r="D894" s="118"/>
      <c r="E894" s="5"/>
      <c r="F894" s="5"/>
      <c r="G894" s="5"/>
      <c r="H894" s="5"/>
      <c r="I894" s="5"/>
      <c r="J894" s="5"/>
      <c r="K894" s="5"/>
      <c r="L894" s="5"/>
      <c r="M894" s="5"/>
      <c r="N894" s="125"/>
      <c r="O894" s="126"/>
      <c r="P894" s="126"/>
    </row>
    <row r="895" spans="1:16" ht="12.75">
      <c r="A895" s="114"/>
      <c r="B895" s="165"/>
      <c r="C895" s="166"/>
      <c r="D895" s="118"/>
      <c r="E895" s="5"/>
      <c r="F895" s="5"/>
      <c r="G895" s="5"/>
      <c r="H895" s="5"/>
      <c r="I895" s="5"/>
      <c r="J895" s="5"/>
      <c r="K895" s="5"/>
      <c r="L895" s="5"/>
      <c r="M895" s="5"/>
      <c r="N895" s="125"/>
      <c r="O895" s="126"/>
      <c r="P895" s="126"/>
    </row>
    <row r="896" spans="1:16" ht="12.75">
      <c r="A896" s="114"/>
      <c r="B896" s="165"/>
      <c r="C896" s="166"/>
      <c r="D896" s="118"/>
      <c r="E896" s="5"/>
      <c r="F896" s="5"/>
      <c r="G896" s="5"/>
      <c r="H896" s="5"/>
      <c r="I896" s="5"/>
      <c r="J896" s="5"/>
      <c r="K896" s="5"/>
      <c r="L896" s="5"/>
      <c r="M896" s="5"/>
      <c r="N896" s="125"/>
      <c r="O896" s="126"/>
      <c r="P896" s="126"/>
    </row>
    <row r="897" spans="1:16" ht="12.75">
      <c r="A897" s="114"/>
      <c r="B897" s="165"/>
      <c r="C897" s="166"/>
      <c r="D897" s="118"/>
      <c r="E897" s="5"/>
      <c r="F897" s="5"/>
      <c r="G897" s="5"/>
      <c r="H897" s="5"/>
      <c r="I897" s="5"/>
      <c r="J897" s="5"/>
      <c r="K897" s="5"/>
      <c r="L897" s="5"/>
      <c r="M897" s="5"/>
      <c r="N897" s="125"/>
      <c r="O897" s="126"/>
      <c r="P897" s="126"/>
    </row>
    <row r="898" spans="1:16" ht="12.75">
      <c r="A898" s="114"/>
      <c r="B898" s="165"/>
      <c r="C898" s="166"/>
      <c r="D898" s="118"/>
      <c r="E898" s="5"/>
      <c r="F898" s="5"/>
      <c r="G898" s="5"/>
      <c r="H898" s="5"/>
      <c r="I898" s="5"/>
      <c r="J898" s="5"/>
      <c r="K898" s="5"/>
      <c r="L898" s="5"/>
      <c r="M898" s="5"/>
      <c r="N898" s="125"/>
      <c r="O898" s="126"/>
      <c r="P898" s="126"/>
    </row>
    <row r="899" spans="1:16" ht="12.75">
      <c r="A899" s="114"/>
      <c r="B899" s="165"/>
      <c r="C899" s="166"/>
      <c r="D899" s="118"/>
      <c r="E899" s="5"/>
      <c r="F899" s="5"/>
      <c r="G899" s="5"/>
      <c r="H899" s="5"/>
      <c r="I899" s="5"/>
      <c r="J899" s="5"/>
      <c r="K899" s="5"/>
      <c r="L899" s="5"/>
      <c r="M899" s="5"/>
      <c r="N899" s="125"/>
      <c r="O899" s="126"/>
      <c r="P899" s="126"/>
    </row>
    <row r="900" spans="1:16" ht="12.75">
      <c r="A900" s="114"/>
      <c r="B900" s="165"/>
      <c r="C900" s="166"/>
      <c r="D900" s="118"/>
      <c r="E900" s="5"/>
      <c r="F900" s="5"/>
      <c r="G900" s="5"/>
      <c r="H900" s="5"/>
      <c r="I900" s="5"/>
      <c r="J900" s="5"/>
      <c r="K900" s="5"/>
      <c r="L900" s="5"/>
      <c r="M900" s="5"/>
      <c r="N900" s="125"/>
      <c r="O900" s="126"/>
      <c r="P900" s="126"/>
    </row>
    <row r="901" spans="1:16" ht="12.75">
      <c r="A901" s="114"/>
      <c r="B901" s="165"/>
      <c r="C901" s="166"/>
      <c r="D901" s="118"/>
      <c r="E901" s="5"/>
      <c r="F901" s="5"/>
      <c r="G901" s="5"/>
      <c r="H901" s="5"/>
      <c r="I901" s="5"/>
      <c r="J901" s="5"/>
      <c r="K901" s="5"/>
      <c r="L901" s="5"/>
      <c r="M901" s="5"/>
      <c r="N901" s="125"/>
      <c r="O901" s="126"/>
      <c r="P901" s="126"/>
    </row>
    <row r="902" spans="1:16" ht="12.75">
      <c r="A902" s="114"/>
      <c r="B902" s="165"/>
      <c r="C902" s="166"/>
      <c r="D902" s="118"/>
      <c r="E902" s="5"/>
      <c r="F902" s="5"/>
      <c r="G902" s="5"/>
      <c r="H902" s="5"/>
      <c r="I902" s="5"/>
      <c r="J902" s="5"/>
      <c r="K902" s="5"/>
      <c r="L902" s="5"/>
      <c r="M902" s="5"/>
      <c r="N902" s="125"/>
      <c r="O902" s="126"/>
      <c r="P902" s="126"/>
    </row>
    <row r="903" spans="1:16" ht="12.75">
      <c r="A903" s="114"/>
      <c r="B903" s="165"/>
      <c r="C903" s="166"/>
      <c r="D903" s="118"/>
      <c r="E903" s="5"/>
      <c r="F903" s="5"/>
      <c r="G903" s="5"/>
      <c r="H903" s="5"/>
      <c r="I903" s="5"/>
      <c r="J903" s="5"/>
      <c r="K903" s="5"/>
      <c r="L903" s="5"/>
      <c r="M903" s="5"/>
      <c r="N903" s="125"/>
      <c r="O903" s="126"/>
      <c r="P903" s="126"/>
    </row>
    <row r="904" spans="1:16" ht="12.75">
      <c r="A904" s="114"/>
      <c r="B904" s="165"/>
      <c r="C904" s="166"/>
      <c r="D904" s="118"/>
      <c r="E904" s="5"/>
      <c r="F904" s="5"/>
      <c r="G904" s="5"/>
      <c r="H904" s="5"/>
      <c r="I904" s="5"/>
      <c r="J904" s="5"/>
      <c r="K904" s="5"/>
      <c r="L904" s="5"/>
      <c r="M904" s="5"/>
      <c r="N904" s="125"/>
      <c r="O904" s="126"/>
      <c r="P904" s="126"/>
    </row>
    <row r="905" spans="1:16" ht="12.75">
      <c r="A905" s="114"/>
      <c r="B905" s="165"/>
      <c r="C905" s="166"/>
      <c r="D905" s="118"/>
      <c r="E905" s="5"/>
      <c r="F905" s="5"/>
      <c r="G905" s="5"/>
      <c r="H905" s="5"/>
      <c r="I905" s="5"/>
      <c r="J905" s="5"/>
      <c r="K905" s="5"/>
      <c r="L905" s="5"/>
      <c r="M905" s="5"/>
      <c r="N905" s="125"/>
      <c r="O905" s="126"/>
      <c r="P905" s="126"/>
    </row>
    <row r="906" spans="1:16" ht="12.75">
      <c r="A906" s="114"/>
      <c r="B906" s="165"/>
      <c r="C906" s="166"/>
      <c r="D906" s="118"/>
      <c r="E906" s="5"/>
      <c r="F906" s="5"/>
      <c r="G906" s="5"/>
      <c r="H906" s="5"/>
      <c r="I906" s="5"/>
      <c r="J906" s="5"/>
      <c r="K906" s="5"/>
      <c r="L906" s="5"/>
      <c r="M906" s="5"/>
      <c r="N906" s="125"/>
      <c r="O906" s="126"/>
      <c r="P906" s="126"/>
    </row>
    <row r="907" spans="1:16" ht="12.75">
      <c r="A907" s="114"/>
      <c r="B907" s="165"/>
      <c r="C907" s="166"/>
      <c r="D907" s="118"/>
      <c r="E907" s="5"/>
      <c r="F907" s="5"/>
      <c r="G907" s="5"/>
      <c r="H907" s="5"/>
      <c r="I907" s="5"/>
      <c r="J907" s="5"/>
      <c r="K907" s="5"/>
      <c r="L907" s="5"/>
      <c r="M907" s="5"/>
      <c r="N907" s="125"/>
      <c r="O907" s="126"/>
      <c r="P907" s="126"/>
    </row>
    <row r="908" spans="1:16" ht="12.75">
      <c r="A908" s="114"/>
      <c r="B908" s="165"/>
      <c r="C908" s="166"/>
      <c r="D908" s="118"/>
      <c r="E908" s="5"/>
      <c r="F908" s="5"/>
      <c r="G908" s="5"/>
      <c r="H908" s="5"/>
      <c r="I908" s="5"/>
      <c r="J908" s="5"/>
      <c r="K908" s="5"/>
      <c r="L908" s="5"/>
      <c r="M908" s="5"/>
      <c r="N908" s="125"/>
      <c r="O908" s="126"/>
      <c r="P908" s="126"/>
    </row>
    <row r="909" spans="1:16" ht="12.75">
      <c r="A909" s="114"/>
      <c r="B909" s="165"/>
      <c r="C909" s="166"/>
      <c r="D909" s="118"/>
      <c r="E909" s="5"/>
      <c r="F909" s="5"/>
      <c r="G909" s="5"/>
      <c r="H909" s="5"/>
      <c r="I909" s="5"/>
      <c r="J909" s="5"/>
      <c r="K909" s="5"/>
      <c r="L909" s="5"/>
      <c r="M909" s="5"/>
      <c r="N909" s="125"/>
      <c r="O909" s="126"/>
      <c r="P909" s="126"/>
    </row>
    <row r="910" spans="1:16" ht="12.75">
      <c r="A910" s="114"/>
      <c r="B910" s="165"/>
      <c r="C910" s="166"/>
      <c r="D910" s="118"/>
      <c r="E910" s="5"/>
      <c r="F910" s="5"/>
      <c r="G910" s="5"/>
      <c r="H910" s="5"/>
      <c r="I910" s="5"/>
      <c r="J910" s="5"/>
      <c r="K910" s="5"/>
      <c r="L910" s="5"/>
      <c r="M910" s="5"/>
      <c r="N910" s="125"/>
      <c r="O910" s="126"/>
      <c r="P910" s="126"/>
    </row>
    <row r="911" spans="1:16" ht="12.75">
      <c r="A911" s="114"/>
      <c r="B911" s="165"/>
      <c r="C911" s="166"/>
      <c r="D911" s="118"/>
      <c r="E911" s="5"/>
      <c r="F911" s="5"/>
      <c r="G911" s="5"/>
      <c r="H911" s="5"/>
      <c r="I911" s="5"/>
      <c r="J911" s="5"/>
      <c r="K911" s="5"/>
      <c r="L911" s="5"/>
      <c r="M911" s="5"/>
      <c r="N911" s="125"/>
      <c r="O911" s="126"/>
      <c r="P911" s="126"/>
    </row>
    <row r="912" spans="1:16" ht="12.75">
      <c r="A912" s="114"/>
      <c r="B912" s="165"/>
      <c r="C912" s="166"/>
      <c r="D912" s="118"/>
      <c r="E912" s="5"/>
      <c r="F912" s="5"/>
      <c r="G912" s="5"/>
      <c r="H912" s="5"/>
      <c r="I912" s="5"/>
      <c r="J912" s="5"/>
      <c r="K912" s="5"/>
      <c r="L912" s="5"/>
      <c r="M912" s="5"/>
      <c r="N912" s="125"/>
      <c r="O912" s="126"/>
      <c r="P912" s="126"/>
    </row>
    <row r="913" spans="1:16" ht="12.75">
      <c r="A913" s="114"/>
      <c r="B913" s="165"/>
      <c r="C913" s="166"/>
      <c r="D913" s="118"/>
      <c r="E913" s="5"/>
      <c r="F913" s="5"/>
      <c r="G913" s="5"/>
      <c r="H913" s="5"/>
      <c r="I913" s="5"/>
      <c r="J913" s="5"/>
      <c r="K913" s="5"/>
      <c r="L913" s="5"/>
      <c r="M913" s="5"/>
      <c r="N913" s="125"/>
      <c r="O913" s="126"/>
      <c r="P913" s="126"/>
    </row>
    <row r="914" spans="1:16" ht="12.75">
      <c r="A914" s="114"/>
      <c r="B914" s="165"/>
      <c r="C914" s="166"/>
      <c r="D914" s="118"/>
      <c r="E914" s="5"/>
      <c r="F914" s="5"/>
      <c r="G914" s="5"/>
      <c r="H914" s="5"/>
      <c r="I914" s="5"/>
      <c r="J914" s="5"/>
      <c r="K914" s="5"/>
      <c r="L914" s="5"/>
      <c r="M914" s="5"/>
      <c r="N914" s="125"/>
      <c r="O914" s="126"/>
      <c r="P914" s="126"/>
    </row>
    <row r="915" spans="1:16" ht="12.75">
      <c r="A915" s="114"/>
      <c r="B915" s="165"/>
      <c r="C915" s="166"/>
      <c r="D915" s="118"/>
      <c r="E915" s="5"/>
      <c r="F915" s="5"/>
      <c r="G915" s="5"/>
      <c r="H915" s="5"/>
      <c r="I915" s="5"/>
      <c r="J915" s="5"/>
      <c r="K915" s="5"/>
      <c r="L915" s="5"/>
      <c r="M915" s="5"/>
      <c r="N915" s="125"/>
      <c r="O915" s="126"/>
      <c r="P915" s="126"/>
    </row>
    <row r="916" spans="1:16" ht="12.75">
      <c r="A916" s="114"/>
      <c r="B916" s="165"/>
      <c r="C916" s="166"/>
      <c r="D916" s="118"/>
      <c r="E916" s="5"/>
      <c r="F916" s="5"/>
      <c r="G916" s="5"/>
      <c r="H916" s="5"/>
      <c r="I916" s="5"/>
      <c r="J916" s="5"/>
      <c r="K916" s="5"/>
      <c r="L916" s="5"/>
      <c r="M916" s="5"/>
      <c r="N916" s="125"/>
      <c r="O916" s="126"/>
      <c r="P916" s="126"/>
    </row>
    <row r="917" spans="1:16" ht="12.75">
      <c r="A917" s="114"/>
      <c r="B917" s="165"/>
      <c r="C917" s="166"/>
      <c r="D917" s="118"/>
      <c r="E917" s="5"/>
      <c r="F917" s="5"/>
      <c r="G917" s="5"/>
      <c r="H917" s="5"/>
      <c r="I917" s="5"/>
      <c r="J917" s="5"/>
      <c r="K917" s="5"/>
      <c r="L917" s="5"/>
      <c r="M917" s="5"/>
      <c r="N917" s="125"/>
      <c r="O917" s="126"/>
      <c r="P917" s="126"/>
    </row>
    <row r="918" spans="1:16" ht="12.75">
      <c r="A918" s="114"/>
      <c r="B918" s="165"/>
      <c r="C918" s="166"/>
      <c r="D918" s="118"/>
      <c r="E918" s="5"/>
      <c r="F918" s="5"/>
      <c r="G918" s="5"/>
      <c r="H918" s="5"/>
      <c r="I918" s="5"/>
      <c r="J918" s="5"/>
      <c r="K918" s="5"/>
      <c r="L918" s="5"/>
      <c r="M918" s="5"/>
      <c r="N918" s="125"/>
      <c r="O918" s="126"/>
      <c r="P918" s="126"/>
    </row>
    <row r="919" spans="1:16" ht="12.75">
      <c r="A919" s="114"/>
      <c r="B919" s="165"/>
      <c r="C919" s="166"/>
      <c r="D919" s="118"/>
      <c r="E919" s="5"/>
      <c r="F919" s="5"/>
      <c r="G919" s="5"/>
      <c r="H919" s="5"/>
      <c r="I919" s="5"/>
      <c r="J919" s="5"/>
      <c r="K919" s="5"/>
      <c r="L919" s="5"/>
      <c r="M919" s="5"/>
      <c r="N919" s="125"/>
      <c r="O919" s="126"/>
      <c r="P919" s="126"/>
    </row>
    <row r="920" spans="1:16" ht="12.75">
      <c r="A920" s="114"/>
      <c r="B920" s="165"/>
      <c r="C920" s="166"/>
      <c r="D920" s="118"/>
      <c r="E920" s="5"/>
      <c r="F920" s="5"/>
      <c r="G920" s="5"/>
      <c r="H920" s="5"/>
      <c r="I920" s="5"/>
      <c r="J920" s="5"/>
      <c r="K920" s="5"/>
      <c r="L920" s="5"/>
      <c r="M920" s="5"/>
      <c r="N920" s="125"/>
      <c r="O920" s="126"/>
      <c r="P920" s="126"/>
    </row>
    <row r="921" spans="1:16" ht="12.75">
      <c r="A921" s="114"/>
      <c r="B921" s="165"/>
      <c r="C921" s="166"/>
      <c r="D921" s="118"/>
      <c r="E921" s="5"/>
      <c r="F921" s="5"/>
      <c r="G921" s="5"/>
      <c r="H921" s="5"/>
      <c r="I921" s="5"/>
      <c r="J921" s="5"/>
      <c r="K921" s="5"/>
      <c r="L921" s="5"/>
      <c r="M921" s="5"/>
      <c r="N921" s="125"/>
      <c r="O921" s="126"/>
      <c r="P921" s="126"/>
    </row>
    <row r="922" spans="1:16" ht="12.75">
      <c r="A922" s="114"/>
      <c r="B922" s="165"/>
      <c r="C922" s="166"/>
      <c r="D922" s="118"/>
      <c r="E922" s="5"/>
      <c r="F922" s="5"/>
      <c r="G922" s="5"/>
      <c r="H922" s="5"/>
      <c r="I922" s="5"/>
      <c r="J922" s="5"/>
      <c r="K922" s="5"/>
      <c r="L922" s="5"/>
      <c r="M922" s="5"/>
      <c r="N922" s="125"/>
      <c r="O922" s="126"/>
      <c r="P922" s="126"/>
    </row>
    <row r="923" spans="1:16" ht="12.75">
      <c r="A923" s="114"/>
      <c r="B923" s="165"/>
      <c r="C923" s="166"/>
      <c r="D923" s="118"/>
      <c r="E923" s="5"/>
      <c r="F923" s="5"/>
      <c r="G923" s="5"/>
      <c r="H923" s="5"/>
      <c r="I923" s="5"/>
      <c r="J923" s="5"/>
      <c r="K923" s="5"/>
      <c r="L923" s="5"/>
      <c r="M923" s="5"/>
      <c r="N923" s="125"/>
      <c r="O923" s="126"/>
      <c r="P923" s="126"/>
    </row>
    <row r="924" spans="1:16" ht="12.75">
      <c r="A924" s="114"/>
      <c r="B924" s="165"/>
      <c r="C924" s="166"/>
      <c r="D924" s="118"/>
      <c r="E924" s="5"/>
      <c r="F924" s="5"/>
      <c r="G924" s="5"/>
      <c r="H924" s="5"/>
      <c r="I924" s="5"/>
      <c r="J924" s="5"/>
      <c r="K924" s="5"/>
      <c r="L924" s="5"/>
      <c r="M924" s="5"/>
      <c r="N924" s="125"/>
      <c r="O924" s="126"/>
      <c r="P924" s="126"/>
    </row>
    <row r="925" spans="1:16" ht="12.75">
      <c r="A925" s="114"/>
      <c r="B925" s="165"/>
      <c r="C925" s="166"/>
      <c r="D925" s="118"/>
      <c r="E925" s="5"/>
      <c r="F925" s="5"/>
      <c r="G925" s="5"/>
      <c r="H925" s="5"/>
      <c r="I925" s="5"/>
      <c r="J925" s="5"/>
      <c r="K925" s="5"/>
      <c r="L925" s="5"/>
      <c r="M925" s="5"/>
      <c r="N925" s="125"/>
      <c r="O925" s="126"/>
      <c r="P925" s="126"/>
    </row>
    <row r="926" spans="1:16" ht="12.75">
      <c r="A926" s="114"/>
      <c r="B926" s="165"/>
      <c r="C926" s="166"/>
      <c r="D926" s="118"/>
      <c r="E926" s="5"/>
      <c r="F926" s="5"/>
      <c r="G926" s="5"/>
      <c r="H926" s="5"/>
      <c r="I926" s="5"/>
      <c r="J926" s="5"/>
      <c r="K926" s="5"/>
      <c r="L926" s="5"/>
      <c r="M926" s="5"/>
      <c r="N926" s="125"/>
      <c r="O926" s="126"/>
      <c r="P926" s="126"/>
    </row>
    <row r="927" spans="1:16" ht="12.75">
      <c r="A927" s="114"/>
      <c r="B927" s="165"/>
      <c r="C927" s="166"/>
      <c r="D927" s="118"/>
      <c r="E927" s="5"/>
      <c r="F927" s="5"/>
      <c r="G927" s="5"/>
      <c r="H927" s="5"/>
      <c r="I927" s="5"/>
      <c r="J927" s="5"/>
      <c r="K927" s="5"/>
      <c r="L927" s="5"/>
      <c r="M927" s="5"/>
      <c r="N927" s="125"/>
      <c r="O927" s="126"/>
      <c r="P927" s="126"/>
    </row>
    <row r="928" spans="1:16" ht="12.75">
      <c r="A928" s="114"/>
      <c r="B928" s="165"/>
      <c r="C928" s="166"/>
      <c r="D928" s="118"/>
      <c r="E928" s="5"/>
      <c r="F928" s="5"/>
      <c r="G928" s="5"/>
      <c r="H928" s="5"/>
      <c r="I928" s="5"/>
      <c r="J928" s="5"/>
      <c r="K928" s="5"/>
      <c r="L928" s="5"/>
      <c r="M928" s="5"/>
      <c r="N928" s="125"/>
      <c r="O928" s="126"/>
      <c r="P928" s="126"/>
    </row>
    <row r="929" spans="1:16" ht="12.75">
      <c r="A929" s="114"/>
      <c r="B929" s="165"/>
      <c r="C929" s="166"/>
      <c r="D929" s="118"/>
      <c r="E929" s="5"/>
      <c r="F929" s="5"/>
      <c r="G929" s="5"/>
      <c r="H929" s="5"/>
      <c r="I929" s="5"/>
      <c r="J929" s="5"/>
      <c r="K929" s="5"/>
      <c r="L929" s="5"/>
      <c r="M929" s="5"/>
      <c r="N929" s="125"/>
      <c r="O929" s="126"/>
      <c r="P929" s="126"/>
    </row>
    <row r="930" spans="1:16" ht="12.75">
      <c r="A930" s="114"/>
      <c r="B930" s="165"/>
      <c r="C930" s="166"/>
      <c r="D930" s="118"/>
      <c r="E930" s="5"/>
      <c r="F930" s="5"/>
      <c r="G930" s="5"/>
      <c r="H930" s="5"/>
      <c r="I930" s="5"/>
      <c r="J930" s="5"/>
      <c r="K930" s="5"/>
      <c r="L930" s="5"/>
      <c r="M930" s="5"/>
      <c r="N930" s="125"/>
      <c r="O930" s="126"/>
      <c r="P930" s="126"/>
    </row>
    <row r="931" spans="1:16" ht="12.75">
      <c r="A931" s="114"/>
      <c r="B931" s="165"/>
      <c r="C931" s="166"/>
      <c r="D931" s="118"/>
      <c r="E931" s="5"/>
      <c r="F931" s="5"/>
      <c r="G931" s="5"/>
      <c r="H931" s="5"/>
      <c r="I931" s="5"/>
      <c r="J931" s="5"/>
      <c r="K931" s="5"/>
      <c r="L931" s="5"/>
      <c r="M931" s="5"/>
      <c r="N931" s="125"/>
      <c r="O931" s="126"/>
      <c r="P931" s="126"/>
    </row>
    <row r="932" spans="1:16" ht="12.75">
      <c r="A932" s="114"/>
      <c r="B932" s="165"/>
      <c r="C932" s="166"/>
      <c r="D932" s="118"/>
      <c r="E932" s="5"/>
      <c r="F932" s="5"/>
      <c r="G932" s="5"/>
      <c r="H932" s="5"/>
      <c r="I932" s="5"/>
      <c r="J932" s="5"/>
      <c r="K932" s="5"/>
      <c r="L932" s="5"/>
      <c r="M932" s="5"/>
      <c r="N932" s="125"/>
      <c r="O932" s="126"/>
      <c r="P932" s="126"/>
    </row>
    <row r="933" spans="1:16" ht="12.75">
      <c r="A933" s="114"/>
      <c r="B933" s="165"/>
      <c r="C933" s="166"/>
      <c r="D933" s="118"/>
      <c r="E933" s="5"/>
      <c r="F933" s="5"/>
      <c r="G933" s="5"/>
      <c r="H933" s="5"/>
      <c r="I933" s="5"/>
      <c r="J933" s="5"/>
      <c r="K933" s="5"/>
      <c r="L933" s="5"/>
      <c r="M933" s="5"/>
      <c r="N933" s="125"/>
      <c r="O933" s="126"/>
      <c r="P933" s="126"/>
    </row>
    <row r="934" spans="1:16" ht="12.75">
      <c r="A934" s="114"/>
      <c r="B934" s="165"/>
      <c r="C934" s="166"/>
      <c r="D934" s="118"/>
      <c r="E934" s="5"/>
      <c r="F934" s="5"/>
      <c r="G934" s="5"/>
      <c r="H934" s="5"/>
      <c r="I934" s="5"/>
      <c r="J934" s="5"/>
      <c r="K934" s="5"/>
      <c r="L934" s="5"/>
      <c r="M934" s="5"/>
      <c r="N934" s="125"/>
      <c r="O934" s="126"/>
      <c r="P934" s="126"/>
    </row>
    <row r="935" spans="1:16" ht="12.75">
      <c r="A935" s="114"/>
      <c r="B935" s="165"/>
      <c r="C935" s="166"/>
      <c r="D935" s="118"/>
      <c r="E935" s="5"/>
      <c r="F935" s="5"/>
      <c r="G935" s="5"/>
      <c r="H935" s="5"/>
      <c r="I935" s="5"/>
      <c r="J935" s="5"/>
      <c r="K935" s="5"/>
      <c r="L935" s="5"/>
      <c r="M935" s="5"/>
      <c r="N935" s="125"/>
      <c r="O935" s="126"/>
      <c r="P935" s="126"/>
    </row>
    <row r="936" spans="1:16" ht="12.75">
      <c r="A936" s="114"/>
      <c r="B936" s="165"/>
      <c r="C936" s="166"/>
      <c r="D936" s="118"/>
      <c r="E936" s="5"/>
      <c r="F936" s="5"/>
      <c r="G936" s="5"/>
      <c r="H936" s="5"/>
      <c r="I936" s="5"/>
      <c r="J936" s="5"/>
      <c r="K936" s="5"/>
      <c r="L936" s="5"/>
      <c r="M936" s="5"/>
      <c r="N936" s="125"/>
      <c r="O936" s="126"/>
      <c r="P936" s="126"/>
    </row>
    <row r="937" spans="1:16" ht="12.75">
      <c r="A937" s="114"/>
      <c r="B937" s="165"/>
      <c r="C937" s="166"/>
      <c r="D937" s="118"/>
      <c r="E937" s="5"/>
      <c r="F937" s="5"/>
      <c r="G937" s="5"/>
      <c r="H937" s="5"/>
      <c r="I937" s="5"/>
      <c r="J937" s="5"/>
      <c r="K937" s="5"/>
      <c r="L937" s="5"/>
      <c r="M937" s="5"/>
      <c r="N937" s="125"/>
      <c r="O937" s="126"/>
      <c r="P937" s="126"/>
    </row>
    <row r="938" spans="1:16" ht="12.75">
      <c r="A938" s="114"/>
      <c r="B938" s="165"/>
      <c r="C938" s="166"/>
      <c r="D938" s="118"/>
      <c r="E938" s="5"/>
      <c r="F938" s="5"/>
      <c r="G938" s="5"/>
      <c r="H938" s="5"/>
      <c r="I938" s="5"/>
      <c r="J938" s="5"/>
      <c r="K938" s="5"/>
      <c r="L938" s="5"/>
      <c r="M938" s="5"/>
      <c r="N938" s="125"/>
      <c r="O938" s="126"/>
      <c r="P938" s="126"/>
    </row>
    <row r="939" spans="1:16" ht="12.75">
      <c r="A939" s="114"/>
      <c r="B939" s="165"/>
      <c r="C939" s="166"/>
      <c r="D939" s="118"/>
      <c r="E939" s="5"/>
      <c r="F939" s="5"/>
      <c r="G939" s="5"/>
      <c r="H939" s="5"/>
      <c r="I939" s="5"/>
      <c r="J939" s="5"/>
      <c r="K939" s="5"/>
      <c r="L939" s="5"/>
      <c r="M939" s="5"/>
      <c r="N939" s="125"/>
      <c r="O939" s="126"/>
      <c r="P939" s="126"/>
    </row>
    <row r="940" spans="1:16" ht="12.75">
      <c r="A940" s="114"/>
      <c r="B940" s="165"/>
      <c r="C940" s="166"/>
      <c r="D940" s="118"/>
      <c r="E940" s="5"/>
      <c r="F940" s="5"/>
      <c r="G940" s="5"/>
      <c r="H940" s="5"/>
      <c r="I940" s="5"/>
      <c r="J940" s="5"/>
      <c r="K940" s="5"/>
      <c r="L940" s="5"/>
      <c r="M940" s="5"/>
      <c r="N940" s="125"/>
      <c r="O940" s="126"/>
      <c r="P940" s="126"/>
    </row>
    <row r="941" spans="1:16" ht="12.75">
      <c r="A941" s="114"/>
      <c r="B941" s="165"/>
      <c r="C941" s="166"/>
      <c r="D941" s="118"/>
      <c r="E941" s="5"/>
      <c r="F941" s="5"/>
      <c r="G941" s="5"/>
      <c r="H941" s="5"/>
      <c r="I941" s="5"/>
      <c r="J941" s="5"/>
      <c r="K941" s="5"/>
      <c r="L941" s="5"/>
      <c r="M941" s="5"/>
      <c r="N941" s="125"/>
      <c r="O941" s="126"/>
      <c r="P941" s="126"/>
    </row>
    <row r="942" spans="1:16" ht="12.75">
      <c r="A942" s="114"/>
      <c r="B942" s="165"/>
      <c r="C942" s="166"/>
      <c r="D942" s="118"/>
      <c r="E942" s="5"/>
      <c r="F942" s="5"/>
      <c r="G942" s="5"/>
      <c r="H942" s="5"/>
      <c r="I942" s="5"/>
      <c r="J942" s="5"/>
      <c r="K942" s="5"/>
      <c r="L942" s="5"/>
      <c r="M942" s="5"/>
      <c r="N942" s="125"/>
      <c r="O942" s="126"/>
      <c r="P942" s="126"/>
    </row>
    <row r="943" spans="1:16" ht="12.75">
      <c r="A943" s="114"/>
      <c r="B943" s="165"/>
      <c r="C943" s="166"/>
      <c r="D943" s="118"/>
      <c r="E943" s="5"/>
      <c r="F943" s="5"/>
      <c r="G943" s="5"/>
      <c r="H943" s="5"/>
      <c r="I943" s="5"/>
      <c r="J943" s="5"/>
      <c r="K943" s="5"/>
      <c r="L943" s="5"/>
      <c r="M943" s="5"/>
      <c r="N943" s="125"/>
      <c r="O943" s="126"/>
      <c r="P943" s="126"/>
    </row>
    <row r="944" spans="1:16" ht="12.75">
      <c r="A944" s="114"/>
      <c r="B944" s="165"/>
      <c r="C944" s="166"/>
      <c r="D944" s="118"/>
      <c r="E944" s="5"/>
      <c r="F944" s="5"/>
      <c r="G944" s="5"/>
      <c r="H944" s="5"/>
      <c r="I944" s="5"/>
      <c r="J944" s="5"/>
      <c r="K944" s="5"/>
      <c r="L944" s="5"/>
      <c r="M944" s="5"/>
      <c r="N944" s="125"/>
      <c r="O944" s="126"/>
      <c r="P944" s="126"/>
    </row>
    <row r="945" spans="1:16" ht="12.75">
      <c r="A945" s="114"/>
      <c r="B945" s="165"/>
      <c r="C945" s="166"/>
      <c r="D945" s="118"/>
      <c r="E945" s="5"/>
      <c r="F945" s="5"/>
      <c r="G945" s="5"/>
      <c r="H945" s="5"/>
      <c r="I945" s="5"/>
      <c r="J945" s="5"/>
      <c r="K945" s="5"/>
      <c r="L945" s="5"/>
      <c r="M945" s="5"/>
      <c r="N945" s="125"/>
      <c r="O945" s="126"/>
      <c r="P945" s="126"/>
    </row>
    <row r="946" spans="1:16" ht="12.75">
      <c r="A946" s="114"/>
      <c r="B946" s="165"/>
      <c r="C946" s="166"/>
      <c r="D946" s="118"/>
      <c r="E946" s="5"/>
      <c r="F946" s="5"/>
      <c r="G946" s="5"/>
      <c r="H946" s="5"/>
      <c r="I946" s="5"/>
      <c r="J946" s="5"/>
      <c r="K946" s="5"/>
      <c r="L946" s="5"/>
      <c r="M946" s="5"/>
      <c r="N946" s="125"/>
      <c r="O946" s="126"/>
      <c r="P946" s="126"/>
    </row>
    <row r="947" spans="1:16" ht="12.75">
      <c r="A947" s="114"/>
      <c r="B947" s="165"/>
      <c r="C947" s="166"/>
      <c r="D947" s="118"/>
      <c r="E947" s="5"/>
      <c r="F947" s="5"/>
      <c r="G947" s="5"/>
      <c r="H947" s="5"/>
      <c r="I947" s="5"/>
      <c r="J947" s="5"/>
      <c r="K947" s="5"/>
      <c r="L947" s="5"/>
      <c r="M947" s="5"/>
      <c r="N947" s="125"/>
      <c r="O947" s="126"/>
      <c r="P947" s="126"/>
    </row>
    <row r="948" spans="1:16" ht="12.75">
      <c r="A948" s="114"/>
      <c r="B948" s="165"/>
      <c r="C948" s="166"/>
      <c r="D948" s="118"/>
      <c r="E948" s="5"/>
      <c r="F948" s="5"/>
      <c r="G948" s="5"/>
      <c r="H948" s="5"/>
      <c r="I948" s="5"/>
      <c r="J948" s="5"/>
      <c r="K948" s="5"/>
      <c r="L948" s="5"/>
      <c r="M948" s="5"/>
      <c r="N948" s="125"/>
      <c r="O948" s="126"/>
      <c r="P948" s="126"/>
    </row>
    <row r="949" spans="1:16" ht="12.75">
      <c r="A949" s="114"/>
      <c r="B949" s="165"/>
      <c r="C949" s="166"/>
      <c r="D949" s="118"/>
      <c r="E949" s="5"/>
      <c r="F949" s="5"/>
      <c r="G949" s="5"/>
      <c r="H949" s="5"/>
      <c r="I949" s="5"/>
      <c r="J949" s="5"/>
      <c r="K949" s="5"/>
      <c r="L949" s="5"/>
      <c r="M949" s="5"/>
      <c r="N949" s="125"/>
      <c r="O949" s="126"/>
      <c r="P949" s="126"/>
    </row>
    <row r="950" spans="1:16" ht="12.75">
      <c r="A950" s="114"/>
      <c r="B950" s="165"/>
      <c r="C950" s="166"/>
      <c r="D950" s="118"/>
      <c r="E950" s="5"/>
      <c r="F950" s="5"/>
      <c r="G950" s="5"/>
      <c r="H950" s="5"/>
      <c r="I950" s="5"/>
      <c r="J950" s="5"/>
      <c r="K950" s="5"/>
      <c r="L950" s="5"/>
      <c r="M950" s="5"/>
      <c r="N950" s="125"/>
      <c r="O950" s="126"/>
      <c r="P950" s="126"/>
    </row>
    <row r="951" spans="1:16" ht="12.75">
      <c r="A951" s="114"/>
      <c r="B951" s="165"/>
      <c r="C951" s="166"/>
      <c r="D951" s="118"/>
      <c r="E951" s="5"/>
      <c r="F951" s="5"/>
      <c r="G951" s="5"/>
      <c r="H951" s="5"/>
      <c r="I951" s="5"/>
      <c r="J951" s="5"/>
      <c r="K951" s="5"/>
      <c r="L951" s="5"/>
      <c r="M951" s="5"/>
      <c r="N951" s="125"/>
      <c r="O951" s="126"/>
      <c r="P951" s="126"/>
    </row>
    <row r="952" spans="1:16" ht="12.75">
      <c r="A952" s="114"/>
      <c r="B952" s="165"/>
      <c r="C952" s="166"/>
      <c r="D952" s="118"/>
      <c r="E952" s="5"/>
      <c r="F952" s="5"/>
      <c r="G952" s="5"/>
      <c r="H952" s="5"/>
      <c r="I952" s="5"/>
      <c r="J952" s="5"/>
      <c r="K952" s="5"/>
      <c r="L952" s="5"/>
      <c r="M952" s="5"/>
      <c r="N952" s="125"/>
      <c r="O952" s="126"/>
      <c r="P952" s="126"/>
    </row>
    <row r="953" spans="1:16" ht="12.75">
      <c r="A953" s="114"/>
      <c r="B953" s="165"/>
      <c r="C953" s="166"/>
      <c r="D953" s="118"/>
      <c r="E953" s="5"/>
      <c r="F953" s="5"/>
      <c r="G953" s="5"/>
      <c r="H953" s="5"/>
      <c r="I953" s="5"/>
      <c r="J953" s="5"/>
      <c r="K953" s="5"/>
      <c r="L953" s="5"/>
      <c r="M953" s="5"/>
      <c r="N953" s="125"/>
      <c r="O953" s="126"/>
      <c r="P953" s="126"/>
    </row>
    <row r="954" spans="1:16" ht="12.75">
      <c r="A954" s="114"/>
      <c r="B954" s="165"/>
      <c r="C954" s="166"/>
      <c r="D954" s="118"/>
      <c r="E954" s="5"/>
      <c r="F954" s="5"/>
      <c r="G954" s="5"/>
      <c r="H954" s="5"/>
      <c r="I954" s="5"/>
      <c r="J954" s="5"/>
      <c r="K954" s="5"/>
      <c r="L954" s="5"/>
      <c r="M954" s="5"/>
      <c r="N954" s="125"/>
      <c r="O954" s="126"/>
      <c r="P954" s="126"/>
    </row>
    <row r="955" spans="1:16" ht="12.75">
      <c r="A955" s="114"/>
      <c r="B955" s="165"/>
      <c r="C955" s="166"/>
      <c r="D955" s="118"/>
      <c r="E955" s="5"/>
      <c r="F955" s="5"/>
      <c r="G955" s="5"/>
      <c r="H955" s="5"/>
      <c r="I955" s="5"/>
      <c r="J955" s="5"/>
      <c r="K955" s="5"/>
      <c r="L955" s="5"/>
      <c r="M955" s="5"/>
      <c r="N955" s="125"/>
      <c r="O955" s="126"/>
      <c r="P955" s="126"/>
    </row>
    <row r="956" spans="1:16" ht="12.75">
      <c r="A956" s="114"/>
      <c r="B956" s="165"/>
      <c r="C956" s="166"/>
      <c r="D956" s="118"/>
      <c r="E956" s="5"/>
      <c r="F956" s="5"/>
      <c r="G956" s="5"/>
      <c r="H956" s="5"/>
      <c r="I956" s="5"/>
      <c r="J956" s="5"/>
      <c r="K956" s="5"/>
      <c r="L956" s="5"/>
      <c r="M956" s="5"/>
      <c r="N956" s="125"/>
      <c r="O956" s="126"/>
      <c r="P956" s="126"/>
    </row>
    <row r="957" spans="1:16" ht="12.75">
      <c r="A957" s="114"/>
      <c r="B957" s="165"/>
      <c r="C957" s="166"/>
      <c r="D957" s="118"/>
      <c r="E957" s="5"/>
      <c r="F957" s="5"/>
      <c r="G957" s="5"/>
      <c r="H957" s="5"/>
      <c r="I957" s="5"/>
      <c r="J957" s="5"/>
      <c r="K957" s="5"/>
      <c r="L957" s="5"/>
      <c r="M957" s="5"/>
      <c r="N957" s="125"/>
      <c r="O957" s="126"/>
      <c r="P957" s="126"/>
    </row>
    <row r="958" spans="1:16" ht="12.75">
      <c r="A958" s="114"/>
      <c r="B958" s="165"/>
      <c r="C958" s="166"/>
      <c r="D958" s="118"/>
      <c r="E958" s="5"/>
      <c r="F958" s="5"/>
      <c r="G958" s="5"/>
      <c r="H958" s="5"/>
      <c r="I958" s="5"/>
      <c r="J958" s="5"/>
      <c r="K958" s="5"/>
      <c r="L958" s="5"/>
      <c r="M958" s="5"/>
      <c r="N958" s="125"/>
      <c r="O958" s="126"/>
      <c r="P958" s="126"/>
    </row>
    <row r="959" spans="1:16" ht="12.75">
      <c r="A959" s="114"/>
      <c r="B959" s="165"/>
      <c r="C959" s="166"/>
      <c r="D959" s="118"/>
      <c r="E959" s="5"/>
      <c r="F959" s="5"/>
      <c r="G959" s="5"/>
      <c r="H959" s="5"/>
      <c r="I959" s="5"/>
      <c r="J959" s="5"/>
      <c r="K959" s="5"/>
      <c r="L959" s="5"/>
      <c r="M959" s="5"/>
      <c r="N959" s="125"/>
      <c r="O959" s="126"/>
      <c r="P959" s="126"/>
    </row>
    <row r="960" spans="1:16" ht="12.75">
      <c r="A960" s="114"/>
      <c r="B960" s="165"/>
      <c r="C960" s="166"/>
      <c r="D960" s="118"/>
      <c r="E960" s="5"/>
      <c r="F960" s="5"/>
      <c r="G960" s="5"/>
      <c r="H960" s="5"/>
      <c r="I960" s="5"/>
      <c r="J960" s="5"/>
      <c r="K960" s="5"/>
      <c r="L960" s="5"/>
      <c r="M960" s="5"/>
      <c r="N960" s="125"/>
      <c r="O960" s="126"/>
      <c r="P960" s="126"/>
    </row>
    <row r="961" spans="1:16" ht="12.75">
      <c r="A961" s="114"/>
      <c r="B961" s="165"/>
      <c r="C961" s="166"/>
      <c r="D961" s="118"/>
      <c r="E961" s="5"/>
      <c r="F961" s="5"/>
      <c r="G961" s="5"/>
      <c r="H961" s="5"/>
      <c r="I961" s="5"/>
      <c r="J961" s="5"/>
      <c r="K961" s="5"/>
      <c r="L961" s="5"/>
      <c r="M961" s="5"/>
      <c r="N961" s="125"/>
      <c r="O961" s="126"/>
      <c r="P961" s="126"/>
    </row>
    <row r="962" spans="1:16" ht="12.75">
      <c r="A962" s="114"/>
      <c r="B962" s="165"/>
      <c r="C962" s="166"/>
      <c r="D962" s="118"/>
      <c r="E962" s="5"/>
      <c r="F962" s="5"/>
      <c r="G962" s="5"/>
      <c r="H962" s="5"/>
      <c r="I962" s="5"/>
      <c r="J962" s="5"/>
      <c r="K962" s="5"/>
      <c r="L962" s="5"/>
      <c r="M962" s="5"/>
      <c r="N962" s="125"/>
      <c r="O962" s="126"/>
      <c r="P962" s="126"/>
    </row>
    <row r="963" spans="1:16" ht="12.75">
      <c r="A963" s="114"/>
      <c r="B963" s="165"/>
      <c r="C963" s="166"/>
      <c r="D963" s="118"/>
      <c r="E963" s="5"/>
      <c r="F963" s="5"/>
      <c r="G963" s="5"/>
      <c r="H963" s="5"/>
      <c r="I963" s="5"/>
      <c r="J963" s="5"/>
      <c r="K963" s="5"/>
      <c r="L963" s="5"/>
      <c r="M963" s="5"/>
      <c r="N963" s="125"/>
      <c r="O963" s="126"/>
      <c r="P963" s="126"/>
    </row>
    <row r="964" spans="1:16" ht="12.75">
      <c r="A964" s="114"/>
      <c r="B964" s="165"/>
      <c r="C964" s="166"/>
      <c r="D964" s="118"/>
      <c r="E964" s="5"/>
      <c r="F964" s="5"/>
      <c r="G964" s="5"/>
      <c r="H964" s="5"/>
      <c r="I964" s="5"/>
      <c r="J964" s="5"/>
      <c r="K964" s="5"/>
      <c r="L964" s="5"/>
      <c r="M964" s="5"/>
      <c r="N964" s="125"/>
      <c r="O964" s="126"/>
      <c r="P964" s="126"/>
    </row>
    <row r="965" spans="1:16" ht="12.75">
      <c r="A965" s="114"/>
      <c r="B965" s="165"/>
      <c r="C965" s="166"/>
      <c r="D965" s="118"/>
      <c r="E965" s="5"/>
      <c r="F965" s="5"/>
      <c r="G965" s="5"/>
      <c r="H965" s="5"/>
      <c r="I965" s="5"/>
      <c r="J965" s="5"/>
      <c r="K965" s="5"/>
      <c r="L965" s="5"/>
      <c r="M965" s="5"/>
      <c r="N965" s="125"/>
      <c r="O965" s="126"/>
      <c r="P965" s="126"/>
    </row>
    <row r="966" spans="1:16" ht="12.75">
      <c r="A966" s="114"/>
      <c r="B966" s="165"/>
      <c r="C966" s="166"/>
      <c r="D966" s="118"/>
      <c r="E966" s="5"/>
      <c r="F966" s="5"/>
      <c r="G966" s="5"/>
      <c r="H966" s="5"/>
      <c r="I966" s="5"/>
      <c r="J966" s="5"/>
      <c r="K966" s="5"/>
      <c r="L966" s="5"/>
      <c r="M966" s="5"/>
      <c r="N966" s="125"/>
      <c r="O966" s="126"/>
      <c r="P966" s="126"/>
    </row>
    <row r="967" spans="1:16" ht="12.75">
      <c r="A967" s="114"/>
      <c r="B967" s="165"/>
      <c r="C967" s="166"/>
      <c r="D967" s="118"/>
      <c r="E967" s="5"/>
      <c r="F967" s="5"/>
      <c r="G967" s="5"/>
      <c r="H967" s="5"/>
      <c r="I967" s="5"/>
      <c r="J967" s="5"/>
      <c r="K967" s="5"/>
      <c r="L967" s="5"/>
      <c r="M967" s="5"/>
      <c r="N967" s="125"/>
      <c r="O967" s="126"/>
      <c r="P967" s="126"/>
    </row>
    <row r="968" spans="1:16" ht="12.75">
      <c r="A968" s="114"/>
      <c r="B968" s="165"/>
      <c r="C968" s="166"/>
      <c r="D968" s="118"/>
      <c r="E968" s="5"/>
      <c r="F968" s="5"/>
      <c r="G968" s="5"/>
      <c r="H968" s="5"/>
      <c r="I968" s="5"/>
      <c r="J968" s="5"/>
      <c r="K968" s="5"/>
      <c r="L968" s="5"/>
      <c r="M968" s="5"/>
      <c r="N968" s="125"/>
      <c r="O968" s="126"/>
      <c r="P968" s="126"/>
    </row>
    <row r="969" spans="1:16" ht="12.75">
      <c r="A969" s="114"/>
      <c r="B969" s="165"/>
      <c r="C969" s="166"/>
      <c r="D969" s="118"/>
      <c r="E969" s="5"/>
      <c r="F969" s="5"/>
      <c r="G969" s="5"/>
      <c r="H969" s="5"/>
      <c r="I969" s="5"/>
      <c r="J969" s="5"/>
      <c r="K969" s="5"/>
      <c r="L969" s="5"/>
      <c r="M969" s="5"/>
      <c r="N969" s="125"/>
      <c r="O969" s="126"/>
      <c r="P969" s="126"/>
    </row>
    <row r="970" spans="1:16" ht="12.75">
      <c r="A970" s="114"/>
      <c r="B970" s="165"/>
      <c r="C970" s="166"/>
      <c r="D970" s="118"/>
      <c r="E970" s="5"/>
      <c r="F970" s="5"/>
      <c r="G970" s="5"/>
      <c r="H970" s="5"/>
      <c r="I970" s="5"/>
      <c r="J970" s="5"/>
      <c r="K970" s="5"/>
      <c r="L970" s="5"/>
      <c r="M970" s="5"/>
      <c r="N970" s="125"/>
      <c r="O970" s="126"/>
      <c r="P970" s="126"/>
    </row>
    <row r="971" spans="1:16" ht="12.75">
      <c r="A971" s="114"/>
      <c r="B971" s="165"/>
      <c r="C971" s="166"/>
      <c r="D971" s="118"/>
      <c r="E971" s="5"/>
      <c r="F971" s="5"/>
      <c r="G971" s="5"/>
      <c r="H971" s="5"/>
      <c r="I971" s="5"/>
      <c r="J971" s="5"/>
      <c r="K971" s="5"/>
      <c r="L971" s="5"/>
      <c r="M971" s="5"/>
      <c r="N971" s="125"/>
      <c r="O971" s="126"/>
      <c r="P971" s="126"/>
    </row>
    <row r="972" spans="1:16" ht="12.75">
      <c r="A972" s="114"/>
      <c r="B972" s="165"/>
      <c r="C972" s="166"/>
      <c r="D972" s="118"/>
      <c r="E972" s="5"/>
      <c r="F972" s="5"/>
      <c r="G972" s="5"/>
      <c r="H972" s="5"/>
      <c r="I972" s="5"/>
      <c r="J972" s="5"/>
      <c r="K972" s="5"/>
      <c r="L972" s="5"/>
      <c r="M972" s="5"/>
      <c r="N972" s="125"/>
      <c r="O972" s="126"/>
      <c r="P972" s="126"/>
    </row>
    <row r="973" spans="1:16" ht="12.75">
      <c r="A973" s="114"/>
      <c r="B973" s="165"/>
      <c r="C973" s="166"/>
      <c r="D973" s="118"/>
      <c r="E973" s="5"/>
      <c r="F973" s="5"/>
      <c r="G973" s="5"/>
      <c r="H973" s="5"/>
      <c r="I973" s="5"/>
      <c r="J973" s="5"/>
      <c r="K973" s="5"/>
      <c r="L973" s="5"/>
      <c r="M973" s="5"/>
      <c r="N973" s="125"/>
      <c r="O973" s="126"/>
      <c r="P973" s="126"/>
    </row>
    <row r="974" spans="1:16" ht="12.75">
      <c r="A974" s="114"/>
      <c r="B974" s="165"/>
      <c r="C974" s="166"/>
      <c r="D974" s="118"/>
      <c r="E974" s="5"/>
      <c r="F974" s="5"/>
      <c r="G974" s="5"/>
      <c r="H974" s="5"/>
      <c r="I974" s="5"/>
      <c r="J974" s="5"/>
      <c r="K974" s="5"/>
      <c r="L974" s="5"/>
      <c r="M974" s="5"/>
      <c r="N974" s="125"/>
      <c r="O974" s="126"/>
      <c r="P974" s="126"/>
    </row>
    <row r="975" spans="1:16" ht="12.75">
      <c r="A975" s="114"/>
      <c r="B975" s="165"/>
      <c r="C975" s="166"/>
      <c r="D975" s="118"/>
      <c r="E975" s="5"/>
      <c r="F975" s="5"/>
      <c r="G975" s="5"/>
      <c r="H975" s="5"/>
      <c r="I975" s="5"/>
      <c r="J975" s="5"/>
      <c r="K975" s="5"/>
      <c r="L975" s="5"/>
      <c r="M975" s="5"/>
      <c r="N975" s="125"/>
      <c r="O975" s="126"/>
      <c r="P975" s="126"/>
    </row>
    <row r="976" spans="1:16" ht="12.75">
      <c r="A976" s="114"/>
      <c r="B976" s="165"/>
      <c r="C976" s="166"/>
      <c r="D976" s="118"/>
      <c r="E976" s="5"/>
      <c r="F976" s="5"/>
      <c r="G976" s="5"/>
      <c r="H976" s="5"/>
      <c r="I976" s="5"/>
      <c r="J976" s="5"/>
      <c r="K976" s="5"/>
      <c r="L976" s="5"/>
      <c r="M976" s="5"/>
      <c r="N976" s="125"/>
      <c r="O976" s="126"/>
      <c r="P976" s="126"/>
    </row>
    <row r="977" spans="1:16" ht="12.75">
      <c r="A977" s="114"/>
      <c r="B977" s="165"/>
      <c r="C977" s="166"/>
      <c r="D977" s="118"/>
      <c r="E977" s="5"/>
      <c r="F977" s="5"/>
      <c r="G977" s="5"/>
      <c r="H977" s="5"/>
      <c r="I977" s="5"/>
      <c r="J977" s="5"/>
      <c r="K977" s="5"/>
      <c r="L977" s="5"/>
      <c r="M977" s="5"/>
      <c r="N977" s="125"/>
      <c r="O977" s="126"/>
      <c r="P977" s="126"/>
    </row>
    <row r="978" spans="1:16" ht="12.75">
      <c r="A978" s="114"/>
      <c r="B978" s="165"/>
      <c r="C978" s="166"/>
      <c r="D978" s="118"/>
      <c r="E978" s="5"/>
      <c r="F978" s="5"/>
      <c r="G978" s="5"/>
      <c r="H978" s="5"/>
      <c r="I978" s="5"/>
      <c r="J978" s="5"/>
      <c r="K978" s="5"/>
      <c r="L978" s="5"/>
      <c r="M978" s="5"/>
      <c r="N978" s="125"/>
      <c r="O978" s="126"/>
      <c r="P978" s="126"/>
    </row>
    <row r="979" spans="1:16" ht="12.75">
      <c r="A979" s="114"/>
      <c r="B979" s="165"/>
      <c r="C979" s="166"/>
      <c r="D979" s="118"/>
      <c r="E979" s="5"/>
      <c r="F979" s="5"/>
      <c r="G979" s="5"/>
      <c r="H979" s="5"/>
      <c r="I979" s="5"/>
      <c r="J979" s="5"/>
      <c r="K979" s="5"/>
      <c r="L979" s="5"/>
      <c r="M979" s="5"/>
      <c r="N979" s="125"/>
      <c r="O979" s="126"/>
      <c r="P979" s="126"/>
    </row>
    <row r="980" spans="1:16" ht="12.75">
      <c r="A980" s="114"/>
      <c r="B980" s="165"/>
      <c r="C980" s="166"/>
      <c r="D980" s="118"/>
      <c r="E980" s="5"/>
      <c r="F980" s="5"/>
      <c r="G980" s="5"/>
      <c r="H980" s="5"/>
      <c r="I980" s="5"/>
      <c r="J980" s="5"/>
      <c r="K980" s="5"/>
      <c r="L980" s="5"/>
      <c r="M980" s="5"/>
      <c r="N980" s="125"/>
      <c r="O980" s="126"/>
      <c r="P980" s="126"/>
    </row>
    <row r="981" spans="1:16" ht="12.75">
      <c r="A981" s="114"/>
      <c r="B981" s="165"/>
      <c r="C981" s="166"/>
      <c r="D981" s="118"/>
      <c r="E981" s="5"/>
      <c r="F981" s="5"/>
      <c r="G981" s="5"/>
      <c r="H981" s="5"/>
      <c r="I981" s="5"/>
      <c r="J981" s="5"/>
      <c r="K981" s="5"/>
      <c r="L981" s="5"/>
      <c r="M981" s="5"/>
      <c r="N981" s="125"/>
      <c r="O981" s="126"/>
      <c r="P981" s="126"/>
    </row>
    <row r="982" spans="1:16" ht="12.75">
      <c r="A982" s="114"/>
      <c r="B982" s="165"/>
      <c r="C982" s="166"/>
      <c r="D982" s="118"/>
      <c r="E982" s="5"/>
      <c r="F982" s="5"/>
      <c r="G982" s="5"/>
      <c r="H982" s="5"/>
      <c r="I982" s="5"/>
      <c r="J982" s="5"/>
      <c r="K982" s="5"/>
      <c r="L982" s="5"/>
      <c r="M982" s="5"/>
      <c r="N982" s="125"/>
      <c r="O982" s="126"/>
      <c r="P982" s="126"/>
    </row>
    <row r="983" spans="1:16" ht="12.75">
      <c r="A983" s="114"/>
      <c r="B983" s="165"/>
      <c r="C983" s="166"/>
      <c r="D983" s="118"/>
      <c r="E983" s="5"/>
      <c r="F983" s="5"/>
      <c r="G983" s="5"/>
      <c r="H983" s="5"/>
      <c r="I983" s="5"/>
      <c r="J983" s="5"/>
      <c r="K983" s="5"/>
      <c r="L983" s="5"/>
      <c r="M983" s="5"/>
      <c r="N983" s="125"/>
      <c r="O983" s="126"/>
      <c r="P983" s="126"/>
    </row>
    <row r="984" spans="1:16" ht="12.75">
      <c r="A984" s="114"/>
      <c r="B984" s="165"/>
      <c r="C984" s="166"/>
      <c r="D984" s="118"/>
      <c r="E984" s="5"/>
      <c r="F984" s="5"/>
      <c r="G984" s="5"/>
      <c r="H984" s="5"/>
      <c r="I984" s="5"/>
      <c r="J984" s="5"/>
      <c r="K984" s="5"/>
      <c r="L984" s="5"/>
      <c r="M984" s="5"/>
      <c r="N984" s="125"/>
      <c r="O984" s="126"/>
      <c r="P984" s="126"/>
    </row>
    <row r="985" spans="1:16" ht="12.75">
      <c r="A985" s="114"/>
      <c r="B985" s="165"/>
      <c r="C985" s="166"/>
      <c r="D985" s="118"/>
      <c r="E985" s="5"/>
      <c r="F985" s="5"/>
      <c r="G985" s="5"/>
      <c r="H985" s="5"/>
      <c r="I985" s="5"/>
      <c r="J985" s="5"/>
      <c r="K985" s="5"/>
      <c r="L985" s="5"/>
      <c r="M985" s="5"/>
      <c r="N985" s="125"/>
      <c r="O985" s="126"/>
      <c r="P985" s="126"/>
    </row>
    <row r="986" spans="1:16" ht="12.75">
      <c r="A986" s="114"/>
      <c r="B986" s="165"/>
      <c r="C986" s="166"/>
      <c r="D986" s="118"/>
      <c r="E986" s="5"/>
      <c r="F986" s="5"/>
      <c r="G986" s="5"/>
      <c r="H986" s="5"/>
      <c r="I986" s="5"/>
      <c r="J986" s="5"/>
      <c r="K986" s="5"/>
      <c r="L986" s="5"/>
      <c r="M986" s="5"/>
      <c r="N986" s="125"/>
      <c r="O986" s="126"/>
      <c r="P986" s="126"/>
    </row>
    <row r="987" spans="1:16" ht="12.75">
      <c r="A987" s="114"/>
      <c r="B987" s="165"/>
      <c r="C987" s="166"/>
      <c r="D987" s="118"/>
      <c r="E987" s="5"/>
      <c r="F987" s="5"/>
      <c r="G987" s="5"/>
      <c r="H987" s="5"/>
      <c r="I987" s="5"/>
      <c r="J987" s="5"/>
      <c r="K987" s="5"/>
      <c r="L987" s="5"/>
      <c r="M987" s="5"/>
      <c r="N987" s="125"/>
      <c r="O987" s="126"/>
      <c r="P987" s="126"/>
    </row>
    <row r="988" spans="1:16" ht="12.75">
      <c r="A988" s="114"/>
      <c r="B988" s="165"/>
      <c r="C988" s="166"/>
      <c r="D988" s="118"/>
      <c r="E988" s="5"/>
      <c r="F988" s="5"/>
      <c r="G988" s="5"/>
      <c r="H988" s="5"/>
      <c r="I988" s="5"/>
      <c r="J988" s="5"/>
      <c r="K988" s="5"/>
      <c r="L988" s="5"/>
      <c r="M988" s="5"/>
      <c r="N988" s="125"/>
      <c r="O988" s="126"/>
      <c r="P988" s="126"/>
    </row>
    <row r="989" spans="1:16" ht="12.75">
      <c r="A989" s="114"/>
      <c r="B989" s="165"/>
      <c r="C989" s="166"/>
      <c r="D989" s="118"/>
      <c r="E989" s="5"/>
      <c r="F989" s="5"/>
      <c r="G989" s="5"/>
      <c r="H989" s="5"/>
      <c r="I989" s="5"/>
      <c r="J989" s="5"/>
      <c r="K989" s="5"/>
      <c r="L989" s="5"/>
      <c r="M989" s="5"/>
      <c r="N989" s="125"/>
      <c r="O989" s="126"/>
      <c r="P989" s="126"/>
    </row>
    <row r="990" spans="1:16" ht="12.75">
      <c r="A990" s="114"/>
      <c r="B990" s="165"/>
      <c r="C990" s="166"/>
      <c r="D990" s="118"/>
      <c r="E990" s="5"/>
      <c r="F990" s="5"/>
      <c r="G990" s="5"/>
      <c r="H990" s="5"/>
      <c r="I990" s="5"/>
      <c r="J990" s="5"/>
      <c r="K990" s="5"/>
      <c r="L990" s="5"/>
      <c r="M990" s="5"/>
      <c r="N990" s="125"/>
      <c r="O990" s="126"/>
      <c r="P990" s="126"/>
    </row>
    <row r="991" spans="1:16" ht="12.75">
      <c r="A991" s="114"/>
      <c r="B991" s="165"/>
      <c r="C991" s="166"/>
      <c r="D991" s="118"/>
      <c r="E991" s="5"/>
      <c r="F991" s="5"/>
      <c r="G991" s="5"/>
      <c r="H991" s="5"/>
      <c r="I991" s="5"/>
      <c r="J991" s="5"/>
      <c r="K991" s="5"/>
      <c r="L991" s="5"/>
      <c r="M991" s="5"/>
      <c r="N991" s="125"/>
      <c r="O991" s="126"/>
      <c r="P991" s="126"/>
    </row>
    <row r="992" spans="1:16" ht="12.75">
      <c r="A992" s="114"/>
      <c r="B992" s="165"/>
      <c r="C992" s="166"/>
      <c r="D992" s="118"/>
      <c r="E992" s="5"/>
      <c r="F992" s="5"/>
      <c r="G992" s="5"/>
      <c r="H992" s="5"/>
      <c r="I992" s="5"/>
      <c r="J992" s="5"/>
      <c r="K992" s="5"/>
      <c r="L992" s="5"/>
      <c r="M992" s="5"/>
      <c r="N992" s="125"/>
      <c r="O992" s="126"/>
      <c r="P992" s="126"/>
    </row>
    <row r="993" spans="1:16" ht="12.75">
      <c r="A993" s="114"/>
      <c r="B993" s="165"/>
      <c r="C993" s="166"/>
      <c r="D993" s="118"/>
      <c r="E993" s="5"/>
      <c r="F993" s="5"/>
      <c r="G993" s="5"/>
      <c r="H993" s="5"/>
      <c r="I993" s="5"/>
      <c r="J993" s="5"/>
      <c r="K993" s="5"/>
      <c r="L993" s="5"/>
      <c r="M993" s="5"/>
      <c r="N993" s="125"/>
      <c r="O993" s="126"/>
      <c r="P993" s="126"/>
    </row>
    <row r="994" spans="1:16" ht="12.75">
      <c r="A994" s="114"/>
      <c r="B994" s="165"/>
      <c r="C994" s="166"/>
      <c r="D994" s="118"/>
      <c r="E994" s="5"/>
      <c r="F994" s="5"/>
      <c r="G994" s="5"/>
      <c r="H994" s="5"/>
      <c r="I994" s="5"/>
      <c r="J994" s="5"/>
      <c r="K994" s="5"/>
      <c r="L994" s="5"/>
      <c r="M994" s="5"/>
      <c r="N994" s="125"/>
      <c r="O994" s="126"/>
      <c r="P994" s="126"/>
    </row>
    <row r="995" spans="1:16" ht="12.75">
      <c r="A995" s="114"/>
      <c r="B995" s="165"/>
      <c r="C995" s="166"/>
      <c r="D995" s="118"/>
      <c r="E995" s="5"/>
      <c r="F995" s="5"/>
      <c r="G995" s="5"/>
      <c r="H995" s="5"/>
      <c r="I995" s="5"/>
      <c r="J995" s="5"/>
      <c r="K995" s="5"/>
      <c r="L995" s="5"/>
      <c r="M995" s="5"/>
      <c r="N995" s="125"/>
      <c r="O995" s="126"/>
      <c r="P995" s="126"/>
    </row>
    <row r="996" spans="1:16" ht="12.75">
      <c r="A996" s="114"/>
      <c r="B996" s="165"/>
      <c r="C996" s="166"/>
      <c r="D996" s="118"/>
      <c r="E996" s="5"/>
      <c r="F996" s="5"/>
      <c r="G996" s="5"/>
      <c r="H996" s="5"/>
      <c r="I996" s="5"/>
      <c r="J996" s="5"/>
      <c r="K996" s="5"/>
      <c r="L996" s="5"/>
      <c r="M996" s="5"/>
      <c r="N996" s="125"/>
      <c r="O996" s="126"/>
      <c r="P996" s="126"/>
    </row>
    <row r="997" spans="1:16" ht="12.75">
      <c r="A997" s="114"/>
      <c r="B997" s="165"/>
      <c r="C997" s="166"/>
      <c r="D997" s="118"/>
      <c r="E997" s="5"/>
      <c r="F997" s="5"/>
      <c r="G997" s="5"/>
      <c r="H997" s="5"/>
      <c r="I997" s="5"/>
      <c r="J997" s="5"/>
      <c r="K997" s="5"/>
      <c r="L997" s="5"/>
      <c r="M997" s="5"/>
      <c r="N997" s="125"/>
      <c r="O997" s="126"/>
      <c r="P997" s="126"/>
    </row>
    <row r="998" spans="1:16" ht="12.75">
      <c r="A998" s="114"/>
      <c r="B998" s="165"/>
      <c r="C998" s="166"/>
      <c r="D998" s="118"/>
      <c r="E998" s="5"/>
      <c r="F998" s="5"/>
      <c r="G998" s="5"/>
      <c r="H998" s="5"/>
      <c r="I998" s="5"/>
      <c r="J998" s="5"/>
      <c r="K998" s="5"/>
      <c r="L998" s="5"/>
      <c r="M998" s="5"/>
      <c r="N998" s="125"/>
      <c r="O998" s="126"/>
      <c r="P998" s="126"/>
    </row>
    <row r="999" spans="1:16" ht="12.75">
      <c r="A999" s="114"/>
      <c r="B999" s="165"/>
      <c r="C999" s="166"/>
      <c r="D999" s="118"/>
      <c r="E999" s="5"/>
      <c r="F999" s="5"/>
      <c r="G999" s="5"/>
      <c r="H999" s="5"/>
      <c r="I999" s="5"/>
      <c r="J999" s="5"/>
      <c r="K999" s="5"/>
      <c r="L999" s="5"/>
      <c r="M999" s="5"/>
      <c r="N999" s="125"/>
      <c r="O999" s="126"/>
      <c r="P999" s="126"/>
    </row>
    <row r="1000" spans="1:16" ht="12.75">
      <c r="A1000" s="114"/>
      <c r="B1000" s="165"/>
      <c r="C1000" s="166"/>
      <c r="D1000" s="118"/>
      <c r="E1000" s="5"/>
      <c r="F1000" s="5"/>
      <c r="G1000" s="5"/>
      <c r="H1000" s="5"/>
      <c r="I1000" s="5"/>
      <c r="J1000" s="5"/>
      <c r="K1000" s="5"/>
      <c r="L1000" s="5"/>
      <c r="M1000" s="5"/>
      <c r="N1000" s="125"/>
      <c r="O1000" s="126"/>
      <c r="P1000" s="126"/>
    </row>
    <row r="1001" spans="1:16" ht="12.75">
      <c r="A1001" s="114"/>
      <c r="B1001" s="165"/>
      <c r="C1001" s="166"/>
      <c r="D1001" s="118"/>
      <c r="E1001" s="5"/>
      <c r="F1001" s="5"/>
      <c r="G1001" s="5"/>
      <c r="H1001" s="5"/>
      <c r="I1001" s="5"/>
      <c r="J1001" s="5"/>
      <c r="K1001" s="5"/>
      <c r="L1001" s="5"/>
      <c r="M1001" s="5"/>
      <c r="N1001" s="125"/>
      <c r="O1001" s="126"/>
      <c r="P1001" s="126"/>
    </row>
    <row r="1002" spans="1:16" ht="12.75">
      <c r="A1002" s="114"/>
      <c r="B1002" s="165"/>
      <c r="C1002" s="166"/>
      <c r="D1002" s="118"/>
      <c r="E1002" s="5"/>
      <c r="F1002" s="5"/>
      <c r="G1002" s="5"/>
      <c r="H1002" s="5"/>
      <c r="I1002" s="5"/>
      <c r="J1002" s="5"/>
      <c r="K1002" s="5"/>
      <c r="L1002" s="5"/>
      <c r="M1002" s="5"/>
      <c r="N1002" s="125"/>
      <c r="O1002" s="126"/>
      <c r="P1002" s="126"/>
    </row>
    <row r="1003" spans="1:16" ht="12.75">
      <c r="A1003" s="114"/>
      <c r="B1003" s="165"/>
      <c r="C1003" s="166"/>
      <c r="D1003" s="118"/>
      <c r="E1003" s="5"/>
      <c r="F1003" s="5"/>
      <c r="G1003" s="5"/>
      <c r="H1003" s="5"/>
      <c r="I1003" s="5"/>
      <c r="J1003" s="5"/>
      <c r="K1003" s="5"/>
      <c r="L1003" s="5"/>
      <c r="M1003" s="5"/>
      <c r="N1003" s="125"/>
      <c r="O1003" s="126"/>
      <c r="P1003" s="126"/>
    </row>
    <row r="1004" spans="1:16" ht="12.75">
      <c r="A1004" s="114"/>
      <c r="B1004" s="165"/>
      <c r="C1004" s="166"/>
      <c r="D1004" s="118"/>
      <c r="E1004" s="5"/>
      <c r="F1004" s="5"/>
      <c r="G1004" s="5"/>
      <c r="H1004" s="5"/>
      <c r="I1004" s="5"/>
      <c r="J1004" s="5"/>
      <c r="K1004" s="5"/>
      <c r="L1004" s="5"/>
      <c r="M1004" s="5"/>
      <c r="N1004" s="125"/>
      <c r="O1004" s="126"/>
      <c r="P1004" s="126"/>
    </row>
    <row r="1005" spans="1:16" ht="12.75">
      <c r="A1005" s="114"/>
      <c r="B1005" s="165"/>
      <c r="C1005" s="166"/>
      <c r="D1005" s="118"/>
      <c r="E1005" s="5"/>
      <c r="F1005" s="5"/>
      <c r="G1005" s="5"/>
      <c r="H1005" s="5"/>
      <c r="I1005" s="5"/>
      <c r="J1005" s="5"/>
      <c r="K1005" s="5"/>
      <c r="L1005" s="5"/>
      <c r="M1005" s="5"/>
      <c r="N1005" s="125"/>
      <c r="O1005" s="126"/>
      <c r="P1005" s="126"/>
    </row>
    <row r="1006" spans="1:16" ht="12.75">
      <c r="A1006" s="114"/>
      <c r="B1006" s="165"/>
      <c r="C1006" s="166"/>
      <c r="D1006" s="118"/>
      <c r="E1006" s="5"/>
      <c r="F1006" s="5"/>
      <c r="G1006" s="5"/>
      <c r="H1006" s="5"/>
      <c r="I1006" s="5"/>
      <c r="J1006" s="5"/>
      <c r="K1006" s="5"/>
      <c r="L1006" s="5"/>
      <c r="M1006" s="5"/>
      <c r="N1006" s="125"/>
      <c r="O1006" s="126"/>
      <c r="P1006" s="126"/>
    </row>
    <row r="1007" spans="1:16" ht="12.75">
      <c r="A1007" s="114"/>
      <c r="B1007" s="165"/>
      <c r="C1007" s="166"/>
      <c r="D1007" s="118"/>
      <c r="E1007" s="5"/>
      <c r="F1007" s="5"/>
      <c r="G1007" s="5"/>
      <c r="H1007" s="5"/>
      <c r="I1007" s="5"/>
      <c r="J1007" s="5"/>
      <c r="K1007" s="5"/>
      <c r="L1007" s="5"/>
      <c r="M1007" s="5"/>
      <c r="N1007" s="125"/>
      <c r="O1007" s="126"/>
      <c r="P1007" s="126"/>
    </row>
  </sheetData>
  <mergeCells count="9">
    <mergeCell ref="H17:L18"/>
    <mergeCell ref="H19:H20"/>
    <mergeCell ref="A1:P1"/>
    <mergeCell ref="A2:P2"/>
    <mergeCell ref="C3:D3"/>
    <mergeCell ref="H3:L3"/>
    <mergeCell ref="I4:J4"/>
    <mergeCell ref="H14:L15"/>
    <mergeCell ref="I16:J16"/>
  </mergeCell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ErrorMessage="1" xr:uid="{00000000-0002-0000-0300-000000000000}">
          <x14:formula1>
            <xm:f>'Target Precision'!$O$9:$O$10</xm:f>
          </x14:formula1>
          <xm:sqref>C3</xm:sqref>
        </x14:dataValidation>
        <x14:dataValidation type="list" allowBlank="1" showErrorMessage="1" xr:uid="{00000000-0002-0000-0300-000001000000}">
          <x14:formula1>
            <xm:f>'Target Precision'!$O$5:$O$7</xm:f>
          </x14:formula1>
          <xm:sqref>B3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Q1003"/>
  <sheetViews>
    <sheetView showGridLines="0" workbookViewId="0">
      <selection sqref="A1:Q1"/>
    </sheetView>
  </sheetViews>
  <sheetFormatPr defaultColWidth="12.59765625" defaultRowHeight="15.75" customHeight="1"/>
  <cols>
    <col min="2" max="2" width="13.3984375" customWidth="1"/>
    <col min="5" max="6" width="6.46484375" customWidth="1"/>
    <col min="7" max="7" width="8.46484375" customWidth="1"/>
    <col min="8" max="8" width="8.86328125" customWidth="1"/>
    <col min="9" max="9" width="13" customWidth="1"/>
    <col min="10" max="10" width="9.73046875" customWidth="1"/>
    <col min="11" max="11" width="9.59765625" customWidth="1"/>
    <col min="12" max="12" width="10.86328125" customWidth="1"/>
    <col min="13" max="13" width="34.73046875" customWidth="1"/>
    <col min="15" max="15" width="18.59765625" customWidth="1"/>
    <col min="16" max="16" width="6.265625" customWidth="1"/>
    <col min="17" max="17" width="5.1328125" customWidth="1"/>
  </cols>
  <sheetData>
    <row r="1" spans="1:17" ht="13.5">
      <c r="A1" s="354" t="s">
        <v>178</v>
      </c>
      <c r="B1" s="329"/>
      <c r="C1" s="329"/>
      <c r="D1" s="329"/>
      <c r="E1" s="329"/>
      <c r="F1" s="329"/>
      <c r="G1" s="329"/>
      <c r="H1" s="329"/>
      <c r="I1" s="329"/>
      <c r="J1" s="329"/>
      <c r="K1" s="329"/>
      <c r="L1" s="329"/>
      <c r="M1" s="329"/>
      <c r="N1" s="329"/>
      <c r="O1" s="329"/>
      <c r="P1" s="329"/>
      <c r="Q1" s="329"/>
    </row>
    <row r="2" spans="1:17" ht="13.5">
      <c r="A2" s="354" t="s">
        <v>88</v>
      </c>
      <c r="B2" s="329"/>
      <c r="C2" s="329"/>
      <c r="D2" s="329"/>
      <c r="E2" s="329"/>
      <c r="F2" s="329"/>
      <c r="G2" s="329"/>
      <c r="H2" s="329"/>
      <c r="I2" s="329"/>
      <c r="J2" s="329"/>
      <c r="K2" s="329"/>
      <c r="L2" s="329"/>
      <c r="M2" s="329"/>
      <c r="N2" s="329"/>
      <c r="O2" s="329"/>
      <c r="P2" s="329"/>
      <c r="Q2" s="329"/>
    </row>
    <row r="3" spans="1:17">
      <c r="A3" s="346" t="s">
        <v>89</v>
      </c>
      <c r="B3" s="331"/>
      <c r="C3" s="331"/>
      <c r="D3" s="331"/>
      <c r="E3" s="331"/>
      <c r="F3" s="331"/>
      <c r="G3" s="331"/>
      <c r="H3" s="331"/>
      <c r="I3" s="331"/>
      <c r="J3" s="331"/>
      <c r="K3" s="331"/>
      <c r="L3" s="331"/>
      <c r="M3" s="331"/>
      <c r="N3" s="331"/>
      <c r="O3" s="331"/>
      <c r="P3" s="331"/>
      <c r="Q3" s="331"/>
    </row>
    <row r="4" spans="1:17" ht="15.75" customHeight="1">
      <c r="A4" s="167" t="s">
        <v>61</v>
      </c>
      <c r="B4" s="117" t="s">
        <v>62</v>
      </c>
      <c r="C4" s="347" t="s">
        <v>63</v>
      </c>
      <c r="D4" s="348"/>
      <c r="E4" s="355" t="s">
        <v>83</v>
      </c>
      <c r="F4" s="329"/>
      <c r="G4" s="329"/>
      <c r="H4" s="169">
        <f>TAN(2*PI()/21600)*VLOOKUP(B4,O:Q,3,FALSE)/VLOOKUP(C4,O:Q,3,FALSE)</f>
        <v>1.0471975807331373E-2</v>
      </c>
      <c r="I4" s="356" t="s">
        <v>90</v>
      </c>
      <c r="J4" s="343"/>
      <c r="K4" s="343"/>
      <c r="L4" s="343"/>
      <c r="M4" s="5"/>
      <c r="N4" s="5"/>
      <c r="O4" s="170" t="s">
        <v>91</v>
      </c>
      <c r="P4" s="170" t="s">
        <v>92</v>
      </c>
      <c r="Q4" s="139" t="s">
        <v>93</v>
      </c>
    </row>
    <row r="5" spans="1:17" ht="15.75" customHeight="1">
      <c r="A5" s="167" t="s">
        <v>67</v>
      </c>
      <c r="B5" s="122" t="s">
        <v>68</v>
      </c>
      <c r="C5" s="48" t="s">
        <v>69</v>
      </c>
      <c r="D5" s="123" t="s">
        <v>70</v>
      </c>
      <c r="E5" s="124" t="s">
        <v>94</v>
      </c>
      <c r="F5" s="124" t="s">
        <v>95</v>
      </c>
      <c r="G5" s="132" t="s">
        <v>96</v>
      </c>
      <c r="H5" s="5"/>
      <c r="I5" s="171"/>
      <c r="J5" s="172" t="s">
        <v>97</v>
      </c>
      <c r="K5" s="173">
        <f ca="1">SUM(G:G)</f>
        <v>3.4938990818075011</v>
      </c>
      <c r="L5" s="171"/>
      <c r="M5" s="5"/>
      <c r="N5" s="5"/>
      <c r="O5" s="5" t="s">
        <v>62</v>
      </c>
      <c r="P5" s="5" t="s">
        <v>98</v>
      </c>
      <c r="Q5" s="5">
        <f t="shared" ref="Q5:Q7" si="0">CONVERT(1, P5,$Q$4)</f>
        <v>91.44</v>
      </c>
    </row>
    <row r="6" spans="1:17" ht="15.75" customHeight="1">
      <c r="A6" s="127">
        <v>1</v>
      </c>
      <c r="B6" s="174">
        <v>100</v>
      </c>
      <c r="C6" s="129">
        <v>0.48799999999999999</v>
      </c>
      <c r="D6" s="130">
        <v>0.45900000000000002</v>
      </c>
      <c r="E6" s="131">
        <f t="shared" ref="E6:F6" si="1">IFERROR(C6/($B6*$H$4),"")</f>
        <v>0.4660056602292319</v>
      </c>
      <c r="F6" s="131">
        <f t="shared" si="1"/>
        <v>0.43831270091233082</v>
      </c>
      <c r="G6" s="131">
        <f ca="1">IFERROR(POWER(E6-VLOOKUP(A6,I:J,2,FALSE),2)+POWER(F6-VLOOKUP(A6,I:K,3,FALSE),2),"")</f>
        <v>0.11428268961302461</v>
      </c>
      <c r="H6" s="5"/>
      <c r="I6" s="171"/>
      <c r="J6" s="172" t="s">
        <v>99</v>
      </c>
      <c r="K6" s="172">
        <f ca="1">COUNT(G:G)</f>
        <v>30</v>
      </c>
      <c r="L6" s="171"/>
      <c r="M6" s="5"/>
      <c r="N6" s="5"/>
      <c r="O6" s="5" t="s">
        <v>100</v>
      </c>
      <c r="P6" s="5" t="s">
        <v>101</v>
      </c>
      <c r="Q6" s="5">
        <f t="shared" si="0"/>
        <v>100</v>
      </c>
    </row>
    <row r="7" spans="1:17" ht="15.75" customHeight="1">
      <c r="A7" s="127">
        <v>1</v>
      </c>
      <c r="B7" s="174">
        <v>100</v>
      </c>
      <c r="C7" s="129">
        <v>0.79100000000000004</v>
      </c>
      <c r="D7" s="130">
        <v>0.45900000000000002</v>
      </c>
      <c r="E7" s="131">
        <f t="shared" ref="E7:F7" si="2">IFERROR(C7/($B7*$H$4),"")</f>
        <v>0.75534933860926734</v>
      </c>
      <c r="F7" s="131">
        <f t="shared" si="2"/>
        <v>0.43831270091233082</v>
      </c>
      <c r="G7" s="131">
        <f ca="1">IFERROR(POWER(E7-VLOOKUP(A7,I:J,2,FALSE),2)+POWER(F7-VLOOKUP(A7,I:K,3,FALSE),2),"")</f>
        <v>0.19966027094475142</v>
      </c>
      <c r="H7" s="5"/>
      <c r="I7" s="171"/>
      <c r="J7" s="172" t="s">
        <v>102</v>
      </c>
      <c r="K7" s="172">
        <f ca="1">IFERROR(__xludf.DUMMYFUNCTION("COUNTUNIQUE(A6:A1006)"),3)</f>
        <v>3</v>
      </c>
      <c r="L7" s="175"/>
      <c r="M7" s="5"/>
      <c r="N7" s="5"/>
      <c r="O7" s="5" t="s">
        <v>103</v>
      </c>
      <c r="P7" s="5" t="s">
        <v>104</v>
      </c>
      <c r="Q7" s="5">
        <f t="shared" si="0"/>
        <v>30.48</v>
      </c>
    </row>
    <row r="8" spans="1:17" ht="15.75" customHeight="1">
      <c r="A8" s="127">
        <v>1</v>
      </c>
      <c r="B8" s="174">
        <v>100</v>
      </c>
      <c r="C8" s="129">
        <v>0.08</v>
      </c>
      <c r="D8" s="130">
        <v>5.1999999999999998E-2</v>
      </c>
      <c r="E8" s="131">
        <f t="shared" ref="E8:F8" si="3">IFERROR(C8/($B8*$H$4),"")</f>
        <v>7.6394370529382277E-2</v>
      </c>
      <c r="F8" s="131">
        <f t="shared" si="3"/>
        <v>4.9656340844098479E-2</v>
      </c>
      <c r="G8" s="131">
        <f ca="1">IFERROR(POWER(E8-VLOOKUP(A8,I:J,2,FALSE),2)+POWER(F8-VLOOKUP(A8,I:K,3,FALSE),2),"")</f>
        <v>0.15213435658407617</v>
      </c>
      <c r="H8" s="5"/>
      <c r="I8" s="171"/>
      <c r="J8" s="176" t="s">
        <v>101</v>
      </c>
      <c r="K8" s="172">
        <f ca="1">2*(K6-K7)+1</f>
        <v>55</v>
      </c>
      <c r="L8" s="177" t="s">
        <v>105</v>
      </c>
      <c r="M8" s="5"/>
      <c r="N8" s="5"/>
      <c r="O8" s="170" t="s">
        <v>106</v>
      </c>
      <c r="P8" s="178"/>
      <c r="Q8" s="178"/>
    </row>
    <row r="9" spans="1:17" ht="15.75" customHeight="1">
      <c r="A9" s="127">
        <v>1</v>
      </c>
      <c r="B9" s="174">
        <v>100</v>
      </c>
      <c r="C9" s="129">
        <v>0.08</v>
      </c>
      <c r="D9" s="130">
        <v>-0.185</v>
      </c>
      <c r="E9" s="131">
        <f t="shared" ref="E9:F9" si="4">IFERROR(C9/($B9*$H$4),"")</f>
        <v>7.6394370529382277E-2</v>
      </c>
      <c r="F9" s="131">
        <f t="shared" si="4"/>
        <v>-0.17666198184919651</v>
      </c>
      <c r="G9" s="131">
        <f ca="1">IFERROR(POWER(E9-VLOOKUP(A9,I:J,2,FALSE),2)+POWER(F9-VLOOKUP(A9,I:K,3,FALSE),2),"")</f>
        <v>0.22626285545766395</v>
      </c>
      <c r="H9" s="5"/>
      <c r="I9" s="179"/>
      <c r="J9" s="180" t="s">
        <v>107</v>
      </c>
      <c r="K9" s="181">
        <f ca="1">EXP(GAMMALN((K8-1)/2) - LN(SQRT(2/(K8-1))) - GAMMALN(K8/2))</f>
        <v>1.0046400971928902</v>
      </c>
      <c r="L9" s="177" t="s">
        <v>108</v>
      </c>
      <c r="M9" s="5"/>
      <c r="N9" s="5"/>
      <c r="O9" s="5" t="s">
        <v>63</v>
      </c>
      <c r="P9" s="5" t="s">
        <v>109</v>
      </c>
      <c r="Q9" s="5">
        <f t="shared" ref="Q9:Q10" si="5">CONVERT(1, P9,$Q$4)</f>
        <v>2.54</v>
      </c>
    </row>
    <row r="10" spans="1:17" ht="15.75" customHeight="1">
      <c r="A10" s="127">
        <v>1</v>
      </c>
      <c r="B10" s="174">
        <v>100</v>
      </c>
      <c r="C10" s="129">
        <v>0.109</v>
      </c>
      <c r="D10" s="130">
        <v>-0.26100000000000001</v>
      </c>
      <c r="E10" s="131">
        <f t="shared" ref="E10:F10" si="6">IFERROR(C10/($B10*$H$4),"")</f>
        <v>0.10408732984628336</v>
      </c>
      <c r="F10" s="131">
        <f t="shared" si="6"/>
        <v>-0.24923663385210967</v>
      </c>
      <c r="G10" s="131">
        <f ca="1">IFERROR(POWER(E10-VLOOKUP(A10,I:J,2,FALSE),2)+POWER(F10-VLOOKUP(A10,I:K,3,FALSE),2),"")</f>
        <v>0.25107266304834064</v>
      </c>
      <c r="H10" s="5"/>
      <c r="I10" s="182"/>
      <c r="J10" s="183" t="s">
        <v>110</v>
      </c>
      <c r="K10" s="184">
        <f ca="1">K9*SQRT(K5/(K8-1))</f>
        <v>0.25554583447158319</v>
      </c>
      <c r="L10" s="177" t="s">
        <v>111</v>
      </c>
      <c r="M10" s="5"/>
      <c r="N10" s="5"/>
      <c r="O10" s="5" t="s">
        <v>93</v>
      </c>
      <c r="P10" s="5" t="s">
        <v>93</v>
      </c>
      <c r="Q10" s="5">
        <f t="shared" si="5"/>
        <v>1</v>
      </c>
    </row>
    <row r="11" spans="1:17" ht="15.75" customHeight="1">
      <c r="A11" s="127">
        <v>1</v>
      </c>
      <c r="B11" s="174">
        <v>100</v>
      </c>
      <c r="C11" s="129">
        <v>0.39300000000000002</v>
      </c>
      <c r="D11" s="130">
        <v>9.9000000000000005E-2</v>
      </c>
      <c r="E11" s="131">
        <f t="shared" ref="E11:F11" si="7">IFERROR(C11/($B11*$H$4),"")</f>
        <v>0.37528734522559043</v>
      </c>
      <c r="F11" s="131">
        <f t="shared" si="7"/>
        <v>9.4538033530110574E-2</v>
      </c>
      <c r="G11" s="131">
        <f ca="1">IFERROR(POWER(E11-VLOOKUP(A11,I:J,2,FALSE),2)+POWER(F11-VLOOKUP(A11,I:K,3,FALSE),2),"")</f>
        <v>7.7510701113960422E-3</v>
      </c>
      <c r="H11" s="5"/>
      <c r="I11" s="182"/>
      <c r="J11" s="183" t="s">
        <v>112</v>
      </c>
      <c r="K11" s="184">
        <f ca="1">SQRT(K5/CHIINV(0.95,K8-1))</f>
        <v>0.30276124110689728</v>
      </c>
      <c r="L11" s="177" t="s">
        <v>113</v>
      </c>
      <c r="M11" s="5"/>
      <c r="N11" s="5"/>
      <c r="O11" s="5"/>
      <c r="P11" s="5"/>
      <c r="Q11" s="5"/>
    </row>
    <row r="12" spans="1:17" ht="15.75" customHeight="1">
      <c r="A12" s="127">
        <v>1</v>
      </c>
      <c r="B12" s="174">
        <v>100</v>
      </c>
      <c r="C12" s="129">
        <v>0.82</v>
      </c>
      <c r="D12" s="130">
        <v>-0.109</v>
      </c>
      <c r="E12" s="131">
        <f t="shared" ref="E12:F12" si="8">IFERROR(C12/($B12*$H$4),"")</f>
        <v>0.78304229792616831</v>
      </c>
      <c r="F12" s="131">
        <f t="shared" si="8"/>
        <v>-0.10408732984628336</v>
      </c>
      <c r="G12" s="131">
        <f ca="1">IFERROR(POWER(E12-VLOOKUP(A12,I:J,2,FALSE),2)+POWER(F12-VLOOKUP(A12,I:K,3,FALSE),2),"")</f>
        <v>0.14409786471446051</v>
      </c>
      <c r="H12" s="5"/>
      <c r="I12" s="171"/>
      <c r="J12" s="185" t="s">
        <v>114</v>
      </c>
      <c r="K12" s="186">
        <f ca="1">ROUND(10*K11,0)</f>
        <v>3</v>
      </c>
      <c r="L12" s="177" t="s">
        <v>115</v>
      </c>
      <c r="M12" s="5"/>
      <c r="N12" s="5"/>
      <c r="O12" s="5"/>
      <c r="P12" s="5"/>
      <c r="Q12" s="5"/>
    </row>
    <row r="13" spans="1:17">
      <c r="A13" s="127">
        <v>1</v>
      </c>
      <c r="B13" s="174">
        <v>100</v>
      </c>
      <c r="C13" s="129">
        <v>0.876</v>
      </c>
      <c r="D13" s="130">
        <v>-1.4E-2</v>
      </c>
      <c r="E13" s="131">
        <f t="shared" ref="E13:F13" si="9">IFERROR(C13/($B13*$H$4),"")</f>
        <v>0.83651835729673596</v>
      </c>
      <c r="F13" s="131">
        <f t="shared" si="9"/>
        <v>-1.3369014842641899E-2</v>
      </c>
      <c r="G13" s="131">
        <f ca="1">IFERROR(POWER(E13-VLOOKUP(A13,I:J,2,FALSE),2)+POWER(F13-VLOOKUP(A13,I:K,3,FALSE),2),"")</f>
        <v>0.15232402982915511</v>
      </c>
      <c r="H13" s="5"/>
      <c r="I13" s="5"/>
      <c r="J13" s="5"/>
      <c r="K13" s="5"/>
      <c r="L13" s="5"/>
      <c r="M13" s="5"/>
      <c r="N13" s="5"/>
      <c r="O13" s="5"/>
      <c r="P13" s="5"/>
      <c r="Q13" s="5"/>
    </row>
    <row r="14" spans="1:17">
      <c r="A14" s="127">
        <v>1</v>
      </c>
      <c r="B14" s="174">
        <v>100</v>
      </c>
      <c r="C14" s="129">
        <v>0.57299999999999995</v>
      </c>
      <c r="D14" s="130">
        <v>0.223</v>
      </c>
      <c r="E14" s="131">
        <f t="shared" ref="E14:F14" si="10">IFERROR(C14/($B14*$H$4),"")</f>
        <v>0.54717467891670046</v>
      </c>
      <c r="F14" s="131">
        <f t="shared" si="10"/>
        <v>0.21294930785065311</v>
      </c>
      <c r="G14" s="131">
        <f ca="1">IFERROR(POWER(E14-VLOOKUP(A14,I:J,2,FALSE),2)+POWER(F14-VLOOKUP(A14,I:K,3,FALSE),2),"")</f>
        <v>1.975884554985052E-2</v>
      </c>
      <c r="H14" s="5"/>
      <c r="I14" s="5"/>
      <c r="J14" s="5"/>
      <c r="K14" s="5"/>
      <c r="L14" s="5"/>
      <c r="M14" s="5"/>
      <c r="N14" s="5"/>
      <c r="O14" s="5"/>
      <c r="P14" s="5"/>
      <c r="Q14" s="5"/>
    </row>
    <row r="15" spans="1:17" ht="15.75" customHeight="1">
      <c r="A15" s="144">
        <v>1</v>
      </c>
      <c r="B15" s="187">
        <v>100</v>
      </c>
      <c r="C15" s="146">
        <v>0.64</v>
      </c>
      <c r="D15" s="147">
        <v>0.32700000000000001</v>
      </c>
      <c r="E15" s="131">
        <f t="shared" ref="E15:F15" si="11">IFERROR(C15/($B15*$H$4),"")</f>
        <v>0.61115496423505822</v>
      </c>
      <c r="F15" s="131">
        <f t="shared" si="11"/>
        <v>0.31226198953885004</v>
      </c>
      <c r="G15" s="131">
        <f ca="1">IFERROR(POWER(E15-VLOOKUP(A15,I:J,2,FALSE),2)+POWER(F15-VLOOKUP(A15,I:K,3,FALSE),2),"")</f>
        <v>6.6849788093686191E-2</v>
      </c>
      <c r="H15" s="5"/>
      <c r="I15" s="120" t="s">
        <v>64</v>
      </c>
      <c r="J15" s="120" t="s">
        <v>116</v>
      </c>
      <c r="K15" s="120" t="s">
        <v>117</v>
      </c>
      <c r="L15" s="5"/>
      <c r="M15" s="5"/>
      <c r="N15" s="5"/>
      <c r="O15" s="5"/>
      <c r="P15" s="5"/>
      <c r="Q15" s="5"/>
    </row>
    <row r="16" spans="1:17">
      <c r="A16" s="127">
        <v>2</v>
      </c>
      <c r="B16" s="174">
        <v>100</v>
      </c>
      <c r="C16" s="129">
        <v>-0.249</v>
      </c>
      <c r="D16" s="130">
        <v>0.33100000000000002</v>
      </c>
      <c r="E16" s="131">
        <f t="shared" ref="E16:F16" si="12">IFERROR(C16/($B16*$H$4),"")</f>
        <v>-0.23777747827270232</v>
      </c>
      <c r="F16" s="131">
        <f t="shared" si="12"/>
        <v>0.31608170806531916</v>
      </c>
      <c r="G16" s="131">
        <f ca="1">IFERROR(POWER(E16-VLOOKUP(A16,I:J,2,FALSE),2)+POWER(F16-VLOOKUP(A16,I:K,3,FALSE),2),"")</f>
        <v>0.16940425145100332</v>
      </c>
      <c r="H16" s="5"/>
      <c r="I16" s="125">
        <f ca="1">IFERROR(__xludf.DUMMYFUNCTION("unique(A6:A103)"),1)</f>
        <v>1</v>
      </c>
      <c r="J16" s="126">
        <f t="shared" ref="J16:K16" ca="1" si="13">IFERROR(AVERAGEIF($A:$A,$I16,E:E),"")</f>
        <v>0.46314087133438003</v>
      </c>
      <c r="K16" s="126">
        <f t="shared" ca="1" si="13"/>
        <v>0.10026761131981424</v>
      </c>
      <c r="L16" s="5"/>
      <c r="M16" s="5"/>
      <c r="N16" s="5"/>
      <c r="O16" s="5"/>
      <c r="P16" s="5"/>
      <c r="Q16" s="5"/>
    </row>
    <row r="17" spans="1:17">
      <c r="A17" s="127">
        <v>2</v>
      </c>
      <c r="B17" s="174">
        <v>100</v>
      </c>
      <c r="C17" s="129">
        <v>1.6E-2</v>
      </c>
      <c r="D17" s="130">
        <v>0.151</v>
      </c>
      <c r="E17" s="131">
        <f t="shared" ref="E17:F17" si="14">IFERROR(C17/($B17*$H$4),"")</f>
        <v>1.5278874105876455E-2</v>
      </c>
      <c r="F17" s="131">
        <f t="shared" si="14"/>
        <v>0.14419437437420904</v>
      </c>
      <c r="G17" s="131">
        <f ca="1">IFERROR(POWER(E17-VLOOKUP(A17,I:J,2,FALSE),2)+POWER(F17-VLOOKUP(A17,I:K,3,FALSE),2),"")</f>
        <v>6.0395937076133395E-2</v>
      </c>
      <c r="H17" s="5"/>
      <c r="I17" s="125">
        <f ca="1">IFERROR(__xludf.DUMMYFUNCTION("""COMPUTED_VALUE"""),2)</f>
        <v>2</v>
      </c>
      <c r="J17" s="126">
        <f t="shared" ref="J17:K17" ca="1" si="15">IFERROR(AVERAGEIF($A:$A,$I17,E:E),"")</f>
        <v>-0.10122254095143153</v>
      </c>
      <c r="K17" s="126">
        <f t="shared" ca="1" si="15"/>
        <v>-7.2192680150266253E-2</v>
      </c>
      <c r="L17" s="5"/>
      <c r="M17" s="5"/>
      <c r="N17" s="5"/>
      <c r="O17" s="5"/>
      <c r="P17" s="5"/>
      <c r="Q17" s="5"/>
    </row>
    <row r="18" spans="1:17">
      <c r="A18" s="127">
        <v>2</v>
      </c>
      <c r="B18" s="174">
        <v>100</v>
      </c>
      <c r="C18" s="129">
        <v>0.253</v>
      </c>
      <c r="D18" s="130">
        <v>-0.17100000000000001</v>
      </c>
      <c r="E18" s="131">
        <f t="shared" ref="E18:F18" si="16">IFERROR(C18/($B18*$H$4),"")</f>
        <v>0.24159719679917144</v>
      </c>
      <c r="F18" s="131">
        <f t="shared" si="16"/>
        <v>-0.16329296700655463</v>
      </c>
      <c r="G18" s="131">
        <f ca="1">IFERROR(POWER(E18-VLOOKUP(A18,I:J,2,FALSE),2)+POWER(F18-VLOOKUP(A18,I:K,3,FALSE),2),"")</f>
        <v>0.12582463485669024</v>
      </c>
      <c r="H18" s="5"/>
      <c r="I18" s="125">
        <f ca="1">IFERROR(__xludf.DUMMYFUNCTION("""COMPUTED_VALUE"""),3)</f>
        <v>3</v>
      </c>
      <c r="J18" s="126">
        <f t="shared" ref="J18:K18" ca="1" si="17">IFERROR(AVERAGEIF($A:$A,$I18,E:E),"")</f>
        <v>4.8572257327350596E-18</v>
      </c>
      <c r="K18" s="126">
        <f t="shared" ca="1" si="17"/>
        <v>-0.68649891216966141</v>
      </c>
      <c r="L18" s="5"/>
      <c r="M18" s="5"/>
      <c r="N18" s="5"/>
      <c r="O18" s="5"/>
      <c r="P18" s="5"/>
      <c r="Q18" s="5"/>
    </row>
    <row r="19" spans="1:17">
      <c r="A19" s="127">
        <v>2</v>
      </c>
      <c r="B19" s="174">
        <v>100</v>
      </c>
      <c r="C19" s="129">
        <v>-0.154</v>
      </c>
      <c r="D19" s="130">
        <v>-0.56000000000000005</v>
      </c>
      <c r="E19" s="131">
        <f t="shared" ref="E19:F19" si="18">IFERROR(C19/($B19*$H$4),"")</f>
        <v>-0.14705916326906088</v>
      </c>
      <c r="F19" s="131">
        <f t="shared" si="18"/>
        <v>-0.53476059370567597</v>
      </c>
      <c r="G19" s="131">
        <f ca="1">IFERROR(POWER(E19-VLOOKUP(A19,I:J,2,FALSE),2)+POWER(F19-VLOOKUP(A19,I:K,3,FALSE),2),"")</f>
        <v>0.216070070596494</v>
      </c>
      <c r="H19" s="5"/>
      <c r="I19" s="125"/>
      <c r="J19" s="126" t="str">
        <f t="shared" ref="J19:K19" si="19">IFERROR(AVERAGEIF($A:$A,$I19,E:E),"")</f>
        <v/>
      </c>
      <c r="K19" s="126" t="str">
        <f t="shared" si="19"/>
        <v/>
      </c>
      <c r="L19" s="5"/>
      <c r="M19" s="5"/>
      <c r="N19" s="5"/>
      <c r="O19" s="5"/>
      <c r="P19" s="5"/>
      <c r="Q19" s="5"/>
    </row>
    <row r="20" spans="1:17">
      <c r="A20" s="127">
        <v>2</v>
      </c>
      <c r="B20" s="174">
        <v>100</v>
      </c>
      <c r="C20" s="129">
        <v>-0.42</v>
      </c>
      <c r="D20" s="130">
        <v>-0.124</v>
      </c>
      <c r="E20" s="131">
        <f t="shared" ref="E20:F20" si="20">IFERROR(C20/($B20*$H$4),"")</f>
        <v>-0.40107044527925695</v>
      </c>
      <c r="F20" s="131">
        <f t="shared" si="20"/>
        <v>-0.11841127432054252</v>
      </c>
      <c r="G20" s="131">
        <f ca="1">IFERROR(POWER(E20-VLOOKUP(A20,I:J,2,FALSE),2)+POWER(F20-VLOOKUP(A20,I:K,3,FALSE),2),"")</f>
        <v>9.2044924176865453E-2</v>
      </c>
      <c r="H20" s="5"/>
      <c r="I20" s="125"/>
      <c r="J20" s="126" t="str">
        <f t="shared" ref="J20:K20" si="21">IFERROR(AVERAGEIF($A:$A,$I20,E:E),"")</f>
        <v/>
      </c>
      <c r="K20" s="126" t="str">
        <f t="shared" si="21"/>
        <v/>
      </c>
      <c r="L20" s="5"/>
      <c r="M20" s="5"/>
      <c r="N20" s="5"/>
      <c r="O20" s="5"/>
      <c r="P20" s="5"/>
      <c r="Q20" s="5"/>
    </row>
    <row r="21" spans="1:17">
      <c r="A21" s="127">
        <v>2</v>
      </c>
      <c r="B21" s="174">
        <v>100</v>
      </c>
      <c r="C21" s="129">
        <v>0.13</v>
      </c>
      <c r="D21" s="130">
        <v>-0.105</v>
      </c>
      <c r="E21" s="131">
        <f t="shared" ref="E21:F21" si="22">IFERROR(C21/($B21*$H$4),"")</f>
        <v>0.1241408521102462</v>
      </c>
      <c r="F21" s="131">
        <f t="shared" si="22"/>
        <v>-0.10026761131981424</v>
      </c>
      <c r="G21" s="131">
        <f ca="1">IFERROR(POWER(E21-VLOOKUP(A21,I:J,2,FALSE),2)+POWER(F21-VLOOKUP(A21,I:K,3,FALSE),2),"")</f>
        <v>5.1576860692447116E-2</v>
      </c>
      <c r="H21" s="5"/>
      <c r="I21" s="125"/>
      <c r="J21" s="126" t="str">
        <f t="shared" ref="J21:K21" si="23">IFERROR(AVERAGEIF($A:$A,$I21,E:E),"")</f>
        <v/>
      </c>
      <c r="K21" s="126" t="str">
        <f t="shared" si="23"/>
        <v/>
      </c>
      <c r="L21" s="5"/>
      <c r="M21" s="5"/>
      <c r="N21" s="5"/>
      <c r="O21" s="5"/>
      <c r="P21" s="5"/>
      <c r="Q21" s="5"/>
    </row>
    <row r="22" spans="1:17">
      <c r="A22" s="127">
        <v>2</v>
      </c>
      <c r="B22" s="174">
        <v>100</v>
      </c>
      <c r="C22" s="129">
        <v>-3.0000000000000001E-3</v>
      </c>
      <c r="D22" s="130">
        <v>-0.17100000000000001</v>
      </c>
      <c r="E22" s="131">
        <f t="shared" ref="E22:F22" si="24">IFERROR(C22/($B22*$H$4),"")</f>
        <v>-2.8647888948518355E-3</v>
      </c>
      <c r="F22" s="131">
        <f t="shared" si="24"/>
        <v>-0.16329296700655463</v>
      </c>
      <c r="G22" s="131">
        <f ca="1">IFERROR(POWER(E22-VLOOKUP(A22,I:J,2,FALSE),2)+POWER(F22-VLOOKUP(A22,I:K,3,FALSE),2),"")</f>
        <v>1.7973509654921636E-2</v>
      </c>
      <c r="H22" s="5"/>
      <c r="I22" s="125"/>
      <c r="J22" s="126" t="str">
        <f t="shared" ref="J22:K22" si="25">IFERROR(AVERAGEIF($A:$A,$L19,E:E),"")</f>
        <v/>
      </c>
      <c r="K22" s="126" t="str">
        <f t="shared" si="25"/>
        <v/>
      </c>
      <c r="L22" s="5"/>
      <c r="M22" s="5"/>
      <c r="N22" s="5"/>
      <c r="O22" s="5"/>
      <c r="P22" s="5"/>
      <c r="Q22" s="5"/>
    </row>
    <row r="23" spans="1:17">
      <c r="A23" s="127">
        <v>2</v>
      </c>
      <c r="B23" s="174">
        <v>100</v>
      </c>
      <c r="C23" s="129">
        <v>-0.192</v>
      </c>
      <c r="D23" s="130">
        <v>-0.2</v>
      </c>
      <c r="E23" s="131">
        <f t="shared" ref="E23:F23" si="26">IFERROR(C23/($B23*$H$4),"")</f>
        <v>-0.18334648927051747</v>
      </c>
      <c r="F23" s="131">
        <f t="shared" si="26"/>
        <v>-0.19098592632345571</v>
      </c>
      <c r="G23" s="131">
        <f ca="1">IFERROR(POWER(E23-VLOOKUP(A23,I:J,2,FALSE),2)+POWER(F23-VLOOKUP(A23,I:K,3,FALSE),2),"")</f>
        <v>2.085617822387989E-2</v>
      </c>
      <c r="H23" s="5"/>
      <c r="I23" s="125"/>
      <c r="J23" s="126" t="str">
        <f t="shared" ref="J23:K23" si="27">IFERROR(AVERAGEIF($A:$A,$L20,E:E),"")</f>
        <v/>
      </c>
      <c r="K23" s="126" t="str">
        <f t="shared" si="27"/>
        <v/>
      </c>
      <c r="L23" s="5"/>
      <c r="M23" s="5"/>
      <c r="N23" s="5"/>
      <c r="O23" s="5"/>
      <c r="P23" s="5"/>
      <c r="Q23" s="5"/>
    </row>
    <row r="24" spans="1:17">
      <c r="A24" s="127">
        <v>2</v>
      </c>
      <c r="B24" s="174">
        <v>100</v>
      </c>
      <c r="C24" s="129">
        <v>-0.21099999999999999</v>
      </c>
      <c r="D24" s="130">
        <v>-2.9000000000000001E-2</v>
      </c>
      <c r="E24" s="131">
        <f t="shared" ref="E24:F24" si="28">IFERROR(C24/($B24*$H$4),"")</f>
        <v>-0.20149015227124575</v>
      </c>
      <c r="F24" s="131">
        <f t="shared" si="28"/>
        <v>-2.7692959316901078E-2</v>
      </c>
      <c r="G24" s="131">
        <f ca="1">IFERROR(POWER(E24-VLOOKUP(A24,I:J,2,FALSE),2)+POWER(F24-VLOOKUP(A24,I:K,3,FALSE),2),"")</f>
        <v>1.2033819034028772E-2</v>
      </c>
      <c r="H24" s="5"/>
      <c r="I24" s="125"/>
      <c r="J24" s="126" t="str">
        <f t="shared" ref="J24:K24" si="29">IFERROR(AVERAGEIF($A:$A,$L21,E:E),"")</f>
        <v/>
      </c>
      <c r="K24" s="126" t="str">
        <f t="shared" si="29"/>
        <v/>
      </c>
      <c r="L24" s="5"/>
      <c r="M24" s="5"/>
      <c r="N24" s="5"/>
      <c r="O24" s="5"/>
      <c r="P24" s="5"/>
      <c r="Q24" s="5"/>
    </row>
    <row r="25" spans="1:17">
      <c r="A25" s="144">
        <v>2</v>
      </c>
      <c r="B25" s="187">
        <v>100</v>
      </c>
      <c r="C25" s="146">
        <v>-0.23</v>
      </c>
      <c r="D25" s="147">
        <v>0.122</v>
      </c>
      <c r="E25" s="131">
        <f t="shared" ref="E25:F25" si="30">IFERROR(C25/($B25*$H$4),"")</f>
        <v>-0.21963381527197406</v>
      </c>
      <c r="F25" s="131">
        <f t="shared" si="30"/>
        <v>0.11650141505730797</v>
      </c>
      <c r="G25" s="131">
        <f ca="1">IFERROR(POWER(E25-VLOOKUP(A25,I:J,2,FALSE),2)+POWER(F25-VLOOKUP(A25,I:K,3,FALSE),2),"")</f>
        <v>4.9626691452419873E-2</v>
      </c>
      <c r="H25" s="5"/>
      <c r="I25" s="125"/>
      <c r="J25" s="126" t="str">
        <f t="shared" ref="J25:K25" si="31">IFERROR(AVERAGEIF($A:$A,$L22,E:E),"")</f>
        <v/>
      </c>
      <c r="K25" s="126" t="str">
        <f t="shared" si="31"/>
        <v/>
      </c>
      <c r="L25" s="5"/>
      <c r="M25" s="5"/>
      <c r="N25" s="5"/>
      <c r="O25" s="5"/>
      <c r="P25" s="5"/>
      <c r="Q25" s="5"/>
    </row>
    <row r="26" spans="1:17">
      <c r="A26" s="127">
        <v>3</v>
      </c>
      <c r="B26" s="174">
        <v>100</v>
      </c>
      <c r="C26" s="129">
        <v>-0.36499999999999999</v>
      </c>
      <c r="D26" s="130">
        <v>-1.298</v>
      </c>
      <c r="E26" s="131">
        <f t="shared" ref="E26:F26" si="32">IFERROR(C26/($B26*$H$4),"")</f>
        <v>-0.3485493155403066</v>
      </c>
      <c r="F26" s="131">
        <f t="shared" si="32"/>
        <v>-1.2394986618392274</v>
      </c>
      <c r="G26" s="131">
        <f ca="1">IFERROR(POWER(E26-VLOOKUP(A26,I:J,2,FALSE),2)+POWER(F26-VLOOKUP(A26,I:K,3,FALSE),2),"")</f>
        <v>0.42729534849821887</v>
      </c>
      <c r="H26" s="5"/>
      <c r="I26" s="125"/>
      <c r="J26" s="126" t="str">
        <f t="shared" ref="J26:K26" si="33">IFERROR(AVERAGEIF($A:$A,$L23,E:E),"")</f>
        <v/>
      </c>
      <c r="K26" s="126" t="str">
        <f t="shared" si="33"/>
        <v/>
      </c>
      <c r="L26" s="5"/>
      <c r="M26" s="5"/>
      <c r="N26" s="5"/>
      <c r="O26" s="5"/>
      <c r="P26" s="5"/>
      <c r="Q26" s="5"/>
    </row>
    <row r="27" spans="1:17">
      <c r="A27" s="127">
        <v>3</v>
      </c>
      <c r="B27" s="174">
        <v>100</v>
      </c>
      <c r="C27" s="129">
        <v>-0.183</v>
      </c>
      <c r="D27" s="130">
        <v>-1.1100000000000001</v>
      </c>
      <c r="E27" s="131">
        <f t="shared" ref="E27:F27" si="34">IFERROR(C27/($B27*$H$4),"")</f>
        <v>-0.17475212258596196</v>
      </c>
      <c r="F27" s="131">
        <f t="shared" si="34"/>
        <v>-1.0599718910951792</v>
      </c>
      <c r="G27" s="131">
        <f ca="1">IFERROR(POWER(E27-VLOOKUP(A27,I:J,2,FALSE),2)+POWER(F27-VLOOKUP(A27,I:K,3,FALSE),2),"")</f>
        <v>0.17002037033579934</v>
      </c>
      <c r="H27" s="5"/>
      <c r="I27" s="125"/>
      <c r="J27" s="126" t="str">
        <f t="shared" ref="J27:K27" si="35">IFERROR(AVERAGEIF($A:$A,$L24,E:E),"")</f>
        <v/>
      </c>
      <c r="K27" s="126" t="str">
        <f t="shared" si="35"/>
        <v/>
      </c>
      <c r="L27" s="5"/>
      <c r="M27" s="5"/>
      <c r="N27" s="5"/>
      <c r="O27" s="5"/>
      <c r="P27" s="5"/>
      <c r="Q27" s="5"/>
    </row>
    <row r="28" spans="1:17">
      <c r="A28" s="127">
        <v>3</v>
      </c>
      <c r="B28" s="174">
        <v>100</v>
      </c>
      <c r="C28" s="129">
        <v>-0.33200000000000002</v>
      </c>
      <c r="D28" s="130">
        <v>-0.75900000000000001</v>
      </c>
      <c r="E28" s="131">
        <f t="shared" ref="E28:F28" si="36">IFERROR(C28/($B28*$H$4),"")</f>
        <v>-0.31703663769693646</v>
      </c>
      <c r="F28" s="131">
        <f t="shared" si="36"/>
        <v>-0.7247915903975144</v>
      </c>
      <c r="G28" s="131">
        <f ca="1">IFERROR(POWER(E28-VLOOKUP(A28,I:J,2,FALSE),2)+POWER(F28-VLOOKUP(A28,I:K,3,FALSE),2),"")</f>
        <v>0.10197855884804044</v>
      </c>
      <c r="H28" s="5"/>
      <c r="I28" s="125"/>
      <c r="J28" s="126" t="str">
        <f t="shared" ref="J28:K28" si="37">IFERROR(AVERAGEIF($A:$A,$L25,E:E),"")</f>
        <v/>
      </c>
      <c r="K28" s="126" t="str">
        <f t="shared" si="37"/>
        <v/>
      </c>
      <c r="L28" s="5"/>
      <c r="M28" s="5"/>
      <c r="N28" s="5"/>
      <c r="O28" s="5"/>
      <c r="P28" s="5"/>
      <c r="Q28" s="5"/>
    </row>
    <row r="29" spans="1:17">
      <c r="A29" s="127">
        <v>3</v>
      </c>
      <c r="B29" s="174">
        <v>100</v>
      </c>
      <c r="C29" s="129">
        <v>-6.6000000000000003E-2</v>
      </c>
      <c r="D29" s="130">
        <v>-0.23300000000000001</v>
      </c>
      <c r="E29" s="131">
        <f t="shared" ref="E29:F29" si="38">IFERROR(C29/($B29*$H$4),"")</f>
        <v>-6.3025355686740378E-2</v>
      </c>
      <c r="F29" s="131">
        <f t="shared" si="38"/>
        <v>-0.2224986041668259</v>
      </c>
      <c r="G29" s="131">
        <f ca="1">IFERROR(POWER(E29-VLOOKUP(A29,I:J,2,FALSE),2)+POWER(F29-VLOOKUP(A29,I:K,3,FALSE),2),"")</f>
        <v>0.21926848128616638</v>
      </c>
      <c r="H29" s="5"/>
      <c r="I29" s="125"/>
      <c r="J29" s="126" t="str">
        <f t="shared" ref="J29:K29" si="39">IFERROR(AVERAGEIF($A:$A,$L26,E:E),"")</f>
        <v/>
      </c>
      <c r="K29" s="126" t="str">
        <f t="shared" si="39"/>
        <v/>
      </c>
      <c r="L29" s="5"/>
      <c r="M29" s="5"/>
      <c r="N29" s="5"/>
      <c r="O29" s="5"/>
      <c r="P29" s="5"/>
      <c r="Q29" s="5"/>
    </row>
    <row r="30" spans="1:17">
      <c r="A30" s="127">
        <v>3</v>
      </c>
      <c r="B30" s="174">
        <v>100</v>
      </c>
      <c r="C30" s="129">
        <v>0.42199999999999999</v>
      </c>
      <c r="D30" s="130">
        <v>-0.55800000000000005</v>
      </c>
      <c r="E30" s="131">
        <f t="shared" ref="E30:F30" si="40">IFERROR(C30/($B30*$H$4),"")</f>
        <v>0.40298030454249151</v>
      </c>
      <c r="F30" s="131">
        <f t="shared" si="40"/>
        <v>-0.53285073444244146</v>
      </c>
      <c r="G30" s="131">
        <f ca="1">IFERROR(POWER(E30-VLOOKUP(A30,I:J,2,FALSE),2)+POWER(F30-VLOOKUP(A30,I:K,3,FALSE),2),"")</f>
        <v>0.18600088836805459</v>
      </c>
      <c r="H30" s="5"/>
      <c r="I30" s="125"/>
      <c r="J30" s="126" t="str">
        <f t="shared" ref="J30:K30" si="41">IFERROR(AVERAGEIF($A:$A,$L27,E:E),"")</f>
        <v/>
      </c>
      <c r="K30" s="126" t="str">
        <f t="shared" si="41"/>
        <v/>
      </c>
      <c r="L30" s="5"/>
      <c r="M30" s="5"/>
      <c r="N30" s="5"/>
      <c r="O30" s="5"/>
      <c r="P30" s="5"/>
      <c r="Q30" s="5"/>
    </row>
    <row r="31" spans="1:17">
      <c r="A31" s="127">
        <v>3</v>
      </c>
      <c r="B31" s="174">
        <v>100</v>
      </c>
      <c r="C31" s="129">
        <v>0.214</v>
      </c>
      <c r="D31" s="130">
        <v>-0.56399999999999995</v>
      </c>
      <c r="E31" s="131">
        <f t="shared" ref="E31:F31" si="42">IFERROR(C31/($B31*$H$4),"")</f>
        <v>0.20435494116609759</v>
      </c>
      <c r="F31" s="131">
        <f t="shared" si="42"/>
        <v>-0.53858031223214498</v>
      </c>
      <c r="G31" s="131">
        <f ca="1">IFERROR(POWER(E31-VLOOKUP(A31,I:J,2,FALSE),2)+POWER(F31-VLOOKUP(A31,I:K,3,FALSE),2),"")</f>
        <v>6.3640854186474249E-2</v>
      </c>
      <c r="H31" s="5"/>
      <c r="I31" s="125"/>
      <c r="J31" s="126" t="str">
        <f t="shared" ref="J31:K31" si="43">IFERROR(AVERAGEIF($A:$A,$I31,E:E),"")</f>
        <v/>
      </c>
      <c r="K31" s="126" t="str">
        <f t="shared" si="43"/>
        <v/>
      </c>
      <c r="L31" s="5"/>
      <c r="M31" s="5"/>
      <c r="N31" s="5"/>
      <c r="O31" s="5"/>
      <c r="P31" s="5"/>
      <c r="Q31" s="5"/>
    </row>
    <row r="32" spans="1:17">
      <c r="A32" s="127">
        <v>3</v>
      </c>
      <c r="B32" s="174">
        <v>100</v>
      </c>
      <c r="C32" s="129">
        <v>0.27900000000000003</v>
      </c>
      <c r="D32" s="130">
        <v>-0.69399999999999995</v>
      </c>
      <c r="E32" s="131">
        <f t="shared" ref="E32:F32" si="44">IFERROR(C32/($B32*$H$4),"")</f>
        <v>0.26642536722122073</v>
      </c>
      <c r="F32" s="131">
        <f t="shared" si="44"/>
        <v>-0.66272116434239114</v>
      </c>
      <c r="G32" s="131">
        <f ca="1">IFERROR(POWER(E32-VLOOKUP(A32,I:J,2,FALSE),2)+POWER(F32-VLOOKUP(A32,I:K,3,FALSE),2),"")</f>
        <v>7.1547857590699565E-2</v>
      </c>
      <c r="H32" s="5"/>
      <c r="I32" s="125"/>
      <c r="J32" s="126" t="str">
        <f t="shared" ref="J32:K32" si="45">IFERROR(AVERAGEIF($A:$A,$I32,E:E),"")</f>
        <v/>
      </c>
      <c r="K32" s="126" t="str">
        <f t="shared" si="45"/>
        <v/>
      </c>
      <c r="L32" s="5"/>
      <c r="M32" s="5"/>
      <c r="N32" s="5"/>
      <c r="O32" s="5"/>
      <c r="P32" s="5"/>
      <c r="Q32" s="5"/>
    </row>
    <row r="33" spans="1:17" ht="12.75">
      <c r="A33" s="127">
        <v>3</v>
      </c>
      <c r="B33" s="174">
        <v>100</v>
      </c>
      <c r="C33" s="129">
        <v>4.4999999999999998E-2</v>
      </c>
      <c r="D33" s="130">
        <v>-0.441</v>
      </c>
      <c r="E33" s="131">
        <f t="shared" ref="E33:F33" si="46">IFERROR(C33/($B33*$H$4),"")</f>
        <v>4.2971833422777529E-2</v>
      </c>
      <c r="F33" s="131">
        <f t="shared" si="46"/>
        <v>-0.42112396754321979</v>
      </c>
      <c r="G33" s="131">
        <f ca="1">IFERROR(POWER(E33-VLOOKUP(A33,I:J,2,FALSE),2)+POWER(F33-VLOOKUP(A33,I:K,3,FALSE),2),"")</f>
        <v>7.2270439703201891E-2</v>
      </c>
      <c r="H33" s="5"/>
      <c r="I33" s="125"/>
      <c r="J33" s="126" t="str">
        <f t="shared" ref="J33:K33" si="47">IFERROR(AVERAGEIF($A:$A,$I33,E:E),"")</f>
        <v/>
      </c>
      <c r="K33" s="126" t="str">
        <f t="shared" si="47"/>
        <v/>
      </c>
      <c r="L33" s="5"/>
      <c r="M33" s="5"/>
      <c r="N33" s="5"/>
      <c r="O33" s="5"/>
      <c r="P33" s="5"/>
      <c r="Q33" s="5"/>
    </row>
    <row r="34" spans="1:17" ht="12.75">
      <c r="A34" s="127">
        <v>3</v>
      </c>
      <c r="B34" s="174">
        <v>100</v>
      </c>
      <c r="C34" s="129">
        <v>3.2000000000000001E-2</v>
      </c>
      <c r="D34" s="130">
        <v>-0.64900000000000002</v>
      </c>
      <c r="E34" s="131">
        <f t="shared" ref="E34:F34" si="48">IFERROR(C34/($B34*$H$4),"")</f>
        <v>3.055774821175291E-2</v>
      </c>
      <c r="F34" s="131">
        <f t="shared" si="48"/>
        <v>-0.61974933091961371</v>
      </c>
      <c r="G34" s="131">
        <f ca="1">IFERROR(POWER(E34-VLOOKUP(A34,I:J,2,FALSE),2)+POWER(F34-VLOOKUP(A34,I:K,3,FALSE),2),"")</f>
        <v>5.3892825728296088E-3</v>
      </c>
      <c r="H34" s="5"/>
      <c r="I34" s="125"/>
      <c r="J34" s="126" t="str">
        <f t="shared" ref="J34:K34" si="49">IFERROR(AVERAGEIF($A:$A,$I34,E:E),"")</f>
        <v/>
      </c>
      <c r="K34" s="126" t="str">
        <f t="shared" si="49"/>
        <v/>
      </c>
      <c r="L34" s="5"/>
      <c r="M34" s="5"/>
      <c r="N34" s="5"/>
      <c r="O34" s="5"/>
      <c r="P34" s="5"/>
      <c r="Q34" s="5"/>
    </row>
    <row r="35" spans="1:17" ht="12.75">
      <c r="A35" s="127">
        <v>3</v>
      </c>
      <c r="B35" s="174">
        <v>100</v>
      </c>
      <c r="C35" s="129">
        <v>-4.5999999999999999E-2</v>
      </c>
      <c r="D35" s="130">
        <v>-0.88300000000000001</v>
      </c>
      <c r="E35" s="131">
        <f t="shared" ref="E35:F35" si="50">IFERROR(C35/($B35*$H$4),"")</f>
        <v>-4.3926763054394809E-2</v>
      </c>
      <c r="F35" s="131">
        <f t="shared" si="50"/>
        <v>-0.84320286471805683</v>
      </c>
      <c r="G35" s="131">
        <f ca="1">IFERROR(POWER(E35-VLOOKUP(A35,I:J,2,FALSE),2)+POWER(F35-VLOOKUP(A35,I:K,3,FALSE),2),"")</f>
        <v>2.6485689256726706E-2</v>
      </c>
      <c r="H35" s="5"/>
      <c r="I35" s="125"/>
      <c r="J35" s="126" t="str">
        <f t="shared" ref="J35:K35" si="51">IFERROR(AVERAGEIF($A:$A,$I35,E:E),"")</f>
        <v/>
      </c>
      <c r="K35" s="126" t="str">
        <f t="shared" si="51"/>
        <v/>
      </c>
      <c r="L35" s="5"/>
      <c r="M35" s="5"/>
      <c r="N35" s="5"/>
      <c r="O35" s="5"/>
      <c r="P35" s="5"/>
      <c r="Q35" s="5"/>
    </row>
    <row r="36" spans="1:17" ht="12.75">
      <c r="A36" s="114"/>
      <c r="B36" s="165"/>
      <c r="C36" s="166"/>
      <c r="D36" s="188"/>
      <c r="E36" s="131" t="str">
        <f t="shared" ref="E36:F36" si="52">IFERROR(C36/($B36*$H$4),"")</f>
        <v/>
      </c>
      <c r="F36" s="131" t="str">
        <f t="shared" si="52"/>
        <v/>
      </c>
      <c r="G36" s="131" t="str">
        <f ca="1">IFERROR(POWER(E36-VLOOKUP(A36,I:J,2,FALSE),2)+POWER(F36-VLOOKUP(A36,I:K,3,FALSE),2),"")</f>
        <v/>
      </c>
      <c r="H36" s="5"/>
      <c r="I36" s="125"/>
      <c r="J36" s="125"/>
      <c r="K36" s="125"/>
      <c r="L36" s="5"/>
      <c r="M36" s="5"/>
      <c r="N36" s="5"/>
      <c r="O36" s="5"/>
      <c r="P36" s="5"/>
      <c r="Q36" s="5"/>
    </row>
    <row r="37" spans="1:17" ht="12.75">
      <c r="A37" s="114"/>
      <c r="B37" s="165"/>
      <c r="C37" s="166"/>
      <c r="D37" s="188"/>
      <c r="E37" s="131" t="str">
        <f t="shared" ref="E37:F37" si="53">IFERROR(C37/($B37*$H$4),"")</f>
        <v/>
      </c>
      <c r="F37" s="131" t="str">
        <f t="shared" si="53"/>
        <v/>
      </c>
      <c r="G37" s="131" t="str">
        <f ca="1">IFERROR(POWER(E37-VLOOKUP(A37,I:J,2,FALSE),2)+POWER(F37-VLOOKUP(A37,I:K,3,FALSE),2),"")</f>
        <v/>
      </c>
      <c r="H37" s="5"/>
      <c r="I37" s="125"/>
      <c r="J37" s="125"/>
      <c r="K37" s="125"/>
      <c r="L37" s="5"/>
      <c r="M37" s="5"/>
      <c r="N37" s="5"/>
      <c r="O37" s="5"/>
      <c r="P37" s="5"/>
      <c r="Q37" s="5"/>
    </row>
    <row r="38" spans="1:17" ht="12.75">
      <c r="A38" s="114"/>
      <c r="B38" s="165"/>
      <c r="C38" s="166"/>
      <c r="D38" s="188"/>
      <c r="E38" s="131" t="str">
        <f t="shared" ref="E38:F38" si="54">IFERROR(C38/($B38*$H$4),"")</f>
        <v/>
      </c>
      <c r="F38" s="131" t="str">
        <f t="shared" si="54"/>
        <v/>
      </c>
      <c r="G38" s="131" t="str">
        <f ca="1">IFERROR(POWER(E38-VLOOKUP(A38,I:J,2,FALSE),2)+POWER(F38-VLOOKUP(A38,I:K,3,FALSE),2),"")</f>
        <v/>
      </c>
      <c r="H38" s="5"/>
      <c r="I38" s="125"/>
      <c r="J38" s="125"/>
      <c r="K38" s="125"/>
      <c r="L38" s="5"/>
      <c r="M38" s="5"/>
      <c r="N38" s="5"/>
      <c r="O38" s="5"/>
      <c r="P38" s="5"/>
      <c r="Q38" s="5"/>
    </row>
    <row r="39" spans="1:17" ht="12.75">
      <c r="A39" s="114"/>
      <c r="B39" s="165"/>
      <c r="C39" s="166"/>
      <c r="D39" s="188"/>
      <c r="E39" s="131" t="str">
        <f t="shared" ref="E39:F39" si="55">IFERROR(C39/($B39*$H$4),"")</f>
        <v/>
      </c>
      <c r="F39" s="131" t="str">
        <f t="shared" si="55"/>
        <v/>
      </c>
      <c r="G39" s="131" t="str">
        <f ca="1">IFERROR(POWER(E39-VLOOKUP(A39,I:J,2,FALSE),2)+POWER(F39-VLOOKUP(A39,I:K,3,FALSE),2),"")</f>
        <v/>
      </c>
      <c r="H39" s="5"/>
      <c r="I39" s="125"/>
      <c r="J39" s="125"/>
      <c r="K39" s="125"/>
      <c r="L39" s="5"/>
      <c r="M39" s="5"/>
      <c r="N39" s="5"/>
      <c r="O39" s="5"/>
      <c r="P39" s="5"/>
      <c r="Q39" s="5"/>
    </row>
    <row r="40" spans="1:17" ht="12.75">
      <c r="A40" s="114"/>
      <c r="B40" s="165"/>
      <c r="C40" s="166"/>
      <c r="D40" s="188"/>
      <c r="E40" s="131" t="str">
        <f t="shared" ref="E40:F40" si="56">IFERROR(C40/($B40*$H$4),"")</f>
        <v/>
      </c>
      <c r="F40" s="131" t="str">
        <f t="shared" si="56"/>
        <v/>
      </c>
      <c r="G40" s="131" t="str">
        <f ca="1">IFERROR(POWER(E40-VLOOKUP(A40,I:J,2,FALSE),2)+POWER(F40-VLOOKUP(A40,I:K,3,FALSE),2),"")</f>
        <v/>
      </c>
      <c r="H40" s="5"/>
      <c r="I40" s="125"/>
      <c r="J40" s="125"/>
      <c r="K40" s="125"/>
      <c r="L40" s="5"/>
      <c r="M40" s="5"/>
      <c r="N40" s="5"/>
      <c r="O40" s="5"/>
      <c r="P40" s="5"/>
      <c r="Q40" s="5"/>
    </row>
    <row r="41" spans="1:17" ht="12.75">
      <c r="A41" s="114"/>
      <c r="B41" s="165"/>
      <c r="C41" s="166"/>
      <c r="D41" s="188"/>
      <c r="E41" s="131" t="str">
        <f t="shared" ref="E41:F41" si="57">IFERROR(C41/($B41*$H$4),"")</f>
        <v/>
      </c>
      <c r="F41" s="131" t="str">
        <f t="shared" si="57"/>
        <v/>
      </c>
      <c r="G41" s="131" t="str">
        <f ca="1">IFERROR(POWER(E41-VLOOKUP(A41,I:J,2,FALSE),2)+POWER(F41-VLOOKUP(A41,I:K,3,FALSE),2),"")</f>
        <v/>
      </c>
      <c r="H41" s="5"/>
      <c r="I41" s="125"/>
      <c r="J41" s="125"/>
      <c r="K41" s="125"/>
      <c r="L41" s="5"/>
      <c r="M41" s="5"/>
      <c r="N41" s="5"/>
      <c r="O41" s="5"/>
      <c r="P41" s="5"/>
      <c r="Q41" s="5"/>
    </row>
    <row r="42" spans="1:17" ht="12.75">
      <c r="A42" s="114"/>
      <c r="B42" s="165"/>
      <c r="C42" s="166"/>
      <c r="D42" s="188"/>
      <c r="E42" s="131" t="str">
        <f t="shared" ref="E42:F42" si="58">IFERROR(C42/($B42*$H$4),"")</f>
        <v/>
      </c>
      <c r="F42" s="131" t="str">
        <f t="shared" si="58"/>
        <v/>
      </c>
      <c r="G42" s="131" t="str">
        <f ca="1">IFERROR(POWER(E42-VLOOKUP(A42,I:J,2,FALSE),2)+POWER(F42-VLOOKUP(A42,I:K,3,FALSE),2),"")</f>
        <v/>
      </c>
      <c r="H42" s="5"/>
      <c r="I42" s="125"/>
      <c r="J42" s="125"/>
      <c r="K42" s="125"/>
      <c r="L42" s="5"/>
      <c r="M42" s="5"/>
      <c r="N42" s="5"/>
      <c r="O42" s="5"/>
      <c r="P42" s="5"/>
      <c r="Q42" s="5"/>
    </row>
    <row r="43" spans="1:17" ht="12.75">
      <c r="A43" s="114"/>
      <c r="B43" s="165"/>
      <c r="C43" s="166"/>
      <c r="D43" s="188"/>
      <c r="E43" s="131" t="str">
        <f t="shared" ref="E43:F43" si="59">IFERROR(C43/($B43*$H$4),"")</f>
        <v/>
      </c>
      <c r="F43" s="131" t="str">
        <f t="shared" si="59"/>
        <v/>
      </c>
      <c r="G43" s="131" t="str">
        <f ca="1">IFERROR(POWER(E43-VLOOKUP(A43,I:J,2,FALSE),2)+POWER(F43-VLOOKUP(A43,I:K,3,FALSE),2),"")</f>
        <v/>
      </c>
      <c r="H43" s="5"/>
      <c r="I43" s="125"/>
      <c r="J43" s="125"/>
      <c r="K43" s="125"/>
      <c r="L43" s="5"/>
      <c r="M43" s="5"/>
      <c r="N43" s="5"/>
      <c r="O43" s="5"/>
      <c r="P43" s="5"/>
      <c r="Q43" s="5"/>
    </row>
    <row r="44" spans="1:17" ht="12.75">
      <c r="A44" s="114"/>
      <c r="B44" s="165"/>
      <c r="C44" s="166"/>
      <c r="D44" s="188"/>
      <c r="E44" s="131" t="str">
        <f t="shared" ref="E44:F44" si="60">IFERROR(C44/($B44*$H$4),"")</f>
        <v/>
      </c>
      <c r="F44" s="131" t="str">
        <f t="shared" si="60"/>
        <v/>
      </c>
      <c r="G44" s="131" t="str">
        <f ca="1">IFERROR(POWER(E44-VLOOKUP(A44,I:J,2,FALSE),2)+POWER(F44-VLOOKUP(A44,I:K,3,FALSE),2),"")</f>
        <v/>
      </c>
      <c r="H44" s="5"/>
      <c r="I44" s="125"/>
      <c r="J44" s="125"/>
      <c r="K44" s="125"/>
      <c r="L44" s="5"/>
      <c r="M44" s="5"/>
      <c r="N44" s="5"/>
      <c r="O44" s="5"/>
      <c r="P44" s="5"/>
      <c r="Q44" s="5"/>
    </row>
    <row r="45" spans="1:17" ht="12.75">
      <c r="A45" s="114"/>
      <c r="B45" s="165"/>
      <c r="C45" s="166"/>
      <c r="D45" s="188"/>
      <c r="E45" s="131" t="str">
        <f t="shared" ref="E45:F45" si="61">IFERROR(C45/($B45*$H$4),"")</f>
        <v/>
      </c>
      <c r="F45" s="131" t="str">
        <f t="shared" si="61"/>
        <v/>
      </c>
      <c r="G45" s="131" t="str">
        <f ca="1">IFERROR(POWER(E45-VLOOKUP(A45,I:J,2,FALSE),2)+POWER(F45-VLOOKUP(A45,I:K,3,FALSE),2),"")</f>
        <v/>
      </c>
      <c r="H45" s="5"/>
      <c r="I45" s="125"/>
      <c r="J45" s="125"/>
      <c r="K45" s="125"/>
      <c r="L45" s="5"/>
      <c r="M45" s="5"/>
      <c r="N45" s="5"/>
      <c r="O45" s="5"/>
      <c r="P45" s="5"/>
      <c r="Q45" s="5"/>
    </row>
    <row r="46" spans="1:17" ht="12.75">
      <c r="A46" s="114"/>
      <c r="B46" s="165"/>
      <c r="C46" s="166"/>
      <c r="D46" s="188"/>
      <c r="E46" s="131" t="str">
        <f t="shared" ref="E46:F46" si="62">IFERROR(C46/($B46*$H$4),"")</f>
        <v/>
      </c>
      <c r="F46" s="131" t="str">
        <f t="shared" si="62"/>
        <v/>
      </c>
      <c r="G46" s="131" t="str">
        <f ca="1">IFERROR(POWER(E46-VLOOKUP(A46,I:J,2,FALSE),2)+POWER(F46-VLOOKUP(A46,I:K,3,FALSE),2),"")</f>
        <v/>
      </c>
      <c r="H46" s="5"/>
      <c r="I46" s="125"/>
      <c r="J46" s="125"/>
      <c r="K46" s="125"/>
      <c r="L46" s="5"/>
      <c r="M46" s="5"/>
      <c r="N46" s="5"/>
      <c r="O46" s="5"/>
      <c r="P46" s="5"/>
      <c r="Q46" s="5"/>
    </row>
    <row r="47" spans="1:17" ht="12.75">
      <c r="A47" s="114"/>
      <c r="B47" s="165"/>
      <c r="C47" s="166"/>
      <c r="D47" s="188"/>
      <c r="E47" s="131" t="str">
        <f t="shared" ref="E47:F47" si="63">IFERROR(C47/($B47*$H$4),"")</f>
        <v/>
      </c>
      <c r="F47" s="131" t="str">
        <f t="shared" si="63"/>
        <v/>
      </c>
      <c r="G47" s="131" t="str">
        <f ca="1">IFERROR(POWER(E47-VLOOKUP(A47,I:J,2,FALSE),2)+POWER(F47-VLOOKUP(A47,I:K,3,FALSE),2),"")</f>
        <v/>
      </c>
      <c r="H47" s="5"/>
      <c r="I47" s="125"/>
      <c r="J47" s="125"/>
      <c r="K47" s="125"/>
      <c r="L47" s="5"/>
      <c r="M47" s="5"/>
      <c r="N47" s="5"/>
      <c r="O47" s="5"/>
      <c r="P47" s="5"/>
      <c r="Q47" s="5"/>
    </row>
    <row r="48" spans="1:17" ht="12.75">
      <c r="A48" s="114"/>
      <c r="B48" s="165"/>
      <c r="C48" s="166"/>
      <c r="D48" s="188"/>
      <c r="E48" s="131" t="str">
        <f t="shared" ref="E48:F48" si="64">IFERROR(C48/($B48*$H$4),"")</f>
        <v/>
      </c>
      <c r="F48" s="131" t="str">
        <f t="shared" si="64"/>
        <v/>
      </c>
      <c r="G48" s="131" t="str">
        <f ca="1">IFERROR(POWER(E48-VLOOKUP(A48,I:J,2,FALSE),2)+POWER(F48-VLOOKUP(A48,I:K,3,FALSE),2),"")</f>
        <v/>
      </c>
      <c r="H48" s="5"/>
      <c r="I48" s="125"/>
      <c r="J48" s="125"/>
      <c r="K48" s="125"/>
      <c r="L48" s="5"/>
      <c r="M48" s="5"/>
      <c r="N48" s="5"/>
      <c r="O48" s="5"/>
      <c r="P48" s="5"/>
      <c r="Q48" s="5"/>
    </row>
    <row r="49" spans="1:17" ht="12.75">
      <c r="A49" s="114"/>
      <c r="B49" s="165"/>
      <c r="C49" s="166"/>
      <c r="D49" s="188"/>
      <c r="E49" s="131" t="str">
        <f t="shared" ref="E49:F49" si="65">IFERROR(C49/($B49*$H$4),"")</f>
        <v/>
      </c>
      <c r="F49" s="131" t="str">
        <f t="shared" si="65"/>
        <v/>
      </c>
      <c r="G49" s="131" t="str">
        <f ca="1">IFERROR(POWER(E49-VLOOKUP(A49,I:J,2,FALSE),2)+POWER(F49-VLOOKUP(A49,I:K,3,FALSE),2),"")</f>
        <v/>
      </c>
      <c r="H49" s="5"/>
      <c r="I49" s="125"/>
      <c r="J49" s="125"/>
      <c r="K49" s="125"/>
      <c r="L49" s="5"/>
      <c r="M49" s="5"/>
      <c r="N49" s="5"/>
      <c r="O49" s="5"/>
      <c r="P49" s="5"/>
      <c r="Q49" s="5"/>
    </row>
    <row r="50" spans="1:17" ht="12.75">
      <c r="A50" s="114"/>
      <c r="B50" s="165"/>
      <c r="C50" s="166"/>
      <c r="D50" s="188"/>
      <c r="E50" s="131" t="str">
        <f t="shared" ref="E50:F50" si="66">IFERROR(C50/($B50*$H$4),"")</f>
        <v/>
      </c>
      <c r="F50" s="131" t="str">
        <f t="shared" si="66"/>
        <v/>
      </c>
      <c r="G50" s="131" t="str">
        <f ca="1">IFERROR(POWER(E50-VLOOKUP(A50,I:J,2,FALSE),2)+POWER(F50-VLOOKUP(A50,I:K,3,FALSE),2),"")</f>
        <v/>
      </c>
      <c r="H50" s="5"/>
      <c r="I50" s="125"/>
      <c r="J50" s="125"/>
      <c r="K50" s="125"/>
      <c r="L50" s="5"/>
      <c r="M50" s="5"/>
      <c r="N50" s="5"/>
      <c r="O50" s="5"/>
      <c r="P50" s="5"/>
      <c r="Q50" s="5"/>
    </row>
    <row r="51" spans="1:17" ht="12.75">
      <c r="A51" s="114"/>
      <c r="B51" s="165"/>
      <c r="C51" s="166"/>
      <c r="D51" s="188"/>
      <c r="E51" s="131" t="str">
        <f t="shared" ref="E51:F51" si="67">IFERROR(C51/($B51*$H$4),"")</f>
        <v/>
      </c>
      <c r="F51" s="131" t="str">
        <f t="shared" si="67"/>
        <v/>
      </c>
      <c r="G51" s="131" t="str">
        <f ca="1">IFERROR(POWER(E51-VLOOKUP(A51,I:J,2,FALSE),2)+POWER(F51-VLOOKUP(A51,I:K,3,FALSE),2),"")</f>
        <v/>
      </c>
      <c r="H51" s="5"/>
      <c r="I51" s="125"/>
      <c r="J51" s="125"/>
      <c r="K51" s="125"/>
      <c r="L51" s="5"/>
      <c r="M51" s="5"/>
      <c r="N51" s="5"/>
      <c r="O51" s="5"/>
      <c r="P51" s="5"/>
      <c r="Q51" s="5"/>
    </row>
    <row r="52" spans="1:17" ht="12.75">
      <c r="A52" s="114"/>
      <c r="B52" s="165"/>
      <c r="C52" s="166"/>
      <c r="D52" s="188"/>
      <c r="E52" s="131" t="str">
        <f t="shared" ref="E52:F52" si="68">IFERROR(C52/($B52*$H$4),"")</f>
        <v/>
      </c>
      <c r="F52" s="131" t="str">
        <f t="shared" si="68"/>
        <v/>
      </c>
      <c r="G52" s="131" t="str">
        <f ca="1">IFERROR(POWER(E52-VLOOKUP(A52,I:J,2,FALSE),2)+POWER(F52-VLOOKUP(A52,I:K,3,FALSE),2),"")</f>
        <v/>
      </c>
      <c r="H52" s="5"/>
      <c r="I52" s="125"/>
      <c r="J52" s="125"/>
      <c r="K52" s="125"/>
      <c r="L52" s="5"/>
      <c r="M52" s="5"/>
      <c r="N52" s="5"/>
      <c r="O52" s="5"/>
      <c r="P52" s="5"/>
      <c r="Q52" s="5"/>
    </row>
    <row r="53" spans="1:17" ht="12.75">
      <c r="A53" s="114"/>
      <c r="B53" s="165"/>
      <c r="C53" s="166"/>
      <c r="D53" s="188"/>
      <c r="E53" s="131" t="str">
        <f t="shared" ref="E53:F53" si="69">IFERROR(C53/($B53*$H$4),"")</f>
        <v/>
      </c>
      <c r="F53" s="131" t="str">
        <f t="shared" si="69"/>
        <v/>
      </c>
      <c r="G53" s="131" t="str">
        <f ca="1">IFERROR(POWER(E53-VLOOKUP(A53,I:J,2,FALSE),2)+POWER(F53-VLOOKUP(A53,I:K,3,FALSE),2),"")</f>
        <v/>
      </c>
      <c r="H53" s="5"/>
      <c r="I53" s="125"/>
      <c r="J53" s="125"/>
      <c r="K53" s="125"/>
      <c r="L53" s="5"/>
      <c r="M53" s="5"/>
      <c r="N53" s="5"/>
      <c r="O53" s="5"/>
      <c r="P53" s="5"/>
      <c r="Q53" s="5"/>
    </row>
    <row r="54" spans="1:17" ht="12.75">
      <c r="A54" s="114"/>
      <c r="B54" s="165"/>
      <c r="C54" s="166"/>
      <c r="D54" s="188"/>
      <c r="E54" s="131" t="str">
        <f t="shared" ref="E54:F54" si="70">IFERROR(C54/($B54*$H$4),"")</f>
        <v/>
      </c>
      <c r="F54" s="131" t="str">
        <f t="shared" si="70"/>
        <v/>
      </c>
      <c r="G54" s="131" t="str">
        <f ca="1">IFERROR(POWER(E54-VLOOKUP(A54,I:J,2,FALSE),2)+POWER(F54-VLOOKUP(A54,I:K,3,FALSE),2),"")</f>
        <v/>
      </c>
      <c r="H54" s="5"/>
      <c r="I54" s="125"/>
      <c r="J54" s="125"/>
      <c r="K54" s="125"/>
      <c r="L54" s="5"/>
      <c r="M54" s="5"/>
      <c r="N54" s="5"/>
      <c r="O54" s="5"/>
      <c r="P54" s="5"/>
      <c r="Q54" s="5"/>
    </row>
    <row r="55" spans="1:17" ht="12.75">
      <c r="A55" s="114"/>
      <c r="B55" s="165"/>
      <c r="C55" s="166"/>
      <c r="D55" s="188"/>
      <c r="E55" s="131" t="str">
        <f t="shared" ref="E55:F55" si="71">IFERROR(C55/($B55*$H$4),"")</f>
        <v/>
      </c>
      <c r="F55" s="131" t="str">
        <f t="shared" si="71"/>
        <v/>
      </c>
      <c r="G55" s="131" t="str">
        <f ca="1">IFERROR(POWER(E55-VLOOKUP(A55,I:J,2,FALSE),2)+POWER(F55-VLOOKUP(A55,I:K,3,FALSE),2),"")</f>
        <v/>
      </c>
      <c r="H55" s="5"/>
      <c r="I55" s="125"/>
      <c r="J55" s="125"/>
      <c r="K55" s="125"/>
      <c r="L55" s="5"/>
      <c r="M55" s="5"/>
      <c r="N55" s="5"/>
      <c r="O55" s="5"/>
      <c r="P55" s="5"/>
      <c r="Q55" s="5"/>
    </row>
    <row r="56" spans="1:17" ht="12.75">
      <c r="A56" s="114"/>
      <c r="B56" s="165"/>
      <c r="C56" s="166"/>
      <c r="D56" s="188"/>
      <c r="E56" s="131" t="str">
        <f t="shared" ref="E56:F56" si="72">IFERROR(C56/($B56*$H$4),"")</f>
        <v/>
      </c>
      <c r="F56" s="131" t="str">
        <f t="shared" si="72"/>
        <v/>
      </c>
      <c r="G56" s="131" t="str">
        <f ca="1">IFERROR(POWER(E56-VLOOKUP(A56,I:J,2,FALSE),2)+POWER(F56-VLOOKUP(A56,I:K,3,FALSE),2),"")</f>
        <v/>
      </c>
      <c r="H56" s="5"/>
      <c r="I56" s="125"/>
      <c r="J56" s="125"/>
      <c r="K56" s="125"/>
      <c r="L56" s="5"/>
      <c r="M56" s="5"/>
      <c r="N56" s="5"/>
      <c r="O56" s="5"/>
      <c r="P56" s="5"/>
      <c r="Q56" s="5"/>
    </row>
    <row r="57" spans="1:17" ht="12.75">
      <c r="A57" s="114"/>
      <c r="B57" s="165"/>
      <c r="C57" s="166"/>
      <c r="D57" s="188"/>
      <c r="E57" s="131" t="str">
        <f t="shared" ref="E57:F57" si="73">IFERROR(C57/($B57*$H$4),"")</f>
        <v/>
      </c>
      <c r="F57" s="131" t="str">
        <f t="shared" si="73"/>
        <v/>
      </c>
      <c r="G57" s="131" t="str">
        <f ca="1">IFERROR(POWER(E57-VLOOKUP(A57,I:J,2,FALSE),2)+POWER(F57-VLOOKUP(A57,I:K,3,FALSE),2),"")</f>
        <v/>
      </c>
      <c r="H57" s="5"/>
      <c r="I57" s="125"/>
      <c r="J57" s="125"/>
      <c r="K57" s="125"/>
      <c r="L57" s="5"/>
      <c r="M57" s="5"/>
      <c r="N57" s="5"/>
      <c r="O57" s="5"/>
      <c r="P57" s="5"/>
      <c r="Q57" s="5"/>
    </row>
    <row r="58" spans="1:17" ht="12.75">
      <c r="A58" s="114"/>
      <c r="B58" s="165"/>
      <c r="C58" s="166"/>
      <c r="D58" s="188"/>
      <c r="E58" s="131" t="str">
        <f t="shared" ref="E58:F58" si="74">IFERROR(C58/($B58*$H$4),"")</f>
        <v/>
      </c>
      <c r="F58" s="131" t="str">
        <f t="shared" si="74"/>
        <v/>
      </c>
      <c r="G58" s="131" t="str">
        <f ca="1">IFERROR(POWER(E58-VLOOKUP(A58,I:J,2,FALSE),2)+POWER(F58-VLOOKUP(A58,I:K,3,FALSE),2),"")</f>
        <v/>
      </c>
      <c r="H58" s="5"/>
      <c r="I58" s="125"/>
      <c r="J58" s="125"/>
      <c r="K58" s="125"/>
      <c r="L58" s="5"/>
      <c r="M58" s="5"/>
      <c r="N58" s="5"/>
      <c r="O58" s="5"/>
      <c r="P58" s="5"/>
      <c r="Q58" s="5"/>
    </row>
    <row r="59" spans="1:17" ht="12.75">
      <c r="A59" s="114"/>
      <c r="B59" s="165"/>
      <c r="C59" s="166"/>
      <c r="D59" s="188"/>
      <c r="E59" s="131" t="str">
        <f t="shared" ref="E59:F59" si="75">IFERROR(C59/($B59*$H$4),"")</f>
        <v/>
      </c>
      <c r="F59" s="131" t="str">
        <f t="shared" si="75"/>
        <v/>
      </c>
      <c r="G59" s="131" t="str">
        <f ca="1">IFERROR(POWER(E59-VLOOKUP(A59,I:J,2,FALSE),2)+POWER(F59-VLOOKUP(A59,I:K,3,FALSE),2),"")</f>
        <v/>
      </c>
      <c r="H59" s="5"/>
      <c r="I59" s="125"/>
      <c r="J59" s="125"/>
      <c r="K59" s="125"/>
      <c r="L59" s="5"/>
      <c r="M59" s="5"/>
      <c r="N59" s="5"/>
      <c r="O59" s="5"/>
      <c r="P59" s="5"/>
      <c r="Q59" s="5"/>
    </row>
    <row r="60" spans="1:17" ht="12.75">
      <c r="A60" s="114"/>
      <c r="B60" s="165"/>
      <c r="C60" s="166"/>
      <c r="D60" s="188"/>
      <c r="E60" s="131" t="str">
        <f t="shared" ref="E60:F60" si="76">IFERROR(C60/($B60*$H$4),"")</f>
        <v/>
      </c>
      <c r="F60" s="131" t="str">
        <f t="shared" si="76"/>
        <v/>
      </c>
      <c r="G60" s="131" t="str">
        <f ca="1">IFERROR(POWER(E60-VLOOKUP(A60,I:J,2,FALSE),2)+POWER(F60-VLOOKUP(A60,I:K,3,FALSE),2),"")</f>
        <v/>
      </c>
      <c r="H60" s="5"/>
      <c r="I60" s="125"/>
      <c r="J60" s="125"/>
      <c r="K60" s="125"/>
      <c r="L60" s="5"/>
      <c r="M60" s="5"/>
      <c r="N60" s="5"/>
      <c r="O60" s="5"/>
      <c r="P60" s="5"/>
      <c r="Q60" s="5"/>
    </row>
    <row r="61" spans="1:17" ht="12.75">
      <c r="A61" s="114"/>
      <c r="B61" s="165"/>
      <c r="C61" s="166"/>
      <c r="D61" s="188"/>
      <c r="E61" s="131" t="str">
        <f t="shared" ref="E61:F61" si="77">IFERROR(C61/($B61*$H$4),"")</f>
        <v/>
      </c>
      <c r="F61" s="131" t="str">
        <f t="shared" si="77"/>
        <v/>
      </c>
      <c r="G61" s="131" t="str">
        <f ca="1">IFERROR(POWER(E61-VLOOKUP(A61,I:J,2,FALSE),2)+POWER(F61-VLOOKUP(A61,I:K,3,FALSE),2),"")</f>
        <v/>
      </c>
      <c r="H61" s="5"/>
      <c r="I61" s="125"/>
      <c r="J61" s="125"/>
      <c r="K61" s="125"/>
      <c r="L61" s="5"/>
      <c r="M61" s="5"/>
      <c r="N61" s="5"/>
      <c r="O61" s="5"/>
      <c r="P61" s="5"/>
      <c r="Q61" s="5"/>
    </row>
    <row r="62" spans="1:17" ht="12.75">
      <c r="A62" s="114"/>
      <c r="B62" s="165"/>
      <c r="C62" s="166"/>
      <c r="D62" s="188"/>
      <c r="E62" s="131" t="str">
        <f t="shared" ref="E62:F62" si="78">IFERROR(C62/($B62*$H$4),"")</f>
        <v/>
      </c>
      <c r="F62" s="131" t="str">
        <f t="shared" si="78"/>
        <v/>
      </c>
      <c r="G62" s="131" t="str">
        <f ca="1">IFERROR(POWER(E62-VLOOKUP(A62,I:J,2,FALSE),2)+POWER(F62-VLOOKUP(A62,I:K,3,FALSE),2),"")</f>
        <v/>
      </c>
      <c r="H62" s="5"/>
      <c r="I62" s="125"/>
      <c r="J62" s="125"/>
      <c r="K62" s="125"/>
      <c r="L62" s="5"/>
      <c r="M62" s="5"/>
      <c r="N62" s="5"/>
      <c r="O62" s="5"/>
      <c r="P62" s="5"/>
      <c r="Q62" s="5"/>
    </row>
    <row r="63" spans="1:17" ht="12.75">
      <c r="A63" s="114"/>
      <c r="B63" s="165"/>
      <c r="C63" s="166"/>
      <c r="D63" s="188"/>
      <c r="E63" s="131" t="str">
        <f t="shared" ref="E63:F63" si="79">IFERROR(C63/($B63*$H$4),"")</f>
        <v/>
      </c>
      <c r="F63" s="131" t="str">
        <f t="shared" si="79"/>
        <v/>
      </c>
      <c r="G63" s="131" t="str">
        <f ca="1">IFERROR(POWER(E63-VLOOKUP(A63,I:J,2,FALSE),2)+POWER(F63-VLOOKUP(A63,I:K,3,FALSE),2),"")</f>
        <v/>
      </c>
      <c r="H63" s="5"/>
      <c r="I63" s="125"/>
      <c r="J63" s="125"/>
      <c r="K63" s="125"/>
      <c r="L63" s="5"/>
      <c r="M63" s="5"/>
      <c r="N63" s="5"/>
      <c r="O63" s="5"/>
      <c r="P63" s="5"/>
      <c r="Q63" s="5"/>
    </row>
    <row r="64" spans="1:17" ht="12.75">
      <c r="A64" s="114"/>
      <c r="B64" s="165"/>
      <c r="C64" s="166"/>
      <c r="D64" s="188"/>
      <c r="E64" s="131" t="str">
        <f t="shared" ref="E64:F64" si="80">IFERROR(C64/($B64*$H$4),"")</f>
        <v/>
      </c>
      <c r="F64" s="131" t="str">
        <f t="shared" si="80"/>
        <v/>
      </c>
      <c r="G64" s="131" t="str">
        <f ca="1">IFERROR(POWER(E64-VLOOKUP(A64,I:J,2,FALSE),2)+POWER(F64-VLOOKUP(A64,I:K,3,FALSE),2),"")</f>
        <v/>
      </c>
      <c r="H64" s="5"/>
      <c r="I64" s="125"/>
      <c r="J64" s="125"/>
      <c r="K64" s="125"/>
      <c r="L64" s="5"/>
      <c r="M64" s="5"/>
      <c r="N64" s="5"/>
      <c r="O64" s="5"/>
      <c r="P64" s="5"/>
      <c r="Q64" s="5"/>
    </row>
    <row r="65" spans="1:17" ht="12.75">
      <c r="A65" s="114"/>
      <c r="B65" s="165"/>
      <c r="C65" s="166"/>
      <c r="D65" s="188"/>
      <c r="E65" s="131" t="str">
        <f t="shared" ref="E65:F65" si="81">IFERROR(C65/($B65*$H$4),"")</f>
        <v/>
      </c>
      <c r="F65" s="131" t="str">
        <f t="shared" si="81"/>
        <v/>
      </c>
      <c r="G65" s="131" t="str">
        <f ca="1">IFERROR(POWER(E65-VLOOKUP(A65,I:J,2,FALSE),2)+POWER(F65-VLOOKUP(A65,I:K,3,FALSE),2),"")</f>
        <v/>
      </c>
      <c r="H65" s="5"/>
      <c r="I65" s="125"/>
      <c r="J65" s="125"/>
      <c r="K65" s="125"/>
      <c r="L65" s="5"/>
      <c r="M65" s="5"/>
      <c r="N65" s="5"/>
      <c r="O65" s="5"/>
      <c r="P65" s="5"/>
      <c r="Q65" s="5"/>
    </row>
    <row r="66" spans="1:17" ht="12.75">
      <c r="A66" s="114"/>
      <c r="B66" s="165"/>
      <c r="C66" s="166"/>
      <c r="D66" s="188"/>
      <c r="E66" s="131" t="str">
        <f t="shared" ref="E66:F66" si="82">IFERROR(C66/($B66*$H$4),"")</f>
        <v/>
      </c>
      <c r="F66" s="131" t="str">
        <f t="shared" si="82"/>
        <v/>
      </c>
      <c r="G66" s="131" t="str">
        <f ca="1">IFERROR(POWER(E66-VLOOKUP(A66,I:J,2,FALSE),2)+POWER(F66-VLOOKUP(A66,I:K,3,FALSE),2),"")</f>
        <v/>
      </c>
      <c r="H66" s="5"/>
      <c r="I66" s="125"/>
      <c r="J66" s="125"/>
      <c r="K66" s="125"/>
      <c r="L66" s="5"/>
      <c r="M66" s="5"/>
      <c r="N66" s="5"/>
      <c r="O66" s="5"/>
      <c r="P66" s="5"/>
      <c r="Q66" s="5"/>
    </row>
    <row r="67" spans="1:17" ht="12.75">
      <c r="A67" s="114"/>
      <c r="B67" s="165"/>
      <c r="C67" s="166"/>
      <c r="D67" s="188"/>
      <c r="E67" s="131" t="str">
        <f t="shared" ref="E67:F67" si="83">IFERROR(C67/($B67*$H$4),"")</f>
        <v/>
      </c>
      <c r="F67" s="131" t="str">
        <f t="shared" si="83"/>
        <v/>
      </c>
      <c r="G67" s="131" t="str">
        <f ca="1">IFERROR(POWER(E67-VLOOKUP(A67,I:J,2,FALSE),2)+POWER(F67-VLOOKUP(A67,I:K,3,FALSE),2),"")</f>
        <v/>
      </c>
      <c r="H67" s="5"/>
      <c r="I67" s="125"/>
      <c r="J67" s="125"/>
      <c r="K67" s="125"/>
      <c r="L67" s="5"/>
      <c r="M67" s="5"/>
      <c r="N67" s="5"/>
      <c r="O67" s="5"/>
      <c r="P67" s="5"/>
      <c r="Q67" s="5"/>
    </row>
    <row r="68" spans="1:17" ht="12.75">
      <c r="A68" s="114"/>
      <c r="B68" s="165"/>
      <c r="C68" s="166"/>
      <c r="D68" s="188"/>
      <c r="E68" s="131" t="str">
        <f t="shared" ref="E68:F68" si="84">IFERROR(C68/($B68*$H$4),"")</f>
        <v/>
      </c>
      <c r="F68" s="131" t="str">
        <f t="shared" si="84"/>
        <v/>
      </c>
      <c r="G68" s="131" t="str">
        <f ca="1">IFERROR(POWER(E68-VLOOKUP(A68,I:J,2,FALSE),2)+POWER(F68-VLOOKUP(A68,I:K,3,FALSE),2),"")</f>
        <v/>
      </c>
      <c r="H68" s="5"/>
      <c r="I68" s="125"/>
      <c r="J68" s="125"/>
      <c r="K68" s="125"/>
      <c r="L68" s="5"/>
      <c r="M68" s="5"/>
      <c r="N68" s="5"/>
      <c r="O68" s="5"/>
      <c r="P68" s="5"/>
      <c r="Q68" s="5"/>
    </row>
    <row r="69" spans="1:17" ht="12.75">
      <c r="A69" s="114"/>
      <c r="B69" s="165"/>
      <c r="C69" s="166"/>
      <c r="D69" s="188"/>
      <c r="E69" s="131" t="str">
        <f t="shared" ref="E69:F69" si="85">IFERROR(C69/($B69*$H$4),"")</f>
        <v/>
      </c>
      <c r="F69" s="131" t="str">
        <f t="shared" si="85"/>
        <v/>
      </c>
      <c r="G69" s="131" t="str">
        <f ca="1">IFERROR(POWER(E69-VLOOKUP(A69,I:J,2,FALSE),2)+POWER(F69-VLOOKUP(A69,I:K,3,FALSE),2),"")</f>
        <v/>
      </c>
      <c r="H69" s="5"/>
      <c r="I69" s="125"/>
      <c r="J69" s="125"/>
      <c r="K69" s="125"/>
      <c r="L69" s="5"/>
      <c r="M69" s="5"/>
      <c r="N69" s="5"/>
      <c r="O69" s="5"/>
      <c r="P69" s="5"/>
      <c r="Q69" s="5"/>
    </row>
    <row r="70" spans="1:17" ht="12.75">
      <c r="A70" s="114"/>
      <c r="B70" s="165"/>
      <c r="C70" s="166"/>
      <c r="D70" s="188"/>
      <c r="E70" s="131" t="str">
        <f t="shared" ref="E70:F70" si="86">IFERROR(C70/($B70*$H$4),"")</f>
        <v/>
      </c>
      <c r="F70" s="131" t="str">
        <f t="shared" si="86"/>
        <v/>
      </c>
      <c r="G70" s="131" t="str">
        <f ca="1">IFERROR(POWER(E70-VLOOKUP(A70,I:J,2,FALSE),2)+POWER(F70-VLOOKUP(A70,I:K,3,FALSE),2),"")</f>
        <v/>
      </c>
      <c r="H70" s="5"/>
      <c r="I70" s="125"/>
      <c r="J70" s="125"/>
      <c r="K70" s="125"/>
      <c r="L70" s="5"/>
      <c r="M70" s="5"/>
      <c r="N70" s="5"/>
      <c r="O70" s="5"/>
      <c r="P70" s="5"/>
      <c r="Q70" s="5"/>
    </row>
    <row r="71" spans="1:17" ht="12.75">
      <c r="A71" s="114"/>
      <c r="B71" s="165"/>
      <c r="C71" s="166"/>
      <c r="D71" s="188"/>
      <c r="E71" s="131" t="str">
        <f t="shared" ref="E71:F71" si="87">IFERROR(C71/($B71*$H$4),"")</f>
        <v/>
      </c>
      <c r="F71" s="131" t="str">
        <f t="shared" si="87"/>
        <v/>
      </c>
      <c r="G71" s="131" t="str">
        <f ca="1">IFERROR(POWER(E71-VLOOKUP(A71,I:J,2,FALSE),2)+POWER(F71-VLOOKUP(A71,I:K,3,FALSE),2),"")</f>
        <v/>
      </c>
      <c r="H71" s="5"/>
      <c r="I71" s="125"/>
      <c r="J71" s="125"/>
      <c r="K71" s="125"/>
      <c r="L71" s="5"/>
      <c r="M71" s="5"/>
      <c r="N71" s="5"/>
      <c r="O71" s="5"/>
      <c r="P71" s="5"/>
      <c r="Q71" s="5"/>
    </row>
    <row r="72" spans="1:17" ht="12.75">
      <c r="A72" s="114"/>
      <c r="B72" s="165"/>
      <c r="C72" s="166"/>
      <c r="D72" s="188"/>
      <c r="E72" s="131" t="str">
        <f t="shared" ref="E72:F72" si="88">IFERROR(C72/($B72*$H$4),"")</f>
        <v/>
      </c>
      <c r="F72" s="131" t="str">
        <f t="shared" si="88"/>
        <v/>
      </c>
      <c r="G72" s="131" t="str">
        <f ca="1">IFERROR(POWER(E72-VLOOKUP(A72,I:J,2,FALSE),2)+POWER(F72-VLOOKUP(A72,I:K,3,FALSE),2),"")</f>
        <v/>
      </c>
      <c r="H72" s="5"/>
      <c r="I72" s="125"/>
      <c r="J72" s="125"/>
      <c r="K72" s="125"/>
      <c r="L72" s="5"/>
      <c r="M72" s="5"/>
      <c r="N72" s="5"/>
      <c r="O72" s="5"/>
      <c r="P72" s="5"/>
      <c r="Q72" s="5"/>
    </row>
    <row r="73" spans="1:17" ht="12.75">
      <c r="A73" s="114"/>
      <c r="B73" s="165"/>
      <c r="C73" s="166"/>
      <c r="D73" s="188"/>
      <c r="E73" s="131" t="str">
        <f t="shared" ref="E73:F73" si="89">IFERROR(C73/($B73*$H$4),"")</f>
        <v/>
      </c>
      <c r="F73" s="131" t="str">
        <f t="shared" si="89"/>
        <v/>
      </c>
      <c r="G73" s="131" t="str">
        <f ca="1">IFERROR(POWER(E73-VLOOKUP(A73,I:J,2,FALSE),2)+POWER(F73-VLOOKUP(A73,I:K,3,FALSE),2),"")</f>
        <v/>
      </c>
      <c r="H73" s="5"/>
      <c r="I73" s="125"/>
      <c r="J73" s="125"/>
      <c r="K73" s="125"/>
      <c r="L73" s="5"/>
      <c r="M73" s="5"/>
      <c r="N73" s="5"/>
      <c r="O73" s="5"/>
      <c r="P73" s="5"/>
      <c r="Q73" s="5"/>
    </row>
    <row r="74" spans="1:17" ht="12.75">
      <c r="A74" s="114"/>
      <c r="B74" s="165"/>
      <c r="C74" s="166"/>
      <c r="D74" s="188"/>
      <c r="E74" s="131" t="str">
        <f t="shared" ref="E74:F74" si="90">IFERROR(C74/($B74*$H$4),"")</f>
        <v/>
      </c>
      <c r="F74" s="131" t="str">
        <f t="shared" si="90"/>
        <v/>
      </c>
      <c r="G74" s="131" t="str">
        <f ca="1">IFERROR(POWER(E74-VLOOKUP(A74,I:J,2,FALSE),2)+POWER(F74-VLOOKUP(A74,I:K,3,FALSE),2),"")</f>
        <v/>
      </c>
      <c r="H74" s="5"/>
      <c r="I74" s="125"/>
      <c r="J74" s="125"/>
      <c r="K74" s="125"/>
      <c r="L74" s="5"/>
      <c r="M74" s="5"/>
      <c r="N74" s="5"/>
      <c r="O74" s="5"/>
      <c r="P74" s="5"/>
      <c r="Q74" s="5"/>
    </row>
    <row r="75" spans="1:17" ht="12.75">
      <c r="A75" s="114"/>
      <c r="B75" s="165"/>
      <c r="C75" s="166"/>
      <c r="D75" s="188"/>
      <c r="E75" s="131" t="str">
        <f t="shared" ref="E75:F75" si="91">IFERROR(C75/($B75*$H$4),"")</f>
        <v/>
      </c>
      <c r="F75" s="131" t="str">
        <f t="shared" si="91"/>
        <v/>
      </c>
      <c r="G75" s="131" t="str">
        <f ca="1">IFERROR(POWER(E75-VLOOKUP(A75,I:J,2,FALSE),2)+POWER(F75-VLOOKUP(A75,I:K,3,FALSE),2),"")</f>
        <v/>
      </c>
      <c r="H75" s="5"/>
      <c r="I75" s="125"/>
      <c r="J75" s="125"/>
      <c r="K75" s="125"/>
      <c r="L75" s="5"/>
      <c r="M75" s="5"/>
      <c r="N75" s="5"/>
      <c r="O75" s="5"/>
      <c r="P75" s="5"/>
      <c r="Q75" s="5"/>
    </row>
    <row r="76" spans="1:17" ht="12.75">
      <c r="A76" s="114"/>
      <c r="B76" s="165"/>
      <c r="C76" s="166"/>
      <c r="D76" s="188"/>
      <c r="E76" s="131" t="str">
        <f t="shared" ref="E76:F76" si="92">IFERROR(C76/($B76*$H$4),"")</f>
        <v/>
      </c>
      <c r="F76" s="131" t="str">
        <f t="shared" si="92"/>
        <v/>
      </c>
      <c r="G76" s="131" t="str">
        <f ca="1">IFERROR(POWER(E76-VLOOKUP(A76,I:J,2,FALSE),2)+POWER(F76-VLOOKUP(A76,I:K,3,FALSE),2),"")</f>
        <v/>
      </c>
      <c r="H76" s="5"/>
      <c r="I76" s="125"/>
      <c r="J76" s="125"/>
      <c r="K76" s="125"/>
      <c r="L76" s="5"/>
      <c r="M76" s="5"/>
      <c r="N76" s="5"/>
      <c r="O76" s="5"/>
      <c r="P76" s="5"/>
      <c r="Q76" s="5"/>
    </row>
    <row r="77" spans="1:17" ht="12.75">
      <c r="A77" s="114"/>
      <c r="B77" s="165"/>
      <c r="C77" s="166"/>
      <c r="D77" s="188"/>
      <c r="E77" s="131" t="str">
        <f t="shared" ref="E77:F77" si="93">IFERROR(C77/($B77*$H$4),"")</f>
        <v/>
      </c>
      <c r="F77" s="131" t="str">
        <f t="shared" si="93"/>
        <v/>
      </c>
      <c r="G77" s="131" t="str">
        <f ca="1">IFERROR(POWER(E77-VLOOKUP(A77,I:J,2,FALSE),2)+POWER(F77-VLOOKUP(A77,I:K,3,FALSE),2),"")</f>
        <v/>
      </c>
      <c r="H77" s="5"/>
      <c r="I77" s="125"/>
      <c r="J77" s="125"/>
      <c r="K77" s="125"/>
      <c r="L77" s="5"/>
      <c r="M77" s="5"/>
      <c r="N77" s="5"/>
      <c r="O77" s="5"/>
      <c r="P77" s="5"/>
      <c r="Q77" s="5"/>
    </row>
    <row r="78" spans="1:17" ht="12.75">
      <c r="A78" s="114"/>
      <c r="B78" s="165"/>
      <c r="C78" s="166"/>
      <c r="D78" s="188"/>
      <c r="E78" s="131" t="str">
        <f t="shared" ref="E78:F78" si="94">IFERROR(C78/($B78*$H$4),"")</f>
        <v/>
      </c>
      <c r="F78" s="131" t="str">
        <f t="shared" si="94"/>
        <v/>
      </c>
      <c r="G78" s="131" t="str">
        <f ca="1">IFERROR(POWER(E78-VLOOKUP(A78,I:J,2,FALSE),2)+POWER(F78-VLOOKUP(A78,I:K,3,FALSE),2),"")</f>
        <v/>
      </c>
      <c r="H78" s="5"/>
      <c r="I78" s="125"/>
      <c r="J78" s="125"/>
      <c r="K78" s="125"/>
      <c r="L78" s="5"/>
      <c r="M78" s="5"/>
      <c r="N78" s="5"/>
      <c r="O78" s="5"/>
      <c r="P78" s="5"/>
      <c r="Q78" s="5"/>
    </row>
    <row r="79" spans="1:17" ht="12.75">
      <c r="A79" s="114"/>
      <c r="B79" s="165"/>
      <c r="C79" s="166"/>
      <c r="D79" s="188"/>
      <c r="E79" s="131" t="str">
        <f t="shared" ref="E79:F79" si="95">IFERROR(C79/($B79*$H$4),"")</f>
        <v/>
      </c>
      <c r="F79" s="131" t="str">
        <f t="shared" si="95"/>
        <v/>
      </c>
      <c r="G79" s="131" t="str">
        <f ca="1">IFERROR(POWER(E79-VLOOKUP(A79,I:J,2,FALSE),2)+POWER(F79-VLOOKUP(A79,I:K,3,FALSE),2),"")</f>
        <v/>
      </c>
      <c r="H79" s="5"/>
      <c r="I79" s="125"/>
      <c r="J79" s="125"/>
      <c r="K79" s="125"/>
      <c r="L79" s="5"/>
      <c r="M79" s="5"/>
      <c r="N79" s="5"/>
      <c r="O79" s="5"/>
      <c r="P79" s="5"/>
      <c r="Q79" s="5"/>
    </row>
    <row r="80" spans="1:17" ht="12.75">
      <c r="A80" s="114"/>
      <c r="B80" s="165"/>
      <c r="C80" s="166"/>
      <c r="D80" s="188"/>
      <c r="E80" s="131" t="str">
        <f t="shared" ref="E80:F80" si="96">IFERROR(C80/($B80*$H$4),"")</f>
        <v/>
      </c>
      <c r="F80" s="131" t="str">
        <f t="shared" si="96"/>
        <v/>
      </c>
      <c r="G80" s="131" t="str">
        <f ca="1">IFERROR(POWER(E80-VLOOKUP(A80,I:J,2,FALSE),2)+POWER(F80-VLOOKUP(A80,I:K,3,FALSE),2),"")</f>
        <v/>
      </c>
      <c r="H80" s="5"/>
      <c r="I80" s="125"/>
      <c r="J80" s="125"/>
      <c r="K80" s="125"/>
      <c r="L80" s="5"/>
      <c r="M80" s="5"/>
      <c r="N80" s="5"/>
      <c r="O80" s="5"/>
      <c r="P80" s="5"/>
      <c r="Q80" s="5"/>
    </row>
    <row r="81" spans="1:17" ht="12.75">
      <c r="A81" s="114"/>
      <c r="B81" s="165"/>
      <c r="C81" s="166"/>
      <c r="D81" s="188"/>
      <c r="E81" s="131" t="str">
        <f t="shared" ref="E81:F81" si="97">IFERROR(C81/($B81*$H$4),"")</f>
        <v/>
      </c>
      <c r="F81" s="131" t="str">
        <f t="shared" si="97"/>
        <v/>
      </c>
      <c r="G81" s="131" t="str">
        <f ca="1">IFERROR(POWER(E81-VLOOKUP(A81,I:J,2,FALSE),2)+POWER(F81-VLOOKUP(A81,I:K,3,FALSE),2),"")</f>
        <v/>
      </c>
      <c r="H81" s="5"/>
      <c r="I81" s="125"/>
      <c r="J81" s="125"/>
      <c r="K81" s="125"/>
      <c r="L81" s="5"/>
      <c r="M81" s="5"/>
      <c r="N81" s="5"/>
      <c r="O81" s="5"/>
      <c r="P81" s="5"/>
      <c r="Q81" s="5"/>
    </row>
    <row r="82" spans="1:17" ht="12.75">
      <c r="A82" s="114"/>
      <c r="B82" s="165"/>
      <c r="C82" s="166"/>
      <c r="D82" s="188"/>
      <c r="E82" s="131" t="str">
        <f t="shared" ref="E82:F82" si="98">IFERROR(C82/($B82*$H$4),"")</f>
        <v/>
      </c>
      <c r="F82" s="131" t="str">
        <f t="shared" si="98"/>
        <v/>
      </c>
      <c r="G82" s="131" t="str">
        <f ca="1">IFERROR(POWER(E82-VLOOKUP(A82,I:J,2,FALSE),2)+POWER(F82-VLOOKUP(A82,I:K,3,FALSE),2),"")</f>
        <v/>
      </c>
      <c r="H82" s="5"/>
      <c r="I82" s="125"/>
      <c r="J82" s="125"/>
      <c r="K82" s="125"/>
      <c r="L82" s="5"/>
      <c r="M82" s="5"/>
      <c r="N82" s="5"/>
      <c r="O82" s="5"/>
      <c r="P82" s="5"/>
      <c r="Q82" s="5"/>
    </row>
    <row r="83" spans="1:17" ht="12.75">
      <c r="A83" s="114"/>
      <c r="B83" s="165"/>
      <c r="C83" s="166"/>
      <c r="D83" s="188"/>
      <c r="E83" s="131" t="str">
        <f t="shared" ref="E83:F83" si="99">IFERROR(C83/($B83*$H$4),"")</f>
        <v/>
      </c>
      <c r="F83" s="131" t="str">
        <f t="shared" si="99"/>
        <v/>
      </c>
      <c r="G83" s="131" t="str">
        <f ca="1">IFERROR(POWER(E83-VLOOKUP(A83,I:J,2,FALSE),2)+POWER(F83-VLOOKUP(A83,I:K,3,FALSE),2),"")</f>
        <v/>
      </c>
      <c r="H83" s="5"/>
      <c r="I83" s="125"/>
      <c r="J83" s="125"/>
      <c r="K83" s="125"/>
      <c r="L83" s="5"/>
      <c r="M83" s="5"/>
      <c r="N83" s="5"/>
      <c r="O83" s="5"/>
      <c r="P83" s="5"/>
      <c r="Q83" s="5"/>
    </row>
    <row r="84" spans="1:17" ht="12.75">
      <c r="A84" s="114"/>
      <c r="B84" s="165"/>
      <c r="C84" s="166"/>
      <c r="D84" s="188"/>
      <c r="E84" s="131" t="str">
        <f t="shared" ref="E84:F84" si="100">IFERROR(C84/($B84*$H$4),"")</f>
        <v/>
      </c>
      <c r="F84" s="131" t="str">
        <f t="shared" si="100"/>
        <v/>
      </c>
      <c r="G84" s="131" t="str">
        <f ca="1">IFERROR(POWER(E84-VLOOKUP(A84,I:J,2,FALSE),2)+POWER(F84-VLOOKUP(A84,I:K,3,FALSE),2),"")</f>
        <v/>
      </c>
      <c r="H84" s="5"/>
      <c r="I84" s="125"/>
      <c r="J84" s="125"/>
      <c r="K84" s="125"/>
      <c r="L84" s="5"/>
      <c r="M84" s="5"/>
      <c r="N84" s="5"/>
      <c r="O84" s="5"/>
      <c r="P84" s="5"/>
      <c r="Q84" s="5"/>
    </row>
    <row r="85" spans="1:17" ht="12.75">
      <c r="A85" s="114"/>
      <c r="B85" s="165"/>
      <c r="C85" s="166"/>
      <c r="D85" s="188"/>
      <c r="E85" s="131" t="str">
        <f t="shared" ref="E85:F85" si="101">IFERROR(C85/($B85*$H$4),"")</f>
        <v/>
      </c>
      <c r="F85" s="131" t="str">
        <f t="shared" si="101"/>
        <v/>
      </c>
      <c r="G85" s="131" t="str">
        <f ca="1">IFERROR(POWER(E85-VLOOKUP(A85,I:J,2,FALSE),2)+POWER(F85-VLOOKUP(A85,I:K,3,FALSE),2),"")</f>
        <v/>
      </c>
      <c r="H85" s="5"/>
      <c r="I85" s="125"/>
      <c r="J85" s="125"/>
      <c r="K85" s="125"/>
      <c r="L85" s="5"/>
      <c r="M85" s="5"/>
      <c r="N85" s="5"/>
      <c r="O85" s="5"/>
      <c r="P85" s="5"/>
      <c r="Q85" s="5"/>
    </row>
    <row r="86" spans="1:17" ht="12.75">
      <c r="A86" s="114"/>
      <c r="B86" s="165"/>
      <c r="C86" s="166"/>
      <c r="D86" s="188"/>
      <c r="E86" s="131" t="str">
        <f t="shared" ref="E86:F86" si="102">IFERROR(C86/($B86*$H$4),"")</f>
        <v/>
      </c>
      <c r="F86" s="131" t="str">
        <f t="shared" si="102"/>
        <v/>
      </c>
      <c r="G86" s="131" t="str">
        <f ca="1">IFERROR(POWER(E86-VLOOKUP(A86,I:J,2,FALSE),2)+POWER(F86-VLOOKUP(A86,I:K,3,FALSE),2),"")</f>
        <v/>
      </c>
      <c r="H86" s="5"/>
      <c r="I86" s="125"/>
      <c r="J86" s="125"/>
      <c r="K86" s="125"/>
      <c r="L86" s="5"/>
      <c r="M86" s="5"/>
      <c r="N86" s="5"/>
      <c r="O86" s="5"/>
      <c r="P86" s="5"/>
      <c r="Q86" s="5"/>
    </row>
    <row r="87" spans="1:17" ht="12.75">
      <c r="A87" s="114"/>
      <c r="B87" s="165"/>
      <c r="C87" s="166"/>
      <c r="D87" s="188"/>
      <c r="E87" s="131" t="str">
        <f t="shared" ref="E87:F87" si="103">IFERROR(C87/($B87*$H$4),"")</f>
        <v/>
      </c>
      <c r="F87" s="131" t="str">
        <f t="shared" si="103"/>
        <v/>
      </c>
      <c r="G87" s="131" t="str">
        <f ca="1">IFERROR(POWER(E87-VLOOKUP(A87,I:J,2,FALSE),2)+POWER(F87-VLOOKUP(A87,I:K,3,FALSE),2),"")</f>
        <v/>
      </c>
      <c r="H87" s="5"/>
      <c r="I87" s="125"/>
      <c r="J87" s="125"/>
      <c r="K87" s="125"/>
      <c r="L87" s="5"/>
      <c r="M87" s="5"/>
      <c r="N87" s="5"/>
      <c r="O87" s="5"/>
      <c r="P87" s="5"/>
      <c r="Q87" s="5"/>
    </row>
    <row r="88" spans="1:17" ht="12.75">
      <c r="A88" s="114"/>
      <c r="B88" s="165"/>
      <c r="C88" s="166"/>
      <c r="D88" s="188"/>
      <c r="E88" s="131" t="str">
        <f t="shared" ref="E88:F88" si="104">IFERROR(C88/($B88*$H$4),"")</f>
        <v/>
      </c>
      <c r="F88" s="131" t="str">
        <f t="shared" si="104"/>
        <v/>
      </c>
      <c r="G88" s="131" t="str">
        <f ca="1">IFERROR(POWER(E88-VLOOKUP(A88,I:J,2,FALSE),2)+POWER(F88-VLOOKUP(A88,I:K,3,FALSE),2),"")</f>
        <v/>
      </c>
      <c r="H88" s="5"/>
      <c r="I88" s="125"/>
      <c r="J88" s="125"/>
      <c r="K88" s="125"/>
      <c r="L88" s="5"/>
      <c r="M88" s="5"/>
      <c r="N88" s="5"/>
      <c r="O88" s="5"/>
      <c r="P88" s="5"/>
      <c r="Q88" s="5"/>
    </row>
    <row r="89" spans="1:17" ht="12.75">
      <c r="A89" s="114"/>
      <c r="B89" s="165"/>
      <c r="C89" s="166"/>
      <c r="D89" s="188"/>
      <c r="E89" s="131" t="str">
        <f t="shared" ref="E89:F89" si="105">IFERROR(C89/($B89*$H$4),"")</f>
        <v/>
      </c>
      <c r="F89" s="131" t="str">
        <f t="shared" si="105"/>
        <v/>
      </c>
      <c r="G89" s="131" t="str">
        <f ca="1">IFERROR(POWER(E89-VLOOKUP(A89,I:J,2,FALSE),2)+POWER(F89-VLOOKUP(A89,I:K,3,FALSE),2),"")</f>
        <v/>
      </c>
      <c r="H89" s="5"/>
      <c r="I89" s="125"/>
      <c r="J89" s="125"/>
      <c r="K89" s="125"/>
      <c r="L89" s="5"/>
      <c r="M89" s="5"/>
      <c r="N89" s="5"/>
      <c r="O89" s="5"/>
      <c r="P89" s="5"/>
      <c r="Q89" s="5"/>
    </row>
    <row r="90" spans="1:17" ht="12.75">
      <c r="A90" s="114"/>
      <c r="B90" s="165"/>
      <c r="C90" s="166"/>
      <c r="D90" s="188"/>
      <c r="E90" s="131" t="str">
        <f t="shared" ref="E90:F90" si="106">IFERROR(C90/($B90*$H$4),"")</f>
        <v/>
      </c>
      <c r="F90" s="131" t="str">
        <f t="shared" si="106"/>
        <v/>
      </c>
      <c r="G90" s="131" t="str">
        <f ca="1">IFERROR(POWER(E90-VLOOKUP(A90,I:J,2,FALSE),2)+POWER(F90-VLOOKUP(A90,I:K,3,FALSE),2),"")</f>
        <v/>
      </c>
      <c r="H90" s="5"/>
      <c r="I90" s="125"/>
      <c r="J90" s="125"/>
      <c r="K90" s="125"/>
      <c r="L90" s="5"/>
      <c r="M90" s="5"/>
      <c r="N90" s="5"/>
      <c r="O90" s="5"/>
      <c r="P90" s="5"/>
      <c r="Q90" s="5"/>
    </row>
    <row r="91" spans="1:17" ht="12.75">
      <c r="A91" s="114"/>
      <c r="B91" s="165"/>
      <c r="C91" s="166"/>
      <c r="D91" s="188"/>
      <c r="E91" s="131" t="str">
        <f t="shared" ref="E91:F91" si="107">IFERROR(C91/($B91*$H$4),"")</f>
        <v/>
      </c>
      <c r="F91" s="131" t="str">
        <f t="shared" si="107"/>
        <v/>
      </c>
      <c r="G91" s="131" t="str">
        <f ca="1">IFERROR(POWER(E91-VLOOKUP(A91,I:J,2,FALSE),2)+POWER(F91-VLOOKUP(A91,I:K,3,FALSE),2),"")</f>
        <v/>
      </c>
      <c r="H91" s="5"/>
      <c r="I91" s="125"/>
      <c r="J91" s="125"/>
      <c r="K91" s="125"/>
      <c r="L91" s="5"/>
      <c r="M91" s="5"/>
      <c r="N91" s="5"/>
      <c r="O91" s="5"/>
      <c r="P91" s="5"/>
      <c r="Q91" s="5"/>
    </row>
    <row r="92" spans="1:17" ht="12.75">
      <c r="A92" s="114"/>
      <c r="B92" s="165"/>
      <c r="C92" s="166"/>
      <c r="D92" s="188"/>
      <c r="E92" s="131" t="str">
        <f t="shared" ref="E92:F92" si="108">IFERROR(C92/($B92*$H$4),"")</f>
        <v/>
      </c>
      <c r="F92" s="131" t="str">
        <f t="shared" si="108"/>
        <v/>
      </c>
      <c r="G92" s="131" t="str">
        <f ca="1">IFERROR(POWER(E92-VLOOKUP(A92,I:J,2,FALSE),2)+POWER(F92-VLOOKUP(A92,I:K,3,FALSE),2),"")</f>
        <v/>
      </c>
      <c r="H92" s="5"/>
      <c r="I92" s="125"/>
      <c r="J92" s="125"/>
      <c r="K92" s="125"/>
      <c r="L92" s="5"/>
      <c r="M92" s="5"/>
      <c r="N92" s="5"/>
      <c r="O92" s="5"/>
      <c r="P92" s="5"/>
      <c r="Q92" s="5"/>
    </row>
    <row r="93" spans="1:17" ht="12.75">
      <c r="A93" s="114"/>
      <c r="B93" s="165"/>
      <c r="C93" s="166"/>
      <c r="D93" s="188"/>
      <c r="E93" s="131" t="str">
        <f t="shared" ref="E93:F93" si="109">IFERROR(C93/($B93*$H$4),"")</f>
        <v/>
      </c>
      <c r="F93" s="131" t="str">
        <f t="shared" si="109"/>
        <v/>
      </c>
      <c r="G93" s="131" t="str">
        <f ca="1">IFERROR(POWER(E93-VLOOKUP(A93,I:J,2,FALSE),2)+POWER(F93-VLOOKUP(A93,I:K,3,FALSE),2),"")</f>
        <v/>
      </c>
      <c r="H93" s="5"/>
      <c r="I93" s="125"/>
      <c r="J93" s="125"/>
      <c r="K93" s="125"/>
      <c r="L93" s="5"/>
      <c r="M93" s="5"/>
      <c r="N93" s="5"/>
      <c r="O93" s="5"/>
      <c r="P93" s="5"/>
      <c r="Q93" s="5"/>
    </row>
    <row r="94" spans="1:17" ht="12.75">
      <c r="A94" s="114"/>
      <c r="B94" s="165"/>
      <c r="C94" s="166"/>
      <c r="D94" s="188"/>
      <c r="E94" s="131" t="str">
        <f t="shared" ref="E94:F94" si="110">IFERROR(C94/($B94*$H$4),"")</f>
        <v/>
      </c>
      <c r="F94" s="131" t="str">
        <f t="shared" si="110"/>
        <v/>
      </c>
      <c r="G94" s="131" t="str">
        <f ca="1">IFERROR(POWER(E94-VLOOKUP(A94,I:J,2,FALSE),2)+POWER(F94-VLOOKUP(A94,I:K,3,FALSE),2),"")</f>
        <v/>
      </c>
      <c r="H94" s="5"/>
      <c r="I94" s="125"/>
      <c r="J94" s="125"/>
      <c r="K94" s="125"/>
      <c r="L94" s="5"/>
      <c r="M94" s="5"/>
      <c r="N94" s="5"/>
      <c r="O94" s="5"/>
      <c r="P94" s="5"/>
      <c r="Q94" s="5"/>
    </row>
    <row r="95" spans="1:17" ht="12.75">
      <c r="A95" s="114"/>
      <c r="B95" s="165"/>
      <c r="C95" s="166"/>
      <c r="D95" s="188"/>
      <c r="E95" s="131" t="str">
        <f t="shared" ref="E95:F95" si="111">IFERROR(C95/($B95*$H$4),"")</f>
        <v/>
      </c>
      <c r="F95" s="131" t="str">
        <f t="shared" si="111"/>
        <v/>
      </c>
      <c r="G95" s="131" t="str">
        <f ca="1">IFERROR(POWER(E95-VLOOKUP(A95,I:J,2,FALSE),2)+POWER(F95-VLOOKUP(A95,I:K,3,FALSE),2),"")</f>
        <v/>
      </c>
      <c r="H95" s="5"/>
      <c r="I95" s="125"/>
      <c r="J95" s="125"/>
      <c r="K95" s="125"/>
      <c r="L95" s="5"/>
      <c r="M95" s="5"/>
      <c r="N95" s="5"/>
      <c r="O95" s="5"/>
      <c r="P95" s="5"/>
      <c r="Q95" s="5"/>
    </row>
    <row r="96" spans="1:17" ht="12.75">
      <c r="A96" s="114"/>
      <c r="B96" s="165"/>
      <c r="C96" s="166"/>
      <c r="D96" s="188"/>
      <c r="E96" s="131" t="str">
        <f t="shared" ref="E96:F96" si="112">IFERROR(C96/($B96*$H$4),"")</f>
        <v/>
      </c>
      <c r="F96" s="131" t="str">
        <f t="shared" si="112"/>
        <v/>
      </c>
      <c r="G96" s="131" t="str">
        <f ca="1">IFERROR(POWER(E96-VLOOKUP(A96,I:J,2,FALSE),2)+POWER(F96-VLOOKUP(A96,I:K,3,FALSE),2),"")</f>
        <v/>
      </c>
      <c r="H96" s="5"/>
      <c r="I96" s="125"/>
      <c r="J96" s="125"/>
      <c r="K96" s="125"/>
      <c r="L96" s="5"/>
      <c r="M96" s="5"/>
      <c r="N96" s="5"/>
      <c r="O96" s="5"/>
      <c r="P96" s="5"/>
      <c r="Q96" s="5"/>
    </row>
    <row r="97" spans="1:17" ht="12.75">
      <c r="A97" s="114"/>
      <c r="B97" s="165"/>
      <c r="C97" s="166"/>
      <c r="D97" s="188"/>
      <c r="E97" s="131" t="str">
        <f t="shared" ref="E97:F97" si="113">IFERROR(C97/($B97*$H$4),"")</f>
        <v/>
      </c>
      <c r="F97" s="131" t="str">
        <f t="shared" si="113"/>
        <v/>
      </c>
      <c r="G97" s="131" t="str">
        <f ca="1">IFERROR(POWER(E97-VLOOKUP(A97,I:J,2,FALSE),2)+POWER(F97-VLOOKUP(A97,I:K,3,FALSE),2),"")</f>
        <v/>
      </c>
      <c r="H97" s="5"/>
      <c r="I97" s="125"/>
      <c r="J97" s="125"/>
      <c r="K97" s="125"/>
      <c r="L97" s="5"/>
      <c r="M97" s="5"/>
      <c r="N97" s="5"/>
      <c r="O97" s="5"/>
      <c r="P97" s="5"/>
      <c r="Q97" s="5"/>
    </row>
    <row r="98" spans="1:17" ht="12.75">
      <c r="A98" s="114"/>
      <c r="B98" s="165"/>
      <c r="C98" s="166"/>
      <c r="D98" s="188"/>
      <c r="E98" s="131" t="str">
        <f t="shared" ref="E98:F98" si="114">IFERROR(C98/($B98*$H$4),"")</f>
        <v/>
      </c>
      <c r="F98" s="131" t="str">
        <f t="shared" si="114"/>
        <v/>
      </c>
      <c r="G98" s="131" t="str">
        <f ca="1">IFERROR(POWER(E98-VLOOKUP(A98,I:J,2,FALSE),2)+POWER(F98-VLOOKUP(A98,I:K,3,FALSE),2),"")</f>
        <v/>
      </c>
      <c r="H98" s="5"/>
      <c r="I98" s="125"/>
      <c r="J98" s="125"/>
      <c r="K98" s="125"/>
      <c r="L98" s="5"/>
      <c r="M98" s="5"/>
      <c r="N98" s="5"/>
      <c r="O98" s="5"/>
      <c r="P98" s="5"/>
      <c r="Q98" s="5"/>
    </row>
    <row r="99" spans="1:17" ht="12.75">
      <c r="A99" s="114"/>
      <c r="B99" s="165"/>
      <c r="C99" s="166"/>
      <c r="D99" s="188"/>
      <c r="E99" s="131" t="str">
        <f t="shared" ref="E99:F99" si="115">IFERROR(C99/($B99*$H$4),"")</f>
        <v/>
      </c>
      <c r="F99" s="131" t="str">
        <f t="shared" si="115"/>
        <v/>
      </c>
      <c r="G99" s="131" t="str">
        <f ca="1">IFERROR(POWER(E99-VLOOKUP(A99,I:J,2,FALSE),2)+POWER(F99-VLOOKUP(A99,I:K,3,FALSE),2),"")</f>
        <v/>
      </c>
      <c r="H99" s="5"/>
      <c r="I99" s="125"/>
      <c r="J99" s="125"/>
      <c r="K99" s="125"/>
      <c r="L99" s="5"/>
      <c r="M99" s="5"/>
      <c r="N99" s="5"/>
      <c r="O99" s="5"/>
      <c r="P99" s="5"/>
      <c r="Q99" s="5"/>
    </row>
    <row r="100" spans="1:17" ht="12.75">
      <c r="A100" s="114"/>
      <c r="B100" s="165"/>
      <c r="C100" s="166"/>
      <c r="D100" s="188"/>
      <c r="E100" s="131" t="str">
        <f t="shared" ref="E100:F100" si="116">IFERROR(C100/($B100*$H$4),"")</f>
        <v/>
      </c>
      <c r="F100" s="131" t="str">
        <f t="shared" si="116"/>
        <v/>
      </c>
      <c r="G100" s="131" t="str">
        <f ca="1">IFERROR(POWER(E100-VLOOKUP(A100,I:J,2,FALSE),2)+POWER(F100-VLOOKUP(A100,I:K,3,FALSE),2),"")</f>
        <v/>
      </c>
      <c r="H100" s="5"/>
      <c r="I100" s="125"/>
      <c r="J100" s="125"/>
      <c r="K100" s="125"/>
      <c r="L100" s="5"/>
      <c r="M100" s="5"/>
      <c r="N100" s="5"/>
      <c r="O100" s="5"/>
      <c r="P100" s="5"/>
      <c r="Q100" s="5"/>
    </row>
    <row r="101" spans="1:17" ht="12.75">
      <c r="A101" s="114"/>
      <c r="B101" s="165"/>
      <c r="C101" s="166"/>
      <c r="D101" s="188"/>
      <c r="E101" s="131" t="str">
        <f t="shared" ref="E101:F101" si="117">IFERROR(C101/($B101*$H$4),"")</f>
        <v/>
      </c>
      <c r="F101" s="131" t="str">
        <f t="shared" si="117"/>
        <v/>
      </c>
      <c r="G101" s="131" t="str">
        <f ca="1">IFERROR(POWER(E101-VLOOKUP(A101,I:J,2,FALSE),2)+POWER(F101-VLOOKUP(A101,I:K,3,FALSE),2),"")</f>
        <v/>
      </c>
      <c r="H101" s="5"/>
      <c r="I101" s="125"/>
      <c r="J101" s="125"/>
      <c r="K101" s="125"/>
      <c r="L101" s="5"/>
      <c r="M101" s="5"/>
      <c r="N101" s="5"/>
      <c r="O101" s="5"/>
      <c r="P101" s="5"/>
      <c r="Q101" s="5"/>
    </row>
    <row r="102" spans="1:17" ht="12.75">
      <c r="A102" s="114"/>
      <c r="B102" s="165"/>
      <c r="C102" s="166"/>
      <c r="D102" s="188"/>
      <c r="E102" s="131" t="str">
        <f t="shared" ref="E102:F102" si="118">IFERROR(C102/($B102*$H$4),"")</f>
        <v/>
      </c>
      <c r="F102" s="131" t="str">
        <f t="shared" si="118"/>
        <v/>
      </c>
      <c r="G102" s="131" t="str">
        <f ca="1">IFERROR(POWER(E102-VLOOKUP(A102,I:J,2,FALSE),2)+POWER(F102-VLOOKUP(A102,I:K,3,FALSE),2),"")</f>
        <v/>
      </c>
      <c r="H102" s="5"/>
      <c r="I102" s="125"/>
      <c r="J102" s="125"/>
      <c r="K102" s="125"/>
      <c r="L102" s="5"/>
      <c r="M102" s="5"/>
      <c r="N102" s="5"/>
      <c r="O102" s="5"/>
      <c r="P102" s="5"/>
      <c r="Q102" s="5"/>
    </row>
    <row r="103" spans="1:17" ht="12.75">
      <c r="A103" s="114"/>
      <c r="B103" s="165"/>
      <c r="C103" s="166"/>
      <c r="D103" s="188"/>
      <c r="E103" s="131" t="str">
        <f t="shared" ref="E103:F103" si="119">IFERROR(C103/($B103*$H$4),"")</f>
        <v/>
      </c>
      <c r="F103" s="131" t="str">
        <f t="shared" si="119"/>
        <v/>
      </c>
      <c r="G103" s="131" t="str">
        <f ca="1">IFERROR(POWER(E103-VLOOKUP(A103,I:J,2,FALSE),2)+POWER(F103-VLOOKUP(A103,I:K,3,FALSE),2),"")</f>
        <v/>
      </c>
      <c r="H103" s="5"/>
      <c r="I103" s="125"/>
      <c r="J103" s="125"/>
      <c r="K103" s="125"/>
      <c r="L103" s="5"/>
      <c r="M103" s="5"/>
      <c r="N103" s="5"/>
      <c r="O103" s="5"/>
      <c r="P103" s="5"/>
      <c r="Q103" s="5"/>
    </row>
    <row r="104" spans="1:17" ht="12.75">
      <c r="A104" s="114"/>
      <c r="B104" s="165"/>
      <c r="C104" s="166"/>
      <c r="D104" s="188"/>
      <c r="E104" s="131" t="str">
        <f t="shared" ref="E104:F104" si="120">IFERROR(C104/($B104*$H$4),"")</f>
        <v/>
      </c>
      <c r="F104" s="131" t="str">
        <f t="shared" si="120"/>
        <v/>
      </c>
      <c r="G104" s="131" t="str">
        <f ca="1">IFERROR(POWER(E104-VLOOKUP(A104,I:J,2,FALSE),2)+POWER(F104-VLOOKUP(A104,I:K,3,FALSE),2),"")</f>
        <v/>
      </c>
      <c r="H104" s="5"/>
      <c r="I104" s="125"/>
      <c r="J104" s="125"/>
      <c r="K104" s="125"/>
      <c r="L104" s="5"/>
      <c r="M104" s="5"/>
      <c r="N104" s="5"/>
      <c r="O104" s="5"/>
      <c r="P104" s="5"/>
      <c r="Q104" s="5"/>
    </row>
    <row r="105" spans="1:17" ht="12.75">
      <c r="A105" s="114"/>
      <c r="B105" s="165"/>
      <c r="C105" s="166"/>
      <c r="D105" s="188"/>
      <c r="E105" s="131" t="str">
        <f t="shared" ref="E105:F105" si="121">IFERROR(C105/($B105*$H$4),"")</f>
        <v/>
      </c>
      <c r="F105" s="131" t="str">
        <f t="shared" si="121"/>
        <v/>
      </c>
      <c r="G105" s="131" t="str">
        <f ca="1">IFERROR(POWER(E105-VLOOKUP(A105,I:J,2,FALSE),2)+POWER(F105-VLOOKUP(A105,I:K,3,FALSE),2),"")</f>
        <v/>
      </c>
      <c r="H105" s="5"/>
      <c r="I105" s="125"/>
      <c r="J105" s="125"/>
      <c r="K105" s="125"/>
      <c r="L105" s="5"/>
      <c r="M105" s="5"/>
      <c r="N105" s="5"/>
      <c r="O105" s="5"/>
      <c r="P105" s="5"/>
      <c r="Q105" s="5"/>
    </row>
    <row r="106" spans="1:17" ht="12.75">
      <c r="A106" s="114"/>
      <c r="B106" s="165"/>
      <c r="C106" s="166"/>
      <c r="D106" s="188"/>
      <c r="E106" s="131" t="str">
        <f t="shared" ref="E106:F106" si="122">IFERROR(C106/($B106*$H$4),"")</f>
        <v/>
      </c>
      <c r="F106" s="131" t="str">
        <f t="shared" si="122"/>
        <v/>
      </c>
      <c r="G106" s="131" t="str">
        <f ca="1">IFERROR(POWER(E106-VLOOKUP(A106,I:J,2,FALSE),2)+POWER(F106-VLOOKUP(A106,I:K,3,FALSE),2),"")</f>
        <v/>
      </c>
      <c r="H106" s="5"/>
      <c r="I106" s="125"/>
      <c r="J106" s="125"/>
      <c r="K106" s="125"/>
      <c r="L106" s="5"/>
      <c r="M106" s="5"/>
      <c r="N106" s="5"/>
      <c r="O106" s="5"/>
      <c r="P106" s="5"/>
      <c r="Q106" s="5"/>
    </row>
    <row r="107" spans="1:17" ht="12.75">
      <c r="A107" s="114"/>
      <c r="B107" s="165"/>
      <c r="C107" s="166"/>
      <c r="D107" s="188"/>
      <c r="E107" s="131" t="str">
        <f t="shared" ref="E107:F107" si="123">IFERROR(C107/($B107*$H$4),"")</f>
        <v/>
      </c>
      <c r="F107" s="131" t="str">
        <f t="shared" si="123"/>
        <v/>
      </c>
      <c r="G107" s="131" t="str">
        <f ca="1">IFERROR(POWER(E107-VLOOKUP(A107,I:J,2,FALSE),2)+POWER(F107-VLOOKUP(A107,I:K,3,FALSE),2),"")</f>
        <v/>
      </c>
      <c r="H107" s="5"/>
      <c r="I107" s="125"/>
      <c r="J107" s="125"/>
      <c r="K107" s="125"/>
      <c r="L107" s="5"/>
      <c r="M107" s="5"/>
      <c r="N107" s="5"/>
      <c r="O107" s="5"/>
      <c r="P107" s="5"/>
      <c r="Q107" s="5"/>
    </row>
    <row r="108" spans="1:17" ht="12.75">
      <c r="A108" s="114"/>
      <c r="B108" s="165"/>
      <c r="C108" s="166"/>
      <c r="D108" s="188"/>
      <c r="E108" s="131" t="str">
        <f t="shared" ref="E108:F108" si="124">IFERROR(C108/($B108*$H$4),"")</f>
        <v/>
      </c>
      <c r="F108" s="131" t="str">
        <f t="shared" si="124"/>
        <v/>
      </c>
      <c r="G108" s="131" t="str">
        <f ca="1">IFERROR(POWER(E108-VLOOKUP(A108,I:J,2,FALSE),2)+POWER(F108-VLOOKUP(A108,I:K,3,FALSE),2),"")</f>
        <v/>
      </c>
      <c r="H108" s="5"/>
      <c r="I108" s="125"/>
      <c r="J108" s="125"/>
      <c r="K108" s="125"/>
      <c r="L108" s="5"/>
      <c r="M108" s="5"/>
      <c r="N108" s="5"/>
      <c r="O108" s="5"/>
      <c r="P108" s="5"/>
      <c r="Q108" s="5"/>
    </row>
    <row r="109" spans="1:17" ht="12.75">
      <c r="A109" s="114"/>
      <c r="B109" s="165"/>
      <c r="C109" s="166"/>
      <c r="D109" s="188"/>
      <c r="E109" s="131" t="str">
        <f t="shared" ref="E109:F109" si="125">IFERROR(C109/($B109*$H$4),"")</f>
        <v/>
      </c>
      <c r="F109" s="131" t="str">
        <f t="shared" si="125"/>
        <v/>
      </c>
      <c r="G109" s="131" t="str">
        <f ca="1">IFERROR(POWER(E109-VLOOKUP(A109,I:J,2,FALSE),2)+POWER(F109-VLOOKUP(A109,I:K,3,FALSE),2),"")</f>
        <v/>
      </c>
      <c r="H109" s="5"/>
      <c r="I109" s="125"/>
      <c r="J109" s="125"/>
      <c r="K109" s="125"/>
      <c r="L109" s="5"/>
      <c r="M109" s="5"/>
      <c r="N109" s="5"/>
      <c r="O109" s="5"/>
      <c r="P109" s="5"/>
      <c r="Q109" s="5"/>
    </row>
    <row r="110" spans="1:17" ht="12.75">
      <c r="A110" s="114"/>
      <c r="B110" s="165"/>
      <c r="C110" s="166"/>
      <c r="D110" s="188"/>
      <c r="E110" s="131" t="str">
        <f t="shared" ref="E110:F110" si="126">IFERROR(C110/($B110*$H$4),"")</f>
        <v/>
      </c>
      <c r="F110" s="131" t="str">
        <f t="shared" si="126"/>
        <v/>
      </c>
      <c r="G110" s="131" t="str">
        <f ca="1">IFERROR(POWER(E110-VLOOKUP(A110,I:J,2,FALSE),2)+POWER(F110-VLOOKUP(A110,I:K,3,FALSE),2),"")</f>
        <v/>
      </c>
      <c r="H110" s="5"/>
      <c r="I110" s="125"/>
      <c r="J110" s="125"/>
      <c r="K110" s="125"/>
      <c r="L110" s="5"/>
      <c r="M110" s="5"/>
      <c r="N110" s="5"/>
      <c r="O110" s="5"/>
      <c r="P110" s="5"/>
      <c r="Q110" s="5"/>
    </row>
    <row r="111" spans="1:17" ht="12.75">
      <c r="A111" s="114"/>
      <c r="B111" s="165"/>
      <c r="C111" s="166"/>
      <c r="D111" s="188"/>
      <c r="E111" s="131" t="str">
        <f t="shared" ref="E111:F111" si="127">IFERROR(C111/($B111*$H$4),"")</f>
        <v/>
      </c>
      <c r="F111" s="131" t="str">
        <f t="shared" si="127"/>
        <v/>
      </c>
      <c r="G111" s="131" t="str">
        <f ca="1">IFERROR(POWER(E111-VLOOKUP(A111,I:J,2,FALSE),2)+POWER(F111-VLOOKUP(A111,I:K,3,FALSE),2),"")</f>
        <v/>
      </c>
      <c r="H111" s="5"/>
      <c r="I111" s="125"/>
      <c r="J111" s="125"/>
      <c r="K111" s="125"/>
      <c r="L111" s="5"/>
      <c r="M111" s="5"/>
      <c r="N111" s="5"/>
      <c r="O111" s="5"/>
      <c r="P111" s="5"/>
      <c r="Q111" s="5"/>
    </row>
    <row r="112" spans="1:17" ht="12.75">
      <c r="A112" s="114"/>
      <c r="B112" s="165"/>
      <c r="C112" s="166"/>
      <c r="D112" s="188"/>
      <c r="E112" s="131" t="str">
        <f t="shared" ref="E112:F112" si="128">IFERROR(C112/($B112*$H$4),"")</f>
        <v/>
      </c>
      <c r="F112" s="131" t="str">
        <f t="shared" si="128"/>
        <v/>
      </c>
      <c r="G112" s="131" t="str">
        <f ca="1">IFERROR(POWER(E112-VLOOKUP(A112,I:J,2,FALSE),2)+POWER(F112-VLOOKUP(A112,I:K,3,FALSE),2),"")</f>
        <v/>
      </c>
      <c r="H112" s="5"/>
      <c r="I112" s="125"/>
      <c r="J112" s="125"/>
      <c r="K112" s="125"/>
      <c r="L112" s="5"/>
      <c r="M112" s="5"/>
      <c r="N112" s="5"/>
      <c r="O112" s="5"/>
      <c r="P112" s="5"/>
      <c r="Q112" s="5"/>
    </row>
    <row r="113" spans="1:17" ht="12.75">
      <c r="A113" s="114"/>
      <c r="B113" s="165"/>
      <c r="C113" s="166"/>
      <c r="D113" s="188"/>
      <c r="E113" s="131" t="str">
        <f t="shared" ref="E113:F113" si="129">IFERROR(C113/($B113*$H$4),"")</f>
        <v/>
      </c>
      <c r="F113" s="131" t="str">
        <f t="shared" si="129"/>
        <v/>
      </c>
      <c r="G113" s="131" t="str">
        <f ca="1">IFERROR(POWER(E113-VLOOKUP(A113,I:J,2,FALSE),2)+POWER(F113-VLOOKUP(A113,I:K,3,FALSE),2),"")</f>
        <v/>
      </c>
      <c r="H113" s="5"/>
      <c r="I113" s="125"/>
      <c r="J113" s="125"/>
      <c r="K113" s="125"/>
      <c r="L113" s="5"/>
      <c r="M113" s="5"/>
      <c r="N113" s="5"/>
      <c r="O113" s="5"/>
      <c r="P113" s="5"/>
      <c r="Q113" s="5"/>
    </row>
    <row r="114" spans="1:17" ht="12.75">
      <c r="A114" s="114"/>
      <c r="B114" s="165"/>
      <c r="C114" s="166"/>
      <c r="D114" s="188"/>
      <c r="E114" s="131" t="str">
        <f t="shared" ref="E114:F114" si="130">IFERROR(C114/($B114*$H$4),"")</f>
        <v/>
      </c>
      <c r="F114" s="131" t="str">
        <f t="shared" si="130"/>
        <v/>
      </c>
      <c r="G114" s="131" t="str">
        <f ca="1">IFERROR(POWER(E114-VLOOKUP(A114,I:J,2,FALSE),2)+POWER(F114-VLOOKUP(A114,I:K,3,FALSE),2),"")</f>
        <v/>
      </c>
      <c r="H114" s="5"/>
      <c r="I114" s="125"/>
      <c r="J114" s="125"/>
      <c r="K114" s="125"/>
      <c r="L114" s="5"/>
      <c r="M114" s="5"/>
      <c r="N114" s="5"/>
      <c r="O114" s="5"/>
      <c r="P114" s="5"/>
      <c r="Q114" s="5"/>
    </row>
    <row r="115" spans="1:17" ht="12.75">
      <c r="A115" s="114"/>
      <c r="B115" s="165"/>
      <c r="C115" s="166"/>
      <c r="D115" s="188"/>
      <c r="E115" s="131" t="str">
        <f t="shared" ref="E115:F115" si="131">IFERROR(C115/($B115*$H$4),"")</f>
        <v/>
      </c>
      <c r="F115" s="131" t="str">
        <f t="shared" si="131"/>
        <v/>
      </c>
      <c r="G115" s="131" t="str">
        <f ca="1">IFERROR(POWER(E115-VLOOKUP(A115,I:J,2,FALSE),2)+POWER(F115-VLOOKUP(A115,I:K,3,FALSE),2),"")</f>
        <v/>
      </c>
      <c r="H115" s="5"/>
      <c r="I115" s="125"/>
      <c r="J115" s="125"/>
      <c r="K115" s="125"/>
      <c r="L115" s="5"/>
      <c r="M115" s="5"/>
      <c r="N115" s="5"/>
      <c r="O115" s="5"/>
      <c r="P115" s="5"/>
      <c r="Q115" s="5"/>
    </row>
    <row r="116" spans="1:17" ht="12.75">
      <c r="A116" s="114"/>
      <c r="B116" s="165"/>
      <c r="C116" s="166"/>
      <c r="D116" s="188"/>
      <c r="E116" s="131" t="str">
        <f t="shared" ref="E116:F116" si="132">IFERROR(C116/($B116*$H$4),"")</f>
        <v/>
      </c>
      <c r="F116" s="131" t="str">
        <f t="shared" si="132"/>
        <v/>
      </c>
      <c r="G116" s="131" t="str">
        <f ca="1">IFERROR(POWER(E116-VLOOKUP(A116,I:J,2,FALSE),2)+POWER(F116-VLOOKUP(A116,I:K,3,FALSE),2),"")</f>
        <v/>
      </c>
      <c r="H116" s="5"/>
      <c r="I116" s="125"/>
      <c r="J116" s="125"/>
      <c r="K116" s="125"/>
      <c r="L116" s="5"/>
      <c r="M116" s="5"/>
      <c r="N116" s="5"/>
      <c r="O116" s="5"/>
      <c r="P116" s="5"/>
      <c r="Q116" s="5"/>
    </row>
    <row r="117" spans="1:17" ht="12.75">
      <c r="A117" s="114"/>
      <c r="B117" s="165"/>
      <c r="C117" s="166"/>
      <c r="D117" s="188"/>
      <c r="E117" s="131" t="str">
        <f t="shared" ref="E117:F117" si="133">IFERROR(C117/($B117*$H$4),"")</f>
        <v/>
      </c>
      <c r="F117" s="131" t="str">
        <f t="shared" si="133"/>
        <v/>
      </c>
      <c r="G117" s="131" t="str">
        <f ca="1">IFERROR(POWER(E117-VLOOKUP(A117,I:J,2,FALSE),2)+POWER(F117-VLOOKUP(A117,I:K,3,FALSE),2),"")</f>
        <v/>
      </c>
      <c r="H117" s="5"/>
      <c r="I117" s="125"/>
      <c r="J117" s="125"/>
      <c r="K117" s="125"/>
      <c r="L117" s="5"/>
      <c r="M117" s="5"/>
      <c r="N117" s="5"/>
      <c r="O117" s="5"/>
      <c r="P117" s="5"/>
      <c r="Q117" s="5"/>
    </row>
    <row r="118" spans="1:17" ht="12.75">
      <c r="A118" s="114"/>
      <c r="B118" s="165"/>
      <c r="C118" s="166"/>
      <c r="D118" s="188"/>
      <c r="E118" s="131" t="str">
        <f t="shared" ref="E118:F118" si="134">IFERROR(C118/($B118*$H$4),"")</f>
        <v/>
      </c>
      <c r="F118" s="131" t="str">
        <f t="shared" si="134"/>
        <v/>
      </c>
      <c r="G118" s="131" t="str">
        <f ca="1">IFERROR(POWER(E118-VLOOKUP(A118,I:J,2,FALSE),2)+POWER(F118-VLOOKUP(A118,I:K,3,FALSE),2),"")</f>
        <v/>
      </c>
      <c r="H118" s="5"/>
      <c r="I118" s="125"/>
      <c r="J118" s="125"/>
      <c r="K118" s="125"/>
      <c r="L118" s="5"/>
      <c r="M118" s="5"/>
      <c r="N118" s="5"/>
      <c r="O118" s="5"/>
      <c r="P118" s="5"/>
      <c r="Q118" s="5"/>
    </row>
    <row r="119" spans="1:17" ht="12.75">
      <c r="A119" s="114"/>
      <c r="B119" s="165"/>
      <c r="C119" s="166"/>
      <c r="D119" s="188"/>
      <c r="E119" s="131" t="str">
        <f t="shared" ref="E119:F119" si="135">IFERROR(C119/($B119*$H$4),"")</f>
        <v/>
      </c>
      <c r="F119" s="131" t="str">
        <f t="shared" si="135"/>
        <v/>
      </c>
      <c r="G119" s="131" t="str">
        <f ca="1">IFERROR(POWER(E119-VLOOKUP(A119,I:J,2,FALSE),2)+POWER(F119-VLOOKUP(A119,I:K,3,FALSE),2),"")</f>
        <v/>
      </c>
      <c r="H119" s="5"/>
      <c r="I119" s="125"/>
      <c r="J119" s="125"/>
      <c r="K119" s="125"/>
      <c r="L119" s="5"/>
      <c r="M119" s="5"/>
      <c r="N119" s="5"/>
      <c r="O119" s="5"/>
      <c r="P119" s="5"/>
      <c r="Q119" s="5"/>
    </row>
    <row r="120" spans="1:17" ht="12.75">
      <c r="A120" s="114"/>
      <c r="B120" s="165"/>
      <c r="C120" s="166"/>
      <c r="D120" s="188"/>
      <c r="E120" s="131" t="str">
        <f t="shared" ref="E120:F120" si="136">IFERROR(C120/($B120*$H$4),"")</f>
        <v/>
      </c>
      <c r="F120" s="131" t="str">
        <f t="shared" si="136"/>
        <v/>
      </c>
      <c r="G120" s="131" t="str">
        <f ca="1">IFERROR(POWER(E120-VLOOKUP(A120,I:J,2,FALSE),2)+POWER(F120-VLOOKUP(A120,I:K,3,FALSE),2),"")</f>
        <v/>
      </c>
      <c r="H120" s="5"/>
      <c r="I120" s="125"/>
      <c r="J120" s="125"/>
      <c r="K120" s="125"/>
      <c r="L120" s="5"/>
      <c r="M120" s="5"/>
      <c r="N120" s="5"/>
      <c r="O120" s="5"/>
      <c r="P120" s="5"/>
      <c r="Q120" s="5"/>
    </row>
    <row r="121" spans="1:17" ht="12.75">
      <c r="A121" s="114"/>
      <c r="B121" s="165"/>
      <c r="C121" s="166"/>
      <c r="D121" s="188"/>
      <c r="E121" s="131" t="str">
        <f t="shared" ref="E121:F121" si="137">IFERROR(C121/($B121*$H$4),"")</f>
        <v/>
      </c>
      <c r="F121" s="131" t="str">
        <f t="shared" si="137"/>
        <v/>
      </c>
      <c r="G121" s="131" t="str">
        <f ca="1">IFERROR(POWER(E121-VLOOKUP(A121,I:J,2,FALSE),2)+POWER(F121-VLOOKUP(A121,I:K,3,FALSE),2),"")</f>
        <v/>
      </c>
      <c r="H121" s="5"/>
      <c r="I121" s="125"/>
      <c r="J121" s="125"/>
      <c r="K121" s="125"/>
      <c r="L121" s="5"/>
      <c r="M121" s="5"/>
      <c r="N121" s="5"/>
      <c r="O121" s="5"/>
      <c r="P121" s="5"/>
      <c r="Q121" s="5"/>
    </row>
    <row r="122" spans="1:17" ht="12.75">
      <c r="A122" s="114"/>
      <c r="B122" s="165"/>
      <c r="C122" s="166"/>
      <c r="D122" s="188"/>
      <c r="E122" s="131" t="str">
        <f t="shared" ref="E122:F122" si="138">IFERROR(C122/($B122*$H$4),"")</f>
        <v/>
      </c>
      <c r="F122" s="131" t="str">
        <f t="shared" si="138"/>
        <v/>
      </c>
      <c r="G122" s="131" t="str">
        <f ca="1">IFERROR(POWER(E122-VLOOKUP(A122,I:J,2,FALSE),2)+POWER(F122-VLOOKUP(A122,I:K,3,FALSE),2),"")</f>
        <v/>
      </c>
      <c r="H122" s="5"/>
      <c r="I122" s="125"/>
      <c r="J122" s="125"/>
      <c r="K122" s="125"/>
      <c r="L122" s="5"/>
      <c r="M122" s="5"/>
      <c r="N122" s="5"/>
      <c r="O122" s="5"/>
      <c r="P122" s="5"/>
      <c r="Q122" s="5"/>
    </row>
    <row r="123" spans="1:17" ht="12.75">
      <c r="A123" s="114"/>
      <c r="B123" s="165"/>
      <c r="C123" s="166"/>
      <c r="D123" s="188"/>
      <c r="E123" s="131" t="str">
        <f t="shared" ref="E123:F123" si="139">IFERROR(C123/($B123*$H$4),"")</f>
        <v/>
      </c>
      <c r="F123" s="131" t="str">
        <f t="shared" si="139"/>
        <v/>
      </c>
      <c r="G123" s="131" t="str">
        <f ca="1">IFERROR(POWER(E123-VLOOKUP(A123,I:J,2,FALSE),2)+POWER(F123-VLOOKUP(A123,I:K,3,FALSE),2),"")</f>
        <v/>
      </c>
      <c r="H123" s="5"/>
      <c r="I123" s="125"/>
      <c r="J123" s="125"/>
      <c r="K123" s="125"/>
      <c r="L123" s="5"/>
      <c r="M123" s="5"/>
      <c r="N123" s="5"/>
      <c r="O123" s="5"/>
      <c r="P123" s="5"/>
      <c r="Q123" s="5"/>
    </row>
    <row r="124" spans="1:17" ht="12.75">
      <c r="A124" s="114"/>
      <c r="B124" s="165"/>
      <c r="C124" s="166"/>
      <c r="D124" s="188"/>
      <c r="E124" s="131" t="str">
        <f t="shared" ref="E124:F124" si="140">IFERROR(C124/($B124*$H$4),"")</f>
        <v/>
      </c>
      <c r="F124" s="131" t="str">
        <f t="shared" si="140"/>
        <v/>
      </c>
      <c r="G124" s="131" t="str">
        <f ca="1">IFERROR(POWER(E124-VLOOKUP(A124,I:J,2,FALSE),2)+POWER(F124-VLOOKUP(A124,I:K,3,FALSE),2),"")</f>
        <v/>
      </c>
      <c r="H124" s="5"/>
      <c r="I124" s="125"/>
      <c r="J124" s="125"/>
      <c r="K124" s="125"/>
      <c r="L124" s="5"/>
      <c r="M124" s="5"/>
      <c r="N124" s="5"/>
      <c r="O124" s="5"/>
      <c r="P124" s="5"/>
      <c r="Q124" s="5"/>
    </row>
    <row r="125" spans="1:17" ht="12.75">
      <c r="A125" s="114"/>
      <c r="B125" s="165"/>
      <c r="C125" s="166"/>
      <c r="D125" s="188"/>
      <c r="E125" s="131" t="str">
        <f t="shared" ref="E125:F125" si="141">IFERROR(C125/($B125*$H$4),"")</f>
        <v/>
      </c>
      <c r="F125" s="131" t="str">
        <f t="shared" si="141"/>
        <v/>
      </c>
      <c r="G125" s="131" t="str">
        <f ca="1">IFERROR(POWER(E125-VLOOKUP(A125,I:J,2,FALSE),2)+POWER(F125-VLOOKUP(A125,I:K,3,FALSE),2),"")</f>
        <v/>
      </c>
      <c r="H125" s="5"/>
      <c r="I125" s="125"/>
      <c r="J125" s="125"/>
      <c r="K125" s="125"/>
      <c r="L125" s="5"/>
      <c r="M125" s="5"/>
      <c r="N125" s="5"/>
      <c r="O125" s="5"/>
      <c r="P125" s="5"/>
      <c r="Q125" s="5"/>
    </row>
    <row r="126" spans="1:17" ht="12.75">
      <c r="A126" s="114"/>
      <c r="B126" s="165"/>
      <c r="C126" s="166"/>
      <c r="D126" s="188"/>
      <c r="E126" s="131" t="str">
        <f t="shared" ref="E126:F126" si="142">IFERROR(C126/($B126*$H$4),"")</f>
        <v/>
      </c>
      <c r="F126" s="131" t="str">
        <f t="shared" si="142"/>
        <v/>
      </c>
      <c r="G126" s="131" t="str">
        <f ca="1">IFERROR(POWER(E126-VLOOKUP(A126,I:J,2,FALSE),2)+POWER(F126-VLOOKUP(A126,I:K,3,FALSE),2),"")</f>
        <v/>
      </c>
      <c r="H126" s="5"/>
      <c r="I126" s="125"/>
      <c r="J126" s="125"/>
      <c r="K126" s="125"/>
      <c r="L126" s="5"/>
      <c r="M126" s="5"/>
      <c r="N126" s="5"/>
      <c r="O126" s="5"/>
      <c r="P126" s="5"/>
      <c r="Q126" s="5"/>
    </row>
    <row r="127" spans="1:17" ht="12.75">
      <c r="A127" s="114"/>
      <c r="B127" s="165"/>
      <c r="C127" s="166"/>
      <c r="D127" s="188"/>
      <c r="E127" s="131" t="str">
        <f t="shared" ref="E127:F127" si="143">IFERROR(C127/($B127*$H$4),"")</f>
        <v/>
      </c>
      <c r="F127" s="131" t="str">
        <f t="shared" si="143"/>
        <v/>
      </c>
      <c r="G127" s="131" t="str">
        <f ca="1">IFERROR(POWER(E127-VLOOKUP(A127,I:J,2,FALSE),2)+POWER(F127-VLOOKUP(A127,I:K,3,FALSE),2),"")</f>
        <v/>
      </c>
      <c r="H127" s="5"/>
      <c r="I127" s="125"/>
      <c r="J127" s="125"/>
      <c r="K127" s="125"/>
      <c r="L127" s="5"/>
      <c r="M127" s="5"/>
      <c r="N127" s="5"/>
      <c r="O127" s="5"/>
      <c r="P127" s="5"/>
      <c r="Q127" s="5"/>
    </row>
    <row r="128" spans="1:17" ht="12.75">
      <c r="A128" s="114"/>
      <c r="B128" s="165"/>
      <c r="C128" s="166"/>
      <c r="D128" s="188"/>
      <c r="E128" s="131" t="str">
        <f t="shared" ref="E128:F128" si="144">IFERROR(C128/($B128*$H$4),"")</f>
        <v/>
      </c>
      <c r="F128" s="131" t="str">
        <f t="shared" si="144"/>
        <v/>
      </c>
      <c r="G128" s="131" t="str">
        <f ca="1">IFERROR(POWER(E128-VLOOKUP(A128,I:J,2,FALSE),2)+POWER(F128-VLOOKUP(A128,I:K,3,FALSE),2),"")</f>
        <v/>
      </c>
      <c r="H128" s="5"/>
      <c r="I128" s="125"/>
      <c r="J128" s="125"/>
      <c r="K128" s="125"/>
      <c r="L128" s="5"/>
      <c r="M128" s="5"/>
      <c r="N128" s="5"/>
      <c r="O128" s="5"/>
      <c r="P128" s="5"/>
      <c r="Q128" s="5"/>
    </row>
    <row r="129" spans="1:17" ht="12.75">
      <c r="A129" s="114"/>
      <c r="B129" s="165"/>
      <c r="C129" s="166"/>
      <c r="D129" s="188"/>
      <c r="E129" s="131" t="str">
        <f t="shared" ref="E129:F129" si="145">IFERROR(C129/($B129*$H$4),"")</f>
        <v/>
      </c>
      <c r="F129" s="131" t="str">
        <f t="shared" si="145"/>
        <v/>
      </c>
      <c r="G129" s="131" t="str">
        <f ca="1">IFERROR(POWER(E129-VLOOKUP(A129,I:J,2,FALSE),2)+POWER(F129-VLOOKUP(A129,I:K,3,FALSE),2),"")</f>
        <v/>
      </c>
      <c r="H129" s="5"/>
      <c r="I129" s="125"/>
      <c r="J129" s="125"/>
      <c r="K129" s="125"/>
      <c r="L129" s="5"/>
      <c r="M129" s="5"/>
      <c r="N129" s="5"/>
      <c r="O129" s="5"/>
      <c r="P129" s="5"/>
      <c r="Q129" s="5"/>
    </row>
    <row r="130" spans="1:17" ht="12.75">
      <c r="A130" s="114"/>
      <c r="B130" s="165"/>
      <c r="C130" s="166"/>
      <c r="D130" s="188"/>
      <c r="E130" s="131" t="str">
        <f t="shared" ref="E130:F130" si="146">IFERROR(C130/($B130*$H$4),"")</f>
        <v/>
      </c>
      <c r="F130" s="131" t="str">
        <f t="shared" si="146"/>
        <v/>
      </c>
      <c r="G130" s="131" t="str">
        <f ca="1">IFERROR(POWER(E130-VLOOKUP(A130,I:J,2,FALSE),2)+POWER(F130-VLOOKUP(A130,I:K,3,FALSE),2),"")</f>
        <v/>
      </c>
      <c r="H130" s="5"/>
      <c r="I130" s="125"/>
      <c r="J130" s="125"/>
      <c r="K130" s="125"/>
      <c r="L130" s="5"/>
      <c r="M130" s="5"/>
      <c r="N130" s="5"/>
      <c r="O130" s="5"/>
      <c r="P130" s="5"/>
      <c r="Q130" s="5"/>
    </row>
    <row r="131" spans="1:17" ht="12.75">
      <c r="A131" s="114"/>
      <c r="B131" s="165"/>
      <c r="C131" s="166"/>
      <c r="D131" s="188"/>
      <c r="E131" s="131" t="str">
        <f t="shared" ref="E131:F131" si="147">IFERROR(C131/($B131*$H$4),"")</f>
        <v/>
      </c>
      <c r="F131" s="131" t="str">
        <f t="shared" si="147"/>
        <v/>
      </c>
      <c r="G131" s="131" t="str">
        <f ca="1">IFERROR(POWER(E131-VLOOKUP(A131,I:J,2,FALSE),2)+POWER(F131-VLOOKUP(A131,I:K,3,FALSE),2),"")</f>
        <v/>
      </c>
      <c r="H131" s="5"/>
      <c r="I131" s="125"/>
      <c r="J131" s="125"/>
      <c r="K131" s="125"/>
      <c r="L131" s="5"/>
      <c r="M131" s="5"/>
      <c r="N131" s="5"/>
      <c r="O131" s="5"/>
      <c r="P131" s="5"/>
      <c r="Q131" s="5"/>
    </row>
    <row r="132" spans="1:17" ht="12.75">
      <c r="A132" s="114"/>
      <c r="B132" s="165"/>
      <c r="C132" s="166"/>
      <c r="D132" s="188"/>
      <c r="E132" s="131" t="str">
        <f t="shared" ref="E132:F132" si="148">IFERROR(C132/($B132*$H$4),"")</f>
        <v/>
      </c>
      <c r="F132" s="131" t="str">
        <f t="shared" si="148"/>
        <v/>
      </c>
      <c r="G132" s="131" t="str">
        <f ca="1">IFERROR(POWER(E132-VLOOKUP(A132,I:J,2,FALSE),2)+POWER(F132-VLOOKUP(A132,I:K,3,FALSE),2),"")</f>
        <v/>
      </c>
      <c r="H132" s="5"/>
      <c r="I132" s="125"/>
      <c r="J132" s="125"/>
      <c r="K132" s="125"/>
      <c r="L132" s="5"/>
      <c r="M132" s="5"/>
      <c r="N132" s="5"/>
      <c r="O132" s="5"/>
      <c r="P132" s="5"/>
      <c r="Q132" s="5"/>
    </row>
    <row r="133" spans="1:17" ht="12.75">
      <c r="A133" s="114"/>
      <c r="B133" s="165"/>
      <c r="C133" s="166"/>
      <c r="D133" s="188"/>
      <c r="E133" s="131" t="str">
        <f t="shared" ref="E133:F133" si="149">IFERROR(C133/($B133*$H$4),"")</f>
        <v/>
      </c>
      <c r="F133" s="131" t="str">
        <f t="shared" si="149"/>
        <v/>
      </c>
      <c r="G133" s="131" t="str">
        <f ca="1">IFERROR(POWER(E133-VLOOKUP(A133,I:J,2,FALSE),2)+POWER(F133-VLOOKUP(A133,I:K,3,FALSE),2),"")</f>
        <v/>
      </c>
      <c r="H133" s="5"/>
      <c r="I133" s="125"/>
      <c r="J133" s="125"/>
      <c r="K133" s="125"/>
      <c r="L133" s="5"/>
      <c r="M133" s="5"/>
      <c r="N133" s="5"/>
      <c r="O133" s="5"/>
      <c r="P133" s="5"/>
      <c r="Q133" s="5"/>
    </row>
    <row r="134" spans="1:17" ht="12.75">
      <c r="A134" s="114"/>
      <c r="B134" s="165"/>
      <c r="C134" s="166"/>
      <c r="D134" s="188"/>
      <c r="E134" s="131" t="str">
        <f t="shared" ref="E134:F134" si="150">IFERROR(C134/($B134*$H$4),"")</f>
        <v/>
      </c>
      <c r="F134" s="131" t="str">
        <f t="shared" si="150"/>
        <v/>
      </c>
      <c r="G134" s="131" t="str">
        <f ca="1">IFERROR(POWER(E134-VLOOKUP(A134,I:J,2,FALSE),2)+POWER(F134-VLOOKUP(A134,I:K,3,FALSE),2),"")</f>
        <v/>
      </c>
      <c r="H134" s="5"/>
      <c r="I134" s="125"/>
      <c r="J134" s="125"/>
      <c r="K134" s="125"/>
      <c r="L134" s="5"/>
      <c r="M134" s="5"/>
      <c r="N134" s="5"/>
      <c r="O134" s="5"/>
      <c r="P134" s="5"/>
      <c r="Q134" s="5"/>
    </row>
    <row r="135" spans="1:17" ht="12.75">
      <c r="A135" s="114"/>
      <c r="B135" s="165"/>
      <c r="C135" s="166"/>
      <c r="D135" s="188"/>
      <c r="E135" s="131" t="str">
        <f t="shared" ref="E135:F135" si="151">IFERROR(C135/($B135*$H$4),"")</f>
        <v/>
      </c>
      <c r="F135" s="131" t="str">
        <f t="shared" si="151"/>
        <v/>
      </c>
      <c r="G135" s="131" t="str">
        <f ca="1">IFERROR(POWER(E135-VLOOKUP(A135,I:J,2,FALSE),2)+POWER(F135-VLOOKUP(A135,I:K,3,FALSE),2),"")</f>
        <v/>
      </c>
      <c r="H135" s="5"/>
      <c r="I135" s="125"/>
      <c r="J135" s="125"/>
      <c r="K135" s="125"/>
      <c r="L135" s="5"/>
      <c r="M135" s="5"/>
      <c r="N135" s="5"/>
      <c r="O135" s="5"/>
      <c r="P135" s="5"/>
      <c r="Q135" s="5"/>
    </row>
    <row r="136" spans="1:17" ht="12.75">
      <c r="A136" s="114"/>
      <c r="B136" s="165"/>
      <c r="C136" s="166"/>
      <c r="D136" s="188"/>
      <c r="E136" s="131" t="str">
        <f t="shared" ref="E136:F136" si="152">IFERROR(C136/($B136*$H$4),"")</f>
        <v/>
      </c>
      <c r="F136" s="131" t="str">
        <f t="shared" si="152"/>
        <v/>
      </c>
      <c r="G136" s="131" t="str">
        <f ca="1">IFERROR(POWER(E136-VLOOKUP(A136,I:J,2,FALSE),2)+POWER(F136-VLOOKUP(A136,I:K,3,FALSE),2),"")</f>
        <v/>
      </c>
      <c r="H136" s="5"/>
      <c r="I136" s="125"/>
      <c r="J136" s="125"/>
      <c r="K136" s="125"/>
      <c r="L136" s="5"/>
      <c r="M136" s="5"/>
      <c r="N136" s="5"/>
      <c r="O136" s="5"/>
      <c r="P136" s="5"/>
      <c r="Q136" s="5"/>
    </row>
    <row r="137" spans="1:17" ht="12.75">
      <c r="A137" s="114"/>
      <c r="B137" s="165"/>
      <c r="C137" s="166"/>
      <c r="D137" s="188"/>
      <c r="E137" s="131" t="str">
        <f t="shared" ref="E137:F137" si="153">IFERROR(C137/($B137*$H$4),"")</f>
        <v/>
      </c>
      <c r="F137" s="131" t="str">
        <f t="shared" si="153"/>
        <v/>
      </c>
      <c r="G137" s="131" t="str">
        <f ca="1">IFERROR(POWER(E137-VLOOKUP(A137,I:J,2,FALSE),2)+POWER(F137-VLOOKUP(A137,I:K,3,FALSE),2),"")</f>
        <v/>
      </c>
      <c r="H137" s="5"/>
      <c r="I137" s="125"/>
      <c r="J137" s="125"/>
      <c r="K137" s="125"/>
      <c r="L137" s="5"/>
      <c r="M137" s="5"/>
      <c r="N137" s="5"/>
      <c r="O137" s="5"/>
      <c r="P137" s="5"/>
      <c r="Q137" s="5"/>
    </row>
    <row r="138" spans="1:17" ht="12.75">
      <c r="A138" s="114"/>
      <c r="B138" s="165"/>
      <c r="C138" s="166"/>
      <c r="D138" s="188"/>
      <c r="E138" s="131" t="str">
        <f t="shared" ref="E138:F138" si="154">IFERROR(C138/($B138*$H$4),"")</f>
        <v/>
      </c>
      <c r="F138" s="131" t="str">
        <f t="shared" si="154"/>
        <v/>
      </c>
      <c r="G138" s="131" t="str">
        <f ca="1">IFERROR(POWER(E138-VLOOKUP(A138,I:J,2,FALSE),2)+POWER(F138-VLOOKUP(A138,I:K,3,FALSE),2),"")</f>
        <v/>
      </c>
      <c r="H138" s="5"/>
      <c r="I138" s="125"/>
      <c r="J138" s="125"/>
      <c r="K138" s="125"/>
      <c r="L138" s="5"/>
      <c r="M138" s="5"/>
      <c r="N138" s="5"/>
      <c r="O138" s="5"/>
      <c r="P138" s="5"/>
      <c r="Q138" s="5"/>
    </row>
    <row r="139" spans="1:17" ht="12.75">
      <c r="A139" s="114"/>
      <c r="B139" s="165"/>
      <c r="C139" s="166"/>
      <c r="D139" s="188"/>
      <c r="E139" s="131" t="str">
        <f t="shared" ref="E139:F139" si="155">IFERROR(C139/($B139*$H$4),"")</f>
        <v/>
      </c>
      <c r="F139" s="131" t="str">
        <f t="shared" si="155"/>
        <v/>
      </c>
      <c r="G139" s="131" t="str">
        <f ca="1">IFERROR(POWER(E139-VLOOKUP(A139,I:J,2,FALSE),2)+POWER(F139-VLOOKUP(A139,I:K,3,FALSE),2),"")</f>
        <v/>
      </c>
      <c r="H139" s="5"/>
      <c r="I139" s="125"/>
      <c r="J139" s="125"/>
      <c r="K139" s="125"/>
      <c r="L139" s="5"/>
      <c r="M139" s="5"/>
      <c r="N139" s="5"/>
      <c r="O139" s="5"/>
      <c r="P139" s="5"/>
      <c r="Q139" s="5"/>
    </row>
    <row r="140" spans="1:17" ht="12.75">
      <c r="A140" s="114"/>
      <c r="B140" s="165"/>
      <c r="C140" s="166"/>
      <c r="D140" s="188"/>
      <c r="E140" s="131" t="str">
        <f t="shared" ref="E140:F140" si="156">IFERROR(C140/($B140*$H$4),"")</f>
        <v/>
      </c>
      <c r="F140" s="131" t="str">
        <f t="shared" si="156"/>
        <v/>
      </c>
      <c r="G140" s="131" t="str">
        <f ca="1">IFERROR(POWER(E140-VLOOKUP(A140,I:J,2,FALSE),2)+POWER(F140-VLOOKUP(A140,I:K,3,FALSE),2),"")</f>
        <v/>
      </c>
      <c r="H140" s="5"/>
      <c r="I140" s="125"/>
      <c r="J140" s="125"/>
      <c r="K140" s="125"/>
      <c r="L140" s="5"/>
      <c r="M140" s="5"/>
      <c r="N140" s="5"/>
      <c r="O140" s="5"/>
      <c r="P140" s="5"/>
      <c r="Q140" s="5"/>
    </row>
    <row r="141" spans="1:17" ht="12.75">
      <c r="A141" s="114"/>
      <c r="B141" s="165"/>
      <c r="C141" s="166"/>
      <c r="D141" s="188"/>
      <c r="E141" s="131" t="str">
        <f t="shared" ref="E141:F141" si="157">IFERROR(C141/($B141*$H$4),"")</f>
        <v/>
      </c>
      <c r="F141" s="131" t="str">
        <f t="shared" si="157"/>
        <v/>
      </c>
      <c r="G141" s="131" t="str">
        <f ca="1">IFERROR(POWER(E141-VLOOKUP(A141,I:J,2,FALSE),2)+POWER(F141-VLOOKUP(A141,I:K,3,FALSE),2),"")</f>
        <v/>
      </c>
      <c r="H141" s="5"/>
      <c r="I141" s="125"/>
      <c r="J141" s="125"/>
      <c r="K141" s="125"/>
      <c r="L141" s="5"/>
      <c r="M141" s="5"/>
      <c r="N141" s="5"/>
      <c r="O141" s="5"/>
      <c r="P141" s="5"/>
      <c r="Q141" s="5"/>
    </row>
    <row r="142" spans="1:17" ht="12.75">
      <c r="A142" s="114"/>
      <c r="B142" s="165"/>
      <c r="C142" s="166"/>
      <c r="D142" s="188"/>
      <c r="E142" s="131" t="str">
        <f t="shared" ref="E142:F142" si="158">IFERROR(C142/($B142*$H$4),"")</f>
        <v/>
      </c>
      <c r="F142" s="131" t="str">
        <f t="shared" si="158"/>
        <v/>
      </c>
      <c r="G142" s="131" t="str">
        <f ca="1">IFERROR(POWER(E142-VLOOKUP(A142,I:J,2,FALSE),2)+POWER(F142-VLOOKUP(A142,I:K,3,FALSE),2),"")</f>
        <v/>
      </c>
      <c r="H142" s="5"/>
      <c r="I142" s="125"/>
      <c r="J142" s="125"/>
      <c r="K142" s="125"/>
      <c r="L142" s="5"/>
      <c r="M142" s="5"/>
      <c r="N142" s="5"/>
      <c r="O142" s="5"/>
      <c r="P142" s="5"/>
      <c r="Q142" s="5"/>
    </row>
    <row r="143" spans="1:17" ht="12.75">
      <c r="A143" s="114"/>
      <c r="B143" s="165"/>
      <c r="C143" s="166"/>
      <c r="D143" s="188"/>
      <c r="E143" s="131" t="str">
        <f t="shared" ref="E143:F143" si="159">IFERROR(C143/($B143*$H$4),"")</f>
        <v/>
      </c>
      <c r="F143" s="131" t="str">
        <f t="shared" si="159"/>
        <v/>
      </c>
      <c r="G143" s="131" t="str">
        <f ca="1">IFERROR(POWER(E143-VLOOKUP(A143,I:J,2,FALSE),2)+POWER(F143-VLOOKUP(A143,I:K,3,FALSE),2),"")</f>
        <v/>
      </c>
      <c r="H143" s="5"/>
      <c r="I143" s="125"/>
      <c r="J143" s="125"/>
      <c r="K143" s="125"/>
      <c r="L143" s="5"/>
      <c r="M143" s="5"/>
      <c r="N143" s="5"/>
      <c r="O143" s="5"/>
      <c r="P143" s="5"/>
      <c r="Q143" s="5"/>
    </row>
    <row r="144" spans="1:17" ht="12.75">
      <c r="A144" s="114"/>
      <c r="B144" s="165"/>
      <c r="C144" s="166"/>
      <c r="D144" s="188"/>
      <c r="E144" s="131" t="str">
        <f t="shared" ref="E144:F144" si="160">IFERROR(C144/($B144*$H$4),"")</f>
        <v/>
      </c>
      <c r="F144" s="131" t="str">
        <f t="shared" si="160"/>
        <v/>
      </c>
      <c r="G144" s="131" t="str">
        <f ca="1">IFERROR(POWER(E144-VLOOKUP(A144,I:J,2,FALSE),2)+POWER(F144-VLOOKUP(A144,I:K,3,FALSE),2),"")</f>
        <v/>
      </c>
      <c r="H144" s="5"/>
      <c r="I144" s="125"/>
      <c r="J144" s="125"/>
      <c r="K144" s="125"/>
      <c r="L144" s="5"/>
      <c r="M144" s="5"/>
      <c r="N144" s="5"/>
      <c r="O144" s="5"/>
      <c r="P144" s="5"/>
      <c r="Q144" s="5"/>
    </row>
    <row r="145" spans="1:17" ht="12.75">
      <c r="A145" s="114"/>
      <c r="B145" s="165"/>
      <c r="C145" s="166"/>
      <c r="D145" s="188"/>
      <c r="E145" s="131" t="str">
        <f t="shared" ref="E145:F145" si="161">IFERROR(C145/($B145*$H$4),"")</f>
        <v/>
      </c>
      <c r="F145" s="131" t="str">
        <f t="shared" si="161"/>
        <v/>
      </c>
      <c r="G145" s="131" t="str">
        <f ca="1">IFERROR(POWER(E145-VLOOKUP(A145,I:J,2,FALSE),2)+POWER(F145-VLOOKUP(A145,I:K,3,FALSE),2),"")</f>
        <v/>
      </c>
      <c r="H145" s="5"/>
      <c r="I145" s="125"/>
      <c r="J145" s="125"/>
      <c r="K145" s="125"/>
      <c r="L145" s="5"/>
      <c r="M145" s="5"/>
      <c r="N145" s="5"/>
      <c r="O145" s="5"/>
      <c r="P145" s="5"/>
      <c r="Q145" s="5"/>
    </row>
    <row r="146" spans="1:17" ht="12.75">
      <c r="A146" s="114"/>
      <c r="B146" s="165"/>
      <c r="C146" s="166"/>
      <c r="D146" s="188"/>
      <c r="E146" s="131" t="str">
        <f t="shared" ref="E146:F146" si="162">IFERROR(C146/($B146*$H$4),"")</f>
        <v/>
      </c>
      <c r="F146" s="131" t="str">
        <f t="shared" si="162"/>
        <v/>
      </c>
      <c r="G146" s="131" t="str">
        <f ca="1">IFERROR(POWER(E146-VLOOKUP(A146,I:J,2,FALSE),2)+POWER(F146-VLOOKUP(A146,I:K,3,FALSE),2),"")</f>
        <v/>
      </c>
      <c r="H146" s="5"/>
      <c r="I146" s="125"/>
      <c r="J146" s="125"/>
      <c r="K146" s="125"/>
      <c r="L146" s="5"/>
      <c r="M146" s="5"/>
      <c r="N146" s="5"/>
      <c r="O146" s="5"/>
      <c r="P146" s="5"/>
      <c r="Q146" s="5"/>
    </row>
    <row r="147" spans="1:17" ht="12.75">
      <c r="A147" s="114"/>
      <c r="B147" s="165"/>
      <c r="C147" s="166"/>
      <c r="D147" s="188"/>
      <c r="E147" s="131" t="str">
        <f t="shared" ref="E147:F147" si="163">IFERROR(C147/($B147*$H$4),"")</f>
        <v/>
      </c>
      <c r="F147" s="131" t="str">
        <f t="shared" si="163"/>
        <v/>
      </c>
      <c r="G147" s="131" t="str">
        <f ca="1">IFERROR(POWER(E147-VLOOKUP(A147,I:J,2,FALSE),2)+POWER(F147-VLOOKUP(A147,I:K,3,FALSE),2),"")</f>
        <v/>
      </c>
      <c r="H147" s="5"/>
      <c r="I147" s="125"/>
      <c r="J147" s="125"/>
      <c r="K147" s="125"/>
      <c r="L147" s="5"/>
      <c r="M147" s="5"/>
      <c r="N147" s="5"/>
      <c r="O147" s="5"/>
      <c r="P147" s="5"/>
      <c r="Q147" s="5"/>
    </row>
    <row r="148" spans="1:17" ht="12.75">
      <c r="A148" s="114"/>
      <c r="B148" s="165"/>
      <c r="C148" s="166"/>
      <c r="D148" s="188"/>
      <c r="E148" s="131" t="str">
        <f t="shared" ref="E148:F148" si="164">IFERROR(C148/($B148*$H$4),"")</f>
        <v/>
      </c>
      <c r="F148" s="131" t="str">
        <f t="shared" si="164"/>
        <v/>
      </c>
      <c r="G148" s="131" t="str">
        <f ca="1">IFERROR(POWER(E148-VLOOKUP(A148,I:J,2,FALSE),2)+POWER(F148-VLOOKUP(A148,I:K,3,FALSE),2),"")</f>
        <v/>
      </c>
      <c r="H148" s="5"/>
      <c r="I148" s="125"/>
      <c r="J148" s="125"/>
      <c r="K148" s="125"/>
      <c r="L148" s="5"/>
      <c r="M148" s="5"/>
      <c r="N148" s="5"/>
      <c r="O148" s="5"/>
      <c r="P148" s="5"/>
      <c r="Q148" s="5"/>
    </row>
    <row r="149" spans="1:17" ht="12.75">
      <c r="A149" s="114"/>
      <c r="B149" s="165"/>
      <c r="C149" s="166"/>
      <c r="D149" s="188"/>
      <c r="E149" s="131" t="str">
        <f t="shared" ref="E149:F149" si="165">IFERROR(C149/($B149*$H$4),"")</f>
        <v/>
      </c>
      <c r="F149" s="131" t="str">
        <f t="shared" si="165"/>
        <v/>
      </c>
      <c r="G149" s="131" t="str">
        <f ca="1">IFERROR(POWER(E149-VLOOKUP(A149,I:J,2,FALSE),2)+POWER(F149-VLOOKUP(A149,I:K,3,FALSE),2),"")</f>
        <v/>
      </c>
      <c r="H149" s="5"/>
      <c r="I149" s="125"/>
      <c r="J149" s="125"/>
      <c r="K149" s="125"/>
      <c r="L149" s="5"/>
      <c r="M149" s="5"/>
      <c r="N149" s="5"/>
      <c r="O149" s="5"/>
      <c r="P149" s="5"/>
      <c r="Q149" s="5"/>
    </row>
    <row r="150" spans="1:17" ht="12.75">
      <c r="A150" s="114"/>
      <c r="B150" s="165"/>
      <c r="C150" s="166"/>
      <c r="D150" s="188"/>
      <c r="E150" s="131" t="str">
        <f t="shared" ref="E150:F150" si="166">IFERROR(C150/($B150*$H$4),"")</f>
        <v/>
      </c>
      <c r="F150" s="131" t="str">
        <f t="shared" si="166"/>
        <v/>
      </c>
      <c r="G150" s="131" t="str">
        <f ca="1">IFERROR(POWER(E150-VLOOKUP(A150,I:J,2,FALSE),2)+POWER(F150-VLOOKUP(A150,I:K,3,FALSE),2),"")</f>
        <v/>
      </c>
      <c r="H150" s="5"/>
      <c r="I150" s="125"/>
      <c r="J150" s="125"/>
      <c r="K150" s="125"/>
      <c r="L150" s="5"/>
      <c r="M150" s="5"/>
      <c r="N150" s="5"/>
      <c r="O150" s="5"/>
      <c r="P150" s="5"/>
      <c r="Q150" s="5"/>
    </row>
    <row r="151" spans="1:17" ht="12.75">
      <c r="A151" s="114"/>
      <c r="B151" s="165"/>
      <c r="C151" s="166"/>
      <c r="D151" s="188"/>
      <c r="E151" s="131" t="str">
        <f t="shared" ref="E151:F151" si="167">IFERROR(C151/($B151*$H$4),"")</f>
        <v/>
      </c>
      <c r="F151" s="131" t="str">
        <f t="shared" si="167"/>
        <v/>
      </c>
      <c r="G151" s="131" t="str">
        <f ca="1">IFERROR(POWER(E151-VLOOKUP(A151,I:J,2,FALSE),2)+POWER(F151-VLOOKUP(A151,I:K,3,FALSE),2),"")</f>
        <v/>
      </c>
      <c r="H151" s="5"/>
      <c r="I151" s="125"/>
      <c r="J151" s="125"/>
      <c r="K151" s="125"/>
      <c r="L151" s="5"/>
      <c r="M151" s="5"/>
      <c r="N151" s="5"/>
      <c r="O151" s="5"/>
      <c r="P151" s="5"/>
      <c r="Q151" s="5"/>
    </row>
    <row r="152" spans="1:17" ht="12.75">
      <c r="A152" s="114"/>
      <c r="B152" s="165"/>
      <c r="C152" s="166"/>
      <c r="D152" s="188"/>
      <c r="E152" s="131" t="str">
        <f t="shared" ref="E152:F152" si="168">IFERROR(C152/($B152*$H$4),"")</f>
        <v/>
      </c>
      <c r="F152" s="131" t="str">
        <f t="shared" si="168"/>
        <v/>
      </c>
      <c r="G152" s="131" t="str">
        <f ca="1">IFERROR(POWER(E152-VLOOKUP(A152,I:J,2,FALSE),2)+POWER(F152-VLOOKUP(A152,I:K,3,FALSE),2),"")</f>
        <v/>
      </c>
      <c r="H152" s="5"/>
      <c r="I152" s="125"/>
      <c r="J152" s="125"/>
      <c r="K152" s="125"/>
      <c r="L152" s="5"/>
      <c r="M152" s="5"/>
      <c r="N152" s="5"/>
      <c r="O152" s="5"/>
      <c r="P152" s="5"/>
      <c r="Q152" s="5"/>
    </row>
    <row r="153" spans="1:17" ht="12.75">
      <c r="A153" s="114"/>
      <c r="B153" s="165"/>
      <c r="C153" s="166"/>
      <c r="D153" s="188"/>
      <c r="E153" s="131" t="str">
        <f t="shared" ref="E153:F153" si="169">IFERROR(C153/($B153*$H$4),"")</f>
        <v/>
      </c>
      <c r="F153" s="131" t="str">
        <f t="shared" si="169"/>
        <v/>
      </c>
      <c r="G153" s="131" t="str">
        <f ca="1">IFERROR(POWER(E153-VLOOKUP(A153,I:J,2,FALSE),2)+POWER(F153-VLOOKUP(A153,I:K,3,FALSE),2),"")</f>
        <v/>
      </c>
      <c r="H153" s="5"/>
      <c r="I153" s="125"/>
      <c r="J153" s="125"/>
      <c r="K153" s="125"/>
      <c r="L153" s="5"/>
      <c r="M153" s="5"/>
      <c r="N153" s="5"/>
      <c r="O153" s="5"/>
      <c r="P153" s="5"/>
      <c r="Q153" s="5"/>
    </row>
    <row r="154" spans="1:17" ht="12.75">
      <c r="A154" s="114"/>
      <c r="B154" s="165"/>
      <c r="C154" s="166"/>
      <c r="D154" s="188"/>
      <c r="E154" s="131" t="str">
        <f t="shared" ref="E154:F154" si="170">IFERROR(C154/($B154*$H$4),"")</f>
        <v/>
      </c>
      <c r="F154" s="131" t="str">
        <f t="shared" si="170"/>
        <v/>
      </c>
      <c r="G154" s="131" t="str">
        <f ca="1">IFERROR(POWER(E154-VLOOKUP(A154,I:J,2,FALSE),2)+POWER(F154-VLOOKUP(A154,I:K,3,FALSE),2),"")</f>
        <v/>
      </c>
      <c r="H154" s="5"/>
      <c r="I154" s="125"/>
      <c r="J154" s="125"/>
      <c r="K154" s="125"/>
      <c r="L154" s="5"/>
      <c r="M154" s="5"/>
      <c r="N154" s="5"/>
      <c r="O154" s="5"/>
      <c r="P154" s="5"/>
      <c r="Q154" s="5"/>
    </row>
    <row r="155" spans="1:17" ht="12.75">
      <c r="A155" s="114"/>
      <c r="B155" s="165"/>
      <c r="C155" s="166"/>
      <c r="D155" s="188"/>
      <c r="E155" s="131" t="str">
        <f t="shared" ref="E155:F155" si="171">IFERROR(C155/($B155*$H$4),"")</f>
        <v/>
      </c>
      <c r="F155" s="131" t="str">
        <f t="shared" si="171"/>
        <v/>
      </c>
      <c r="G155" s="131" t="str">
        <f ca="1">IFERROR(POWER(E155-VLOOKUP(A155,I:J,2,FALSE),2)+POWER(F155-VLOOKUP(A155,I:K,3,FALSE),2),"")</f>
        <v/>
      </c>
      <c r="H155" s="5"/>
      <c r="I155" s="125"/>
      <c r="J155" s="125"/>
      <c r="K155" s="125"/>
      <c r="L155" s="5"/>
      <c r="M155" s="5"/>
      <c r="N155" s="5"/>
      <c r="O155" s="5"/>
      <c r="P155" s="5"/>
      <c r="Q155" s="5"/>
    </row>
    <row r="156" spans="1:17" ht="12.75">
      <c r="A156" s="114"/>
      <c r="B156" s="165"/>
      <c r="C156" s="166"/>
      <c r="D156" s="188"/>
      <c r="E156" s="131" t="str">
        <f t="shared" ref="E156:F156" si="172">IFERROR(C156/($B156*$H$4),"")</f>
        <v/>
      </c>
      <c r="F156" s="131" t="str">
        <f t="shared" si="172"/>
        <v/>
      </c>
      <c r="G156" s="131" t="str">
        <f ca="1">IFERROR(POWER(E156-VLOOKUP(A156,I:J,2,FALSE),2)+POWER(F156-VLOOKUP(A156,I:K,3,FALSE),2),"")</f>
        <v/>
      </c>
      <c r="H156" s="5"/>
      <c r="I156" s="125"/>
      <c r="J156" s="125"/>
      <c r="K156" s="125"/>
      <c r="L156" s="5"/>
      <c r="M156" s="5"/>
      <c r="N156" s="5"/>
      <c r="O156" s="5"/>
      <c r="P156" s="5"/>
      <c r="Q156" s="5"/>
    </row>
    <row r="157" spans="1:17" ht="12.75">
      <c r="A157" s="114"/>
      <c r="B157" s="165"/>
      <c r="C157" s="166"/>
      <c r="D157" s="188"/>
      <c r="E157" s="131" t="str">
        <f t="shared" ref="E157:F157" si="173">IFERROR(C157/($B157*$H$4),"")</f>
        <v/>
      </c>
      <c r="F157" s="131" t="str">
        <f t="shared" si="173"/>
        <v/>
      </c>
      <c r="G157" s="131" t="str">
        <f ca="1">IFERROR(POWER(E157-VLOOKUP(A157,I:J,2,FALSE),2)+POWER(F157-VLOOKUP(A157,I:K,3,FALSE),2),"")</f>
        <v/>
      </c>
      <c r="H157" s="5"/>
      <c r="I157" s="125"/>
      <c r="J157" s="125"/>
      <c r="K157" s="125"/>
      <c r="L157" s="5"/>
      <c r="M157" s="5"/>
      <c r="N157" s="5"/>
      <c r="O157" s="5"/>
      <c r="P157" s="5"/>
      <c r="Q157" s="5"/>
    </row>
    <row r="158" spans="1:17" ht="12.75">
      <c r="A158" s="114"/>
      <c r="B158" s="165"/>
      <c r="C158" s="166"/>
      <c r="D158" s="188"/>
      <c r="E158" s="131" t="str">
        <f t="shared" ref="E158:F158" si="174">IFERROR(C158/($B158*$H$4),"")</f>
        <v/>
      </c>
      <c r="F158" s="131" t="str">
        <f t="shared" si="174"/>
        <v/>
      </c>
      <c r="G158" s="131" t="str">
        <f ca="1">IFERROR(POWER(E158-VLOOKUP(A158,I:J,2,FALSE),2)+POWER(F158-VLOOKUP(A158,I:K,3,FALSE),2),"")</f>
        <v/>
      </c>
      <c r="H158" s="5"/>
      <c r="I158" s="125"/>
      <c r="J158" s="125"/>
      <c r="K158" s="125"/>
      <c r="L158" s="5"/>
      <c r="M158" s="5"/>
      <c r="N158" s="5"/>
      <c r="O158" s="5"/>
      <c r="P158" s="5"/>
      <c r="Q158" s="5"/>
    </row>
    <row r="159" spans="1:17" ht="12.75">
      <c r="A159" s="114"/>
      <c r="B159" s="165"/>
      <c r="C159" s="166"/>
      <c r="D159" s="188"/>
      <c r="E159" s="131" t="str">
        <f t="shared" ref="E159:F159" si="175">IFERROR(C159/($B159*$H$4),"")</f>
        <v/>
      </c>
      <c r="F159" s="131" t="str">
        <f t="shared" si="175"/>
        <v/>
      </c>
      <c r="G159" s="131" t="str">
        <f ca="1">IFERROR(POWER(E159-VLOOKUP(A159,I:J,2,FALSE),2)+POWER(F159-VLOOKUP(A159,I:K,3,FALSE),2),"")</f>
        <v/>
      </c>
      <c r="H159" s="5"/>
      <c r="I159" s="125"/>
      <c r="J159" s="125"/>
      <c r="K159" s="125"/>
      <c r="L159" s="5"/>
      <c r="M159" s="5"/>
      <c r="N159" s="5"/>
      <c r="O159" s="5"/>
      <c r="P159" s="5"/>
      <c r="Q159" s="5"/>
    </row>
    <row r="160" spans="1:17" ht="12.75">
      <c r="A160" s="114"/>
      <c r="B160" s="165"/>
      <c r="C160" s="166"/>
      <c r="D160" s="188"/>
      <c r="E160" s="131" t="str">
        <f t="shared" ref="E160:F160" si="176">IFERROR(C160/($B160*$H$4),"")</f>
        <v/>
      </c>
      <c r="F160" s="131" t="str">
        <f t="shared" si="176"/>
        <v/>
      </c>
      <c r="G160" s="131" t="str">
        <f ca="1">IFERROR(POWER(E160-VLOOKUP(A160,I:J,2,FALSE),2)+POWER(F160-VLOOKUP(A160,I:K,3,FALSE),2),"")</f>
        <v/>
      </c>
      <c r="H160" s="5"/>
      <c r="I160" s="125"/>
      <c r="J160" s="125"/>
      <c r="K160" s="125"/>
      <c r="L160" s="5"/>
      <c r="M160" s="5"/>
      <c r="N160" s="5"/>
      <c r="O160" s="5"/>
      <c r="P160" s="5"/>
      <c r="Q160" s="5"/>
    </row>
    <row r="161" spans="1:17" ht="12.75">
      <c r="A161" s="114"/>
      <c r="B161" s="165"/>
      <c r="C161" s="166"/>
      <c r="D161" s="188"/>
      <c r="E161" s="131" t="str">
        <f t="shared" ref="E161:F161" si="177">IFERROR(C161/($B161*$H$4),"")</f>
        <v/>
      </c>
      <c r="F161" s="131" t="str">
        <f t="shared" si="177"/>
        <v/>
      </c>
      <c r="G161" s="131" t="str">
        <f ca="1">IFERROR(POWER(E161-VLOOKUP(A161,I:J,2,FALSE),2)+POWER(F161-VLOOKUP(A161,I:K,3,FALSE),2),"")</f>
        <v/>
      </c>
      <c r="H161" s="5"/>
      <c r="I161" s="125"/>
      <c r="J161" s="125"/>
      <c r="K161" s="125"/>
      <c r="L161" s="5"/>
      <c r="M161" s="5"/>
      <c r="N161" s="5"/>
      <c r="O161" s="5"/>
      <c r="P161" s="5"/>
      <c r="Q161" s="5"/>
    </row>
    <row r="162" spans="1:17" ht="12.75">
      <c r="A162" s="114"/>
      <c r="B162" s="165"/>
      <c r="C162" s="166"/>
      <c r="D162" s="188"/>
      <c r="E162" s="131" t="str">
        <f t="shared" ref="E162:F162" si="178">IFERROR(C162/($B162*$H$4),"")</f>
        <v/>
      </c>
      <c r="F162" s="131" t="str">
        <f t="shared" si="178"/>
        <v/>
      </c>
      <c r="G162" s="131" t="str">
        <f ca="1">IFERROR(POWER(E162-VLOOKUP(A162,I:J,2,FALSE),2)+POWER(F162-VLOOKUP(A162,I:K,3,FALSE),2),"")</f>
        <v/>
      </c>
      <c r="H162" s="5"/>
      <c r="I162" s="125"/>
      <c r="J162" s="125"/>
      <c r="K162" s="125"/>
      <c r="L162" s="5"/>
      <c r="M162" s="5"/>
      <c r="N162" s="5"/>
      <c r="O162" s="5"/>
      <c r="P162" s="5"/>
      <c r="Q162" s="5"/>
    </row>
    <row r="163" spans="1:17" ht="12.75">
      <c r="A163" s="114"/>
      <c r="B163" s="165"/>
      <c r="C163" s="166"/>
      <c r="D163" s="188"/>
      <c r="E163" s="131" t="str">
        <f t="shared" ref="E163:F163" si="179">IFERROR(C163/($B163*$H$4),"")</f>
        <v/>
      </c>
      <c r="F163" s="131" t="str">
        <f t="shared" si="179"/>
        <v/>
      </c>
      <c r="G163" s="131" t="str">
        <f ca="1">IFERROR(POWER(E163-VLOOKUP(A163,I:J,2,FALSE),2)+POWER(F163-VLOOKUP(A163,I:K,3,FALSE),2),"")</f>
        <v/>
      </c>
      <c r="H163" s="5"/>
      <c r="I163" s="125"/>
      <c r="J163" s="125"/>
      <c r="K163" s="125"/>
      <c r="L163" s="5"/>
      <c r="M163" s="5"/>
      <c r="N163" s="5"/>
      <c r="O163" s="5"/>
      <c r="P163" s="5"/>
      <c r="Q163" s="5"/>
    </row>
    <row r="164" spans="1:17" ht="12.75">
      <c r="A164" s="114"/>
      <c r="B164" s="165"/>
      <c r="C164" s="166"/>
      <c r="D164" s="188"/>
      <c r="E164" s="131" t="str">
        <f t="shared" ref="E164:F164" si="180">IFERROR(C164/($B164*$H$4),"")</f>
        <v/>
      </c>
      <c r="F164" s="131" t="str">
        <f t="shared" si="180"/>
        <v/>
      </c>
      <c r="G164" s="131" t="str">
        <f ca="1">IFERROR(POWER(E164-VLOOKUP(A164,I:J,2,FALSE),2)+POWER(F164-VLOOKUP(A164,I:K,3,FALSE),2),"")</f>
        <v/>
      </c>
      <c r="H164" s="5"/>
      <c r="I164" s="125"/>
      <c r="J164" s="125"/>
      <c r="K164" s="125"/>
      <c r="L164" s="5"/>
      <c r="M164" s="5"/>
      <c r="N164" s="5"/>
      <c r="O164" s="5"/>
      <c r="P164" s="5"/>
      <c r="Q164" s="5"/>
    </row>
    <row r="165" spans="1:17" ht="12.75">
      <c r="A165" s="114"/>
      <c r="B165" s="165"/>
      <c r="C165" s="166"/>
      <c r="D165" s="188"/>
      <c r="E165" s="131" t="str">
        <f t="shared" ref="E165:F165" si="181">IFERROR(C165/($B165*$H$4),"")</f>
        <v/>
      </c>
      <c r="F165" s="131" t="str">
        <f t="shared" si="181"/>
        <v/>
      </c>
      <c r="G165" s="131" t="str">
        <f ca="1">IFERROR(POWER(E165-VLOOKUP(A165,I:J,2,FALSE),2)+POWER(F165-VLOOKUP(A165,I:K,3,FALSE),2),"")</f>
        <v/>
      </c>
      <c r="H165" s="5"/>
      <c r="I165" s="125"/>
      <c r="J165" s="125"/>
      <c r="K165" s="125"/>
      <c r="L165" s="5"/>
      <c r="M165" s="5"/>
      <c r="N165" s="5"/>
      <c r="O165" s="5"/>
      <c r="P165" s="5"/>
      <c r="Q165" s="5"/>
    </row>
    <row r="166" spans="1:17" ht="12.75">
      <c r="A166" s="114"/>
      <c r="B166" s="165"/>
      <c r="C166" s="166"/>
      <c r="D166" s="188"/>
      <c r="E166" s="131" t="str">
        <f t="shared" ref="E166:F166" si="182">IFERROR(C166/($B166*$H$4),"")</f>
        <v/>
      </c>
      <c r="F166" s="131" t="str">
        <f t="shared" si="182"/>
        <v/>
      </c>
      <c r="G166" s="131" t="str">
        <f ca="1">IFERROR(POWER(E166-VLOOKUP(A166,I:J,2,FALSE),2)+POWER(F166-VLOOKUP(A166,I:K,3,FALSE),2),"")</f>
        <v/>
      </c>
      <c r="H166" s="5"/>
      <c r="I166" s="125"/>
      <c r="J166" s="125"/>
      <c r="K166" s="125"/>
      <c r="L166" s="5"/>
      <c r="M166" s="5"/>
      <c r="N166" s="5"/>
      <c r="O166" s="5"/>
      <c r="P166" s="5"/>
      <c r="Q166" s="5"/>
    </row>
    <row r="167" spans="1:17" ht="12.75">
      <c r="A167" s="114"/>
      <c r="B167" s="165"/>
      <c r="C167" s="166"/>
      <c r="D167" s="188"/>
      <c r="E167" s="131" t="str">
        <f t="shared" ref="E167:F167" si="183">IFERROR(C167/($B167*$H$4),"")</f>
        <v/>
      </c>
      <c r="F167" s="131" t="str">
        <f t="shared" si="183"/>
        <v/>
      </c>
      <c r="G167" s="131" t="str">
        <f ca="1">IFERROR(POWER(E167-VLOOKUP(A167,I:J,2,FALSE),2)+POWER(F167-VLOOKUP(A167,I:K,3,FALSE),2),"")</f>
        <v/>
      </c>
      <c r="H167" s="5"/>
      <c r="I167" s="125"/>
      <c r="J167" s="125"/>
      <c r="K167" s="125"/>
      <c r="L167" s="5"/>
      <c r="M167" s="5"/>
      <c r="N167" s="5"/>
      <c r="O167" s="5"/>
      <c r="P167" s="5"/>
      <c r="Q167" s="5"/>
    </row>
    <row r="168" spans="1:17" ht="12.75">
      <c r="A168" s="114"/>
      <c r="B168" s="165"/>
      <c r="C168" s="166"/>
      <c r="D168" s="188"/>
      <c r="E168" s="131" t="str">
        <f t="shared" ref="E168:F168" si="184">IFERROR(C168/($B168*$H$4),"")</f>
        <v/>
      </c>
      <c r="F168" s="131" t="str">
        <f t="shared" si="184"/>
        <v/>
      </c>
      <c r="G168" s="131" t="str">
        <f ca="1">IFERROR(POWER(E168-VLOOKUP(A168,I:J,2,FALSE),2)+POWER(F168-VLOOKUP(A168,I:K,3,FALSE),2),"")</f>
        <v/>
      </c>
      <c r="H168" s="5"/>
      <c r="I168" s="125"/>
      <c r="J168" s="125"/>
      <c r="K168" s="125"/>
      <c r="L168" s="5"/>
      <c r="M168" s="5"/>
      <c r="N168" s="5"/>
      <c r="O168" s="5"/>
      <c r="P168" s="5"/>
      <c r="Q168" s="5"/>
    </row>
    <row r="169" spans="1:17" ht="12.75">
      <c r="A169" s="114"/>
      <c r="B169" s="165"/>
      <c r="C169" s="166"/>
      <c r="D169" s="188"/>
      <c r="E169" s="131" t="str">
        <f t="shared" ref="E169:F169" si="185">IFERROR(C169/($B169*$H$4),"")</f>
        <v/>
      </c>
      <c r="F169" s="131" t="str">
        <f t="shared" si="185"/>
        <v/>
      </c>
      <c r="G169" s="131" t="str">
        <f ca="1">IFERROR(POWER(E169-VLOOKUP(A169,I:J,2,FALSE),2)+POWER(F169-VLOOKUP(A169,I:K,3,FALSE),2),"")</f>
        <v/>
      </c>
      <c r="H169" s="5"/>
      <c r="I169" s="125"/>
      <c r="J169" s="125"/>
      <c r="K169" s="125"/>
      <c r="L169" s="5"/>
      <c r="M169" s="5"/>
      <c r="N169" s="5"/>
      <c r="O169" s="5"/>
      <c r="P169" s="5"/>
      <c r="Q169" s="5"/>
    </row>
    <row r="170" spans="1:17" ht="12.75">
      <c r="A170" s="114"/>
      <c r="B170" s="165"/>
      <c r="C170" s="166"/>
      <c r="D170" s="188"/>
      <c r="E170" s="131" t="str">
        <f t="shared" ref="E170:F170" si="186">IFERROR(C170/($B170*$H$4),"")</f>
        <v/>
      </c>
      <c r="F170" s="131" t="str">
        <f t="shared" si="186"/>
        <v/>
      </c>
      <c r="G170" s="131" t="str">
        <f ca="1">IFERROR(POWER(E170-VLOOKUP(A170,I:J,2,FALSE),2)+POWER(F170-VLOOKUP(A170,I:K,3,FALSE),2),"")</f>
        <v/>
      </c>
      <c r="H170" s="5"/>
      <c r="I170" s="125"/>
      <c r="J170" s="125"/>
      <c r="K170" s="125"/>
      <c r="L170" s="5"/>
      <c r="M170" s="5"/>
      <c r="N170" s="5"/>
      <c r="O170" s="5"/>
      <c r="P170" s="5"/>
      <c r="Q170" s="5"/>
    </row>
    <row r="171" spans="1:17" ht="12.75">
      <c r="A171" s="114"/>
      <c r="B171" s="165"/>
      <c r="C171" s="166"/>
      <c r="D171" s="188"/>
      <c r="E171" s="131" t="str">
        <f t="shared" ref="E171:F171" si="187">IFERROR(C171/($B171*$H$4),"")</f>
        <v/>
      </c>
      <c r="F171" s="131" t="str">
        <f t="shared" si="187"/>
        <v/>
      </c>
      <c r="G171" s="131" t="str">
        <f ca="1">IFERROR(POWER(E171-VLOOKUP(A171,I:J,2,FALSE),2)+POWER(F171-VLOOKUP(A171,I:K,3,FALSE),2),"")</f>
        <v/>
      </c>
      <c r="H171" s="5"/>
      <c r="I171" s="125"/>
      <c r="J171" s="125"/>
      <c r="K171" s="125"/>
      <c r="L171" s="5"/>
      <c r="M171" s="5"/>
      <c r="N171" s="5"/>
      <c r="O171" s="5"/>
      <c r="P171" s="5"/>
      <c r="Q171" s="5"/>
    </row>
    <row r="172" spans="1:17" ht="12.75">
      <c r="A172" s="114"/>
      <c r="B172" s="165"/>
      <c r="C172" s="166"/>
      <c r="D172" s="188"/>
      <c r="E172" s="131" t="str">
        <f t="shared" ref="E172:F172" si="188">IFERROR(C172/($B172*$H$4),"")</f>
        <v/>
      </c>
      <c r="F172" s="131" t="str">
        <f t="shared" si="188"/>
        <v/>
      </c>
      <c r="G172" s="131" t="str">
        <f ca="1">IFERROR(POWER(E172-VLOOKUP(A172,I:J,2,FALSE),2)+POWER(F172-VLOOKUP(A172,I:K,3,FALSE),2),"")</f>
        <v/>
      </c>
      <c r="H172" s="5"/>
      <c r="I172" s="125"/>
      <c r="J172" s="125"/>
      <c r="K172" s="125"/>
      <c r="L172" s="5"/>
      <c r="M172" s="5"/>
      <c r="N172" s="5"/>
      <c r="O172" s="5"/>
      <c r="P172" s="5"/>
      <c r="Q172" s="5"/>
    </row>
    <row r="173" spans="1:17" ht="12.75">
      <c r="A173" s="114"/>
      <c r="B173" s="165"/>
      <c r="C173" s="166"/>
      <c r="D173" s="188"/>
      <c r="E173" s="131" t="str">
        <f t="shared" ref="E173:F173" si="189">IFERROR(C173/($B173*$H$4),"")</f>
        <v/>
      </c>
      <c r="F173" s="131" t="str">
        <f t="shared" si="189"/>
        <v/>
      </c>
      <c r="G173" s="131" t="str">
        <f ca="1">IFERROR(POWER(E173-VLOOKUP(A173,I:J,2,FALSE),2)+POWER(F173-VLOOKUP(A173,I:K,3,FALSE),2),"")</f>
        <v/>
      </c>
      <c r="H173" s="5"/>
      <c r="I173" s="125"/>
      <c r="J173" s="125"/>
      <c r="K173" s="125"/>
      <c r="L173" s="5"/>
      <c r="M173" s="5"/>
      <c r="N173" s="5"/>
      <c r="O173" s="5"/>
      <c r="P173" s="5"/>
      <c r="Q173" s="5"/>
    </row>
    <row r="174" spans="1:17" ht="12.75">
      <c r="A174" s="114"/>
      <c r="B174" s="165"/>
      <c r="C174" s="166"/>
      <c r="D174" s="188"/>
      <c r="E174" s="131" t="str">
        <f t="shared" ref="E174:F174" si="190">IFERROR(C174/($B174*$H$4),"")</f>
        <v/>
      </c>
      <c r="F174" s="131" t="str">
        <f t="shared" si="190"/>
        <v/>
      </c>
      <c r="G174" s="131" t="str">
        <f ca="1">IFERROR(POWER(E174-VLOOKUP(A174,I:J,2,FALSE),2)+POWER(F174-VLOOKUP(A174,I:K,3,FALSE),2),"")</f>
        <v/>
      </c>
      <c r="H174" s="5"/>
      <c r="I174" s="125"/>
      <c r="J174" s="125"/>
      <c r="K174" s="125"/>
      <c r="L174" s="5"/>
      <c r="M174" s="5"/>
      <c r="N174" s="5"/>
      <c r="O174" s="5"/>
      <c r="P174" s="5"/>
      <c r="Q174" s="5"/>
    </row>
    <row r="175" spans="1:17" ht="12.75">
      <c r="A175" s="114"/>
      <c r="B175" s="165"/>
      <c r="C175" s="166"/>
      <c r="D175" s="188"/>
      <c r="E175" s="131" t="str">
        <f t="shared" ref="E175:F175" si="191">IFERROR(C175/($B175*$H$4),"")</f>
        <v/>
      </c>
      <c r="F175" s="131" t="str">
        <f t="shared" si="191"/>
        <v/>
      </c>
      <c r="G175" s="131" t="str">
        <f ca="1">IFERROR(POWER(E175-VLOOKUP(A175,I:J,2,FALSE),2)+POWER(F175-VLOOKUP(A175,I:K,3,FALSE),2),"")</f>
        <v/>
      </c>
      <c r="H175" s="5"/>
      <c r="I175" s="125"/>
      <c r="J175" s="125"/>
      <c r="K175" s="125"/>
      <c r="L175" s="5"/>
      <c r="M175" s="5"/>
      <c r="N175" s="5"/>
      <c r="O175" s="5"/>
      <c r="P175" s="5"/>
      <c r="Q175" s="5"/>
    </row>
    <row r="176" spans="1:17" ht="12.75">
      <c r="A176" s="114"/>
      <c r="B176" s="165"/>
      <c r="C176" s="166"/>
      <c r="D176" s="188"/>
      <c r="E176" s="131" t="str">
        <f t="shared" ref="E176:F176" si="192">IFERROR(C176/($B176*$H$4),"")</f>
        <v/>
      </c>
      <c r="F176" s="131" t="str">
        <f t="shared" si="192"/>
        <v/>
      </c>
      <c r="G176" s="131" t="str">
        <f ca="1">IFERROR(POWER(E176-VLOOKUP(A176,I:J,2,FALSE),2)+POWER(F176-VLOOKUP(A176,I:K,3,FALSE),2),"")</f>
        <v/>
      </c>
      <c r="H176" s="5"/>
      <c r="I176" s="125"/>
      <c r="J176" s="125"/>
      <c r="K176" s="125"/>
      <c r="L176" s="5"/>
      <c r="M176" s="5"/>
      <c r="N176" s="5"/>
      <c r="O176" s="5"/>
      <c r="P176" s="5"/>
      <c r="Q176" s="5"/>
    </row>
    <row r="177" spans="1:17" ht="12.75">
      <c r="A177" s="114"/>
      <c r="B177" s="165"/>
      <c r="C177" s="166"/>
      <c r="D177" s="188"/>
      <c r="E177" s="131" t="str">
        <f t="shared" ref="E177:F177" si="193">IFERROR(C177/($B177*$H$4),"")</f>
        <v/>
      </c>
      <c r="F177" s="131" t="str">
        <f t="shared" si="193"/>
        <v/>
      </c>
      <c r="G177" s="131" t="str">
        <f ca="1">IFERROR(POWER(E177-VLOOKUP(A177,I:J,2,FALSE),2)+POWER(F177-VLOOKUP(A177,I:K,3,FALSE),2),"")</f>
        <v/>
      </c>
      <c r="H177" s="5"/>
      <c r="I177" s="125"/>
      <c r="J177" s="125"/>
      <c r="K177" s="125"/>
      <c r="L177" s="5"/>
      <c r="M177" s="5"/>
      <c r="N177" s="5"/>
      <c r="O177" s="5"/>
      <c r="P177" s="5"/>
      <c r="Q177" s="5"/>
    </row>
    <row r="178" spans="1:17" ht="12.75">
      <c r="A178" s="114"/>
      <c r="B178" s="165"/>
      <c r="C178" s="166"/>
      <c r="D178" s="188"/>
      <c r="E178" s="131" t="str">
        <f t="shared" ref="E178:F178" si="194">IFERROR(C178/($B178*$H$4),"")</f>
        <v/>
      </c>
      <c r="F178" s="131" t="str">
        <f t="shared" si="194"/>
        <v/>
      </c>
      <c r="G178" s="131" t="str">
        <f ca="1">IFERROR(POWER(E178-VLOOKUP(A178,I:J,2,FALSE),2)+POWER(F178-VLOOKUP(A178,I:K,3,FALSE),2),"")</f>
        <v/>
      </c>
      <c r="H178" s="5"/>
      <c r="I178" s="125"/>
      <c r="J178" s="125"/>
      <c r="K178" s="125"/>
      <c r="L178" s="5"/>
      <c r="M178" s="5"/>
      <c r="N178" s="5"/>
      <c r="O178" s="5"/>
      <c r="P178" s="5"/>
      <c r="Q178" s="5"/>
    </row>
    <row r="179" spans="1:17" ht="12.75">
      <c r="A179" s="114"/>
      <c r="B179" s="165"/>
      <c r="C179" s="166"/>
      <c r="D179" s="188"/>
      <c r="E179" s="131" t="str">
        <f t="shared" ref="E179:F179" si="195">IFERROR(C179/($B179*$H$4),"")</f>
        <v/>
      </c>
      <c r="F179" s="131" t="str">
        <f t="shared" si="195"/>
        <v/>
      </c>
      <c r="G179" s="131" t="str">
        <f ca="1">IFERROR(POWER(E179-VLOOKUP(A179,I:J,2,FALSE),2)+POWER(F179-VLOOKUP(A179,I:K,3,FALSE),2),"")</f>
        <v/>
      </c>
      <c r="H179" s="5"/>
      <c r="I179" s="125"/>
      <c r="J179" s="125"/>
      <c r="K179" s="125"/>
      <c r="L179" s="5"/>
      <c r="M179" s="5"/>
      <c r="N179" s="5"/>
      <c r="O179" s="5"/>
      <c r="P179" s="5"/>
      <c r="Q179" s="5"/>
    </row>
    <row r="180" spans="1:17" ht="12.75">
      <c r="A180" s="114"/>
      <c r="B180" s="165"/>
      <c r="C180" s="166"/>
      <c r="D180" s="188"/>
      <c r="E180" s="131" t="str">
        <f t="shared" ref="E180:F180" si="196">IFERROR(C180/($B180*$H$4),"")</f>
        <v/>
      </c>
      <c r="F180" s="131" t="str">
        <f t="shared" si="196"/>
        <v/>
      </c>
      <c r="G180" s="131" t="str">
        <f ca="1">IFERROR(POWER(E180-VLOOKUP(A180,I:J,2,FALSE),2)+POWER(F180-VLOOKUP(A180,I:K,3,FALSE),2),"")</f>
        <v/>
      </c>
      <c r="H180" s="5"/>
      <c r="I180" s="125"/>
      <c r="J180" s="125"/>
      <c r="K180" s="125"/>
      <c r="L180" s="5"/>
      <c r="M180" s="5"/>
      <c r="N180" s="5"/>
      <c r="O180" s="5"/>
      <c r="P180" s="5"/>
      <c r="Q180" s="5"/>
    </row>
    <row r="181" spans="1:17" ht="12.75">
      <c r="A181" s="114"/>
      <c r="B181" s="165"/>
      <c r="C181" s="166"/>
      <c r="D181" s="188"/>
      <c r="E181" s="131" t="str">
        <f t="shared" ref="E181:F181" si="197">IFERROR(C181/($B181*$H$4),"")</f>
        <v/>
      </c>
      <c r="F181" s="131" t="str">
        <f t="shared" si="197"/>
        <v/>
      </c>
      <c r="G181" s="131" t="str">
        <f ca="1">IFERROR(POWER(E181-VLOOKUP(A181,I:J,2,FALSE),2)+POWER(F181-VLOOKUP(A181,I:K,3,FALSE),2),"")</f>
        <v/>
      </c>
      <c r="H181" s="5"/>
      <c r="I181" s="125"/>
      <c r="J181" s="125"/>
      <c r="K181" s="125"/>
      <c r="L181" s="5"/>
      <c r="M181" s="5"/>
      <c r="N181" s="5"/>
      <c r="O181" s="5"/>
      <c r="P181" s="5"/>
      <c r="Q181" s="5"/>
    </row>
    <row r="182" spans="1:17" ht="12.75">
      <c r="A182" s="114"/>
      <c r="B182" s="165"/>
      <c r="C182" s="166"/>
      <c r="D182" s="188"/>
      <c r="E182" s="131" t="str">
        <f t="shared" ref="E182:F182" si="198">IFERROR(C182/($B182*$H$4),"")</f>
        <v/>
      </c>
      <c r="F182" s="131" t="str">
        <f t="shared" si="198"/>
        <v/>
      </c>
      <c r="G182" s="131" t="str">
        <f ca="1">IFERROR(POWER(E182-VLOOKUP(A182,I:J,2,FALSE),2)+POWER(F182-VLOOKUP(A182,I:K,3,FALSE),2),"")</f>
        <v/>
      </c>
      <c r="H182" s="5"/>
      <c r="I182" s="125"/>
      <c r="J182" s="125"/>
      <c r="K182" s="125"/>
      <c r="L182" s="5"/>
      <c r="M182" s="5"/>
      <c r="N182" s="5"/>
      <c r="O182" s="5"/>
      <c r="P182" s="5"/>
      <c r="Q182" s="5"/>
    </row>
    <row r="183" spans="1:17" ht="12.75">
      <c r="A183" s="114"/>
      <c r="B183" s="165"/>
      <c r="C183" s="166"/>
      <c r="D183" s="188"/>
      <c r="E183" s="131" t="str">
        <f t="shared" ref="E183:F183" si="199">IFERROR(C183/($B183*$H$4),"")</f>
        <v/>
      </c>
      <c r="F183" s="131" t="str">
        <f t="shared" si="199"/>
        <v/>
      </c>
      <c r="G183" s="131" t="str">
        <f ca="1">IFERROR(POWER(E183-VLOOKUP(A183,I:J,2,FALSE),2)+POWER(F183-VLOOKUP(A183,I:K,3,FALSE),2),"")</f>
        <v/>
      </c>
      <c r="H183" s="5"/>
      <c r="I183" s="125"/>
      <c r="J183" s="125"/>
      <c r="K183" s="125"/>
      <c r="L183" s="5"/>
      <c r="M183" s="5"/>
      <c r="N183" s="5"/>
      <c r="O183" s="5"/>
      <c r="P183" s="5"/>
      <c r="Q183" s="5"/>
    </row>
    <row r="184" spans="1:17" ht="12.75">
      <c r="A184" s="114"/>
      <c r="B184" s="165"/>
      <c r="C184" s="166"/>
      <c r="D184" s="188"/>
      <c r="E184" s="131" t="str">
        <f t="shared" ref="E184:F184" si="200">IFERROR(C184/($B184*$H$4),"")</f>
        <v/>
      </c>
      <c r="F184" s="131" t="str">
        <f t="shared" si="200"/>
        <v/>
      </c>
      <c r="G184" s="131" t="str">
        <f ca="1">IFERROR(POWER(E184-VLOOKUP(A184,I:J,2,FALSE),2)+POWER(F184-VLOOKUP(A184,I:K,3,FALSE),2),"")</f>
        <v/>
      </c>
      <c r="H184" s="5"/>
      <c r="I184" s="125"/>
      <c r="J184" s="125"/>
      <c r="K184" s="125"/>
      <c r="L184" s="5"/>
      <c r="M184" s="5"/>
      <c r="N184" s="5"/>
      <c r="O184" s="5"/>
      <c r="P184" s="5"/>
      <c r="Q184" s="5"/>
    </row>
    <row r="185" spans="1:17" ht="12.75">
      <c r="A185" s="114"/>
      <c r="B185" s="165"/>
      <c r="C185" s="166"/>
      <c r="D185" s="188"/>
      <c r="E185" s="131" t="str">
        <f t="shared" ref="E185:F185" si="201">IFERROR(C185/($B185*$H$4),"")</f>
        <v/>
      </c>
      <c r="F185" s="131" t="str">
        <f t="shared" si="201"/>
        <v/>
      </c>
      <c r="G185" s="131" t="str">
        <f ca="1">IFERROR(POWER(E185-VLOOKUP(A185,I:J,2,FALSE),2)+POWER(F185-VLOOKUP(A185,I:K,3,FALSE),2),"")</f>
        <v/>
      </c>
      <c r="H185" s="5"/>
      <c r="I185" s="125"/>
      <c r="J185" s="125"/>
      <c r="K185" s="125"/>
      <c r="L185" s="5"/>
      <c r="M185" s="5"/>
      <c r="N185" s="5"/>
      <c r="O185" s="5"/>
      <c r="P185" s="5"/>
      <c r="Q185" s="5"/>
    </row>
    <row r="186" spans="1:17" ht="12.75">
      <c r="A186" s="114"/>
      <c r="B186" s="165"/>
      <c r="C186" s="166"/>
      <c r="D186" s="188"/>
      <c r="E186" s="131" t="str">
        <f t="shared" ref="E186:F186" si="202">IFERROR(C186/($B186*$H$4),"")</f>
        <v/>
      </c>
      <c r="F186" s="131" t="str">
        <f t="shared" si="202"/>
        <v/>
      </c>
      <c r="G186" s="131" t="str">
        <f ca="1">IFERROR(POWER(E186-VLOOKUP(A186,I:J,2,FALSE),2)+POWER(F186-VLOOKUP(A186,I:K,3,FALSE),2),"")</f>
        <v/>
      </c>
      <c r="H186" s="5"/>
      <c r="I186" s="125"/>
      <c r="J186" s="125"/>
      <c r="K186" s="125"/>
      <c r="L186" s="5"/>
      <c r="M186" s="5"/>
      <c r="N186" s="5"/>
      <c r="O186" s="5"/>
      <c r="P186" s="5"/>
      <c r="Q186" s="5"/>
    </row>
    <row r="187" spans="1:17" ht="12.75">
      <c r="A187" s="114"/>
      <c r="B187" s="165"/>
      <c r="C187" s="166"/>
      <c r="D187" s="188"/>
      <c r="E187" s="131" t="str">
        <f t="shared" ref="E187:F187" si="203">IFERROR(C187/($B187*$H$4),"")</f>
        <v/>
      </c>
      <c r="F187" s="131" t="str">
        <f t="shared" si="203"/>
        <v/>
      </c>
      <c r="G187" s="131" t="str">
        <f ca="1">IFERROR(POWER(E187-VLOOKUP(A187,I:J,2,FALSE),2)+POWER(F187-VLOOKUP(A187,I:K,3,FALSE),2),"")</f>
        <v/>
      </c>
      <c r="H187" s="5"/>
      <c r="I187" s="125"/>
      <c r="J187" s="125"/>
      <c r="K187" s="125"/>
      <c r="L187" s="5"/>
      <c r="M187" s="5"/>
      <c r="N187" s="5"/>
      <c r="O187" s="5"/>
      <c r="P187" s="5"/>
      <c r="Q187" s="5"/>
    </row>
    <row r="188" spans="1:17" ht="12.75">
      <c r="A188" s="114"/>
      <c r="B188" s="165"/>
      <c r="C188" s="166"/>
      <c r="D188" s="188"/>
      <c r="E188" s="131" t="str">
        <f t="shared" ref="E188:F188" si="204">IFERROR(C188/($B188*$H$4),"")</f>
        <v/>
      </c>
      <c r="F188" s="131" t="str">
        <f t="shared" si="204"/>
        <v/>
      </c>
      <c r="G188" s="131" t="str">
        <f ca="1">IFERROR(POWER(E188-VLOOKUP(A188,I:J,2,FALSE),2)+POWER(F188-VLOOKUP(A188,I:K,3,FALSE),2),"")</f>
        <v/>
      </c>
      <c r="H188" s="5"/>
      <c r="I188" s="125"/>
      <c r="J188" s="125"/>
      <c r="K188" s="125"/>
      <c r="L188" s="5"/>
      <c r="M188" s="5"/>
      <c r="N188" s="5"/>
      <c r="O188" s="5"/>
      <c r="P188" s="5"/>
      <c r="Q188" s="5"/>
    </row>
    <row r="189" spans="1:17" ht="12.75">
      <c r="A189" s="114"/>
      <c r="B189" s="165"/>
      <c r="C189" s="166"/>
      <c r="D189" s="188"/>
      <c r="E189" s="131" t="str">
        <f t="shared" ref="E189:F189" si="205">IFERROR(C189/($B189*$H$4),"")</f>
        <v/>
      </c>
      <c r="F189" s="131" t="str">
        <f t="shared" si="205"/>
        <v/>
      </c>
      <c r="G189" s="131" t="str">
        <f ca="1">IFERROR(POWER(E189-VLOOKUP(A189,I:J,2,FALSE),2)+POWER(F189-VLOOKUP(A189,I:K,3,FALSE),2),"")</f>
        <v/>
      </c>
      <c r="H189" s="5"/>
      <c r="I189" s="125"/>
      <c r="J189" s="125"/>
      <c r="K189" s="125"/>
      <c r="L189" s="5"/>
      <c r="M189" s="5"/>
      <c r="N189" s="5"/>
      <c r="O189" s="5"/>
      <c r="P189" s="5"/>
      <c r="Q189" s="5"/>
    </row>
    <row r="190" spans="1:17" ht="12.75">
      <c r="A190" s="114"/>
      <c r="B190" s="165"/>
      <c r="C190" s="166"/>
      <c r="D190" s="188"/>
      <c r="E190" s="131" t="str">
        <f t="shared" ref="E190:F190" si="206">IFERROR(C190/($B190*$H$4),"")</f>
        <v/>
      </c>
      <c r="F190" s="131" t="str">
        <f t="shared" si="206"/>
        <v/>
      </c>
      <c r="G190" s="131" t="str">
        <f ca="1">IFERROR(POWER(E190-VLOOKUP(A190,I:J,2,FALSE),2)+POWER(F190-VLOOKUP(A190,I:K,3,FALSE),2),"")</f>
        <v/>
      </c>
      <c r="H190" s="5"/>
      <c r="I190" s="125"/>
      <c r="J190" s="125"/>
      <c r="K190" s="125"/>
      <c r="L190" s="5"/>
      <c r="M190" s="5"/>
      <c r="N190" s="5"/>
      <c r="O190" s="5"/>
      <c r="P190" s="5"/>
      <c r="Q190" s="5"/>
    </row>
    <row r="191" spans="1:17" ht="12.75">
      <c r="A191" s="114"/>
      <c r="B191" s="165"/>
      <c r="C191" s="166"/>
      <c r="D191" s="188"/>
      <c r="E191" s="131" t="str">
        <f t="shared" ref="E191:F191" si="207">IFERROR(C191/($B191*$H$4),"")</f>
        <v/>
      </c>
      <c r="F191" s="131" t="str">
        <f t="shared" si="207"/>
        <v/>
      </c>
      <c r="G191" s="131" t="str">
        <f ca="1">IFERROR(POWER(E191-VLOOKUP(A191,I:J,2,FALSE),2)+POWER(F191-VLOOKUP(A191,I:K,3,FALSE),2),"")</f>
        <v/>
      </c>
      <c r="H191" s="5"/>
      <c r="I191" s="125"/>
      <c r="J191" s="125"/>
      <c r="K191" s="125"/>
      <c r="L191" s="5"/>
      <c r="M191" s="5"/>
      <c r="N191" s="5"/>
      <c r="O191" s="5"/>
      <c r="P191" s="5"/>
      <c r="Q191" s="5"/>
    </row>
    <row r="192" spans="1:17" ht="12.75">
      <c r="A192" s="114"/>
      <c r="B192" s="165"/>
      <c r="C192" s="166"/>
      <c r="D192" s="188"/>
      <c r="E192" s="131" t="str">
        <f t="shared" ref="E192:F192" si="208">IFERROR(C192/($B192*$H$4),"")</f>
        <v/>
      </c>
      <c r="F192" s="131" t="str">
        <f t="shared" si="208"/>
        <v/>
      </c>
      <c r="G192" s="131" t="str">
        <f ca="1">IFERROR(POWER(E192-VLOOKUP(A192,I:J,2,FALSE),2)+POWER(F192-VLOOKUP(A192,I:K,3,FALSE),2),"")</f>
        <v/>
      </c>
      <c r="H192" s="5"/>
      <c r="I192" s="125"/>
      <c r="J192" s="125"/>
      <c r="K192" s="125"/>
      <c r="L192" s="5"/>
      <c r="M192" s="5"/>
      <c r="N192" s="5"/>
      <c r="O192" s="5"/>
      <c r="P192" s="5"/>
      <c r="Q192" s="5"/>
    </row>
    <row r="193" spans="1:17" ht="12.75">
      <c r="A193" s="114"/>
      <c r="B193" s="165"/>
      <c r="C193" s="166"/>
      <c r="D193" s="188"/>
      <c r="E193" s="131" t="str">
        <f t="shared" ref="E193:F193" si="209">IFERROR(C193/($B193*$H$4),"")</f>
        <v/>
      </c>
      <c r="F193" s="131" t="str">
        <f t="shared" si="209"/>
        <v/>
      </c>
      <c r="G193" s="131" t="str">
        <f ca="1">IFERROR(POWER(E193-VLOOKUP(A193,I:J,2,FALSE),2)+POWER(F193-VLOOKUP(A193,I:K,3,FALSE),2),"")</f>
        <v/>
      </c>
      <c r="H193" s="5"/>
      <c r="I193" s="125"/>
      <c r="J193" s="125"/>
      <c r="K193" s="125"/>
      <c r="L193" s="5"/>
      <c r="M193" s="5"/>
      <c r="N193" s="5"/>
      <c r="O193" s="5"/>
      <c r="P193" s="5"/>
      <c r="Q193" s="5"/>
    </row>
    <row r="194" spans="1:17" ht="12.75">
      <c r="A194" s="114"/>
      <c r="B194" s="165"/>
      <c r="C194" s="166"/>
      <c r="D194" s="188"/>
      <c r="E194" s="131" t="str">
        <f t="shared" ref="E194:F194" si="210">IFERROR(C194/($B194*$H$4),"")</f>
        <v/>
      </c>
      <c r="F194" s="131" t="str">
        <f t="shared" si="210"/>
        <v/>
      </c>
      <c r="G194" s="131" t="str">
        <f ca="1">IFERROR(POWER(E194-VLOOKUP(A194,I:J,2,FALSE),2)+POWER(F194-VLOOKUP(A194,I:K,3,FALSE),2),"")</f>
        <v/>
      </c>
      <c r="H194" s="5"/>
      <c r="I194" s="125"/>
      <c r="J194" s="125"/>
      <c r="K194" s="125"/>
      <c r="L194" s="5"/>
      <c r="M194" s="5"/>
      <c r="N194" s="5"/>
      <c r="O194" s="5"/>
      <c r="P194" s="5"/>
      <c r="Q194" s="5"/>
    </row>
    <row r="195" spans="1:17" ht="12.75">
      <c r="A195" s="114"/>
      <c r="B195" s="165"/>
      <c r="C195" s="166"/>
      <c r="D195" s="188"/>
      <c r="E195" s="131" t="str">
        <f t="shared" ref="E195:F195" si="211">IFERROR(C195/($B195*$H$4),"")</f>
        <v/>
      </c>
      <c r="F195" s="131" t="str">
        <f t="shared" si="211"/>
        <v/>
      </c>
      <c r="G195" s="131" t="str">
        <f ca="1">IFERROR(POWER(E195-VLOOKUP(A195,I:J,2,FALSE),2)+POWER(F195-VLOOKUP(A195,I:K,3,FALSE),2),"")</f>
        <v/>
      </c>
      <c r="H195" s="5"/>
      <c r="I195" s="125"/>
      <c r="J195" s="125"/>
      <c r="K195" s="125"/>
      <c r="L195" s="5"/>
      <c r="M195" s="5"/>
      <c r="N195" s="5"/>
      <c r="O195" s="5"/>
      <c r="P195" s="5"/>
      <c r="Q195" s="5"/>
    </row>
    <row r="196" spans="1:17" ht="12.75">
      <c r="A196" s="114"/>
      <c r="B196" s="165"/>
      <c r="C196" s="166"/>
      <c r="D196" s="188"/>
      <c r="E196" s="131" t="str">
        <f t="shared" ref="E196:F196" si="212">IFERROR(C196/($B196*$H$4),"")</f>
        <v/>
      </c>
      <c r="F196" s="131" t="str">
        <f t="shared" si="212"/>
        <v/>
      </c>
      <c r="G196" s="131" t="str">
        <f ca="1">IFERROR(POWER(E196-VLOOKUP(A196,I:J,2,FALSE),2)+POWER(F196-VLOOKUP(A196,I:K,3,FALSE),2),"")</f>
        <v/>
      </c>
      <c r="H196" s="5"/>
      <c r="I196" s="125"/>
      <c r="J196" s="125"/>
      <c r="K196" s="125"/>
      <c r="L196" s="5"/>
      <c r="M196" s="5"/>
      <c r="N196" s="5"/>
      <c r="O196" s="5"/>
      <c r="P196" s="5"/>
      <c r="Q196" s="5"/>
    </row>
    <row r="197" spans="1:17" ht="12.75">
      <c r="A197" s="114"/>
      <c r="B197" s="165"/>
      <c r="C197" s="166"/>
      <c r="D197" s="188"/>
      <c r="E197" s="131" t="str">
        <f t="shared" ref="E197:F197" si="213">IFERROR(C197/($B197*$H$4),"")</f>
        <v/>
      </c>
      <c r="F197" s="131" t="str">
        <f t="shared" si="213"/>
        <v/>
      </c>
      <c r="G197" s="131" t="str">
        <f ca="1">IFERROR(POWER(E197-VLOOKUP(A197,I:J,2,FALSE),2)+POWER(F197-VLOOKUP(A197,I:K,3,FALSE),2),"")</f>
        <v/>
      </c>
      <c r="H197" s="5"/>
      <c r="I197" s="125"/>
      <c r="J197" s="125"/>
      <c r="K197" s="125"/>
      <c r="L197" s="5"/>
      <c r="M197" s="5"/>
      <c r="N197" s="5"/>
      <c r="O197" s="5"/>
      <c r="P197" s="5"/>
      <c r="Q197" s="5"/>
    </row>
    <row r="198" spans="1:17" ht="12.75">
      <c r="A198" s="114"/>
      <c r="B198" s="165"/>
      <c r="C198" s="166"/>
      <c r="D198" s="188"/>
      <c r="E198" s="131" t="str">
        <f t="shared" ref="E198:F198" si="214">IFERROR(C198/($B198*$H$4),"")</f>
        <v/>
      </c>
      <c r="F198" s="131" t="str">
        <f t="shared" si="214"/>
        <v/>
      </c>
      <c r="G198" s="131" t="str">
        <f ca="1">IFERROR(POWER(E198-VLOOKUP(A198,I:J,2,FALSE),2)+POWER(F198-VLOOKUP(A198,I:K,3,FALSE),2),"")</f>
        <v/>
      </c>
      <c r="H198" s="5"/>
      <c r="I198" s="125"/>
      <c r="J198" s="125"/>
      <c r="K198" s="125"/>
      <c r="L198" s="5"/>
      <c r="M198" s="5"/>
      <c r="N198" s="5"/>
      <c r="O198" s="5"/>
      <c r="P198" s="5"/>
      <c r="Q198" s="5"/>
    </row>
    <row r="199" spans="1:17" ht="12.75">
      <c r="A199" s="114"/>
      <c r="B199" s="165"/>
      <c r="C199" s="166"/>
      <c r="D199" s="188"/>
      <c r="E199" s="131" t="str">
        <f t="shared" ref="E199:F199" si="215">IFERROR(C199/($B199*$H$4),"")</f>
        <v/>
      </c>
      <c r="F199" s="131" t="str">
        <f t="shared" si="215"/>
        <v/>
      </c>
      <c r="G199" s="131" t="str">
        <f ca="1">IFERROR(POWER(E199-VLOOKUP(A199,I:J,2,FALSE),2)+POWER(F199-VLOOKUP(A199,I:K,3,FALSE),2),"")</f>
        <v/>
      </c>
      <c r="H199" s="5"/>
      <c r="I199" s="125"/>
      <c r="J199" s="125"/>
      <c r="K199" s="125"/>
      <c r="L199" s="5"/>
      <c r="M199" s="5"/>
      <c r="N199" s="5"/>
      <c r="O199" s="5"/>
      <c r="P199" s="5"/>
      <c r="Q199" s="5"/>
    </row>
    <row r="200" spans="1:17" ht="12.75">
      <c r="A200" s="114"/>
      <c r="B200" s="165"/>
      <c r="C200" s="166"/>
      <c r="D200" s="188"/>
      <c r="E200" s="131" t="str">
        <f t="shared" ref="E200:F200" si="216">IFERROR(C200/($B200*$H$4),"")</f>
        <v/>
      </c>
      <c r="F200" s="131" t="str">
        <f t="shared" si="216"/>
        <v/>
      </c>
      <c r="G200" s="131" t="str">
        <f ca="1">IFERROR(POWER(E200-VLOOKUP(A200,I:J,2,FALSE),2)+POWER(F200-VLOOKUP(A200,I:K,3,FALSE),2),"")</f>
        <v/>
      </c>
      <c r="H200" s="5"/>
      <c r="I200" s="125"/>
      <c r="J200" s="125"/>
      <c r="K200" s="125"/>
      <c r="L200" s="5"/>
      <c r="M200" s="5"/>
      <c r="N200" s="5"/>
      <c r="O200" s="5"/>
      <c r="P200" s="5"/>
      <c r="Q200" s="5"/>
    </row>
    <row r="201" spans="1:17" ht="12.75">
      <c r="A201" s="114"/>
      <c r="B201" s="165"/>
      <c r="C201" s="166"/>
      <c r="D201" s="188"/>
      <c r="E201" s="131" t="str">
        <f t="shared" ref="E201:F201" si="217">IFERROR(C201/($B201*$H$4),"")</f>
        <v/>
      </c>
      <c r="F201" s="131" t="str">
        <f t="shared" si="217"/>
        <v/>
      </c>
      <c r="G201" s="131" t="str">
        <f ca="1">IFERROR(POWER(E201-VLOOKUP(A201,I:J,2,FALSE),2)+POWER(F201-VLOOKUP(A201,I:K,3,FALSE),2),"")</f>
        <v/>
      </c>
      <c r="H201" s="5"/>
      <c r="I201" s="125"/>
      <c r="J201" s="125"/>
      <c r="K201" s="125"/>
      <c r="L201" s="5"/>
      <c r="M201" s="5"/>
      <c r="N201" s="5"/>
      <c r="O201" s="5"/>
      <c r="P201" s="5"/>
      <c r="Q201" s="5"/>
    </row>
    <row r="202" spans="1:17" ht="12.75">
      <c r="A202" s="114"/>
      <c r="B202" s="165"/>
      <c r="C202" s="166"/>
      <c r="D202" s="188"/>
      <c r="E202" s="131" t="str">
        <f t="shared" ref="E202:F202" si="218">IFERROR(C202/($B202*$H$4),"")</f>
        <v/>
      </c>
      <c r="F202" s="131" t="str">
        <f t="shared" si="218"/>
        <v/>
      </c>
      <c r="G202" s="131" t="str">
        <f ca="1">IFERROR(POWER(E202-VLOOKUP(A202,I:J,2,FALSE),2)+POWER(F202-VLOOKUP(A202,I:K,3,FALSE),2),"")</f>
        <v/>
      </c>
      <c r="H202" s="5"/>
      <c r="I202" s="125"/>
      <c r="J202" s="125"/>
      <c r="K202" s="125"/>
      <c r="L202" s="5"/>
      <c r="M202" s="5"/>
      <c r="N202" s="5"/>
      <c r="O202" s="5"/>
      <c r="P202" s="5"/>
      <c r="Q202" s="5"/>
    </row>
    <row r="203" spans="1:17" ht="12.75">
      <c r="A203" s="114"/>
      <c r="B203" s="165"/>
      <c r="C203" s="166"/>
      <c r="D203" s="188"/>
      <c r="E203" s="131" t="str">
        <f t="shared" ref="E203:F203" si="219">IFERROR(C203/($B203*$H$4),"")</f>
        <v/>
      </c>
      <c r="F203" s="131" t="str">
        <f t="shared" si="219"/>
        <v/>
      </c>
      <c r="G203" s="131" t="str">
        <f ca="1">IFERROR(POWER(E203-VLOOKUP(A203,I:J,2,FALSE),2)+POWER(F203-VLOOKUP(A203,I:K,3,FALSE),2),"")</f>
        <v/>
      </c>
      <c r="H203" s="5"/>
      <c r="I203" s="125"/>
      <c r="J203" s="125"/>
      <c r="K203" s="125"/>
      <c r="L203" s="5"/>
      <c r="M203" s="5"/>
      <c r="N203" s="5"/>
      <c r="O203" s="5"/>
      <c r="P203" s="5"/>
      <c r="Q203" s="5"/>
    </row>
    <row r="204" spans="1:17" ht="12.75">
      <c r="A204" s="114"/>
      <c r="B204" s="165"/>
      <c r="C204" s="166"/>
      <c r="D204" s="188"/>
      <c r="E204" s="131" t="str">
        <f t="shared" ref="E204:F204" si="220">IFERROR(C204/($B204*$H$4),"")</f>
        <v/>
      </c>
      <c r="F204" s="131" t="str">
        <f t="shared" si="220"/>
        <v/>
      </c>
      <c r="G204" s="131" t="str">
        <f ca="1">IFERROR(POWER(E204-VLOOKUP(A204,I:J,2,FALSE),2)+POWER(F204-VLOOKUP(A204,I:K,3,FALSE),2),"")</f>
        <v/>
      </c>
      <c r="H204" s="5"/>
      <c r="I204" s="125"/>
      <c r="J204" s="125"/>
      <c r="K204" s="125"/>
      <c r="L204" s="5"/>
      <c r="M204" s="5"/>
      <c r="N204" s="5"/>
      <c r="O204" s="5"/>
      <c r="P204" s="5"/>
      <c r="Q204" s="5"/>
    </row>
    <row r="205" spans="1:17" ht="12.75">
      <c r="A205" s="114"/>
      <c r="B205" s="165"/>
      <c r="C205" s="166"/>
      <c r="D205" s="188"/>
      <c r="E205" s="131" t="str">
        <f t="shared" ref="E205:F205" si="221">IFERROR(C205/($B205*$H$4),"")</f>
        <v/>
      </c>
      <c r="F205" s="131" t="str">
        <f t="shared" si="221"/>
        <v/>
      </c>
      <c r="G205" s="131" t="str">
        <f ca="1">IFERROR(POWER(E205-VLOOKUP(A205,I:J,2,FALSE),2)+POWER(F205-VLOOKUP(A205,I:K,3,FALSE),2),"")</f>
        <v/>
      </c>
      <c r="H205" s="5"/>
      <c r="I205" s="125"/>
      <c r="J205" s="125"/>
      <c r="K205" s="125"/>
      <c r="L205" s="5"/>
      <c r="M205" s="5"/>
      <c r="N205" s="5"/>
      <c r="O205" s="5"/>
      <c r="P205" s="5"/>
      <c r="Q205" s="5"/>
    </row>
    <row r="206" spans="1:17" ht="12.75">
      <c r="A206" s="114"/>
      <c r="B206" s="165"/>
      <c r="C206" s="166"/>
      <c r="D206" s="188"/>
      <c r="E206" s="131" t="str">
        <f t="shared" ref="E206:F206" si="222">IFERROR(C206/($B206*$H$4),"")</f>
        <v/>
      </c>
      <c r="F206" s="131" t="str">
        <f t="shared" si="222"/>
        <v/>
      </c>
      <c r="G206" s="131" t="str">
        <f ca="1">IFERROR(POWER(E206-VLOOKUP(A206,I:J,2,FALSE),2)+POWER(F206-VLOOKUP(A206,I:K,3,FALSE),2),"")</f>
        <v/>
      </c>
      <c r="H206" s="5"/>
      <c r="I206" s="125"/>
      <c r="J206" s="125"/>
      <c r="K206" s="125"/>
      <c r="L206" s="5"/>
      <c r="M206" s="5"/>
      <c r="N206" s="5"/>
      <c r="O206" s="5"/>
      <c r="P206" s="5"/>
      <c r="Q206" s="5"/>
    </row>
    <row r="207" spans="1:17" ht="12.75">
      <c r="A207" s="114"/>
      <c r="B207" s="165"/>
      <c r="C207" s="166"/>
      <c r="D207" s="188"/>
      <c r="E207" s="131" t="str">
        <f t="shared" ref="E207:F207" si="223">IFERROR(C207/($B207*$H$4),"")</f>
        <v/>
      </c>
      <c r="F207" s="131" t="str">
        <f t="shared" si="223"/>
        <v/>
      </c>
      <c r="G207" s="131" t="str">
        <f ca="1">IFERROR(POWER(E207-VLOOKUP(A207,I:J,2,FALSE),2)+POWER(F207-VLOOKUP(A207,I:K,3,FALSE),2),"")</f>
        <v/>
      </c>
      <c r="H207" s="5"/>
      <c r="I207" s="125"/>
      <c r="J207" s="125"/>
      <c r="K207" s="125"/>
      <c r="L207" s="5"/>
      <c r="M207" s="5"/>
      <c r="N207" s="5"/>
      <c r="O207" s="5"/>
      <c r="P207" s="5"/>
      <c r="Q207" s="5"/>
    </row>
    <row r="208" spans="1:17" ht="12.75">
      <c r="A208" s="114"/>
      <c r="B208" s="165"/>
      <c r="C208" s="166"/>
      <c r="D208" s="188"/>
      <c r="E208" s="131" t="str">
        <f t="shared" ref="E208:F208" si="224">IFERROR(C208/($B208*$H$4),"")</f>
        <v/>
      </c>
      <c r="F208" s="131" t="str">
        <f t="shared" si="224"/>
        <v/>
      </c>
      <c r="G208" s="131" t="str">
        <f ca="1">IFERROR(POWER(E208-VLOOKUP(A208,I:J,2,FALSE),2)+POWER(F208-VLOOKUP(A208,I:K,3,FALSE),2),"")</f>
        <v/>
      </c>
      <c r="H208" s="5"/>
      <c r="I208" s="125"/>
      <c r="J208" s="125"/>
      <c r="K208" s="125"/>
      <c r="L208" s="5"/>
      <c r="M208" s="5"/>
      <c r="N208" s="5"/>
      <c r="O208" s="5"/>
      <c r="P208" s="5"/>
      <c r="Q208" s="5"/>
    </row>
    <row r="209" spans="1:17" ht="12.75">
      <c r="A209" s="114"/>
      <c r="B209" s="165"/>
      <c r="C209" s="166"/>
      <c r="D209" s="188"/>
      <c r="E209" s="131" t="str">
        <f t="shared" ref="E209:F209" si="225">IFERROR(C209/($B209*$H$4),"")</f>
        <v/>
      </c>
      <c r="F209" s="131" t="str">
        <f t="shared" si="225"/>
        <v/>
      </c>
      <c r="G209" s="131" t="str">
        <f ca="1">IFERROR(POWER(E209-VLOOKUP(A209,I:J,2,FALSE),2)+POWER(F209-VLOOKUP(A209,I:K,3,FALSE),2),"")</f>
        <v/>
      </c>
      <c r="H209" s="5"/>
      <c r="I209" s="125"/>
      <c r="J209" s="125"/>
      <c r="K209" s="125"/>
      <c r="L209" s="5"/>
      <c r="M209" s="5"/>
      <c r="N209" s="5"/>
      <c r="O209" s="5"/>
      <c r="P209" s="5"/>
      <c r="Q209" s="5"/>
    </row>
    <row r="210" spans="1:17" ht="12.75">
      <c r="A210" s="114"/>
      <c r="B210" s="165"/>
      <c r="C210" s="166"/>
      <c r="D210" s="188"/>
      <c r="E210" s="131" t="str">
        <f t="shared" ref="E210:F210" si="226">IFERROR(C210/($B210*$H$4),"")</f>
        <v/>
      </c>
      <c r="F210" s="131" t="str">
        <f t="shared" si="226"/>
        <v/>
      </c>
      <c r="G210" s="131" t="str">
        <f ca="1">IFERROR(POWER(E210-VLOOKUP(A210,I:J,2,FALSE),2)+POWER(F210-VLOOKUP(A210,I:K,3,FALSE),2),"")</f>
        <v/>
      </c>
      <c r="H210" s="5"/>
      <c r="I210" s="125"/>
      <c r="J210" s="125"/>
      <c r="K210" s="125"/>
      <c r="L210" s="5"/>
      <c r="M210" s="5"/>
      <c r="N210" s="5"/>
      <c r="O210" s="5"/>
      <c r="P210" s="5"/>
      <c r="Q210" s="5"/>
    </row>
    <row r="211" spans="1:17" ht="12.75">
      <c r="A211" s="114"/>
      <c r="B211" s="165"/>
      <c r="C211" s="166"/>
      <c r="D211" s="188"/>
      <c r="E211" s="131" t="str">
        <f t="shared" ref="E211:F211" si="227">IFERROR(C211/($B211*$H$4),"")</f>
        <v/>
      </c>
      <c r="F211" s="131" t="str">
        <f t="shared" si="227"/>
        <v/>
      </c>
      <c r="G211" s="131" t="str">
        <f ca="1">IFERROR(POWER(E211-VLOOKUP(A211,I:J,2,FALSE),2)+POWER(F211-VLOOKUP(A211,I:K,3,FALSE),2),"")</f>
        <v/>
      </c>
      <c r="H211" s="5"/>
      <c r="I211" s="125"/>
      <c r="J211" s="125"/>
      <c r="K211" s="125"/>
      <c r="L211" s="5"/>
      <c r="M211" s="5"/>
      <c r="N211" s="5"/>
      <c r="O211" s="5"/>
      <c r="P211" s="5"/>
      <c r="Q211" s="5"/>
    </row>
    <row r="212" spans="1:17" ht="12.75">
      <c r="A212" s="114"/>
      <c r="B212" s="165"/>
      <c r="C212" s="166"/>
      <c r="D212" s="188"/>
      <c r="E212" s="131" t="str">
        <f t="shared" ref="E212:F212" si="228">IFERROR(C212/($B212*$H$4),"")</f>
        <v/>
      </c>
      <c r="F212" s="131" t="str">
        <f t="shared" si="228"/>
        <v/>
      </c>
      <c r="G212" s="131" t="str">
        <f ca="1">IFERROR(POWER(E212-VLOOKUP(A212,I:J,2,FALSE),2)+POWER(F212-VLOOKUP(A212,I:K,3,FALSE),2),"")</f>
        <v/>
      </c>
      <c r="H212" s="5"/>
      <c r="I212" s="125"/>
      <c r="J212" s="125"/>
      <c r="K212" s="125"/>
      <c r="L212" s="5"/>
      <c r="M212" s="5"/>
      <c r="N212" s="5"/>
      <c r="O212" s="5"/>
      <c r="P212" s="5"/>
      <c r="Q212" s="5"/>
    </row>
    <row r="213" spans="1:17" ht="12.75">
      <c r="A213" s="114"/>
      <c r="B213" s="165"/>
      <c r="C213" s="166"/>
      <c r="D213" s="188"/>
      <c r="E213" s="131" t="str">
        <f t="shared" ref="E213:F213" si="229">IFERROR(C213/($B213*$H$4),"")</f>
        <v/>
      </c>
      <c r="F213" s="131" t="str">
        <f t="shared" si="229"/>
        <v/>
      </c>
      <c r="G213" s="131" t="str">
        <f ca="1">IFERROR(POWER(E213-VLOOKUP(A213,I:J,2,FALSE),2)+POWER(F213-VLOOKUP(A213,I:K,3,FALSE),2),"")</f>
        <v/>
      </c>
      <c r="H213" s="5"/>
      <c r="I213" s="125"/>
      <c r="J213" s="125"/>
      <c r="K213" s="125"/>
      <c r="L213" s="5"/>
      <c r="M213" s="5"/>
      <c r="N213" s="5"/>
      <c r="O213" s="5"/>
      <c r="P213" s="5"/>
      <c r="Q213" s="5"/>
    </row>
    <row r="214" spans="1:17" ht="12.75">
      <c r="A214" s="114"/>
      <c r="B214" s="165"/>
      <c r="C214" s="166"/>
      <c r="D214" s="188"/>
      <c r="E214" s="131" t="str">
        <f t="shared" ref="E214:F214" si="230">IFERROR(C214/($B214*$H$4),"")</f>
        <v/>
      </c>
      <c r="F214" s="131" t="str">
        <f t="shared" si="230"/>
        <v/>
      </c>
      <c r="G214" s="131" t="str">
        <f ca="1">IFERROR(POWER(E214-VLOOKUP(A214,I:J,2,FALSE),2)+POWER(F214-VLOOKUP(A214,I:K,3,FALSE),2),"")</f>
        <v/>
      </c>
      <c r="H214" s="5"/>
      <c r="I214" s="125"/>
      <c r="J214" s="125"/>
      <c r="K214" s="125"/>
      <c r="L214" s="5"/>
      <c r="M214" s="5"/>
      <c r="N214" s="5"/>
      <c r="O214" s="5"/>
      <c r="P214" s="5"/>
      <c r="Q214" s="5"/>
    </row>
    <row r="215" spans="1:17" ht="12.75">
      <c r="A215" s="114"/>
      <c r="B215" s="165"/>
      <c r="C215" s="166"/>
      <c r="D215" s="188"/>
      <c r="E215" s="131" t="str">
        <f t="shared" ref="E215:F215" si="231">IFERROR(C215/($B215*$H$4),"")</f>
        <v/>
      </c>
      <c r="F215" s="131" t="str">
        <f t="shared" si="231"/>
        <v/>
      </c>
      <c r="G215" s="131" t="str">
        <f ca="1">IFERROR(POWER(E215-VLOOKUP(A215,I:J,2,FALSE),2)+POWER(F215-VLOOKUP(A215,I:K,3,FALSE),2),"")</f>
        <v/>
      </c>
      <c r="H215" s="5"/>
      <c r="I215" s="125"/>
      <c r="J215" s="125"/>
      <c r="K215" s="125"/>
      <c r="L215" s="5"/>
      <c r="M215" s="5"/>
      <c r="N215" s="5"/>
      <c r="O215" s="5"/>
      <c r="P215" s="5"/>
      <c r="Q215" s="5"/>
    </row>
    <row r="216" spans="1:17" ht="12.75">
      <c r="A216" s="114"/>
      <c r="B216" s="165"/>
      <c r="C216" s="166"/>
      <c r="D216" s="188"/>
      <c r="E216" s="131" t="str">
        <f t="shared" ref="E216:F216" si="232">IFERROR(C216/($B216*$H$4),"")</f>
        <v/>
      </c>
      <c r="F216" s="131" t="str">
        <f t="shared" si="232"/>
        <v/>
      </c>
      <c r="G216" s="131" t="str">
        <f ca="1">IFERROR(POWER(E216-VLOOKUP(A216,I:J,2,FALSE),2)+POWER(F216-VLOOKUP(A216,I:K,3,FALSE),2),"")</f>
        <v/>
      </c>
      <c r="H216" s="5"/>
      <c r="I216" s="125"/>
      <c r="J216" s="125"/>
      <c r="K216" s="125"/>
      <c r="L216" s="5"/>
      <c r="M216" s="5"/>
      <c r="N216" s="5"/>
      <c r="O216" s="5"/>
      <c r="P216" s="5"/>
      <c r="Q216" s="5"/>
    </row>
    <row r="217" spans="1:17" ht="12.75">
      <c r="A217" s="114"/>
      <c r="B217" s="165"/>
      <c r="C217" s="166"/>
      <c r="D217" s="188"/>
      <c r="E217" s="131" t="str">
        <f t="shared" ref="E217:F217" si="233">IFERROR(C217/($B217*$H$4),"")</f>
        <v/>
      </c>
      <c r="F217" s="131" t="str">
        <f t="shared" si="233"/>
        <v/>
      </c>
      <c r="G217" s="131" t="str">
        <f ca="1">IFERROR(POWER(E217-VLOOKUP(A217,I:J,2,FALSE),2)+POWER(F217-VLOOKUP(A217,I:K,3,FALSE),2),"")</f>
        <v/>
      </c>
      <c r="H217" s="5"/>
      <c r="I217" s="125"/>
      <c r="J217" s="125"/>
      <c r="K217" s="125"/>
      <c r="L217" s="5"/>
      <c r="M217" s="5"/>
      <c r="N217" s="5"/>
      <c r="O217" s="5"/>
      <c r="P217" s="5"/>
      <c r="Q217" s="5"/>
    </row>
    <row r="218" spans="1:17" ht="12.75">
      <c r="A218" s="114"/>
      <c r="B218" s="165"/>
      <c r="C218" s="166"/>
      <c r="D218" s="188"/>
      <c r="E218" s="131" t="str">
        <f t="shared" ref="E218:F218" si="234">IFERROR(C218/($B218*$H$4),"")</f>
        <v/>
      </c>
      <c r="F218" s="131" t="str">
        <f t="shared" si="234"/>
        <v/>
      </c>
      <c r="G218" s="131" t="str">
        <f ca="1">IFERROR(POWER(E218-VLOOKUP(A218,I:J,2,FALSE),2)+POWER(F218-VLOOKUP(A218,I:K,3,FALSE),2),"")</f>
        <v/>
      </c>
      <c r="H218" s="5"/>
      <c r="I218" s="125"/>
      <c r="J218" s="125"/>
      <c r="K218" s="125"/>
      <c r="L218" s="5"/>
      <c r="M218" s="5"/>
      <c r="N218" s="5"/>
      <c r="O218" s="5"/>
      <c r="P218" s="5"/>
      <c r="Q218" s="5"/>
    </row>
    <row r="219" spans="1:17" ht="12.75">
      <c r="A219" s="114"/>
      <c r="B219" s="165"/>
      <c r="C219" s="166"/>
      <c r="D219" s="188"/>
      <c r="E219" s="131" t="str">
        <f t="shared" ref="E219:F219" si="235">IFERROR(C219/($B219*$H$4),"")</f>
        <v/>
      </c>
      <c r="F219" s="131" t="str">
        <f t="shared" si="235"/>
        <v/>
      </c>
      <c r="G219" s="131" t="str">
        <f ca="1">IFERROR(POWER(E219-VLOOKUP(A219,I:J,2,FALSE),2)+POWER(F219-VLOOKUP(A219,I:K,3,FALSE),2),"")</f>
        <v/>
      </c>
      <c r="H219" s="5"/>
      <c r="I219" s="125"/>
      <c r="J219" s="125"/>
      <c r="K219" s="125"/>
      <c r="L219" s="5"/>
      <c r="M219" s="5"/>
      <c r="N219" s="5"/>
      <c r="O219" s="5"/>
      <c r="P219" s="5"/>
      <c r="Q219" s="5"/>
    </row>
    <row r="220" spans="1:17" ht="12.75">
      <c r="A220" s="114"/>
      <c r="B220" s="165"/>
      <c r="C220" s="166"/>
      <c r="D220" s="188"/>
      <c r="E220" s="131" t="str">
        <f t="shared" ref="E220:F220" si="236">IFERROR(C220/($B220*$H$4),"")</f>
        <v/>
      </c>
      <c r="F220" s="131" t="str">
        <f t="shared" si="236"/>
        <v/>
      </c>
      <c r="G220" s="131" t="str">
        <f ca="1">IFERROR(POWER(E220-VLOOKUP(A220,I:J,2,FALSE),2)+POWER(F220-VLOOKUP(A220,I:K,3,FALSE),2),"")</f>
        <v/>
      </c>
      <c r="H220" s="5"/>
      <c r="I220" s="125"/>
      <c r="J220" s="125"/>
      <c r="K220" s="125"/>
      <c r="L220" s="5"/>
      <c r="M220" s="5"/>
      <c r="N220" s="5"/>
      <c r="O220" s="5"/>
      <c r="P220" s="5"/>
      <c r="Q220" s="5"/>
    </row>
    <row r="221" spans="1:17" ht="12.75">
      <c r="A221" s="114"/>
      <c r="B221" s="165"/>
      <c r="C221" s="166"/>
      <c r="D221" s="188"/>
      <c r="E221" s="131" t="str">
        <f t="shared" ref="E221:F221" si="237">IFERROR(C221/($B221*$H$4),"")</f>
        <v/>
      </c>
      <c r="F221" s="131" t="str">
        <f t="shared" si="237"/>
        <v/>
      </c>
      <c r="G221" s="131" t="str">
        <f ca="1">IFERROR(POWER(E221-VLOOKUP(A221,I:J,2,FALSE),2)+POWER(F221-VLOOKUP(A221,I:K,3,FALSE),2),"")</f>
        <v/>
      </c>
      <c r="H221" s="5"/>
      <c r="I221" s="125"/>
      <c r="J221" s="125"/>
      <c r="K221" s="125"/>
      <c r="L221" s="5"/>
      <c r="M221" s="5"/>
      <c r="N221" s="5"/>
      <c r="O221" s="5"/>
      <c r="P221" s="5"/>
      <c r="Q221" s="5"/>
    </row>
    <row r="222" spans="1:17" ht="12.75">
      <c r="A222" s="114"/>
      <c r="B222" s="165"/>
      <c r="C222" s="166"/>
      <c r="D222" s="188"/>
      <c r="E222" s="131" t="str">
        <f t="shared" ref="E222:F222" si="238">IFERROR(C222/($B222*$H$4),"")</f>
        <v/>
      </c>
      <c r="F222" s="131" t="str">
        <f t="shared" si="238"/>
        <v/>
      </c>
      <c r="G222" s="131" t="str">
        <f ca="1">IFERROR(POWER(E222-VLOOKUP(A222,I:J,2,FALSE),2)+POWER(F222-VLOOKUP(A222,I:K,3,FALSE),2),"")</f>
        <v/>
      </c>
      <c r="H222" s="5"/>
      <c r="I222" s="125"/>
      <c r="J222" s="125"/>
      <c r="K222" s="125"/>
      <c r="L222" s="5"/>
      <c r="M222" s="5"/>
      <c r="N222" s="5"/>
      <c r="O222" s="5"/>
      <c r="P222" s="5"/>
      <c r="Q222" s="5"/>
    </row>
    <row r="223" spans="1:17" ht="12.75">
      <c r="A223" s="114"/>
      <c r="B223" s="165"/>
      <c r="C223" s="166"/>
      <c r="D223" s="188"/>
      <c r="E223" s="131" t="str">
        <f t="shared" ref="E223:F223" si="239">IFERROR(C223/($B223*$H$4),"")</f>
        <v/>
      </c>
      <c r="F223" s="131" t="str">
        <f t="shared" si="239"/>
        <v/>
      </c>
      <c r="G223" s="131" t="str">
        <f ca="1">IFERROR(POWER(E223-VLOOKUP(A223,I:J,2,FALSE),2)+POWER(F223-VLOOKUP(A223,I:K,3,FALSE),2),"")</f>
        <v/>
      </c>
      <c r="H223" s="5"/>
      <c r="I223" s="125"/>
      <c r="J223" s="125"/>
      <c r="K223" s="125"/>
      <c r="L223" s="5"/>
      <c r="M223" s="5"/>
      <c r="N223" s="5"/>
      <c r="O223" s="5"/>
      <c r="P223" s="5"/>
      <c r="Q223" s="5"/>
    </row>
    <row r="224" spans="1:17" ht="12.75">
      <c r="A224" s="114"/>
      <c r="B224" s="165"/>
      <c r="C224" s="166"/>
      <c r="D224" s="188"/>
      <c r="E224" s="131" t="str">
        <f t="shared" ref="E224:F224" si="240">IFERROR(C224/($B224*$H$4),"")</f>
        <v/>
      </c>
      <c r="F224" s="131" t="str">
        <f t="shared" si="240"/>
        <v/>
      </c>
      <c r="G224" s="131" t="str">
        <f ca="1">IFERROR(POWER(E224-VLOOKUP(A224,I:J,2,FALSE),2)+POWER(F224-VLOOKUP(A224,I:K,3,FALSE),2),"")</f>
        <v/>
      </c>
      <c r="H224" s="5"/>
      <c r="I224" s="125"/>
      <c r="J224" s="125"/>
      <c r="K224" s="125"/>
      <c r="L224" s="5"/>
      <c r="M224" s="5"/>
      <c r="N224" s="5"/>
      <c r="O224" s="5"/>
      <c r="P224" s="5"/>
      <c r="Q224" s="5"/>
    </row>
    <row r="225" spans="1:17" ht="12.75">
      <c r="A225" s="114"/>
      <c r="B225" s="165"/>
      <c r="C225" s="166"/>
      <c r="D225" s="188"/>
      <c r="E225" s="131" t="str">
        <f t="shared" ref="E225:F225" si="241">IFERROR(C225/($B225*$H$4),"")</f>
        <v/>
      </c>
      <c r="F225" s="131" t="str">
        <f t="shared" si="241"/>
        <v/>
      </c>
      <c r="G225" s="131" t="str">
        <f ca="1">IFERROR(POWER(E225-VLOOKUP(A225,I:J,2,FALSE),2)+POWER(F225-VLOOKUP(A225,I:K,3,FALSE),2),"")</f>
        <v/>
      </c>
      <c r="H225" s="5"/>
      <c r="I225" s="125"/>
      <c r="J225" s="125"/>
      <c r="K225" s="125"/>
      <c r="L225" s="5"/>
      <c r="M225" s="5"/>
      <c r="N225" s="5"/>
      <c r="O225" s="5"/>
      <c r="P225" s="5"/>
      <c r="Q225" s="5"/>
    </row>
    <row r="226" spans="1:17" ht="12.75">
      <c r="A226" s="114"/>
      <c r="B226" s="165"/>
      <c r="C226" s="166"/>
      <c r="D226" s="188"/>
      <c r="E226" s="131" t="str">
        <f t="shared" ref="E226:F226" si="242">IFERROR(C226/($B226*$H$4),"")</f>
        <v/>
      </c>
      <c r="F226" s="131" t="str">
        <f t="shared" si="242"/>
        <v/>
      </c>
      <c r="G226" s="131" t="str">
        <f ca="1">IFERROR(POWER(E226-VLOOKUP(A226,I:J,2,FALSE),2)+POWER(F226-VLOOKUP(A226,I:K,3,FALSE),2),"")</f>
        <v/>
      </c>
      <c r="H226" s="5"/>
      <c r="I226" s="125"/>
      <c r="J226" s="125"/>
      <c r="K226" s="125"/>
      <c r="L226" s="5"/>
      <c r="M226" s="5"/>
      <c r="N226" s="5"/>
      <c r="O226" s="5"/>
      <c r="P226" s="5"/>
      <c r="Q226" s="5"/>
    </row>
    <row r="227" spans="1:17" ht="12.75">
      <c r="A227" s="114"/>
      <c r="B227" s="165"/>
      <c r="C227" s="166"/>
      <c r="D227" s="188"/>
      <c r="E227" s="131" t="str">
        <f t="shared" ref="E227:F227" si="243">IFERROR(C227/($B227*$H$4),"")</f>
        <v/>
      </c>
      <c r="F227" s="131" t="str">
        <f t="shared" si="243"/>
        <v/>
      </c>
      <c r="G227" s="131" t="str">
        <f ca="1">IFERROR(POWER(E227-VLOOKUP(A227,I:J,2,FALSE),2)+POWER(F227-VLOOKUP(A227,I:K,3,FALSE),2),"")</f>
        <v/>
      </c>
      <c r="H227" s="5"/>
      <c r="I227" s="125"/>
      <c r="J227" s="125"/>
      <c r="K227" s="125"/>
      <c r="L227" s="5"/>
      <c r="M227" s="5"/>
      <c r="N227" s="5"/>
      <c r="O227" s="5"/>
      <c r="P227" s="5"/>
      <c r="Q227" s="5"/>
    </row>
    <row r="228" spans="1:17" ht="12.75">
      <c r="A228" s="114"/>
      <c r="B228" s="165"/>
      <c r="C228" s="166"/>
      <c r="D228" s="188"/>
      <c r="E228" s="131" t="str">
        <f t="shared" ref="E228:F228" si="244">IFERROR(C228/($B228*$H$4),"")</f>
        <v/>
      </c>
      <c r="F228" s="131" t="str">
        <f t="shared" si="244"/>
        <v/>
      </c>
      <c r="G228" s="131" t="str">
        <f ca="1">IFERROR(POWER(E228-VLOOKUP(A228,I:J,2,FALSE),2)+POWER(F228-VLOOKUP(A228,I:K,3,FALSE),2),"")</f>
        <v/>
      </c>
      <c r="H228" s="5"/>
      <c r="I228" s="125"/>
      <c r="J228" s="125"/>
      <c r="K228" s="125"/>
      <c r="L228" s="5"/>
      <c r="M228" s="5"/>
      <c r="N228" s="5"/>
      <c r="O228" s="5"/>
      <c r="P228" s="5"/>
      <c r="Q228" s="5"/>
    </row>
    <row r="229" spans="1:17" ht="12.75">
      <c r="A229" s="114"/>
      <c r="B229" s="165"/>
      <c r="C229" s="166"/>
      <c r="D229" s="188"/>
      <c r="E229" s="131" t="str">
        <f t="shared" ref="E229:F229" si="245">IFERROR(C229/($B229*$H$4),"")</f>
        <v/>
      </c>
      <c r="F229" s="131" t="str">
        <f t="shared" si="245"/>
        <v/>
      </c>
      <c r="G229" s="131" t="str">
        <f ca="1">IFERROR(POWER(E229-VLOOKUP(A229,I:J,2,FALSE),2)+POWER(F229-VLOOKUP(A229,I:K,3,FALSE),2),"")</f>
        <v/>
      </c>
      <c r="H229" s="5"/>
      <c r="I229" s="125"/>
      <c r="J229" s="125"/>
      <c r="K229" s="125"/>
      <c r="L229" s="5"/>
      <c r="M229" s="5"/>
      <c r="N229" s="5"/>
      <c r="O229" s="5"/>
      <c r="P229" s="5"/>
      <c r="Q229" s="5"/>
    </row>
    <row r="230" spans="1:17" ht="12.75">
      <c r="A230" s="114"/>
      <c r="B230" s="165"/>
      <c r="C230" s="166"/>
      <c r="D230" s="188"/>
      <c r="E230" s="131" t="str">
        <f t="shared" ref="E230:F230" si="246">IFERROR(C230/($B230*$H$4),"")</f>
        <v/>
      </c>
      <c r="F230" s="131" t="str">
        <f t="shared" si="246"/>
        <v/>
      </c>
      <c r="G230" s="131" t="str">
        <f ca="1">IFERROR(POWER(E230-VLOOKUP(A230,I:J,2,FALSE),2)+POWER(F230-VLOOKUP(A230,I:K,3,FALSE),2),"")</f>
        <v/>
      </c>
      <c r="H230" s="5"/>
      <c r="I230" s="125"/>
      <c r="J230" s="125"/>
      <c r="K230" s="125"/>
      <c r="L230" s="5"/>
      <c r="M230" s="5"/>
      <c r="N230" s="5"/>
      <c r="O230" s="5"/>
      <c r="P230" s="5"/>
      <c r="Q230" s="5"/>
    </row>
    <row r="231" spans="1:17" ht="12.75">
      <c r="A231" s="114"/>
      <c r="B231" s="165"/>
      <c r="C231" s="166"/>
      <c r="D231" s="188"/>
      <c r="E231" s="131" t="str">
        <f t="shared" ref="E231:F231" si="247">IFERROR(C231/($B231*$H$4),"")</f>
        <v/>
      </c>
      <c r="F231" s="131" t="str">
        <f t="shared" si="247"/>
        <v/>
      </c>
      <c r="G231" s="131" t="str">
        <f ca="1">IFERROR(POWER(E231-VLOOKUP(A231,I:J,2,FALSE),2)+POWER(F231-VLOOKUP(A231,I:K,3,FALSE),2),"")</f>
        <v/>
      </c>
      <c r="H231" s="5"/>
      <c r="I231" s="125"/>
      <c r="J231" s="125"/>
      <c r="K231" s="125"/>
      <c r="L231" s="5"/>
      <c r="M231" s="5"/>
      <c r="N231" s="5"/>
      <c r="O231" s="5"/>
      <c r="P231" s="5"/>
      <c r="Q231" s="5"/>
    </row>
    <row r="232" spans="1:17" ht="12.75">
      <c r="A232" s="114"/>
      <c r="B232" s="165"/>
      <c r="C232" s="166"/>
      <c r="D232" s="188"/>
      <c r="E232" s="131" t="str">
        <f t="shared" ref="E232:F232" si="248">IFERROR(C232/($B232*$H$4),"")</f>
        <v/>
      </c>
      <c r="F232" s="131" t="str">
        <f t="shared" si="248"/>
        <v/>
      </c>
      <c r="G232" s="131" t="str">
        <f ca="1">IFERROR(POWER(E232-VLOOKUP(A232,I:J,2,FALSE),2)+POWER(F232-VLOOKUP(A232,I:K,3,FALSE),2),"")</f>
        <v/>
      </c>
      <c r="H232" s="5"/>
      <c r="I232" s="125"/>
      <c r="J232" s="125"/>
      <c r="K232" s="125"/>
      <c r="L232" s="5"/>
      <c r="M232" s="5"/>
      <c r="N232" s="5"/>
      <c r="O232" s="5"/>
      <c r="P232" s="5"/>
      <c r="Q232" s="5"/>
    </row>
    <row r="233" spans="1:17" ht="12.75">
      <c r="A233" s="114"/>
      <c r="B233" s="165"/>
      <c r="C233" s="166"/>
      <c r="D233" s="188"/>
      <c r="E233" s="131" t="str">
        <f t="shared" ref="E233:F233" si="249">IFERROR(C233/($B233*$H$4),"")</f>
        <v/>
      </c>
      <c r="F233" s="131" t="str">
        <f t="shared" si="249"/>
        <v/>
      </c>
      <c r="G233" s="131" t="str">
        <f ca="1">IFERROR(POWER(E233-VLOOKUP(A233,I:J,2,FALSE),2)+POWER(F233-VLOOKUP(A233,I:K,3,FALSE),2),"")</f>
        <v/>
      </c>
      <c r="H233" s="5"/>
      <c r="I233" s="125"/>
      <c r="J233" s="125"/>
      <c r="K233" s="125"/>
      <c r="L233" s="5"/>
      <c r="M233" s="5"/>
      <c r="N233" s="5"/>
      <c r="O233" s="5"/>
      <c r="P233" s="5"/>
      <c r="Q233" s="5"/>
    </row>
    <row r="234" spans="1:17" ht="12.75">
      <c r="A234" s="114"/>
      <c r="B234" s="165"/>
      <c r="C234" s="166"/>
      <c r="D234" s="188"/>
      <c r="E234" s="131" t="str">
        <f t="shared" ref="E234:F234" si="250">IFERROR(C234/($B234*$H$4),"")</f>
        <v/>
      </c>
      <c r="F234" s="131" t="str">
        <f t="shared" si="250"/>
        <v/>
      </c>
      <c r="G234" s="131" t="str">
        <f ca="1">IFERROR(POWER(E234-VLOOKUP(A234,I:J,2,FALSE),2)+POWER(F234-VLOOKUP(A234,I:K,3,FALSE),2),"")</f>
        <v/>
      </c>
      <c r="H234" s="5"/>
      <c r="I234" s="125"/>
      <c r="J234" s="125"/>
      <c r="K234" s="125"/>
      <c r="L234" s="5"/>
      <c r="M234" s="5"/>
      <c r="N234" s="5"/>
      <c r="O234" s="5"/>
      <c r="P234" s="5"/>
      <c r="Q234" s="5"/>
    </row>
    <row r="235" spans="1:17" ht="12.75">
      <c r="A235" s="114"/>
      <c r="B235" s="165"/>
      <c r="C235" s="166"/>
      <c r="D235" s="188"/>
      <c r="E235" s="131" t="str">
        <f t="shared" ref="E235:F235" si="251">IFERROR(C235/($B235*$H$4),"")</f>
        <v/>
      </c>
      <c r="F235" s="131" t="str">
        <f t="shared" si="251"/>
        <v/>
      </c>
      <c r="G235" s="131" t="str">
        <f ca="1">IFERROR(POWER(E235-VLOOKUP(A235,I:J,2,FALSE),2)+POWER(F235-VLOOKUP(A235,I:K,3,FALSE),2),"")</f>
        <v/>
      </c>
      <c r="H235" s="5"/>
      <c r="I235" s="125"/>
      <c r="J235" s="125"/>
      <c r="K235" s="125"/>
      <c r="L235" s="5"/>
      <c r="M235" s="5"/>
      <c r="N235" s="5"/>
      <c r="O235" s="5"/>
      <c r="P235" s="5"/>
      <c r="Q235" s="5"/>
    </row>
    <row r="236" spans="1:17" ht="12.75">
      <c r="A236" s="114"/>
      <c r="B236" s="165"/>
      <c r="C236" s="166"/>
      <c r="D236" s="188"/>
      <c r="E236" s="131" t="str">
        <f t="shared" ref="E236:F236" si="252">IFERROR(C236/($B236*$H$4),"")</f>
        <v/>
      </c>
      <c r="F236" s="131" t="str">
        <f t="shared" si="252"/>
        <v/>
      </c>
      <c r="G236" s="131" t="str">
        <f ca="1">IFERROR(POWER(E236-VLOOKUP(A236,I:J,2,FALSE),2)+POWER(F236-VLOOKUP(A236,I:K,3,FALSE),2),"")</f>
        <v/>
      </c>
      <c r="H236" s="5"/>
      <c r="I236" s="125"/>
      <c r="J236" s="125"/>
      <c r="K236" s="125"/>
      <c r="L236" s="5"/>
      <c r="M236" s="5"/>
      <c r="N236" s="5"/>
      <c r="O236" s="5"/>
      <c r="P236" s="5"/>
      <c r="Q236" s="5"/>
    </row>
    <row r="237" spans="1:17" ht="12.75">
      <c r="A237" s="114"/>
      <c r="B237" s="165"/>
      <c r="C237" s="166"/>
      <c r="D237" s="188"/>
      <c r="E237" s="131" t="str">
        <f t="shared" ref="E237:F237" si="253">IFERROR(C237/($B237*$H$4),"")</f>
        <v/>
      </c>
      <c r="F237" s="131" t="str">
        <f t="shared" si="253"/>
        <v/>
      </c>
      <c r="G237" s="131" t="str">
        <f ca="1">IFERROR(POWER(E237-VLOOKUP(A237,I:J,2,FALSE),2)+POWER(F237-VLOOKUP(A237,I:K,3,FALSE),2),"")</f>
        <v/>
      </c>
      <c r="H237" s="5"/>
      <c r="I237" s="125"/>
      <c r="J237" s="125"/>
      <c r="K237" s="125"/>
      <c r="L237" s="5"/>
      <c r="M237" s="5"/>
      <c r="N237" s="5"/>
      <c r="O237" s="5"/>
      <c r="P237" s="5"/>
      <c r="Q237" s="5"/>
    </row>
    <row r="238" spans="1:17" ht="12.75">
      <c r="A238" s="114"/>
      <c r="B238" s="165"/>
      <c r="C238" s="166"/>
      <c r="D238" s="188"/>
      <c r="E238" s="131" t="str">
        <f t="shared" ref="E238:F238" si="254">IFERROR(C238/($B238*$H$4),"")</f>
        <v/>
      </c>
      <c r="F238" s="131" t="str">
        <f t="shared" si="254"/>
        <v/>
      </c>
      <c r="G238" s="131" t="str">
        <f ca="1">IFERROR(POWER(E238-VLOOKUP(A238,I:J,2,FALSE),2)+POWER(F238-VLOOKUP(A238,I:K,3,FALSE),2),"")</f>
        <v/>
      </c>
      <c r="H238" s="5"/>
      <c r="I238" s="125"/>
      <c r="J238" s="125"/>
      <c r="K238" s="125"/>
      <c r="L238" s="5"/>
      <c r="M238" s="5"/>
      <c r="N238" s="5"/>
      <c r="O238" s="5"/>
      <c r="P238" s="5"/>
      <c r="Q238" s="5"/>
    </row>
    <row r="239" spans="1:17" ht="12.75">
      <c r="A239" s="114"/>
      <c r="B239" s="165"/>
      <c r="C239" s="166"/>
      <c r="D239" s="188"/>
      <c r="E239" s="131" t="str">
        <f t="shared" ref="E239:F239" si="255">IFERROR(C239/($B239*$H$4),"")</f>
        <v/>
      </c>
      <c r="F239" s="131" t="str">
        <f t="shared" si="255"/>
        <v/>
      </c>
      <c r="G239" s="131" t="str">
        <f ca="1">IFERROR(POWER(E239-VLOOKUP(A239,I:J,2,FALSE),2)+POWER(F239-VLOOKUP(A239,I:K,3,FALSE),2),"")</f>
        <v/>
      </c>
      <c r="H239" s="5"/>
      <c r="I239" s="125"/>
      <c r="J239" s="125"/>
      <c r="K239" s="125"/>
      <c r="L239" s="5"/>
      <c r="M239" s="5"/>
      <c r="N239" s="5"/>
      <c r="O239" s="5"/>
      <c r="P239" s="5"/>
      <c r="Q239" s="5"/>
    </row>
    <row r="240" spans="1:17" ht="12.75">
      <c r="A240" s="114"/>
      <c r="B240" s="165"/>
      <c r="C240" s="166"/>
      <c r="D240" s="188"/>
      <c r="E240" s="131" t="str">
        <f t="shared" ref="E240:F240" si="256">IFERROR(C240/($B240*$H$4),"")</f>
        <v/>
      </c>
      <c r="F240" s="131" t="str">
        <f t="shared" si="256"/>
        <v/>
      </c>
      <c r="G240" s="131" t="str">
        <f ca="1">IFERROR(POWER(E240-VLOOKUP(A240,I:J,2,FALSE),2)+POWER(F240-VLOOKUP(A240,I:K,3,FALSE),2),"")</f>
        <v/>
      </c>
      <c r="H240" s="5"/>
      <c r="I240" s="125"/>
      <c r="J240" s="125"/>
      <c r="K240" s="125"/>
      <c r="L240" s="5"/>
      <c r="M240" s="5"/>
      <c r="N240" s="5"/>
      <c r="O240" s="5"/>
      <c r="P240" s="5"/>
      <c r="Q240" s="5"/>
    </row>
    <row r="241" spans="1:17" ht="12.75">
      <c r="A241" s="114"/>
      <c r="B241" s="165"/>
      <c r="C241" s="166"/>
      <c r="D241" s="188"/>
      <c r="E241" s="131" t="str">
        <f t="shared" ref="E241:F241" si="257">IFERROR(C241/($B241*$H$4),"")</f>
        <v/>
      </c>
      <c r="F241" s="131" t="str">
        <f t="shared" si="257"/>
        <v/>
      </c>
      <c r="G241" s="131" t="str">
        <f ca="1">IFERROR(POWER(E241-VLOOKUP(A241,I:J,2,FALSE),2)+POWER(F241-VLOOKUP(A241,I:K,3,FALSE),2),"")</f>
        <v/>
      </c>
      <c r="H241" s="5"/>
      <c r="I241" s="125"/>
      <c r="J241" s="125"/>
      <c r="K241" s="125"/>
      <c r="L241" s="5"/>
      <c r="M241" s="5"/>
      <c r="N241" s="5"/>
      <c r="O241" s="5"/>
      <c r="P241" s="5"/>
      <c r="Q241" s="5"/>
    </row>
    <row r="242" spans="1:17" ht="12.75">
      <c r="A242" s="114"/>
      <c r="B242" s="165"/>
      <c r="C242" s="166"/>
      <c r="D242" s="188"/>
      <c r="E242" s="131" t="str">
        <f t="shared" ref="E242:F242" si="258">IFERROR(C242/($B242*$H$4),"")</f>
        <v/>
      </c>
      <c r="F242" s="131" t="str">
        <f t="shared" si="258"/>
        <v/>
      </c>
      <c r="G242" s="131" t="str">
        <f ca="1">IFERROR(POWER(E242-VLOOKUP(A242,I:J,2,FALSE),2)+POWER(F242-VLOOKUP(A242,I:K,3,FALSE),2),"")</f>
        <v/>
      </c>
      <c r="H242" s="5"/>
      <c r="I242" s="125"/>
      <c r="J242" s="125"/>
      <c r="K242" s="125"/>
      <c r="L242" s="5"/>
      <c r="M242" s="5"/>
      <c r="N242" s="5"/>
      <c r="O242" s="5"/>
      <c r="P242" s="5"/>
      <c r="Q242" s="5"/>
    </row>
    <row r="243" spans="1:17" ht="12.75">
      <c r="A243" s="114"/>
      <c r="B243" s="165"/>
      <c r="C243" s="166"/>
      <c r="D243" s="188"/>
      <c r="E243" s="131" t="str">
        <f t="shared" ref="E243:F243" si="259">IFERROR(C243/($B243*$H$4),"")</f>
        <v/>
      </c>
      <c r="F243" s="131" t="str">
        <f t="shared" si="259"/>
        <v/>
      </c>
      <c r="G243" s="131" t="str">
        <f ca="1">IFERROR(POWER(E243-VLOOKUP(A243,I:J,2,FALSE),2)+POWER(F243-VLOOKUP(A243,I:K,3,FALSE),2),"")</f>
        <v/>
      </c>
      <c r="H243" s="5"/>
      <c r="I243" s="125"/>
      <c r="J243" s="125"/>
      <c r="K243" s="125"/>
      <c r="L243" s="5"/>
      <c r="M243" s="5"/>
      <c r="N243" s="5"/>
      <c r="O243" s="5"/>
      <c r="P243" s="5"/>
      <c r="Q243" s="5"/>
    </row>
    <row r="244" spans="1:17" ht="12.75">
      <c r="A244" s="114"/>
      <c r="B244" s="165"/>
      <c r="C244" s="166"/>
      <c r="D244" s="188"/>
      <c r="E244" s="131" t="str">
        <f t="shared" ref="E244:F244" si="260">IFERROR(C244/($B244*$H$4),"")</f>
        <v/>
      </c>
      <c r="F244" s="131" t="str">
        <f t="shared" si="260"/>
        <v/>
      </c>
      <c r="G244" s="131" t="str">
        <f ca="1">IFERROR(POWER(E244-VLOOKUP(A244,I:J,2,FALSE),2)+POWER(F244-VLOOKUP(A244,I:K,3,FALSE),2),"")</f>
        <v/>
      </c>
      <c r="H244" s="5"/>
      <c r="I244" s="125"/>
      <c r="J244" s="125"/>
      <c r="K244" s="125"/>
      <c r="L244" s="5"/>
      <c r="M244" s="5"/>
      <c r="N244" s="5"/>
      <c r="O244" s="5"/>
      <c r="P244" s="5"/>
      <c r="Q244" s="5"/>
    </row>
    <row r="245" spans="1:17" ht="12.75">
      <c r="A245" s="114"/>
      <c r="B245" s="165"/>
      <c r="C245" s="166"/>
      <c r="D245" s="188"/>
      <c r="E245" s="131" t="str">
        <f t="shared" ref="E245:F245" si="261">IFERROR(C245/($B245*$H$4),"")</f>
        <v/>
      </c>
      <c r="F245" s="131" t="str">
        <f t="shared" si="261"/>
        <v/>
      </c>
      <c r="G245" s="131" t="str">
        <f ca="1">IFERROR(POWER(E245-VLOOKUP(A245,I:J,2,FALSE),2)+POWER(F245-VLOOKUP(A245,I:K,3,FALSE),2),"")</f>
        <v/>
      </c>
      <c r="H245" s="5"/>
      <c r="I245" s="125"/>
      <c r="J245" s="125"/>
      <c r="K245" s="125"/>
      <c r="L245" s="5"/>
      <c r="M245" s="5"/>
      <c r="N245" s="5"/>
      <c r="O245" s="5"/>
      <c r="P245" s="5"/>
      <c r="Q245" s="5"/>
    </row>
    <row r="246" spans="1:17" ht="12.75">
      <c r="A246" s="114"/>
      <c r="B246" s="165"/>
      <c r="C246" s="166"/>
      <c r="D246" s="188"/>
      <c r="E246" s="131" t="str">
        <f t="shared" ref="E246:F246" si="262">IFERROR(C246/($B246*$H$4),"")</f>
        <v/>
      </c>
      <c r="F246" s="131" t="str">
        <f t="shared" si="262"/>
        <v/>
      </c>
      <c r="G246" s="131" t="str">
        <f ca="1">IFERROR(POWER(E246-VLOOKUP(A246,I:J,2,FALSE),2)+POWER(F246-VLOOKUP(A246,I:K,3,FALSE),2),"")</f>
        <v/>
      </c>
      <c r="H246" s="5"/>
      <c r="I246" s="125"/>
      <c r="J246" s="125"/>
      <c r="K246" s="125"/>
      <c r="L246" s="5"/>
      <c r="M246" s="5"/>
      <c r="N246" s="5"/>
      <c r="O246" s="5"/>
      <c r="P246" s="5"/>
      <c r="Q246" s="5"/>
    </row>
    <row r="247" spans="1:17" ht="12.75">
      <c r="A247" s="114"/>
      <c r="B247" s="165"/>
      <c r="C247" s="166"/>
      <c r="D247" s="188"/>
      <c r="E247" s="131" t="str">
        <f t="shared" ref="E247:F247" si="263">IFERROR(C247/($B247*$H$4),"")</f>
        <v/>
      </c>
      <c r="F247" s="131" t="str">
        <f t="shared" si="263"/>
        <v/>
      </c>
      <c r="G247" s="131" t="str">
        <f ca="1">IFERROR(POWER(E247-VLOOKUP(A247,I:J,2,FALSE),2)+POWER(F247-VLOOKUP(A247,I:K,3,FALSE),2),"")</f>
        <v/>
      </c>
      <c r="H247" s="5"/>
      <c r="I247" s="125"/>
      <c r="J247" s="125"/>
      <c r="K247" s="125"/>
      <c r="L247" s="5"/>
      <c r="M247" s="5"/>
      <c r="N247" s="5"/>
      <c r="O247" s="5"/>
      <c r="P247" s="5"/>
      <c r="Q247" s="5"/>
    </row>
    <row r="248" spans="1:17" ht="12.75">
      <c r="A248" s="114"/>
      <c r="B248" s="165"/>
      <c r="C248" s="166"/>
      <c r="D248" s="188"/>
      <c r="E248" s="131" t="str">
        <f t="shared" ref="E248:F248" si="264">IFERROR(C248/($B248*$H$4),"")</f>
        <v/>
      </c>
      <c r="F248" s="131" t="str">
        <f t="shared" si="264"/>
        <v/>
      </c>
      <c r="G248" s="131" t="str">
        <f ca="1">IFERROR(POWER(E248-VLOOKUP(A248,I:J,2,FALSE),2)+POWER(F248-VLOOKUP(A248,I:K,3,FALSE),2),"")</f>
        <v/>
      </c>
      <c r="H248" s="5"/>
      <c r="I248" s="125"/>
      <c r="J248" s="125"/>
      <c r="K248" s="125"/>
      <c r="L248" s="5"/>
      <c r="M248" s="5"/>
      <c r="N248" s="5"/>
      <c r="O248" s="5"/>
      <c r="P248" s="5"/>
      <c r="Q248" s="5"/>
    </row>
    <row r="249" spans="1:17" ht="12.75">
      <c r="A249" s="114"/>
      <c r="B249" s="165"/>
      <c r="C249" s="166"/>
      <c r="D249" s="188"/>
      <c r="E249" s="131" t="str">
        <f t="shared" ref="E249:F249" si="265">IFERROR(C249/($B249*$H$4),"")</f>
        <v/>
      </c>
      <c r="F249" s="131" t="str">
        <f t="shared" si="265"/>
        <v/>
      </c>
      <c r="G249" s="131" t="str">
        <f ca="1">IFERROR(POWER(E249-VLOOKUP(A249,I:J,2,FALSE),2)+POWER(F249-VLOOKUP(A249,I:K,3,FALSE),2),"")</f>
        <v/>
      </c>
      <c r="H249" s="5"/>
      <c r="I249" s="125"/>
      <c r="J249" s="125"/>
      <c r="K249" s="125"/>
      <c r="L249" s="5"/>
      <c r="M249" s="5"/>
      <c r="N249" s="5"/>
      <c r="O249" s="5"/>
      <c r="P249" s="5"/>
      <c r="Q249" s="5"/>
    </row>
    <row r="250" spans="1:17" ht="12.75">
      <c r="A250" s="114"/>
      <c r="B250" s="165"/>
      <c r="C250" s="166"/>
      <c r="D250" s="188"/>
      <c r="E250" s="131" t="str">
        <f t="shared" ref="E250:F250" si="266">IFERROR(C250/($B250*$H$4),"")</f>
        <v/>
      </c>
      <c r="F250" s="131" t="str">
        <f t="shared" si="266"/>
        <v/>
      </c>
      <c r="G250" s="131" t="str">
        <f ca="1">IFERROR(POWER(E250-VLOOKUP(A250,I:J,2,FALSE),2)+POWER(F250-VLOOKUP(A250,I:K,3,FALSE),2),"")</f>
        <v/>
      </c>
      <c r="H250" s="5"/>
      <c r="I250" s="125"/>
      <c r="J250" s="125"/>
      <c r="K250" s="125"/>
      <c r="L250" s="5"/>
      <c r="M250" s="5"/>
      <c r="N250" s="5"/>
      <c r="O250" s="5"/>
      <c r="P250" s="5"/>
      <c r="Q250" s="5"/>
    </row>
    <row r="251" spans="1:17" ht="12.75">
      <c r="A251" s="114"/>
      <c r="B251" s="165"/>
      <c r="C251" s="166"/>
      <c r="D251" s="188"/>
      <c r="E251" s="131" t="str">
        <f t="shared" ref="E251:F251" si="267">IFERROR(C251/($B251*$H$4),"")</f>
        <v/>
      </c>
      <c r="F251" s="131" t="str">
        <f t="shared" si="267"/>
        <v/>
      </c>
      <c r="G251" s="131" t="str">
        <f ca="1">IFERROR(POWER(E251-VLOOKUP(A251,I:J,2,FALSE),2)+POWER(F251-VLOOKUP(A251,I:K,3,FALSE),2),"")</f>
        <v/>
      </c>
      <c r="H251" s="5"/>
      <c r="I251" s="125"/>
      <c r="J251" s="125"/>
      <c r="K251" s="125"/>
      <c r="L251" s="5"/>
      <c r="M251" s="5"/>
      <c r="N251" s="5"/>
      <c r="O251" s="5"/>
      <c r="P251" s="5"/>
      <c r="Q251" s="5"/>
    </row>
    <row r="252" spans="1:17" ht="12.75">
      <c r="A252" s="114"/>
      <c r="B252" s="165"/>
      <c r="C252" s="166"/>
      <c r="D252" s="188"/>
      <c r="E252" s="131" t="str">
        <f t="shared" ref="E252:F252" si="268">IFERROR(C252/($B252*$H$4),"")</f>
        <v/>
      </c>
      <c r="F252" s="131" t="str">
        <f t="shared" si="268"/>
        <v/>
      </c>
      <c r="G252" s="131" t="str">
        <f ca="1">IFERROR(POWER(E252-VLOOKUP(A252,I:J,2,FALSE),2)+POWER(F252-VLOOKUP(A252,I:K,3,FALSE),2),"")</f>
        <v/>
      </c>
      <c r="H252" s="5"/>
      <c r="I252" s="125"/>
      <c r="J252" s="125"/>
      <c r="K252" s="125"/>
      <c r="L252" s="5"/>
      <c r="M252" s="5"/>
      <c r="N252" s="5"/>
      <c r="O252" s="5"/>
      <c r="P252" s="5"/>
      <c r="Q252" s="5"/>
    </row>
    <row r="253" spans="1:17" ht="12.75">
      <c r="A253" s="114"/>
      <c r="B253" s="165"/>
      <c r="C253" s="166"/>
      <c r="D253" s="188"/>
      <c r="E253" s="131" t="str">
        <f t="shared" ref="E253:F253" si="269">IFERROR(C253/($B253*$H$4),"")</f>
        <v/>
      </c>
      <c r="F253" s="131" t="str">
        <f t="shared" si="269"/>
        <v/>
      </c>
      <c r="G253" s="131" t="str">
        <f ca="1">IFERROR(POWER(E253-VLOOKUP(A253,I:J,2,FALSE),2)+POWER(F253-VLOOKUP(A253,I:K,3,FALSE),2),"")</f>
        <v/>
      </c>
      <c r="H253" s="5"/>
      <c r="I253" s="125"/>
      <c r="J253" s="125"/>
      <c r="K253" s="125"/>
      <c r="L253" s="5"/>
      <c r="M253" s="5"/>
      <c r="N253" s="5"/>
      <c r="O253" s="5"/>
      <c r="P253" s="5"/>
      <c r="Q253" s="5"/>
    </row>
    <row r="254" spans="1:17" ht="12.75">
      <c r="A254" s="114"/>
      <c r="B254" s="165"/>
      <c r="C254" s="166"/>
      <c r="D254" s="188"/>
      <c r="E254" s="131" t="str">
        <f t="shared" ref="E254:F254" si="270">IFERROR(C254/($B254*$H$4),"")</f>
        <v/>
      </c>
      <c r="F254" s="131" t="str">
        <f t="shared" si="270"/>
        <v/>
      </c>
      <c r="G254" s="131" t="str">
        <f ca="1">IFERROR(POWER(E254-VLOOKUP(A254,I:J,2,FALSE),2)+POWER(F254-VLOOKUP(A254,I:K,3,FALSE),2),"")</f>
        <v/>
      </c>
      <c r="H254" s="5"/>
      <c r="I254" s="125"/>
      <c r="J254" s="125"/>
      <c r="K254" s="125"/>
      <c r="L254" s="5"/>
      <c r="M254" s="5"/>
      <c r="N254" s="5"/>
      <c r="O254" s="5"/>
      <c r="P254" s="5"/>
      <c r="Q254" s="5"/>
    </row>
    <row r="255" spans="1:17" ht="12.75">
      <c r="A255" s="114"/>
      <c r="B255" s="165"/>
      <c r="C255" s="166"/>
      <c r="D255" s="188"/>
      <c r="E255" s="131" t="str">
        <f t="shared" ref="E255:F255" si="271">IFERROR(C255/($B255*$H$4),"")</f>
        <v/>
      </c>
      <c r="F255" s="131" t="str">
        <f t="shared" si="271"/>
        <v/>
      </c>
      <c r="G255" s="131" t="str">
        <f ca="1">IFERROR(POWER(E255-VLOOKUP(A255,I:J,2,FALSE),2)+POWER(F255-VLOOKUP(A255,I:K,3,FALSE),2),"")</f>
        <v/>
      </c>
      <c r="H255" s="5"/>
      <c r="I255" s="125"/>
      <c r="J255" s="125"/>
      <c r="K255" s="125"/>
      <c r="L255" s="5"/>
      <c r="M255" s="5"/>
      <c r="N255" s="5"/>
      <c r="O255" s="5"/>
      <c r="P255" s="5"/>
      <c r="Q255" s="5"/>
    </row>
    <row r="256" spans="1:17" ht="12.75">
      <c r="A256" s="114"/>
      <c r="B256" s="165"/>
      <c r="C256" s="166"/>
      <c r="D256" s="188"/>
      <c r="E256" s="131" t="str">
        <f t="shared" ref="E256:F256" si="272">IFERROR(C256/($B256*$H$4),"")</f>
        <v/>
      </c>
      <c r="F256" s="131" t="str">
        <f t="shared" si="272"/>
        <v/>
      </c>
      <c r="G256" s="131" t="str">
        <f ca="1">IFERROR(POWER(E256-VLOOKUP(A256,I:J,2,FALSE),2)+POWER(F256-VLOOKUP(A256,I:K,3,FALSE),2),"")</f>
        <v/>
      </c>
      <c r="H256" s="5"/>
      <c r="I256" s="125"/>
      <c r="J256" s="125"/>
      <c r="K256" s="125"/>
      <c r="L256" s="5"/>
      <c r="M256" s="5"/>
      <c r="N256" s="5"/>
      <c r="O256" s="5"/>
      <c r="P256" s="5"/>
      <c r="Q256" s="5"/>
    </row>
    <row r="257" spans="1:17" ht="12.75">
      <c r="A257" s="114"/>
      <c r="B257" s="165"/>
      <c r="C257" s="166"/>
      <c r="D257" s="188"/>
      <c r="E257" s="131" t="str">
        <f t="shared" ref="E257:F257" si="273">IFERROR(C257/($B257*$H$4),"")</f>
        <v/>
      </c>
      <c r="F257" s="131" t="str">
        <f t="shared" si="273"/>
        <v/>
      </c>
      <c r="G257" s="131" t="str">
        <f ca="1">IFERROR(POWER(E257-VLOOKUP(A257,I:J,2,FALSE),2)+POWER(F257-VLOOKUP(A257,I:K,3,FALSE),2),"")</f>
        <v/>
      </c>
      <c r="H257" s="5"/>
      <c r="I257" s="125"/>
      <c r="J257" s="125"/>
      <c r="K257" s="125"/>
      <c r="L257" s="5"/>
      <c r="M257" s="5"/>
      <c r="N257" s="5"/>
      <c r="O257" s="5"/>
      <c r="P257" s="5"/>
      <c r="Q257" s="5"/>
    </row>
    <row r="258" spans="1:17" ht="12.75">
      <c r="A258" s="114"/>
      <c r="B258" s="165"/>
      <c r="C258" s="166"/>
      <c r="D258" s="188"/>
      <c r="E258" s="131" t="str">
        <f t="shared" ref="E258:F258" si="274">IFERROR(C258/($B258*$H$4),"")</f>
        <v/>
      </c>
      <c r="F258" s="131" t="str">
        <f t="shared" si="274"/>
        <v/>
      </c>
      <c r="G258" s="131" t="str">
        <f ca="1">IFERROR(POWER(E258-VLOOKUP(A258,I:J,2,FALSE),2)+POWER(F258-VLOOKUP(A258,I:K,3,FALSE),2),"")</f>
        <v/>
      </c>
      <c r="H258" s="5"/>
      <c r="I258" s="125"/>
      <c r="J258" s="125"/>
      <c r="K258" s="125"/>
      <c r="L258" s="5"/>
      <c r="M258" s="5"/>
      <c r="N258" s="5"/>
      <c r="O258" s="5"/>
      <c r="P258" s="5"/>
      <c r="Q258" s="5"/>
    </row>
    <row r="259" spans="1:17" ht="12.75">
      <c r="A259" s="114"/>
      <c r="B259" s="165"/>
      <c r="C259" s="166"/>
      <c r="D259" s="188"/>
      <c r="E259" s="131" t="str">
        <f t="shared" ref="E259:F259" si="275">IFERROR(C259/($B259*$H$4),"")</f>
        <v/>
      </c>
      <c r="F259" s="131" t="str">
        <f t="shared" si="275"/>
        <v/>
      </c>
      <c r="G259" s="131" t="str">
        <f ca="1">IFERROR(POWER(E259-VLOOKUP(A259,I:J,2,FALSE),2)+POWER(F259-VLOOKUP(A259,I:K,3,FALSE),2),"")</f>
        <v/>
      </c>
      <c r="H259" s="5"/>
      <c r="I259" s="125"/>
      <c r="J259" s="125"/>
      <c r="K259" s="125"/>
      <c r="L259" s="5"/>
      <c r="M259" s="5"/>
      <c r="N259" s="5"/>
      <c r="O259" s="5"/>
      <c r="P259" s="5"/>
      <c r="Q259" s="5"/>
    </row>
    <row r="260" spans="1:17" ht="12.75">
      <c r="A260" s="114"/>
      <c r="B260" s="165"/>
      <c r="C260" s="166"/>
      <c r="D260" s="188"/>
      <c r="E260" s="131" t="str">
        <f t="shared" ref="E260:F260" si="276">IFERROR(C260/($B260*$H$4),"")</f>
        <v/>
      </c>
      <c r="F260" s="131" t="str">
        <f t="shared" si="276"/>
        <v/>
      </c>
      <c r="G260" s="131" t="str">
        <f ca="1">IFERROR(POWER(E260-VLOOKUP(A260,I:J,2,FALSE),2)+POWER(F260-VLOOKUP(A260,I:K,3,FALSE),2),"")</f>
        <v/>
      </c>
      <c r="H260" s="5"/>
      <c r="I260" s="125"/>
      <c r="J260" s="125"/>
      <c r="K260" s="125"/>
      <c r="L260" s="5"/>
      <c r="M260" s="5"/>
      <c r="N260" s="5"/>
      <c r="O260" s="5"/>
      <c r="P260" s="5"/>
      <c r="Q260" s="5"/>
    </row>
    <row r="261" spans="1:17" ht="12.75">
      <c r="A261" s="114"/>
      <c r="B261" s="165"/>
      <c r="C261" s="166"/>
      <c r="D261" s="188"/>
      <c r="E261" s="131" t="str">
        <f t="shared" ref="E261:F261" si="277">IFERROR(C261/($B261*$H$4),"")</f>
        <v/>
      </c>
      <c r="F261" s="131" t="str">
        <f t="shared" si="277"/>
        <v/>
      </c>
      <c r="G261" s="131" t="str">
        <f ca="1">IFERROR(POWER(E261-VLOOKUP(A261,I:J,2,FALSE),2)+POWER(F261-VLOOKUP(A261,I:K,3,FALSE),2),"")</f>
        <v/>
      </c>
      <c r="H261" s="5"/>
      <c r="I261" s="125"/>
      <c r="J261" s="125"/>
      <c r="K261" s="125"/>
      <c r="L261" s="5"/>
      <c r="M261" s="5"/>
      <c r="N261" s="5"/>
      <c r="O261" s="5"/>
      <c r="P261" s="5"/>
      <c r="Q261" s="5"/>
    </row>
    <row r="262" spans="1:17" ht="12.75">
      <c r="A262" s="114"/>
      <c r="B262" s="165"/>
      <c r="C262" s="166"/>
      <c r="D262" s="188"/>
      <c r="E262" s="131" t="str">
        <f t="shared" ref="E262:F262" si="278">IFERROR(C262/($B262*$H$4),"")</f>
        <v/>
      </c>
      <c r="F262" s="131" t="str">
        <f t="shared" si="278"/>
        <v/>
      </c>
      <c r="G262" s="131" t="str">
        <f ca="1">IFERROR(POWER(E262-VLOOKUP(A262,I:J,2,FALSE),2)+POWER(F262-VLOOKUP(A262,I:K,3,FALSE),2),"")</f>
        <v/>
      </c>
      <c r="H262" s="5"/>
      <c r="I262" s="125"/>
      <c r="J262" s="125"/>
      <c r="K262" s="125"/>
      <c r="L262" s="5"/>
      <c r="M262" s="5"/>
      <c r="N262" s="5"/>
      <c r="O262" s="5"/>
      <c r="P262" s="5"/>
      <c r="Q262" s="5"/>
    </row>
    <row r="263" spans="1:17" ht="12.75">
      <c r="A263" s="114"/>
      <c r="B263" s="165"/>
      <c r="C263" s="166"/>
      <c r="D263" s="188"/>
      <c r="E263" s="131" t="str">
        <f t="shared" ref="E263:F263" si="279">IFERROR(C263/($B263*$H$4),"")</f>
        <v/>
      </c>
      <c r="F263" s="131" t="str">
        <f t="shared" si="279"/>
        <v/>
      </c>
      <c r="G263" s="131" t="str">
        <f ca="1">IFERROR(POWER(E263-VLOOKUP(A263,I:J,2,FALSE),2)+POWER(F263-VLOOKUP(A263,I:K,3,FALSE),2),"")</f>
        <v/>
      </c>
      <c r="H263" s="5"/>
      <c r="I263" s="125"/>
      <c r="J263" s="125"/>
      <c r="K263" s="125"/>
      <c r="L263" s="5"/>
      <c r="M263" s="5"/>
      <c r="N263" s="5"/>
      <c r="O263" s="5"/>
      <c r="P263" s="5"/>
      <c r="Q263" s="5"/>
    </row>
    <row r="264" spans="1:17" ht="12.75">
      <c r="A264" s="114"/>
      <c r="B264" s="165"/>
      <c r="C264" s="166"/>
      <c r="D264" s="188"/>
      <c r="E264" s="131" t="str">
        <f t="shared" ref="E264:F264" si="280">IFERROR(C264/($B264*$H$4),"")</f>
        <v/>
      </c>
      <c r="F264" s="131" t="str">
        <f t="shared" si="280"/>
        <v/>
      </c>
      <c r="G264" s="131" t="str">
        <f ca="1">IFERROR(POWER(E264-VLOOKUP(A264,I:J,2,FALSE),2)+POWER(F264-VLOOKUP(A264,I:K,3,FALSE),2),"")</f>
        <v/>
      </c>
      <c r="H264" s="5"/>
      <c r="I264" s="125"/>
      <c r="J264" s="125"/>
      <c r="K264" s="125"/>
      <c r="L264" s="5"/>
      <c r="M264" s="5"/>
      <c r="N264" s="5"/>
      <c r="O264" s="5"/>
      <c r="P264" s="5"/>
      <c r="Q264" s="5"/>
    </row>
    <row r="265" spans="1:17" ht="12.75">
      <c r="A265" s="114"/>
      <c r="B265" s="165"/>
      <c r="C265" s="166"/>
      <c r="D265" s="188"/>
      <c r="E265" s="131" t="str">
        <f t="shared" ref="E265:F265" si="281">IFERROR(C265/($B265*$H$4),"")</f>
        <v/>
      </c>
      <c r="F265" s="131" t="str">
        <f t="shared" si="281"/>
        <v/>
      </c>
      <c r="G265" s="131" t="str">
        <f ca="1">IFERROR(POWER(E265-VLOOKUP(A265,I:J,2,FALSE),2)+POWER(F265-VLOOKUP(A265,I:K,3,FALSE),2),"")</f>
        <v/>
      </c>
      <c r="H265" s="5"/>
      <c r="I265" s="125"/>
      <c r="J265" s="125"/>
      <c r="K265" s="125"/>
      <c r="L265" s="5"/>
      <c r="M265" s="5"/>
      <c r="N265" s="5"/>
      <c r="O265" s="5"/>
      <c r="P265" s="5"/>
      <c r="Q265" s="5"/>
    </row>
    <row r="266" spans="1:17" ht="12.75">
      <c r="A266" s="114"/>
      <c r="B266" s="165"/>
      <c r="C266" s="166"/>
      <c r="D266" s="188"/>
      <c r="E266" s="131" t="str">
        <f t="shared" ref="E266:F266" si="282">IFERROR(C266/($B266*$H$4),"")</f>
        <v/>
      </c>
      <c r="F266" s="131" t="str">
        <f t="shared" si="282"/>
        <v/>
      </c>
      <c r="G266" s="131" t="str">
        <f ca="1">IFERROR(POWER(E266-VLOOKUP(A266,I:J,2,FALSE),2)+POWER(F266-VLOOKUP(A266,I:K,3,FALSE),2),"")</f>
        <v/>
      </c>
      <c r="H266" s="5"/>
      <c r="I266" s="125"/>
      <c r="J266" s="125"/>
      <c r="K266" s="125"/>
      <c r="L266" s="5"/>
      <c r="M266" s="5"/>
      <c r="N266" s="5"/>
      <c r="O266" s="5"/>
      <c r="P266" s="5"/>
      <c r="Q266" s="5"/>
    </row>
    <row r="267" spans="1:17" ht="12.75">
      <c r="A267" s="114"/>
      <c r="B267" s="165"/>
      <c r="C267" s="166"/>
      <c r="D267" s="188"/>
      <c r="E267" s="131" t="str">
        <f t="shared" ref="E267:F267" si="283">IFERROR(C267/($B267*$H$4),"")</f>
        <v/>
      </c>
      <c r="F267" s="131" t="str">
        <f t="shared" si="283"/>
        <v/>
      </c>
      <c r="G267" s="131" t="str">
        <f ca="1">IFERROR(POWER(E267-VLOOKUP(A267,I:J,2,FALSE),2)+POWER(F267-VLOOKUP(A267,I:K,3,FALSE),2),"")</f>
        <v/>
      </c>
      <c r="H267" s="5"/>
      <c r="I267" s="125"/>
      <c r="J267" s="125"/>
      <c r="K267" s="125"/>
      <c r="L267" s="5"/>
      <c r="M267" s="5"/>
      <c r="N267" s="5"/>
      <c r="O267" s="5"/>
      <c r="P267" s="5"/>
      <c r="Q267" s="5"/>
    </row>
    <row r="268" spans="1:17" ht="12.75">
      <c r="A268" s="114"/>
      <c r="B268" s="165"/>
      <c r="C268" s="166"/>
      <c r="D268" s="188"/>
      <c r="E268" s="131" t="str">
        <f t="shared" ref="E268:F268" si="284">IFERROR(C268/($B268*$H$4),"")</f>
        <v/>
      </c>
      <c r="F268" s="131" t="str">
        <f t="shared" si="284"/>
        <v/>
      </c>
      <c r="G268" s="131" t="str">
        <f ca="1">IFERROR(POWER(E268-VLOOKUP(A268,I:J,2,FALSE),2)+POWER(F268-VLOOKUP(A268,I:K,3,FALSE),2),"")</f>
        <v/>
      </c>
      <c r="H268" s="5"/>
      <c r="I268" s="125"/>
      <c r="J268" s="125"/>
      <c r="K268" s="125"/>
      <c r="L268" s="5"/>
      <c r="M268" s="5"/>
      <c r="N268" s="5"/>
      <c r="O268" s="5"/>
      <c r="P268" s="5"/>
      <c r="Q268" s="5"/>
    </row>
    <row r="269" spans="1:17" ht="12.75">
      <c r="A269" s="114"/>
      <c r="B269" s="165"/>
      <c r="C269" s="166"/>
      <c r="D269" s="188"/>
      <c r="E269" s="131" t="str">
        <f t="shared" ref="E269:F269" si="285">IFERROR(C269/($B269*$H$4),"")</f>
        <v/>
      </c>
      <c r="F269" s="131" t="str">
        <f t="shared" si="285"/>
        <v/>
      </c>
      <c r="G269" s="131" t="str">
        <f ca="1">IFERROR(POWER(E269-VLOOKUP(A269,I:J,2,FALSE),2)+POWER(F269-VLOOKUP(A269,I:K,3,FALSE),2),"")</f>
        <v/>
      </c>
      <c r="H269" s="5"/>
      <c r="I269" s="125"/>
      <c r="J269" s="125"/>
      <c r="K269" s="125"/>
      <c r="L269" s="5"/>
      <c r="M269" s="5"/>
      <c r="N269" s="5"/>
      <c r="O269" s="5"/>
      <c r="P269" s="5"/>
      <c r="Q269" s="5"/>
    </row>
    <row r="270" spans="1:17" ht="12.75">
      <c r="A270" s="114"/>
      <c r="B270" s="165"/>
      <c r="C270" s="166"/>
      <c r="D270" s="188"/>
      <c r="E270" s="131" t="str">
        <f t="shared" ref="E270:F270" si="286">IFERROR(C270/($B270*$H$4),"")</f>
        <v/>
      </c>
      <c r="F270" s="131" t="str">
        <f t="shared" si="286"/>
        <v/>
      </c>
      <c r="G270" s="131" t="str">
        <f ca="1">IFERROR(POWER(E270-VLOOKUP(A270,I:J,2,FALSE),2)+POWER(F270-VLOOKUP(A270,I:K,3,FALSE),2),"")</f>
        <v/>
      </c>
      <c r="H270" s="5"/>
      <c r="I270" s="125"/>
      <c r="J270" s="125"/>
      <c r="K270" s="125"/>
      <c r="L270" s="5"/>
      <c r="M270" s="5"/>
      <c r="N270" s="5"/>
      <c r="O270" s="5"/>
      <c r="P270" s="5"/>
      <c r="Q270" s="5"/>
    </row>
    <row r="271" spans="1:17" ht="12.75">
      <c r="A271" s="114"/>
      <c r="B271" s="165"/>
      <c r="C271" s="166"/>
      <c r="D271" s="188"/>
      <c r="E271" s="131" t="str">
        <f t="shared" ref="E271:F271" si="287">IFERROR(C271/($B271*$H$4),"")</f>
        <v/>
      </c>
      <c r="F271" s="131" t="str">
        <f t="shared" si="287"/>
        <v/>
      </c>
      <c r="G271" s="131" t="str">
        <f ca="1">IFERROR(POWER(E271-VLOOKUP(A271,I:J,2,FALSE),2)+POWER(F271-VLOOKUP(A271,I:K,3,FALSE),2),"")</f>
        <v/>
      </c>
      <c r="H271" s="5"/>
      <c r="I271" s="125"/>
      <c r="J271" s="125"/>
      <c r="K271" s="125"/>
      <c r="L271" s="5"/>
      <c r="M271" s="5"/>
      <c r="N271" s="5"/>
      <c r="O271" s="5"/>
      <c r="P271" s="5"/>
      <c r="Q271" s="5"/>
    </row>
    <row r="272" spans="1:17" ht="12.75">
      <c r="A272" s="114"/>
      <c r="B272" s="165"/>
      <c r="C272" s="166"/>
      <c r="D272" s="188"/>
      <c r="E272" s="131" t="str">
        <f t="shared" ref="E272:F272" si="288">IFERROR(C272/($B272*$H$4),"")</f>
        <v/>
      </c>
      <c r="F272" s="131" t="str">
        <f t="shared" si="288"/>
        <v/>
      </c>
      <c r="G272" s="131" t="str">
        <f ca="1">IFERROR(POWER(E272-VLOOKUP(A272,I:J,2,FALSE),2)+POWER(F272-VLOOKUP(A272,I:K,3,FALSE),2),"")</f>
        <v/>
      </c>
      <c r="H272" s="5"/>
      <c r="I272" s="125"/>
      <c r="J272" s="125"/>
      <c r="K272" s="125"/>
      <c r="L272" s="5"/>
      <c r="M272" s="5"/>
      <c r="N272" s="5"/>
      <c r="O272" s="5"/>
      <c r="P272" s="5"/>
      <c r="Q272" s="5"/>
    </row>
    <row r="273" spans="1:17" ht="12.75">
      <c r="A273" s="114"/>
      <c r="B273" s="165"/>
      <c r="C273" s="166"/>
      <c r="D273" s="188"/>
      <c r="E273" s="131" t="str">
        <f t="shared" ref="E273:F273" si="289">IFERROR(C273/($B273*$H$4),"")</f>
        <v/>
      </c>
      <c r="F273" s="131" t="str">
        <f t="shared" si="289"/>
        <v/>
      </c>
      <c r="G273" s="131" t="str">
        <f ca="1">IFERROR(POWER(E273-VLOOKUP(A273,I:J,2,FALSE),2)+POWER(F273-VLOOKUP(A273,I:K,3,FALSE),2),"")</f>
        <v/>
      </c>
      <c r="H273" s="5"/>
      <c r="I273" s="125"/>
      <c r="J273" s="125"/>
      <c r="K273" s="125"/>
      <c r="L273" s="5"/>
      <c r="M273" s="5"/>
      <c r="N273" s="5"/>
      <c r="O273" s="5"/>
      <c r="P273" s="5"/>
      <c r="Q273" s="5"/>
    </row>
    <row r="274" spans="1:17" ht="12.75">
      <c r="A274" s="114"/>
      <c r="B274" s="165"/>
      <c r="C274" s="166"/>
      <c r="D274" s="188"/>
      <c r="E274" s="131" t="str">
        <f t="shared" ref="E274:F274" si="290">IFERROR(C274/($B274*$H$4),"")</f>
        <v/>
      </c>
      <c r="F274" s="131" t="str">
        <f t="shared" si="290"/>
        <v/>
      </c>
      <c r="G274" s="131" t="str">
        <f ca="1">IFERROR(POWER(E274-VLOOKUP(A274,I:J,2,FALSE),2)+POWER(F274-VLOOKUP(A274,I:K,3,FALSE),2),"")</f>
        <v/>
      </c>
      <c r="H274" s="5"/>
      <c r="I274" s="125"/>
      <c r="J274" s="125"/>
      <c r="K274" s="125"/>
      <c r="L274" s="5"/>
      <c r="M274" s="5"/>
      <c r="N274" s="5"/>
      <c r="O274" s="5"/>
      <c r="P274" s="5"/>
      <c r="Q274" s="5"/>
    </row>
    <row r="275" spans="1:17" ht="12.75">
      <c r="A275" s="114"/>
      <c r="B275" s="165"/>
      <c r="C275" s="166"/>
      <c r="D275" s="188"/>
      <c r="E275" s="131" t="str">
        <f t="shared" ref="E275:F275" si="291">IFERROR(C275/($B275*$H$4),"")</f>
        <v/>
      </c>
      <c r="F275" s="131" t="str">
        <f t="shared" si="291"/>
        <v/>
      </c>
      <c r="G275" s="131" t="str">
        <f ca="1">IFERROR(POWER(E275-VLOOKUP(A275,I:J,2,FALSE),2)+POWER(F275-VLOOKUP(A275,I:K,3,FALSE),2),"")</f>
        <v/>
      </c>
      <c r="H275" s="5"/>
      <c r="I275" s="125"/>
      <c r="J275" s="125"/>
      <c r="K275" s="125"/>
      <c r="L275" s="5"/>
      <c r="M275" s="5"/>
      <c r="N275" s="5"/>
      <c r="O275" s="5"/>
      <c r="P275" s="5"/>
      <c r="Q275" s="5"/>
    </row>
    <row r="276" spans="1:17" ht="12.75">
      <c r="A276" s="114"/>
      <c r="B276" s="165"/>
      <c r="C276" s="166"/>
      <c r="D276" s="188"/>
      <c r="E276" s="131" t="str">
        <f t="shared" ref="E276:F276" si="292">IFERROR(C276/($B276*$H$4),"")</f>
        <v/>
      </c>
      <c r="F276" s="131" t="str">
        <f t="shared" si="292"/>
        <v/>
      </c>
      <c r="G276" s="131" t="str">
        <f ca="1">IFERROR(POWER(E276-VLOOKUP(A276,I:J,2,FALSE),2)+POWER(F276-VLOOKUP(A276,I:K,3,FALSE),2),"")</f>
        <v/>
      </c>
      <c r="H276" s="5"/>
      <c r="I276" s="125"/>
      <c r="J276" s="125"/>
      <c r="K276" s="125"/>
      <c r="L276" s="5"/>
      <c r="M276" s="5"/>
      <c r="N276" s="5"/>
      <c r="O276" s="5"/>
      <c r="P276" s="5"/>
      <c r="Q276" s="5"/>
    </row>
    <row r="277" spans="1:17" ht="12.75">
      <c r="A277" s="114"/>
      <c r="B277" s="165"/>
      <c r="C277" s="166"/>
      <c r="D277" s="188"/>
      <c r="E277" s="131" t="str">
        <f t="shared" ref="E277:F277" si="293">IFERROR(C277/($B277*$H$4),"")</f>
        <v/>
      </c>
      <c r="F277" s="131" t="str">
        <f t="shared" si="293"/>
        <v/>
      </c>
      <c r="G277" s="131" t="str">
        <f ca="1">IFERROR(POWER(E277-VLOOKUP(A277,I:J,2,FALSE),2)+POWER(F277-VLOOKUP(A277,I:K,3,FALSE),2),"")</f>
        <v/>
      </c>
      <c r="H277" s="5"/>
      <c r="I277" s="125"/>
      <c r="J277" s="125"/>
      <c r="K277" s="125"/>
      <c r="L277" s="5"/>
      <c r="M277" s="5"/>
      <c r="N277" s="5"/>
      <c r="O277" s="5"/>
      <c r="P277" s="5"/>
      <c r="Q277" s="5"/>
    </row>
    <row r="278" spans="1:17" ht="12.75">
      <c r="A278" s="114"/>
      <c r="B278" s="165"/>
      <c r="C278" s="166"/>
      <c r="D278" s="188"/>
      <c r="E278" s="131" t="str">
        <f t="shared" ref="E278:F278" si="294">IFERROR(C278/($B278*$H$4),"")</f>
        <v/>
      </c>
      <c r="F278" s="131" t="str">
        <f t="shared" si="294"/>
        <v/>
      </c>
      <c r="G278" s="131" t="str">
        <f ca="1">IFERROR(POWER(E278-VLOOKUP(A278,I:J,2,FALSE),2)+POWER(F278-VLOOKUP(A278,I:K,3,FALSE),2),"")</f>
        <v/>
      </c>
      <c r="H278" s="5"/>
      <c r="I278" s="125"/>
      <c r="J278" s="125"/>
      <c r="K278" s="125"/>
      <c r="L278" s="5"/>
      <c r="M278" s="5"/>
      <c r="N278" s="5"/>
      <c r="O278" s="5"/>
      <c r="P278" s="5"/>
      <c r="Q278" s="5"/>
    </row>
    <row r="279" spans="1:17" ht="12.75">
      <c r="A279" s="114"/>
      <c r="B279" s="165"/>
      <c r="C279" s="166"/>
      <c r="D279" s="188"/>
      <c r="E279" s="131" t="str">
        <f t="shared" ref="E279:F279" si="295">IFERROR(C279/($B279*$H$4),"")</f>
        <v/>
      </c>
      <c r="F279" s="131" t="str">
        <f t="shared" si="295"/>
        <v/>
      </c>
      <c r="G279" s="131" t="str">
        <f ca="1">IFERROR(POWER(E279-VLOOKUP(A279,I:J,2,FALSE),2)+POWER(F279-VLOOKUP(A279,I:K,3,FALSE),2),"")</f>
        <v/>
      </c>
      <c r="H279" s="5"/>
      <c r="I279" s="125"/>
      <c r="J279" s="125"/>
      <c r="K279" s="125"/>
      <c r="L279" s="5"/>
      <c r="M279" s="5"/>
      <c r="N279" s="5"/>
      <c r="O279" s="5"/>
      <c r="P279" s="5"/>
      <c r="Q279" s="5"/>
    </row>
    <row r="280" spans="1:17" ht="12.75">
      <c r="A280" s="114"/>
      <c r="B280" s="165"/>
      <c r="C280" s="166"/>
      <c r="D280" s="188"/>
      <c r="E280" s="131" t="str">
        <f t="shared" ref="E280:F280" si="296">IFERROR(C280/($B280*$H$4),"")</f>
        <v/>
      </c>
      <c r="F280" s="131" t="str">
        <f t="shared" si="296"/>
        <v/>
      </c>
      <c r="G280" s="131" t="str">
        <f ca="1">IFERROR(POWER(E280-VLOOKUP(A280,I:J,2,FALSE),2)+POWER(F280-VLOOKUP(A280,I:K,3,FALSE),2),"")</f>
        <v/>
      </c>
      <c r="H280" s="5"/>
      <c r="I280" s="125"/>
      <c r="J280" s="125"/>
      <c r="K280" s="125"/>
      <c r="L280" s="5"/>
      <c r="M280" s="5"/>
      <c r="N280" s="5"/>
      <c r="O280" s="5"/>
      <c r="P280" s="5"/>
      <c r="Q280" s="5"/>
    </row>
    <row r="281" spans="1:17" ht="12.75">
      <c r="A281" s="114"/>
      <c r="B281" s="165"/>
      <c r="C281" s="166"/>
      <c r="D281" s="188"/>
      <c r="E281" s="131" t="str">
        <f t="shared" ref="E281:F281" si="297">IFERROR(C281/($B281*$H$4),"")</f>
        <v/>
      </c>
      <c r="F281" s="131" t="str">
        <f t="shared" si="297"/>
        <v/>
      </c>
      <c r="G281" s="131" t="str">
        <f ca="1">IFERROR(POWER(E281-VLOOKUP(A281,I:J,2,FALSE),2)+POWER(F281-VLOOKUP(A281,I:K,3,FALSE),2),"")</f>
        <v/>
      </c>
      <c r="H281" s="5"/>
      <c r="I281" s="125"/>
      <c r="J281" s="125"/>
      <c r="K281" s="125"/>
      <c r="L281" s="5"/>
      <c r="M281" s="5"/>
      <c r="N281" s="5"/>
      <c r="O281" s="5"/>
      <c r="P281" s="5"/>
      <c r="Q281" s="5"/>
    </row>
    <row r="282" spans="1:17" ht="12.75">
      <c r="A282" s="114"/>
      <c r="B282" s="165"/>
      <c r="C282" s="166"/>
      <c r="D282" s="188"/>
      <c r="E282" s="131" t="str">
        <f t="shared" ref="E282:F282" si="298">IFERROR(C282/($B282*$H$4),"")</f>
        <v/>
      </c>
      <c r="F282" s="131" t="str">
        <f t="shared" si="298"/>
        <v/>
      </c>
      <c r="G282" s="131" t="str">
        <f ca="1">IFERROR(POWER(E282-VLOOKUP(A282,I:J,2,FALSE),2)+POWER(F282-VLOOKUP(A282,I:K,3,FALSE),2),"")</f>
        <v/>
      </c>
      <c r="H282" s="5"/>
      <c r="I282" s="125"/>
      <c r="J282" s="125"/>
      <c r="K282" s="125"/>
      <c r="L282" s="5"/>
      <c r="M282" s="5"/>
      <c r="N282" s="5"/>
      <c r="O282" s="5"/>
      <c r="P282" s="5"/>
      <c r="Q282" s="5"/>
    </row>
    <row r="283" spans="1:17" ht="12.75">
      <c r="A283" s="114"/>
      <c r="B283" s="165"/>
      <c r="C283" s="166"/>
      <c r="D283" s="188"/>
      <c r="E283" s="131" t="str">
        <f t="shared" ref="E283:F283" si="299">IFERROR(C283/($B283*$H$4),"")</f>
        <v/>
      </c>
      <c r="F283" s="131" t="str">
        <f t="shared" si="299"/>
        <v/>
      </c>
      <c r="G283" s="131" t="str">
        <f ca="1">IFERROR(POWER(E283-VLOOKUP(A283,I:J,2,FALSE),2)+POWER(F283-VLOOKUP(A283,I:K,3,FALSE),2),"")</f>
        <v/>
      </c>
      <c r="H283" s="5"/>
      <c r="I283" s="125"/>
      <c r="J283" s="125"/>
      <c r="K283" s="125"/>
      <c r="L283" s="5"/>
      <c r="M283" s="5"/>
      <c r="N283" s="5"/>
      <c r="O283" s="5"/>
      <c r="P283" s="5"/>
      <c r="Q283" s="5"/>
    </row>
    <row r="284" spans="1:17" ht="12.75">
      <c r="A284" s="114"/>
      <c r="B284" s="165"/>
      <c r="C284" s="166"/>
      <c r="D284" s="188"/>
      <c r="E284" s="131" t="str">
        <f t="shared" ref="E284:F284" si="300">IFERROR(C284/($B284*$H$4),"")</f>
        <v/>
      </c>
      <c r="F284" s="131" t="str">
        <f t="shared" si="300"/>
        <v/>
      </c>
      <c r="G284" s="131" t="str">
        <f ca="1">IFERROR(POWER(E284-VLOOKUP(A284,I:J,2,FALSE),2)+POWER(F284-VLOOKUP(A284,I:K,3,FALSE),2),"")</f>
        <v/>
      </c>
      <c r="H284" s="5"/>
      <c r="I284" s="125"/>
      <c r="J284" s="125"/>
      <c r="K284" s="125"/>
      <c r="L284" s="5"/>
      <c r="M284" s="5"/>
      <c r="N284" s="5"/>
      <c r="O284" s="5"/>
      <c r="P284" s="5"/>
      <c r="Q284" s="5"/>
    </row>
    <row r="285" spans="1:17" ht="12.75">
      <c r="A285" s="114"/>
      <c r="B285" s="165"/>
      <c r="C285" s="166"/>
      <c r="D285" s="188"/>
      <c r="E285" s="131" t="str">
        <f t="shared" ref="E285:F285" si="301">IFERROR(C285/($B285*$H$4),"")</f>
        <v/>
      </c>
      <c r="F285" s="131" t="str">
        <f t="shared" si="301"/>
        <v/>
      </c>
      <c r="G285" s="131" t="str">
        <f ca="1">IFERROR(POWER(E285-VLOOKUP(A285,I:J,2,FALSE),2)+POWER(F285-VLOOKUP(A285,I:K,3,FALSE),2),"")</f>
        <v/>
      </c>
      <c r="H285" s="5"/>
      <c r="I285" s="125"/>
      <c r="J285" s="125"/>
      <c r="K285" s="125"/>
      <c r="L285" s="5"/>
      <c r="M285" s="5"/>
      <c r="N285" s="5"/>
      <c r="O285" s="5"/>
      <c r="P285" s="5"/>
      <c r="Q285" s="5"/>
    </row>
    <row r="286" spans="1:17" ht="12.75">
      <c r="A286" s="114"/>
      <c r="B286" s="165"/>
      <c r="C286" s="166"/>
      <c r="D286" s="188"/>
      <c r="E286" s="131" t="str">
        <f t="shared" ref="E286:F286" si="302">IFERROR(C286/($B286*$H$4),"")</f>
        <v/>
      </c>
      <c r="F286" s="131" t="str">
        <f t="shared" si="302"/>
        <v/>
      </c>
      <c r="G286" s="131" t="str">
        <f ca="1">IFERROR(POWER(E286-VLOOKUP(A286,I:J,2,FALSE),2)+POWER(F286-VLOOKUP(A286,I:K,3,FALSE),2),"")</f>
        <v/>
      </c>
      <c r="H286" s="5"/>
      <c r="I286" s="125"/>
      <c r="J286" s="125"/>
      <c r="K286" s="125"/>
      <c r="L286" s="5"/>
      <c r="M286" s="5"/>
      <c r="N286" s="5"/>
      <c r="O286" s="5"/>
      <c r="P286" s="5"/>
      <c r="Q286" s="5"/>
    </row>
    <row r="287" spans="1:17" ht="12.75">
      <c r="A287" s="114"/>
      <c r="B287" s="165"/>
      <c r="C287" s="166"/>
      <c r="D287" s="188"/>
      <c r="E287" s="131" t="str">
        <f t="shared" ref="E287:F287" si="303">IFERROR(C287/($B287*$H$4),"")</f>
        <v/>
      </c>
      <c r="F287" s="131" t="str">
        <f t="shared" si="303"/>
        <v/>
      </c>
      <c r="G287" s="131" t="str">
        <f ca="1">IFERROR(POWER(E287-VLOOKUP(A287,I:J,2,FALSE),2)+POWER(F287-VLOOKUP(A287,I:K,3,FALSE),2),"")</f>
        <v/>
      </c>
      <c r="H287" s="5"/>
      <c r="I287" s="125"/>
      <c r="J287" s="125"/>
      <c r="K287" s="125"/>
      <c r="L287" s="5"/>
      <c r="M287" s="5"/>
      <c r="N287" s="5"/>
      <c r="O287" s="5"/>
      <c r="P287" s="5"/>
      <c r="Q287" s="5"/>
    </row>
    <row r="288" spans="1:17" ht="12.75">
      <c r="A288" s="114"/>
      <c r="B288" s="165"/>
      <c r="C288" s="166"/>
      <c r="D288" s="188"/>
      <c r="E288" s="131" t="str">
        <f t="shared" ref="E288:F288" si="304">IFERROR(C288/($B288*$H$4),"")</f>
        <v/>
      </c>
      <c r="F288" s="131" t="str">
        <f t="shared" si="304"/>
        <v/>
      </c>
      <c r="G288" s="131" t="str">
        <f ca="1">IFERROR(POWER(E288-VLOOKUP(A288,I:J,2,FALSE),2)+POWER(F288-VLOOKUP(A288,I:K,3,FALSE),2),"")</f>
        <v/>
      </c>
      <c r="H288" s="5"/>
      <c r="I288" s="125"/>
      <c r="J288" s="125"/>
      <c r="K288" s="125"/>
      <c r="L288" s="5"/>
      <c r="M288" s="5"/>
      <c r="N288" s="5"/>
      <c r="O288" s="5"/>
      <c r="P288" s="5"/>
      <c r="Q288" s="5"/>
    </row>
    <row r="289" spans="1:17" ht="12.75">
      <c r="A289" s="114"/>
      <c r="B289" s="165"/>
      <c r="C289" s="166"/>
      <c r="D289" s="188"/>
      <c r="E289" s="131" t="str">
        <f t="shared" ref="E289:F289" si="305">IFERROR(C289/($B289*$H$4),"")</f>
        <v/>
      </c>
      <c r="F289" s="131" t="str">
        <f t="shared" si="305"/>
        <v/>
      </c>
      <c r="G289" s="131" t="str">
        <f ca="1">IFERROR(POWER(E289-VLOOKUP(A289,I:J,2,FALSE),2)+POWER(F289-VLOOKUP(A289,I:K,3,FALSE),2),"")</f>
        <v/>
      </c>
      <c r="H289" s="5"/>
      <c r="I289" s="125"/>
      <c r="J289" s="125"/>
      <c r="K289" s="125"/>
      <c r="L289" s="5"/>
      <c r="M289" s="5"/>
      <c r="N289" s="5"/>
      <c r="O289" s="5"/>
      <c r="P289" s="5"/>
      <c r="Q289" s="5"/>
    </row>
    <row r="290" spans="1:17" ht="12.75">
      <c r="A290" s="114"/>
      <c r="B290" s="165"/>
      <c r="C290" s="166"/>
      <c r="D290" s="188"/>
      <c r="E290" s="131" t="str">
        <f t="shared" ref="E290:F290" si="306">IFERROR(C290/($B290*$H$4),"")</f>
        <v/>
      </c>
      <c r="F290" s="131" t="str">
        <f t="shared" si="306"/>
        <v/>
      </c>
      <c r="G290" s="131" t="str">
        <f ca="1">IFERROR(POWER(E290-VLOOKUP(A290,I:J,2,FALSE),2)+POWER(F290-VLOOKUP(A290,I:K,3,FALSE),2),"")</f>
        <v/>
      </c>
      <c r="H290" s="5"/>
      <c r="I290" s="125"/>
      <c r="J290" s="125"/>
      <c r="K290" s="125"/>
      <c r="L290" s="5"/>
      <c r="M290" s="5"/>
      <c r="N290" s="5"/>
      <c r="O290" s="5"/>
      <c r="P290" s="5"/>
      <c r="Q290" s="5"/>
    </row>
    <row r="291" spans="1:17" ht="12.75">
      <c r="A291" s="114"/>
      <c r="B291" s="165"/>
      <c r="C291" s="166"/>
      <c r="D291" s="188"/>
      <c r="E291" s="131" t="str">
        <f t="shared" ref="E291:F291" si="307">IFERROR(C291/($B291*$H$4),"")</f>
        <v/>
      </c>
      <c r="F291" s="131" t="str">
        <f t="shared" si="307"/>
        <v/>
      </c>
      <c r="G291" s="131" t="str">
        <f ca="1">IFERROR(POWER(E291-VLOOKUP(A291,I:J,2,FALSE),2)+POWER(F291-VLOOKUP(A291,I:K,3,FALSE),2),"")</f>
        <v/>
      </c>
      <c r="H291" s="5"/>
      <c r="I291" s="125"/>
      <c r="J291" s="125"/>
      <c r="K291" s="125"/>
      <c r="L291" s="5"/>
      <c r="M291" s="5"/>
      <c r="N291" s="5"/>
      <c r="O291" s="5"/>
      <c r="P291" s="5"/>
      <c r="Q291" s="5"/>
    </row>
    <row r="292" spans="1:17" ht="12.75">
      <c r="A292" s="114"/>
      <c r="B292" s="165"/>
      <c r="C292" s="166"/>
      <c r="D292" s="188"/>
      <c r="E292" s="131" t="str">
        <f t="shared" ref="E292:F292" si="308">IFERROR(C292/($B292*$H$4),"")</f>
        <v/>
      </c>
      <c r="F292" s="131" t="str">
        <f t="shared" si="308"/>
        <v/>
      </c>
      <c r="G292" s="131" t="str">
        <f ca="1">IFERROR(POWER(E292-VLOOKUP(A292,I:J,2,FALSE),2)+POWER(F292-VLOOKUP(A292,I:K,3,FALSE),2),"")</f>
        <v/>
      </c>
      <c r="H292" s="5"/>
      <c r="I292" s="125"/>
      <c r="J292" s="125"/>
      <c r="K292" s="125"/>
      <c r="L292" s="5"/>
      <c r="M292" s="5"/>
      <c r="N292" s="5"/>
      <c r="O292" s="5"/>
      <c r="P292" s="5"/>
      <c r="Q292" s="5"/>
    </row>
    <row r="293" spans="1:17" ht="12.75">
      <c r="A293" s="114"/>
      <c r="B293" s="165"/>
      <c r="C293" s="166"/>
      <c r="D293" s="188"/>
      <c r="E293" s="131" t="str">
        <f t="shared" ref="E293:F293" si="309">IFERROR(C293/($B293*$H$4),"")</f>
        <v/>
      </c>
      <c r="F293" s="131" t="str">
        <f t="shared" si="309"/>
        <v/>
      </c>
      <c r="G293" s="131" t="str">
        <f ca="1">IFERROR(POWER(E293-VLOOKUP(A293,I:J,2,FALSE),2)+POWER(F293-VLOOKUP(A293,I:K,3,FALSE),2),"")</f>
        <v/>
      </c>
      <c r="H293" s="5"/>
      <c r="I293" s="125"/>
      <c r="J293" s="125"/>
      <c r="K293" s="125"/>
      <c r="L293" s="5"/>
      <c r="M293" s="5"/>
      <c r="N293" s="5"/>
      <c r="O293" s="5"/>
      <c r="P293" s="5"/>
      <c r="Q293" s="5"/>
    </row>
    <row r="294" spans="1:17" ht="12.75">
      <c r="A294" s="114"/>
      <c r="B294" s="165"/>
      <c r="C294" s="166"/>
      <c r="D294" s="188"/>
      <c r="E294" s="131" t="str">
        <f t="shared" ref="E294:F294" si="310">IFERROR(C294/($B294*$H$4),"")</f>
        <v/>
      </c>
      <c r="F294" s="131" t="str">
        <f t="shared" si="310"/>
        <v/>
      </c>
      <c r="G294" s="131" t="str">
        <f ca="1">IFERROR(POWER(E294-VLOOKUP(A294,I:J,2,FALSE),2)+POWER(F294-VLOOKUP(A294,I:K,3,FALSE),2),"")</f>
        <v/>
      </c>
      <c r="H294" s="5"/>
      <c r="I294" s="125"/>
      <c r="J294" s="125"/>
      <c r="K294" s="125"/>
      <c r="L294" s="5"/>
      <c r="M294" s="5"/>
      <c r="N294" s="5"/>
      <c r="O294" s="5"/>
      <c r="P294" s="5"/>
      <c r="Q294" s="5"/>
    </row>
    <row r="295" spans="1:17" ht="12.75">
      <c r="A295" s="114"/>
      <c r="B295" s="165"/>
      <c r="C295" s="166"/>
      <c r="D295" s="188"/>
      <c r="E295" s="131" t="str">
        <f t="shared" ref="E295:F295" si="311">IFERROR(C295/($B295*$H$4),"")</f>
        <v/>
      </c>
      <c r="F295" s="131" t="str">
        <f t="shared" si="311"/>
        <v/>
      </c>
      <c r="G295" s="131" t="str">
        <f ca="1">IFERROR(POWER(E295-VLOOKUP(A295,I:J,2,FALSE),2)+POWER(F295-VLOOKUP(A295,I:K,3,FALSE),2),"")</f>
        <v/>
      </c>
      <c r="H295" s="5"/>
      <c r="I295" s="125"/>
      <c r="J295" s="125"/>
      <c r="K295" s="125"/>
      <c r="L295" s="5"/>
      <c r="M295" s="5"/>
      <c r="N295" s="5"/>
      <c r="O295" s="5"/>
      <c r="P295" s="5"/>
      <c r="Q295" s="5"/>
    </row>
    <row r="296" spans="1:17" ht="12.75">
      <c r="A296" s="114"/>
      <c r="B296" s="165"/>
      <c r="C296" s="166"/>
      <c r="D296" s="188"/>
      <c r="E296" s="131" t="str">
        <f t="shared" ref="E296:F296" si="312">IFERROR(C296/($B296*$H$4),"")</f>
        <v/>
      </c>
      <c r="F296" s="131" t="str">
        <f t="shared" si="312"/>
        <v/>
      </c>
      <c r="G296" s="131" t="str">
        <f ca="1">IFERROR(POWER(E296-VLOOKUP(A296,I:J,2,FALSE),2)+POWER(F296-VLOOKUP(A296,I:K,3,FALSE),2),"")</f>
        <v/>
      </c>
      <c r="H296" s="5"/>
      <c r="I296" s="125"/>
      <c r="J296" s="125"/>
      <c r="K296" s="125"/>
      <c r="L296" s="5"/>
      <c r="M296" s="5"/>
      <c r="N296" s="5"/>
      <c r="O296" s="5"/>
      <c r="P296" s="5"/>
      <c r="Q296" s="5"/>
    </row>
    <row r="297" spans="1:17" ht="12.75">
      <c r="A297" s="114"/>
      <c r="B297" s="165"/>
      <c r="C297" s="166"/>
      <c r="D297" s="188"/>
      <c r="E297" s="131" t="str">
        <f t="shared" ref="E297:F297" si="313">IFERROR(C297/($B297*$H$4),"")</f>
        <v/>
      </c>
      <c r="F297" s="131" t="str">
        <f t="shared" si="313"/>
        <v/>
      </c>
      <c r="G297" s="131" t="str">
        <f ca="1">IFERROR(POWER(E297-VLOOKUP(A297,I:J,2,FALSE),2)+POWER(F297-VLOOKUP(A297,I:K,3,FALSE),2),"")</f>
        <v/>
      </c>
      <c r="H297" s="5"/>
      <c r="I297" s="125"/>
      <c r="J297" s="125"/>
      <c r="K297" s="125"/>
      <c r="L297" s="5"/>
      <c r="M297" s="5"/>
      <c r="N297" s="5"/>
      <c r="O297" s="5"/>
      <c r="P297" s="5"/>
      <c r="Q297" s="5"/>
    </row>
    <row r="298" spans="1:17" ht="12.75">
      <c r="A298" s="114"/>
      <c r="B298" s="165"/>
      <c r="C298" s="166"/>
      <c r="D298" s="188"/>
      <c r="E298" s="131" t="str">
        <f t="shared" ref="E298:F298" si="314">IFERROR(C298/($B298*$H$4),"")</f>
        <v/>
      </c>
      <c r="F298" s="131" t="str">
        <f t="shared" si="314"/>
        <v/>
      </c>
      <c r="G298" s="131" t="str">
        <f ca="1">IFERROR(POWER(E298-VLOOKUP(A298,I:J,2,FALSE),2)+POWER(F298-VLOOKUP(A298,I:K,3,FALSE),2),"")</f>
        <v/>
      </c>
      <c r="H298" s="5"/>
      <c r="I298" s="125"/>
      <c r="J298" s="125"/>
      <c r="K298" s="125"/>
      <c r="L298" s="5"/>
      <c r="M298" s="5"/>
      <c r="N298" s="5"/>
      <c r="O298" s="5"/>
      <c r="P298" s="5"/>
      <c r="Q298" s="5"/>
    </row>
    <row r="299" spans="1:17" ht="12.75">
      <c r="A299" s="114"/>
      <c r="B299" s="165"/>
      <c r="C299" s="166"/>
      <c r="D299" s="188"/>
      <c r="E299" s="131" t="str">
        <f t="shared" ref="E299:F299" si="315">IFERROR(C299/($B299*$H$4),"")</f>
        <v/>
      </c>
      <c r="F299" s="131" t="str">
        <f t="shared" si="315"/>
        <v/>
      </c>
      <c r="G299" s="131" t="str">
        <f ca="1">IFERROR(POWER(E299-VLOOKUP(A299,I:J,2,FALSE),2)+POWER(F299-VLOOKUP(A299,I:K,3,FALSE),2),"")</f>
        <v/>
      </c>
      <c r="H299" s="5"/>
      <c r="I299" s="125"/>
      <c r="J299" s="125"/>
      <c r="K299" s="125"/>
      <c r="L299" s="5"/>
      <c r="M299" s="5"/>
      <c r="N299" s="5"/>
      <c r="O299" s="5"/>
      <c r="P299" s="5"/>
      <c r="Q299" s="5"/>
    </row>
    <row r="300" spans="1:17" ht="12.75">
      <c r="A300" s="114"/>
      <c r="B300" s="165"/>
      <c r="C300" s="166"/>
      <c r="D300" s="188"/>
      <c r="E300" s="131" t="str">
        <f t="shared" ref="E300:F300" si="316">IFERROR(C300/($B300*$H$4),"")</f>
        <v/>
      </c>
      <c r="F300" s="131" t="str">
        <f t="shared" si="316"/>
        <v/>
      </c>
      <c r="G300" s="131" t="str">
        <f ca="1">IFERROR(POWER(E300-VLOOKUP(A300,I:J,2,FALSE),2)+POWER(F300-VLOOKUP(A300,I:K,3,FALSE),2),"")</f>
        <v/>
      </c>
      <c r="H300" s="5"/>
      <c r="I300" s="125"/>
      <c r="J300" s="125"/>
      <c r="K300" s="125"/>
      <c r="L300" s="5"/>
      <c r="M300" s="5"/>
      <c r="N300" s="5"/>
      <c r="O300" s="5"/>
      <c r="P300" s="5"/>
      <c r="Q300" s="5"/>
    </row>
    <row r="301" spans="1:17" ht="12.75">
      <c r="A301" s="114"/>
      <c r="B301" s="165"/>
      <c r="C301" s="166"/>
      <c r="D301" s="188"/>
      <c r="E301" s="131" t="str">
        <f t="shared" ref="E301:F301" si="317">IFERROR(C301/($B301*$H$4),"")</f>
        <v/>
      </c>
      <c r="F301" s="131" t="str">
        <f t="shared" si="317"/>
        <v/>
      </c>
      <c r="G301" s="131" t="str">
        <f ca="1">IFERROR(POWER(E301-VLOOKUP(A301,I:J,2,FALSE),2)+POWER(F301-VLOOKUP(A301,I:K,3,FALSE),2),"")</f>
        <v/>
      </c>
      <c r="H301" s="5"/>
      <c r="I301" s="125"/>
      <c r="J301" s="125"/>
      <c r="K301" s="125"/>
      <c r="L301" s="5"/>
      <c r="M301" s="5"/>
      <c r="N301" s="5"/>
      <c r="O301" s="5"/>
      <c r="P301" s="5"/>
      <c r="Q301" s="5"/>
    </row>
    <row r="302" spans="1:17" ht="12.75">
      <c r="A302" s="114"/>
      <c r="B302" s="165"/>
      <c r="C302" s="166"/>
      <c r="D302" s="188"/>
      <c r="E302" s="131" t="str">
        <f t="shared" ref="E302:F302" si="318">IFERROR(C302/($B302*$H$4),"")</f>
        <v/>
      </c>
      <c r="F302" s="131" t="str">
        <f t="shared" si="318"/>
        <v/>
      </c>
      <c r="G302" s="131" t="str">
        <f ca="1">IFERROR(POWER(E302-VLOOKUP(A302,I:J,2,FALSE),2)+POWER(F302-VLOOKUP(A302,I:K,3,FALSE),2),"")</f>
        <v/>
      </c>
      <c r="H302" s="5"/>
      <c r="I302" s="125"/>
      <c r="J302" s="125"/>
      <c r="K302" s="125"/>
      <c r="L302" s="5"/>
      <c r="M302" s="5"/>
      <c r="N302" s="5"/>
      <c r="O302" s="5"/>
      <c r="P302" s="5"/>
      <c r="Q302" s="5"/>
    </row>
    <row r="303" spans="1:17" ht="12.75">
      <c r="A303" s="114"/>
      <c r="B303" s="165"/>
      <c r="C303" s="166"/>
      <c r="D303" s="188"/>
      <c r="E303" s="131" t="str">
        <f t="shared" ref="E303:F303" si="319">IFERROR(C303/($B303*$H$4),"")</f>
        <v/>
      </c>
      <c r="F303" s="131" t="str">
        <f t="shared" si="319"/>
        <v/>
      </c>
      <c r="G303" s="131" t="str">
        <f ca="1">IFERROR(POWER(E303-VLOOKUP(A303,I:J,2,FALSE),2)+POWER(F303-VLOOKUP(A303,I:K,3,FALSE),2),"")</f>
        <v/>
      </c>
      <c r="H303" s="5"/>
      <c r="I303" s="125"/>
      <c r="J303" s="125"/>
      <c r="K303" s="125"/>
      <c r="L303" s="5"/>
      <c r="M303" s="5"/>
      <c r="N303" s="5"/>
      <c r="O303" s="5"/>
      <c r="P303" s="5"/>
      <c r="Q303" s="5"/>
    </row>
    <row r="304" spans="1:17" ht="12.75">
      <c r="A304" s="114"/>
      <c r="B304" s="165"/>
      <c r="C304" s="166"/>
      <c r="D304" s="188"/>
      <c r="E304" s="131" t="str">
        <f t="shared" ref="E304:F304" si="320">IFERROR(C304/($B304*$H$4),"")</f>
        <v/>
      </c>
      <c r="F304" s="131" t="str">
        <f t="shared" si="320"/>
        <v/>
      </c>
      <c r="G304" s="131" t="str">
        <f ca="1">IFERROR(POWER(E304-VLOOKUP(A304,I:J,2,FALSE),2)+POWER(F304-VLOOKUP(A304,I:K,3,FALSE),2),"")</f>
        <v/>
      </c>
      <c r="H304" s="5"/>
      <c r="I304" s="125"/>
      <c r="J304" s="125"/>
      <c r="K304" s="125"/>
      <c r="L304" s="5"/>
      <c r="M304" s="5"/>
      <c r="N304" s="5"/>
      <c r="O304" s="5"/>
      <c r="P304" s="5"/>
      <c r="Q304" s="5"/>
    </row>
    <row r="305" spans="1:17" ht="12.75">
      <c r="A305" s="114"/>
      <c r="B305" s="165"/>
      <c r="C305" s="166"/>
      <c r="D305" s="188"/>
      <c r="E305" s="131" t="str">
        <f t="shared" ref="E305:F305" si="321">IFERROR(C305/($B305*$H$4),"")</f>
        <v/>
      </c>
      <c r="F305" s="131" t="str">
        <f t="shared" si="321"/>
        <v/>
      </c>
      <c r="G305" s="131" t="str">
        <f ca="1">IFERROR(POWER(E305-VLOOKUP(A305,I:J,2,FALSE),2)+POWER(F305-VLOOKUP(A305,I:K,3,FALSE),2),"")</f>
        <v/>
      </c>
      <c r="H305" s="5"/>
      <c r="I305" s="125"/>
      <c r="J305" s="125"/>
      <c r="K305" s="125"/>
      <c r="L305" s="5"/>
      <c r="M305" s="5"/>
      <c r="N305" s="5"/>
      <c r="O305" s="5"/>
      <c r="P305" s="5"/>
      <c r="Q305" s="5"/>
    </row>
    <row r="306" spans="1:17" ht="12.75">
      <c r="A306" s="114"/>
      <c r="B306" s="165"/>
      <c r="C306" s="166"/>
      <c r="D306" s="188"/>
      <c r="E306" s="131" t="str">
        <f t="shared" ref="E306:F306" si="322">IFERROR(C306/($B306*$H$4),"")</f>
        <v/>
      </c>
      <c r="F306" s="131" t="str">
        <f t="shared" si="322"/>
        <v/>
      </c>
      <c r="G306" s="131" t="str">
        <f ca="1">IFERROR(POWER(E306-VLOOKUP(A306,I:J,2,FALSE),2)+POWER(F306-VLOOKUP(A306,I:K,3,FALSE),2),"")</f>
        <v/>
      </c>
      <c r="H306" s="5"/>
      <c r="I306" s="125"/>
      <c r="J306" s="125"/>
      <c r="K306" s="125"/>
      <c r="L306" s="5"/>
      <c r="M306" s="5"/>
      <c r="N306" s="5"/>
      <c r="O306" s="5"/>
      <c r="P306" s="5"/>
      <c r="Q306" s="5"/>
    </row>
    <row r="307" spans="1:17" ht="12.75">
      <c r="A307" s="114"/>
      <c r="B307" s="165"/>
      <c r="C307" s="166"/>
      <c r="D307" s="188"/>
      <c r="E307" s="131" t="str">
        <f t="shared" ref="E307:F307" si="323">IFERROR(C307/($B307*$H$4),"")</f>
        <v/>
      </c>
      <c r="F307" s="131" t="str">
        <f t="shared" si="323"/>
        <v/>
      </c>
      <c r="G307" s="131" t="str">
        <f ca="1">IFERROR(POWER(E307-VLOOKUP(A307,I:J,2,FALSE),2)+POWER(F307-VLOOKUP(A307,I:K,3,FALSE),2),"")</f>
        <v/>
      </c>
      <c r="H307" s="5"/>
      <c r="I307" s="125"/>
      <c r="J307" s="125"/>
      <c r="K307" s="125"/>
      <c r="L307" s="5"/>
      <c r="M307" s="5"/>
      <c r="N307" s="5"/>
      <c r="O307" s="5"/>
      <c r="P307" s="5"/>
      <c r="Q307" s="5"/>
    </row>
    <row r="308" spans="1:17" ht="12.75">
      <c r="A308" s="114"/>
      <c r="B308" s="165"/>
      <c r="C308" s="166"/>
      <c r="D308" s="188"/>
      <c r="E308" s="131" t="str">
        <f t="shared" ref="E308:F308" si="324">IFERROR(C308/($B308*$H$4),"")</f>
        <v/>
      </c>
      <c r="F308" s="131" t="str">
        <f t="shared" si="324"/>
        <v/>
      </c>
      <c r="G308" s="131" t="str">
        <f ca="1">IFERROR(POWER(E308-VLOOKUP(A308,I:J,2,FALSE),2)+POWER(F308-VLOOKUP(A308,I:K,3,FALSE),2),"")</f>
        <v/>
      </c>
      <c r="H308" s="5"/>
      <c r="I308" s="125"/>
      <c r="J308" s="125"/>
      <c r="K308" s="125"/>
      <c r="L308" s="5"/>
      <c r="M308" s="5"/>
      <c r="N308" s="5"/>
      <c r="O308" s="5"/>
      <c r="P308" s="5"/>
      <c r="Q308" s="5"/>
    </row>
    <row r="309" spans="1:17" ht="12.75">
      <c r="A309" s="114"/>
      <c r="B309" s="165"/>
      <c r="C309" s="166"/>
      <c r="D309" s="188"/>
      <c r="E309" s="131" t="str">
        <f t="shared" ref="E309:F309" si="325">IFERROR(C309/($B309*$H$4),"")</f>
        <v/>
      </c>
      <c r="F309" s="131" t="str">
        <f t="shared" si="325"/>
        <v/>
      </c>
      <c r="G309" s="131" t="str">
        <f ca="1">IFERROR(POWER(E309-VLOOKUP(A309,I:J,2,FALSE),2)+POWER(F309-VLOOKUP(A309,I:K,3,FALSE),2),"")</f>
        <v/>
      </c>
      <c r="H309" s="5"/>
      <c r="I309" s="125"/>
      <c r="J309" s="125"/>
      <c r="K309" s="125"/>
      <c r="L309" s="5"/>
      <c r="M309" s="5"/>
      <c r="N309" s="5"/>
      <c r="O309" s="5"/>
      <c r="P309" s="5"/>
      <c r="Q309" s="5"/>
    </row>
    <row r="310" spans="1:17" ht="12.75">
      <c r="A310" s="114"/>
      <c r="B310" s="165"/>
      <c r="C310" s="166"/>
      <c r="D310" s="188"/>
      <c r="E310" s="131" t="str">
        <f t="shared" ref="E310:F310" si="326">IFERROR(C310/($B310*$H$4),"")</f>
        <v/>
      </c>
      <c r="F310" s="131" t="str">
        <f t="shared" si="326"/>
        <v/>
      </c>
      <c r="G310" s="131" t="str">
        <f ca="1">IFERROR(POWER(E310-VLOOKUP(A310,I:J,2,FALSE),2)+POWER(F310-VLOOKUP(A310,I:K,3,FALSE),2),"")</f>
        <v/>
      </c>
      <c r="H310" s="5"/>
      <c r="I310" s="125"/>
      <c r="J310" s="125"/>
      <c r="K310" s="125"/>
      <c r="L310" s="5"/>
      <c r="M310" s="5"/>
      <c r="N310" s="5"/>
      <c r="O310" s="5"/>
      <c r="P310" s="5"/>
      <c r="Q310" s="5"/>
    </row>
    <row r="311" spans="1:17" ht="12.75">
      <c r="A311" s="114"/>
      <c r="B311" s="165"/>
      <c r="C311" s="166"/>
      <c r="D311" s="188"/>
      <c r="E311" s="131" t="str">
        <f t="shared" ref="E311:F311" si="327">IFERROR(C311/($B311*$H$4),"")</f>
        <v/>
      </c>
      <c r="F311" s="131" t="str">
        <f t="shared" si="327"/>
        <v/>
      </c>
      <c r="G311" s="131" t="str">
        <f ca="1">IFERROR(POWER(E311-VLOOKUP(A311,I:J,2,FALSE),2)+POWER(F311-VLOOKUP(A311,I:K,3,FALSE),2),"")</f>
        <v/>
      </c>
      <c r="H311" s="5"/>
      <c r="I311" s="125"/>
      <c r="J311" s="125"/>
      <c r="K311" s="125"/>
      <c r="L311" s="5"/>
      <c r="M311" s="5"/>
      <c r="N311" s="5"/>
      <c r="O311" s="5"/>
      <c r="P311" s="5"/>
      <c r="Q311" s="5"/>
    </row>
    <row r="312" spans="1:17" ht="12.75">
      <c r="A312" s="114"/>
      <c r="B312" s="165"/>
      <c r="C312" s="166"/>
      <c r="D312" s="188"/>
      <c r="E312" s="131" t="str">
        <f t="shared" ref="E312:F312" si="328">IFERROR(C312/($B312*$H$4),"")</f>
        <v/>
      </c>
      <c r="F312" s="131" t="str">
        <f t="shared" si="328"/>
        <v/>
      </c>
      <c r="G312" s="131" t="str">
        <f ca="1">IFERROR(POWER(E312-VLOOKUP(A312,I:J,2,FALSE),2)+POWER(F312-VLOOKUP(A312,I:K,3,FALSE),2),"")</f>
        <v/>
      </c>
      <c r="H312" s="5"/>
      <c r="I312" s="125"/>
      <c r="J312" s="125"/>
      <c r="K312" s="125"/>
      <c r="L312" s="5"/>
      <c r="M312" s="5"/>
      <c r="N312" s="5"/>
      <c r="O312" s="5"/>
      <c r="P312" s="5"/>
      <c r="Q312" s="5"/>
    </row>
    <row r="313" spans="1:17" ht="12.75">
      <c r="A313" s="114"/>
      <c r="B313" s="165"/>
      <c r="C313" s="166"/>
      <c r="D313" s="188"/>
      <c r="E313" s="131" t="str">
        <f t="shared" ref="E313:F313" si="329">IFERROR(C313/($B313*$H$4),"")</f>
        <v/>
      </c>
      <c r="F313" s="131" t="str">
        <f t="shared" si="329"/>
        <v/>
      </c>
      <c r="G313" s="131" t="str">
        <f ca="1">IFERROR(POWER(E313-VLOOKUP(A313,I:J,2,FALSE),2)+POWER(F313-VLOOKUP(A313,I:K,3,FALSE),2),"")</f>
        <v/>
      </c>
      <c r="H313" s="5"/>
      <c r="I313" s="125"/>
      <c r="J313" s="125"/>
      <c r="K313" s="125"/>
      <c r="L313" s="5"/>
      <c r="M313" s="5"/>
      <c r="N313" s="5"/>
      <c r="O313" s="5"/>
      <c r="P313" s="5"/>
      <c r="Q313" s="5"/>
    </row>
    <row r="314" spans="1:17" ht="12.75">
      <c r="A314" s="114"/>
      <c r="B314" s="165"/>
      <c r="C314" s="166"/>
      <c r="D314" s="188"/>
      <c r="E314" s="131" t="str">
        <f t="shared" ref="E314:F314" si="330">IFERROR(C314/($B314*$H$4),"")</f>
        <v/>
      </c>
      <c r="F314" s="131" t="str">
        <f t="shared" si="330"/>
        <v/>
      </c>
      <c r="G314" s="131" t="str">
        <f ca="1">IFERROR(POWER(E314-VLOOKUP(A314,I:J,2,FALSE),2)+POWER(F314-VLOOKUP(A314,I:K,3,FALSE),2),"")</f>
        <v/>
      </c>
      <c r="H314" s="5"/>
      <c r="I314" s="125"/>
      <c r="J314" s="125"/>
      <c r="K314" s="125"/>
      <c r="L314" s="5"/>
      <c r="M314" s="5"/>
      <c r="N314" s="5"/>
      <c r="O314" s="5"/>
      <c r="P314" s="5"/>
      <c r="Q314" s="5"/>
    </row>
    <row r="315" spans="1:17" ht="12.75">
      <c r="A315" s="114"/>
      <c r="B315" s="165"/>
      <c r="C315" s="166"/>
      <c r="D315" s="188"/>
      <c r="E315" s="131" t="str">
        <f t="shared" ref="E315:F315" si="331">IFERROR(C315/($B315*$H$4),"")</f>
        <v/>
      </c>
      <c r="F315" s="131" t="str">
        <f t="shared" si="331"/>
        <v/>
      </c>
      <c r="G315" s="131" t="str">
        <f ca="1">IFERROR(POWER(E315-VLOOKUP(A315,I:J,2,FALSE),2)+POWER(F315-VLOOKUP(A315,I:K,3,FALSE),2),"")</f>
        <v/>
      </c>
      <c r="H315" s="5"/>
      <c r="I315" s="125"/>
      <c r="J315" s="125"/>
      <c r="K315" s="125"/>
      <c r="L315" s="5"/>
      <c r="M315" s="5"/>
      <c r="N315" s="5"/>
      <c r="O315" s="5"/>
      <c r="P315" s="5"/>
      <c r="Q315" s="5"/>
    </row>
    <row r="316" spans="1:17" ht="12.75">
      <c r="A316" s="114"/>
      <c r="B316" s="165"/>
      <c r="C316" s="166"/>
      <c r="D316" s="188"/>
      <c r="E316" s="131" t="str">
        <f t="shared" ref="E316:F316" si="332">IFERROR(C316/($B316*$H$4),"")</f>
        <v/>
      </c>
      <c r="F316" s="131" t="str">
        <f t="shared" si="332"/>
        <v/>
      </c>
      <c r="G316" s="131" t="str">
        <f ca="1">IFERROR(POWER(E316-VLOOKUP(A316,I:J,2,FALSE),2)+POWER(F316-VLOOKUP(A316,I:K,3,FALSE),2),"")</f>
        <v/>
      </c>
      <c r="H316" s="5"/>
      <c r="I316" s="125"/>
      <c r="J316" s="125"/>
      <c r="K316" s="125"/>
      <c r="L316" s="5"/>
      <c r="M316" s="5"/>
      <c r="N316" s="5"/>
      <c r="O316" s="5"/>
      <c r="P316" s="5"/>
      <c r="Q316" s="5"/>
    </row>
    <row r="317" spans="1:17" ht="12.75">
      <c r="A317" s="114"/>
      <c r="B317" s="165"/>
      <c r="C317" s="166"/>
      <c r="D317" s="188"/>
      <c r="E317" s="131" t="str">
        <f t="shared" ref="E317:F317" si="333">IFERROR(C317/($B317*$H$4),"")</f>
        <v/>
      </c>
      <c r="F317" s="131" t="str">
        <f t="shared" si="333"/>
        <v/>
      </c>
      <c r="G317" s="131" t="str">
        <f ca="1">IFERROR(POWER(E317-VLOOKUP(A317,I:J,2,FALSE),2)+POWER(F317-VLOOKUP(A317,I:K,3,FALSE),2),"")</f>
        <v/>
      </c>
      <c r="H317" s="5"/>
      <c r="I317" s="125"/>
      <c r="J317" s="125"/>
      <c r="K317" s="125"/>
      <c r="L317" s="5"/>
      <c r="M317" s="5"/>
      <c r="N317" s="5"/>
      <c r="O317" s="5"/>
      <c r="P317" s="5"/>
      <c r="Q317" s="5"/>
    </row>
    <row r="318" spans="1:17" ht="12.75">
      <c r="A318" s="114"/>
      <c r="B318" s="165"/>
      <c r="C318" s="166"/>
      <c r="D318" s="188"/>
      <c r="E318" s="131" t="str">
        <f t="shared" ref="E318:F318" si="334">IFERROR(C318/($B318*$H$4),"")</f>
        <v/>
      </c>
      <c r="F318" s="131" t="str">
        <f t="shared" si="334"/>
        <v/>
      </c>
      <c r="G318" s="131" t="str">
        <f ca="1">IFERROR(POWER(E318-VLOOKUP(A318,I:J,2,FALSE),2)+POWER(F318-VLOOKUP(A318,I:K,3,FALSE),2),"")</f>
        <v/>
      </c>
      <c r="H318" s="5"/>
      <c r="I318" s="125"/>
      <c r="J318" s="125"/>
      <c r="K318" s="125"/>
      <c r="L318" s="5"/>
      <c r="M318" s="5"/>
      <c r="N318" s="5"/>
      <c r="O318" s="5"/>
      <c r="P318" s="5"/>
      <c r="Q318" s="5"/>
    </row>
    <row r="319" spans="1:17" ht="12.75">
      <c r="A319" s="114"/>
      <c r="B319" s="165"/>
      <c r="C319" s="166"/>
      <c r="D319" s="188"/>
      <c r="E319" s="131" t="str">
        <f t="shared" ref="E319:F319" si="335">IFERROR(C319/($B319*$H$4),"")</f>
        <v/>
      </c>
      <c r="F319" s="131" t="str">
        <f t="shared" si="335"/>
        <v/>
      </c>
      <c r="G319" s="131" t="str">
        <f ca="1">IFERROR(POWER(E319-VLOOKUP(A319,I:J,2,FALSE),2)+POWER(F319-VLOOKUP(A319,I:K,3,FALSE),2),"")</f>
        <v/>
      </c>
      <c r="H319" s="5"/>
      <c r="I319" s="125"/>
      <c r="J319" s="125"/>
      <c r="K319" s="125"/>
      <c r="L319" s="5"/>
      <c r="M319" s="5"/>
      <c r="N319" s="5"/>
      <c r="O319" s="5"/>
      <c r="P319" s="5"/>
      <c r="Q319" s="5"/>
    </row>
    <row r="320" spans="1:17" ht="12.75">
      <c r="A320" s="114"/>
      <c r="B320" s="165"/>
      <c r="C320" s="166"/>
      <c r="D320" s="188"/>
      <c r="E320" s="131" t="str">
        <f t="shared" ref="E320:F320" si="336">IFERROR(C320/($B320*$H$4),"")</f>
        <v/>
      </c>
      <c r="F320" s="131" t="str">
        <f t="shared" si="336"/>
        <v/>
      </c>
      <c r="G320" s="131" t="str">
        <f ca="1">IFERROR(POWER(E320-VLOOKUP(A320,I:J,2,FALSE),2)+POWER(F320-VLOOKUP(A320,I:K,3,FALSE),2),"")</f>
        <v/>
      </c>
      <c r="H320" s="5"/>
      <c r="I320" s="125"/>
      <c r="J320" s="125"/>
      <c r="K320" s="125"/>
      <c r="L320" s="5"/>
      <c r="M320" s="5"/>
      <c r="N320" s="5"/>
      <c r="O320" s="5"/>
      <c r="P320" s="5"/>
      <c r="Q320" s="5"/>
    </row>
    <row r="321" spans="1:17" ht="12.75">
      <c r="A321" s="114"/>
      <c r="B321" s="165"/>
      <c r="C321" s="166"/>
      <c r="D321" s="188"/>
      <c r="E321" s="131" t="str">
        <f t="shared" ref="E321:F321" si="337">IFERROR(C321/($B321*$H$4),"")</f>
        <v/>
      </c>
      <c r="F321" s="131" t="str">
        <f t="shared" si="337"/>
        <v/>
      </c>
      <c r="G321" s="131" t="str">
        <f ca="1">IFERROR(POWER(E321-VLOOKUP(A321,I:J,2,FALSE),2)+POWER(F321-VLOOKUP(A321,I:K,3,FALSE),2),"")</f>
        <v/>
      </c>
      <c r="H321" s="5"/>
      <c r="I321" s="125"/>
      <c r="J321" s="125"/>
      <c r="K321" s="125"/>
      <c r="L321" s="5"/>
      <c r="M321" s="5"/>
      <c r="N321" s="5"/>
      <c r="O321" s="5"/>
      <c r="P321" s="5"/>
      <c r="Q321" s="5"/>
    </row>
    <row r="322" spans="1:17" ht="12.75">
      <c r="A322" s="114"/>
      <c r="B322" s="165"/>
      <c r="C322" s="166"/>
      <c r="D322" s="188"/>
      <c r="E322" s="131" t="str">
        <f t="shared" ref="E322:F322" si="338">IFERROR(C322/($B322*$H$4),"")</f>
        <v/>
      </c>
      <c r="F322" s="131" t="str">
        <f t="shared" si="338"/>
        <v/>
      </c>
      <c r="G322" s="131" t="str">
        <f ca="1">IFERROR(POWER(E322-VLOOKUP(A322,I:J,2,FALSE),2)+POWER(F322-VLOOKUP(A322,I:K,3,FALSE),2),"")</f>
        <v/>
      </c>
      <c r="H322" s="5"/>
      <c r="I322" s="125"/>
      <c r="J322" s="125"/>
      <c r="K322" s="125"/>
      <c r="L322" s="5"/>
      <c r="M322" s="5"/>
      <c r="N322" s="5"/>
      <c r="O322" s="5"/>
      <c r="P322" s="5"/>
      <c r="Q322" s="5"/>
    </row>
    <row r="323" spans="1:17" ht="12.75">
      <c r="A323" s="114"/>
      <c r="B323" s="165"/>
      <c r="C323" s="166"/>
      <c r="D323" s="188"/>
      <c r="E323" s="131" t="str">
        <f t="shared" ref="E323:F323" si="339">IFERROR(C323/($B323*$H$4),"")</f>
        <v/>
      </c>
      <c r="F323" s="131" t="str">
        <f t="shared" si="339"/>
        <v/>
      </c>
      <c r="G323" s="131" t="str">
        <f ca="1">IFERROR(POWER(E323-VLOOKUP(A323,I:J,2,FALSE),2)+POWER(F323-VLOOKUP(A323,I:K,3,FALSE),2),"")</f>
        <v/>
      </c>
      <c r="H323" s="5"/>
      <c r="I323" s="125"/>
      <c r="J323" s="125"/>
      <c r="K323" s="125"/>
      <c r="L323" s="5"/>
      <c r="M323" s="5"/>
      <c r="N323" s="5"/>
      <c r="O323" s="5"/>
      <c r="P323" s="5"/>
      <c r="Q323" s="5"/>
    </row>
    <row r="324" spans="1:17" ht="12.75">
      <c r="A324" s="114"/>
      <c r="B324" s="165"/>
      <c r="C324" s="166"/>
      <c r="D324" s="188"/>
      <c r="E324" s="131" t="str">
        <f t="shared" ref="E324:F324" si="340">IFERROR(C324/($B324*$H$4),"")</f>
        <v/>
      </c>
      <c r="F324" s="131" t="str">
        <f t="shared" si="340"/>
        <v/>
      </c>
      <c r="G324" s="131" t="str">
        <f ca="1">IFERROR(POWER(E324-VLOOKUP(A324,I:J,2,FALSE),2)+POWER(F324-VLOOKUP(A324,I:K,3,FALSE),2),"")</f>
        <v/>
      </c>
      <c r="H324" s="5"/>
      <c r="I324" s="125"/>
      <c r="J324" s="125"/>
      <c r="K324" s="125"/>
      <c r="L324" s="5"/>
      <c r="M324" s="5"/>
      <c r="N324" s="5"/>
      <c r="O324" s="5"/>
      <c r="P324" s="5"/>
      <c r="Q324" s="5"/>
    </row>
    <row r="325" spans="1:17" ht="12.75">
      <c r="A325" s="114"/>
      <c r="B325" s="165"/>
      <c r="C325" s="166"/>
      <c r="D325" s="188"/>
      <c r="E325" s="131" t="str">
        <f t="shared" ref="E325:F325" si="341">IFERROR(C325/($B325*$H$4),"")</f>
        <v/>
      </c>
      <c r="F325" s="131" t="str">
        <f t="shared" si="341"/>
        <v/>
      </c>
      <c r="G325" s="131" t="str">
        <f ca="1">IFERROR(POWER(E325-VLOOKUP(A325,I:J,2,FALSE),2)+POWER(F325-VLOOKUP(A325,I:K,3,FALSE),2),"")</f>
        <v/>
      </c>
      <c r="H325" s="5"/>
      <c r="I325" s="125"/>
      <c r="J325" s="125"/>
      <c r="K325" s="125"/>
      <c r="L325" s="5"/>
      <c r="M325" s="5"/>
      <c r="N325" s="5"/>
      <c r="O325" s="5"/>
      <c r="P325" s="5"/>
      <c r="Q325" s="5"/>
    </row>
    <row r="326" spans="1:17" ht="12.75">
      <c r="A326" s="114"/>
      <c r="B326" s="165"/>
      <c r="C326" s="166"/>
      <c r="D326" s="188"/>
      <c r="E326" s="131" t="str">
        <f t="shared" ref="E326:F326" si="342">IFERROR(C326/($B326*$H$4),"")</f>
        <v/>
      </c>
      <c r="F326" s="131" t="str">
        <f t="shared" si="342"/>
        <v/>
      </c>
      <c r="G326" s="131" t="str">
        <f ca="1">IFERROR(POWER(E326-VLOOKUP(A326,I:J,2,FALSE),2)+POWER(F326-VLOOKUP(A326,I:K,3,FALSE),2),"")</f>
        <v/>
      </c>
      <c r="H326" s="5"/>
      <c r="I326" s="125"/>
      <c r="J326" s="125"/>
      <c r="K326" s="125"/>
      <c r="L326" s="5"/>
      <c r="M326" s="5"/>
      <c r="N326" s="5"/>
      <c r="O326" s="5"/>
      <c r="P326" s="5"/>
      <c r="Q326" s="5"/>
    </row>
    <row r="327" spans="1:17" ht="12.75">
      <c r="A327" s="114"/>
      <c r="B327" s="165"/>
      <c r="C327" s="166"/>
      <c r="D327" s="188"/>
      <c r="E327" s="131" t="str">
        <f t="shared" ref="E327:F327" si="343">IFERROR(C327/($B327*$H$4),"")</f>
        <v/>
      </c>
      <c r="F327" s="131" t="str">
        <f t="shared" si="343"/>
        <v/>
      </c>
      <c r="G327" s="131" t="str">
        <f ca="1">IFERROR(POWER(E327-VLOOKUP(A327,I:J,2,FALSE),2)+POWER(F327-VLOOKUP(A327,I:K,3,FALSE),2),"")</f>
        <v/>
      </c>
      <c r="H327" s="5"/>
      <c r="I327" s="125"/>
      <c r="J327" s="125"/>
      <c r="K327" s="125"/>
      <c r="L327" s="5"/>
      <c r="M327" s="5"/>
      <c r="N327" s="5"/>
      <c r="O327" s="5"/>
      <c r="P327" s="5"/>
      <c r="Q327" s="5"/>
    </row>
    <row r="328" spans="1:17" ht="12.75">
      <c r="A328" s="114"/>
      <c r="B328" s="165"/>
      <c r="C328" s="166"/>
      <c r="D328" s="188"/>
      <c r="E328" s="131" t="str">
        <f t="shared" ref="E328:F328" si="344">IFERROR(C328/($B328*$H$4),"")</f>
        <v/>
      </c>
      <c r="F328" s="131" t="str">
        <f t="shared" si="344"/>
        <v/>
      </c>
      <c r="G328" s="131" t="str">
        <f ca="1">IFERROR(POWER(E328-VLOOKUP(A328,I:J,2,FALSE),2)+POWER(F328-VLOOKUP(A328,I:K,3,FALSE),2),"")</f>
        <v/>
      </c>
      <c r="H328" s="5"/>
      <c r="I328" s="125"/>
      <c r="J328" s="125"/>
      <c r="K328" s="125"/>
      <c r="L328" s="5"/>
      <c r="M328" s="5"/>
      <c r="N328" s="5"/>
      <c r="O328" s="5"/>
      <c r="P328" s="5"/>
      <c r="Q328" s="5"/>
    </row>
    <row r="329" spans="1:17" ht="12.75">
      <c r="A329" s="114"/>
      <c r="B329" s="165"/>
      <c r="C329" s="166"/>
      <c r="D329" s="188"/>
      <c r="E329" s="131" t="str">
        <f t="shared" ref="E329:F329" si="345">IFERROR(C329/($B329*$H$4),"")</f>
        <v/>
      </c>
      <c r="F329" s="131" t="str">
        <f t="shared" si="345"/>
        <v/>
      </c>
      <c r="G329" s="131" t="str">
        <f ca="1">IFERROR(POWER(E329-VLOOKUP(A329,I:J,2,FALSE),2)+POWER(F329-VLOOKUP(A329,I:K,3,FALSE),2),"")</f>
        <v/>
      </c>
      <c r="H329" s="5"/>
      <c r="I329" s="125"/>
      <c r="J329" s="125"/>
      <c r="K329" s="125"/>
      <c r="L329" s="5"/>
      <c r="M329" s="5"/>
      <c r="N329" s="5"/>
      <c r="O329" s="5"/>
      <c r="P329" s="5"/>
      <c r="Q329" s="5"/>
    </row>
    <row r="330" spans="1:17" ht="12.75">
      <c r="A330" s="114"/>
      <c r="B330" s="165"/>
      <c r="C330" s="166"/>
      <c r="D330" s="188"/>
      <c r="E330" s="131" t="str">
        <f t="shared" ref="E330:F330" si="346">IFERROR(C330/($B330*$H$4),"")</f>
        <v/>
      </c>
      <c r="F330" s="131" t="str">
        <f t="shared" si="346"/>
        <v/>
      </c>
      <c r="G330" s="131" t="str">
        <f ca="1">IFERROR(POWER(E330-VLOOKUP(A330,I:J,2,FALSE),2)+POWER(F330-VLOOKUP(A330,I:K,3,FALSE),2),"")</f>
        <v/>
      </c>
      <c r="H330" s="5"/>
      <c r="I330" s="125"/>
      <c r="J330" s="125"/>
      <c r="K330" s="125"/>
      <c r="L330" s="5"/>
      <c r="M330" s="5"/>
      <c r="N330" s="5"/>
      <c r="O330" s="5"/>
      <c r="P330" s="5"/>
      <c r="Q330" s="5"/>
    </row>
    <row r="331" spans="1:17" ht="12.75">
      <c r="A331" s="114"/>
      <c r="B331" s="165"/>
      <c r="C331" s="166"/>
      <c r="D331" s="188"/>
      <c r="E331" s="131" t="str">
        <f t="shared" ref="E331:F331" si="347">IFERROR(C331/($B331*$H$4),"")</f>
        <v/>
      </c>
      <c r="F331" s="131" t="str">
        <f t="shared" si="347"/>
        <v/>
      </c>
      <c r="G331" s="131" t="str">
        <f ca="1">IFERROR(POWER(E331-VLOOKUP(A331,I:J,2,FALSE),2)+POWER(F331-VLOOKUP(A331,I:K,3,FALSE),2),"")</f>
        <v/>
      </c>
      <c r="H331" s="5"/>
      <c r="I331" s="125"/>
      <c r="J331" s="125"/>
      <c r="K331" s="125"/>
      <c r="L331" s="5"/>
      <c r="M331" s="5"/>
      <c r="N331" s="5"/>
      <c r="O331" s="5"/>
      <c r="P331" s="5"/>
      <c r="Q331" s="5"/>
    </row>
    <row r="332" spans="1:17" ht="12.75">
      <c r="A332" s="114"/>
      <c r="B332" s="165"/>
      <c r="C332" s="166"/>
      <c r="D332" s="188"/>
      <c r="E332" s="131" t="str">
        <f t="shared" ref="E332:F332" si="348">IFERROR(C332/($B332*$H$4),"")</f>
        <v/>
      </c>
      <c r="F332" s="131" t="str">
        <f t="shared" si="348"/>
        <v/>
      </c>
      <c r="G332" s="131" t="str">
        <f ca="1">IFERROR(POWER(E332-VLOOKUP(A332,I:J,2,FALSE),2)+POWER(F332-VLOOKUP(A332,I:K,3,FALSE),2),"")</f>
        <v/>
      </c>
      <c r="H332" s="5"/>
      <c r="I332" s="125"/>
      <c r="J332" s="125"/>
      <c r="K332" s="125"/>
      <c r="L332" s="5"/>
      <c r="M332" s="5"/>
      <c r="N332" s="5"/>
      <c r="O332" s="5"/>
      <c r="P332" s="5"/>
      <c r="Q332" s="5"/>
    </row>
    <row r="333" spans="1:17" ht="12.75">
      <c r="A333" s="114"/>
      <c r="B333" s="165"/>
      <c r="C333" s="166"/>
      <c r="D333" s="188"/>
      <c r="E333" s="131" t="str">
        <f t="shared" ref="E333:F333" si="349">IFERROR(C333/($B333*$H$4),"")</f>
        <v/>
      </c>
      <c r="F333" s="131" t="str">
        <f t="shared" si="349"/>
        <v/>
      </c>
      <c r="G333" s="131" t="str">
        <f ca="1">IFERROR(POWER(E333-VLOOKUP(A333,I:J,2,FALSE),2)+POWER(F333-VLOOKUP(A333,I:K,3,FALSE),2),"")</f>
        <v/>
      </c>
      <c r="H333" s="5"/>
      <c r="I333" s="125"/>
      <c r="J333" s="125"/>
      <c r="K333" s="125"/>
      <c r="L333" s="5"/>
      <c r="M333" s="5"/>
      <c r="N333" s="5"/>
      <c r="O333" s="5"/>
      <c r="P333" s="5"/>
      <c r="Q333" s="5"/>
    </row>
    <row r="334" spans="1:17" ht="12.75">
      <c r="A334" s="114"/>
      <c r="B334" s="165"/>
      <c r="C334" s="166"/>
      <c r="D334" s="188"/>
      <c r="E334" s="131" t="str">
        <f t="shared" ref="E334:F334" si="350">IFERROR(C334/($B334*$H$4),"")</f>
        <v/>
      </c>
      <c r="F334" s="131" t="str">
        <f t="shared" si="350"/>
        <v/>
      </c>
      <c r="G334" s="131" t="str">
        <f ca="1">IFERROR(POWER(E334-VLOOKUP(A334,I:J,2,FALSE),2)+POWER(F334-VLOOKUP(A334,I:K,3,FALSE),2),"")</f>
        <v/>
      </c>
      <c r="H334" s="5"/>
      <c r="I334" s="125"/>
      <c r="J334" s="125"/>
      <c r="K334" s="125"/>
      <c r="L334" s="5"/>
      <c r="M334" s="5"/>
      <c r="N334" s="5"/>
      <c r="O334" s="5"/>
      <c r="P334" s="5"/>
      <c r="Q334" s="5"/>
    </row>
    <row r="335" spans="1:17" ht="12.75">
      <c r="A335" s="114"/>
      <c r="B335" s="165"/>
      <c r="C335" s="166"/>
      <c r="D335" s="188"/>
      <c r="E335" s="131" t="str">
        <f t="shared" ref="E335:F335" si="351">IFERROR(C335/($B335*$H$4),"")</f>
        <v/>
      </c>
      <c r="F335" s="131" t="str">
        <f t="shared" si="351"/>
        <v/>
      </c>
      <c r="G335" s="131" t="str">
        <f ca="1">IFERROR(POWER(E335-VLOOKUP(A335,I:J,2,FALSE),2)+POWER(F335-VLOOKUP(A335,I:K,3,FALSE),2),"")</f>
        <v/>
      </c>
      <c r="H335" s="5"/>
      <c r="I335" s="125"/>
      <c r="J335" s="125"/>
      <c r="K335" s="125"/>
      <c r="L335" s="5"/>
      <c r="M335" s="5"/>
      <c r="N335" s="5"/>
      <c r="O335" s="5"/>
      <c r="P335" s="5"/>
      <c r="Q335" s="5"/>
    </row>
    <row r="336" spans="1:17" ht="12.75">
      <c r="A336" s="114"/>
      <c r="B336" s="165"/>
      <c r="C336" s="166"/>
      <c r="D336" s="188"/>
      <c r="E336" s="131" t="str">
        <f t="shared" ref="E336:F336" si="352">IFERROR(C336/($B336*$H$4),"")</f>
        <v/>
      </c>
      <c r="F336" s="131" t="str">
        <f t="shared" si="352"/>
        <v/>
      </c>
      <c r="G336" s="131" t="str">
        <f ca="1">IFERROR(POWER(E336-VLOOKUP(A336,I:J,2,FALSE),2)+POWER(F336-VLOOKUP(A336,I:K,3,FALSE),2),"")</f>
        <v/>
      </c>
      <c r="H336" s="5"/>
      <c r="I336" s="125"/>
      <c r="J336" s="125"/>
      <c r="K336" s="125"/>
      <c r="L336" s="5"/>
      <c r="M336" s="5"/>
      <c r="N336" s="5"/>
      <c r="O336" s="5"/>
      <c r="P336" s="5"/>
      <c r="Q336" s="5"/>
    </row>
    <row r="337" spans="1:17" ht="12.75">
      <c r="A337" s="114"/>
      <c r="B337" s="165"/>
      <c r="C337" s="166"/>
      <c r="D337" s="188"/>
      <c r="E337" s="131" t="str">
        <f t="shared" ref="E337:F337" si="353">IFERROR(C337/($B337*$H$4),"")</f>
        <v/>
      </c>
      <c r="F337" s="131" t="str">
        <f t="shared" si="353"/>
        <v/>
      </c>
      <c r="G337" s="131" t="str">
        <f ca="1">IFERROR(POWER(E337-VLOOKUP(A337,I:J,2,FALSE),2)+POWER(F337-VLOOKUP(A337,I:K,3,FALSE),2),"")</f>
        <v/>
      </c>
      <c r="H337" s="5"/>
      <c r="I337" s="125"/>
      <c r="J337" s="125"/>
      <c r="K337" s="125"/>
      <c r="L337" s="5"/>
      <c r="M337" s="5"/>
      <c r="N337" s="5"/>
      <c r="O337" s="5"/>
      <c r="P337" s="5"/>
      <c r="Q337" s="5"/>
    </row>
    <row r="338" spans="1:17" ht="12.75">
      <c r="A338" s="114"/>
      <c r="B338" s="165"/>
      <c r="C338" s="166"/>
      <c r="D338" s="188"/>
      <c r="E338" s="131" t="str">
        <f t="shared" ref="E338:F338" si="354">IFERROR(C338/($B338*$H$4),"")</f>
        <v/>
      </c>
      <c r="F338" s="131" t="str">
        <f t="shared" si="354"/>
        <v/>
      </c>
      <c r="G338" s="131" t="str">
        <f ca="1">IFERROR(POWER(E338-VLOOKUP(A338,I:J,2,FALSE),2)+POWER(F338-VLOOKUP(A338,I:K,3,FALSE),2),"")</f>
        <v/>
      </c>
      <c r="H338" s="5"/>
      <c r="I338" s="125"/>
      <c r="J338" s="125"/>
      <c r="K338" s="125"/>
      <c r="L338" s="5"/>
      <c r="M338" s="5"/>
      <c r="N338" s="5"/>
      <c r="O338" s="5"/>
      <c r="P338" s="5"/>
      <c r="Q338" s="5"/>
    </row>
    <row r="339" spans="1:17" ht="12.75">
      <c r="A339" s="114"/>
      <c r="B339" s="165"/>
      <c r="C339" s="166"/>
      <c r="D339" s="188"/>
      <c r="E339" s="131" t="str">
        <f t="shared" ref="E339:F339" si="355">IFERROR(C339/($B339*$H$4),"")</f>
        <v/>
      </c>
      <c r="F339" s="131" t="str">
        <f t="shared" si="355"/>
        <v/>
      </c>
      <c r="G339" s="131" t="str">
        <f ca="1">IFERROR(POWER(E339-VLOOKUP(A339,I:J,2,FALSE),2)+POWER(F339-VLOOKUP(A339,I:K,3,FALSE),2),"")</f>
        <v/>
      </c>
      <c r="H339" s="5"/>
      <c r="I339" s="125"/>
      <c r="J339" s="125"/>
      <c r="K339" s="125"/>
      <c r="L339" s="5"/>
      <c r="M339" s="5"/>
      <c r="N339" s="5"/>
      <c r="O339" s="5"/>
      <c r="P339" s="5"/>
      <c r="Q339" s="5"/>
    </row>
    <row r="340" spans="1:17" ht="12.75">
      <c r="A340" s="114"/>
      <c r="B340" s="165"/>
      <c r="C340" s="166"/>
      <c r="D340" s="188"/>
      <c r="E340" s="131" t="str">
        <f t="shared" ref="E340:F340" si="356">IFERROR(C340/($B340*$H$4),"")</f>
        <v/>
      </c>
      <c r="F340" s="131" t="str">
        <f t="shared" si="356"/>
        <v/>
      </c>
      <c r="G340" s="131" t="str">
        <f ca="1">IFERROR(POWER(E340-VLOOKUP(A340,I:J,2,FALSE),2)+POWER(F340-VLOOKUP(A340,I:K,3,FALSE),2),"")</f>
        <v/>
      </c>
      <c r="H340" s="5"/>
      <c r="I340" s="125"/>
      <c r="J340" s="125"/>
      <c r="K340" s="125"/>
      <c r="L340" s="5"/>
      <c r="M340" s="5"/>
      <c r="N340" s="5"/>
      <c r="O340" s="5"/>
      <c r="P340" s="5"/>
      <c r="Q340" s="5"/>
    </row>
    <row r="341" spans="1:17" ht="12.75">
      <c r="A341" s="114"/>
      <c r="B341" s="165"/>
      <c r="C341" s="166"/>
      <c r="D341" s="188"/>
      <c r="E341" s="131" t="str">
        <f t="shared" ref="E341:F341" si="357">IFERROR(C341/($B341*$H$4),"")</f>
        <v/>
      </c>
      <c r="F341" s="131" t="str">
        <f t="shared" si="357"/>
        <v/>
      </c>
      <c r="G341" s="131" t="str">
        <f ca="1">IFERROR(POWER(E341-VLOOKUP(A341,I:J,2,FALSE),2)+POWER(F341-VLOOKUP(A341,I:K,3,FALSE),2),"")</f>
        <v/>
      </c>
      <c r="H341" s="5"/>
      <c r="I341" s="125"/>
      <c r="J341" s="125"/>
      <c r="K341" s="125"/>
      <c r="L341" s="5"/>
      <c r="M341" s="5"/>
      <c r="N341" s="5"/>
      <c r="O341" s="5"/>
      <c r="P341" s="5"/>
      <c r="Q341" s="5"/>
    </row>
    <row r="342" spans="1:17" ht="12.75">
      <c r="A342" s="114"/>
      <c r="B342" s="165"/>
      <c r="C342" s="166"/>
      <c r="D342" s="188"/>
      <c r="E342" s="131" t="str">
        <f t="shared" ref="E342:F342" si="358">IFERROR(C342/($B342*$H$4),"")</f>
        <v/>
      </c>
      <c r="F342" s="131" t="str">
        <f t="shared" si="358"/>
        <v/>
      </c>
      <c r="G342" s="131" t="str">
        <f ca="1">IFERROR(POWER(E342-VLOOKUP(A342,I:J,2,FALSE),2)+POWER(F342-VLOOKUP(A342,I:K,3,FALSE),2),"")</f>
        <v/>
      </c>
      <c r="H342" s="5"/>
      <c r="I342" s="125"/>
      <c r="J342" s="125"/>
      <c r="K342" s="125"/>
      <c r="L342" s="5"/>
      <c r="M342" s="5"/>
      <c r="N342" s="5"/>
      <c r="O342" s="5"/>
      <c r="P342" s="5"/>
      <c r="Q342" s="5"/>
    </row>
    <row r="343" spans="1:17" ht="12.75">
      <c r="A343" s="114"/>
      <c r="B343" s="165"/>
      <c r="C343" s="166"/>
      <c r="D343" s="188"/>
      <c r="E343" s="131" t="str">
        <f t="shared" ref="E343:F343" si="359">IFERROR(C343/($B343*$H$4),"")</f>
        <v/>
      </c>
      <c r="F343" s="131" t="str">
        <f t="shared" si="359"/>
        <v/>
      </c>
      <c r="G343" s="131" t="str">
        <f ca="1">IFERROR(POWER(E343-VLOOKUP(A343,I:J,2,FALSE),2)+POWER(F343-VLOOKUP(A343,I:K,3,FALSE),2),"")</f>
        <v/>
      </c>
      <c r="H343" s="5"/>
      <c r="I343" s="125"/>
      <c r="J343" s="125"/>
      <c r="K343" s="125"/>
      <c r="L343" s="5"/>
      <c r="M343" s="5"/>
      <c r="N343" s="5"/>
      <c r="O343" s="5"/>
      <c r="P343" s="5"/>
      <c r="Q343" s="5"/>
    </row>
    <row r="344" spans="1:17" ht="12.75">
      <c r="A344" s="114"/>
      <c r="B344" s="165"/>
      <c r="C344" s="166"/>
      <c r="D344" s="188"/>
      <c r="E344" s="131" t="str">
        <f t="shared" ref="E344:F344" si="360">IFERROR(C344/($B344*$H$4),"")</f>
        <v/>
      </c>
      <c r="F344" s="131" t="str">
        <f t="shared" si="360"/>
        <v/>
      </c>
      <c r="G344" s="131" t="str">
        <f ca="1">IFERROR(POWER(E344-VLOOKUP(A344,I:J,2,FALSE),2)+POWER(F344-VLOOKUP(A344,I:K,3,FALSE),2),"")</f>
        <v/>
      </c>
      <c r="H344" s="5"/>
      <c r="I344" s="125"/>
      <c r="J344" s="125"/>
      <c r="K344" s="125"/>
      <c r="L344" s="5"/>
      <c r="M344" s="5"/>
      <c r="N344" s="5"/>
      <c r="O344" s="5"/>
      <c r="P344" s="5"/>
      <c r="Q344" s="5"/>
    </row>
    <row r="345" spans="1:17" ht="12.75">
      <c r="A345" s="114"/>
      <c r="B345" s="165"/>
      <c r="C345" s="166"/>
      <c r="D345" s="188"/>
      <c r="E345" s="131" t="str">
        <f t="shared" ref="E345:F345" si="361">IFERROR(C345/($B345*$H$4),"")</f>
        <v/>
      </c>
      <c r="F345" s="131" t="str">
        <f t="shared" si="361"/>
        <v/>
      </c>
      <c r="G345" s="131" t="str">
        <f ca="1">IFERROR(POWER(E345-VLOOKUP(A345,I:J,2,FALSE),2)+POWER(F345-VLOOKUP(A345,I:K,3,FALSE),2),"")</f>
        <v/>
      </c>
      <c r="H345" s="5"/>
      <c r="I345" s="125"/>
      <c r="J345" s="125"/>
      <c r="K345" s="125"/>
      <c r="L345" s="5"/>
      <c r="M345" s="5"/>
      <c r="N345" s="5"/>
      <c r="O345" s="5"/>
      <c r="P345" s="5"/>
      <c r="Q345" s="5"/>
    </row>
    <row r="346" spans="1:17" ht="12.75">
      <c r="A346" s="114"/>
      <c r="B346" s="165"/>
      <c r="C346" s="166"/>
      <c r="D346" s="188"/>
      <c r="E346" s="131" t="str">
        <f t="shared" ref="E346:F346" si="362">IFERROR(C346/($B346*$H$4),"")</f>
        <v/>
      </c>
      <c r="F346" s="131" t="str">
        <f t="shared" si="362"/>
        <v/>
      </c>
      <c r="G346" s="131" t="str">
        <f ca="1">IFERROR(POWER(E346-VLOOKUP(A346,I:J,2,FALSE),2)+POWER(F346-VLOOKUP(A346,I:K,3,FALSE),2),"")</f>
        <v/>
      </c>
      <c r="H346" s="5"/>
      <c r="I346" s="125"/>
      <c r="J346" s="125"/>
      <c r="K346" s="125"/>
      <c r="L346" s="5"/>
      <c r="M346" s="5"/>
      <c r="N346" s="5"/>
      <c r="O346" s="5"/>
      <c r="P346" s="5"/>
      <c r="Q346" s="5"/>
    </row>
    <row r="347" spans="1:17" ht="12.75">
      <c r="A347" s="114"/>
      <c r="B347" s="165"/>
      <c r="C347" s="166"/>
      <c r="D347" s="188"/>
      <c r="E347" s="131" t="str">
        <f t="shared" ref="E347:F347" si="363">IFERROR(C347/($B347*$H$4),"")</f>
        <v/>
      </c>
      <c r="F347" s="131" t="str">
        <f t="shared" si="363"/>
        <v/>
      </c>
      <c r="G347" s="131" t="str">
        <f ca="1">IFERROR(POWER(E347-VLOOKUP(A347,I:J,2,FALSE),2)+POWER(F347-VLOOKUP(A347,I:K,3,FALSE),2),"")</f>
        <v/>
      </c>
      <c r="H347" s="5"/>
      <c r="I347" s="125"/>
      <c r="J347" s="125"/>
      <c r="K347" s="125"/>
      <c r="L347" s="5"/>
      <c r="M347" s="5"/>
      <c r="N347" s="5"/>
      <c r="O347" s="5"/>
      <c r="P347" s="5"/>
      <c r="Q347" s="5"/>
    </row>
    <row r="348" spans="1:17" ht="12.75">
      <c r="A348" s="114"/>
      <c r="B348" s="165"/>
      <c r="C348" s="166"/>
      <c r="D348" s="188"/>
      <c r="E348" s="131" t="str">
        <f t="shared" ref="E348:F348" si="364">IFERROR(C348/($B348*$H$4),"")</f>
        <v/>
      </c>
      <c r="F348" s="131" t="str">
        <f t="shared" si="364"/>
        <v/>
      </c>
      <c r="G348" s="131" t="str">
        <f ca="1">IFERROR(POWER(E348-VLOOKUP(A348,I:J,2,FALSE),2)+POWER(F348-VLOOKUP(A348,I:K,3,FALSE),2),"")</f>
        <v/>
      </c>
      <c r="H348" s="5"/>
      <c r="I348" s="125"/>
      <c r="J348" s="125"/>
      <c r="K348" s="125"/>
      <c r="L348" s="5"/>
      <c r="M348" s="5"/>
      <c r="N348" s="5"/>
      <c r="O348" s="5"/>
      <c r="P348" s="5"/>
      <c r="Q348" s="5"/>
    </row>
    <row r="349" spans="1:17" ht="12.75">
      <c r="A349" s="114"/>
      <c r="B349" s="165"/>
      <c r="C349" s="166"/>
      <c r="D349" s="188"/>
      <c r="E349" s="131" t="str">
        <f t="shared" ref="E349:F349" si="365">IFERROR(C349/($B349*$H$4),"")</f>
        <v/>
      </c>
      <c r="F349" s="131" t="str">
        <f t="shared" si="365"/>
        <v/>
      </c>
      <c r="G349" s="131" t="str">
        <f ca="1">IFERROR(POWER(E349-VLOOKUP(A349,I:J,2,FALSE),2)+POWER(F349-VLOOKUP(A349,I:K,3,FALSE),2),"")</f>
        <v/>
      </c>
      <c r="H349" s="5"/>
      <c r="I349" s="125"/>
      <c r="J349" s="125"/>
      <c r="K349" s="125"/>
      <c r="L349" s="5"/>
      <c r="M349" s="5"/>
      <c r="N349" s="5"/>
      <c r="O349" s="5"/>
      <c r="P349" s="5"/>
      <c r="Q349" s="5"/>
    </row>
    <row r="350" spans="1:17" ht="12.75">
      <c r="A350" s="114"/>
      <c r="B350" s="165"/>
      <c r="C350" s="166"/>
      <c r="D350" s="188"/>
      <c r="E350" s="131" t="str">
        <f t="shared" ref="E350:F350" si="366">IFERROR(C350/($B350*$H$4),"")</f>
        <v/>
      </c>
      <c r="F350" s="131" t="str">
        <f t="shared" si="366"/>
        <v/>
      </c>
      <c r="G350" s="131" t="str">
        <f ca="1">IFERROR(POWER(E350-VLOOKUP(A350,I:J,2,FALSE),2)+POWER(F350-VLOOKUP(A350,I:K,3,FALSE),2),"")</f>
        <v/>
      </c>
      <c r="H350" s="5"/>
      <c r="I350" s="125"/>
      <c r="J350" s="125"/>
      <c r="K350" s="125"/>
      <c r="L350" s="5"/>
      <c r="M350" s="5"/>
      <c r="N350" s="5"/>
      <c r="O350" s="5"/>
      <c r="P350" s="5"/>
      <c r="Q350" s="5"/>
    </row>
    <row r="351" spans="1:17" ht="12.75">
      <c r="A351" s="114"/>
      <c r="B351" s="165"/>
      <c r="C351" s="166"/>
      <c r="D351" s="188"/>
      <c r="E351" s="131" t="str">
        <f t="shared" ref="E351:F351" si="367">IFERROR(C351/($B351*$H$4),"")</f>
        <v/>
      </c>
      <c r="F351" s="131" t="str">
        <f t="shared" si="367"/>
        <v/>
      </c>
      <c r="G351" s="131" t="str">
        <f ca="1">IFERROR(POWER(E351-VLOOKUP(A351,I:J,2,FALSE),2)+POWER(F351-VLOOKUP(A351,I:K,3,FALSE),2),"")</f>
        <v/>
      </c>
      <c r="H351" s="5"/>
      <c r="I351" s="125"/>
      <c r="J351" s="125"/>
      <c r="K351" s="125"/>
      <c r="L351" s="5"/>
      <c r="M351" s="5"/>
      <c r="N351" s="5"/>
      <c r="O351" s="5"/>
      <c r="P351" s="5"/>
      <c r="Q351" s="5"/>
    </row>
    <row r="352" spans="1:17" ht="12.75">
      <c r="A352" s="114"/>
      <c r="B352" s="165"/>
      <c r="C352" s="166"/>
      <c r="D352" s="188"/>
      <c r="E352" s="131" t="str">
        <f t="shared" ref="E352:F352" si="368">IFERROR(C352/($B352*$H$4),"")</f>
        <v/>
      </c>
      <c r="F352" s="131" t="str">
        <f t="shared" si="368"/>
        <v/>
      </c>
      <c r="G352" s="131" t="str">
        <f ca="1">IFERROR(POWER(E352-VLOOKUP(A352,I:J,2,FALSE),2)+POWER(F352-VLOOKUP(A352,I:K,3,FALSE),2),"")</f>
        <v/>
      </c>
      <c r="H352" s="5"/>
      <c r="I352" s="125"/>
      <c r="J352" s="125"/>
      <c r="K352" s="125"/>
      <c r="L352" s="5"/>
      <c r="M352" s="5"/>
      <c r="N352" s="5"/>
      <c r="O352" s="5"/>
      <c r="P352" s="5"/>
      <c r="Q352" s="5"/>
    </row>
    <row r="353" spans="1:17" ht="12.75">
      <c r="A353" s="114"/>
      <c r="B353" s="165"/>
      <c r="C353" s="166"/>
      <c r="D353" s="188"/>
      <c r="E353" s="131" t="str">
        <f t="shared" ref="E353:F353" si="369">IFERROR(C353/($B353*$H$4),"")</f>
        <v/>
      </c>
      <c r="F353" s="131" t="str">
        <f t="shared" si="369"/>
        <v/>
      </c>
      <c r="G353" s="131" t="str">
        <f ca="1">IFERROR(POWER(E353-VLOOKUP(A353,I:J,2,FALSE),2)+POWER(F353-VLOOKUP(A353,I:K,3,FALSE),2),"")</f>
        <v/>
      </c>
      <c r="H353" s="5"/>
      <c r="I353" s="125"/>
      <c r="J353" s="125"/>
      <c r="K353" s="125"/>
      <c r="L353" s="5"/>
      <c r="M353" s="5"/>
      <c r="N353" s="5"/>
      <c r="O353" s="5"/>
      <c r="P353" s="5"/>
      <c r="Q353" s="5"/>
    </row>
    <row r="354" spans="1:17" ht="12.75">
      <c r="A354" s="114"/>
      <c r="B354" s="165"/>
      <c r="C354" s="166"/>
      <c r="D354" s="188"/>
      <c r="E354" s="131" t="str">
        <f t="shared" ref="E354:F354" si="370">IFERROR(C354/($B354*$H$4),"")</f>
        <v/>
      </c>
      <c r="F354" s="131" t="str">
        <f t="shared" si="370"/>
        <v/>
      </c>
      <c r="G354" s="131" t="str">
        <f ca="1">IFERROR(POWER(E354-VLOOKUP(A354,I:J,2,FALSE),2)+POWER(F354-VLOOKUP(A354,I:K,3,FALSE),2),"")</f>
        <v/>
      </c>
      <c r="H354" s="5"/>
      <c r="I354" s="125"/>
      <c r="J354" s="125"/>
      <c r="K354" s="125"/>
      <c r="L354" s="5"/>
      <c r="M354" s="5"/>
      <c r="N354" s="5"/>
      <c r="O354" s="5"/>
      <c r="P354" s="5"/>
      <c r="Q354" s="5"/>
    </row>
    <row r="355" spans="1:17" ht="12.75">
      <c r="A355" s="114"/>
      <c r="B355" s="165"/>
      <c r="C355" s="166"/>
      <c r="D355" s="188"/>
      <c r="E355" s="131" t="str">
        <f t="shared" ref="E355:F355" si="371">IFERROR(C355/($B355*$H$4),"")</f>
        <v/>
      </c>
      <c r="F355" s="131" t="str">
        <f t="shared" si="371"/>
        <v/>
      </c>
      <c r="G355" s="131" t="str">
        <f ca="1">IFERROR(POWER(E355-VLOOKUP(A355,I:J,2,FALSE),2)+POWER(F355-VLOOKUP(A355,I:K,3,FALSE),2),"")</f>
        <v/>
      </c>
      <c r="H355" s="5"/>
      <c r="I355" s="125"/>
      <c r="J355" s="125"/>
      <c r="K355" s="125"/>
      <c r="L355" s="5"/>
      <c r="M355" s="5"/>
      <c r="N355" s="5"/>
      <c r="O355" s="5"/>
      <c r="P355" s="5"/>
      <c r="Q355" s="5"/>
    </row>
    <row r="356" spans="1:17" ht="12.75">
      <c r="A356" s="114"/>
      <c r="B356" s="165"/>
      <c r="C356" s="166"/>
      <c r="D356" s="188"/>
      <c r="E356" s="131" t="str">
        <f t="shared" ref="E356:F356" si="372">IFERROR(C356/($B356*$H$4),"")</f>
        <v/>
      </c>
      <c r="F356" s="131" t="str">
        <f t="shared" si="372"/>
        <v/>
      </c>
      <c r="G356" s="131" t="str">
        <f ca="1">IFERROR(POWER(E356-VLOOKUP(A356,I:J,2,FALSE),2)+POWER(F356-VLOOKUP(A356,I:K,3,FALSE),2),"")</f>
        <v/>
      </c>
      <c r="H356" s="5"/>
      <c r="I356" s="125"/>
      <c r="J356" s="125"/>
      <c r="K356" s="125"/>
      <c r="L356" s="5"/>
      <c r="M356" s="5"/>
      <c r="N356" s="5"/>
      <c r="O356" s="5"/>
      <c r="P356" s="5"/>
      <c r="Q356" s="5"/>
    </row>
    <row r="357" spans="1:17" ht="12.75">
      <c r="A357" s="114"/>
      <c r="B357" s="165"/>
      <c r="C357" s="166"/>
      <c r="D357" s="188"/>
      <c r="E357" s="131" t="str">
        <f t="shared" ref="E357:F357" si="373">IFERROR(C357/($B357*$H$4),"")</f>
        <v/>
      </c>
      <c r="F357" s="131" t="str">
        <f t="shared" si="373"/>
        <v/>
      </c>
      <c r="G357" s="131" t="str">
        <f ca="1">IFERROR(POWER(E357-VLOOKUP(A357,I:J,2,FALSE),2)+POWER(F357-VLOOKUP(A357,I:K,3,FALSE),2),"")</f>
        <v/>
      </c>
      <c r="H357" s="5"/>
      <c r="I357" s="125"/>
      <c r="J357" s="125"/>
      <c r="K357" s="125"/>
      <c r="L357" s="5"/>
      <c r="M357" s="5"/>
      <c r="N357" s="5"/>
      <c r="O357" s="5"/>
      <c r="P357" s="5"/>
      <c r="Q357" s="5"/>
    </row>
    <row r="358" spans="1:17" ht="12.75">
      <c r="A358" s="114"/>
      <c r="B358" s="165"/>
      <c r="C358" s="166"/>
      <c r="D358" s="188"/>
      <c r="E358" s="131" t="str">
        <f t="shared" ref="E358:F358" si="374">IFERROR(C358/($B358*$H$4),"")</f>
        <v/>
      </c>
      <c r="F358" s="131" t="str">
        <f t="shared" si="374"/>
        <v/>
      </c>
      <c r="G358" s="131" t="str">
        <f ca="1">IFERROR(POWER(E358-VLOOKUP(A358,I:J,2,FALSE),2)+POWER(F358-VLOOKUP(A358,I:K,3,FALSE),2),"")</f>
        <v/>
      </c>
      <c r="H358" s="5"/>
      <c r="I358" s="125"/>
      <c r="J358" s="125"/>
      <c r="K358" s="125"/>
      <c r="L358" s="5"/>
      <c r="M358" s="5"/>
      <c r="N358" s="5"/>
      <c r="O358" s="5"/>
      <c r="P358" s="5"/>
      <c r="Q358" s="5"/>
    </row>
    <row r="359" spans="1:17" ht="12.75">
      <c r="A359" s="114"/>
      <c r="B359" s="165"/>
      <c r="C359" s="166"/>
      <c r="D359" s="188"/>
      <c r="E359" s="131" t="str">
        <f t="shared" ref="E359:F359" si="375">IFERROR(C359/($B359*$H$4),"")</f>
        <v/>
      </c>
      <c r="F359" s="131" t="str">
        <f t="shared" si="375"/>
        <v/>
      </c>
      <c r="G359" s="131" t="str">
        <f ca="1">IFERROR(POWER(E359-VLOOKUP(A359,I:J,2,FALSE),2)+POWER(F359-VLOOKUP(A359,I:K,3,FALSE),2),"")</f>
        <v/>
      </c>
      <c r="H359" s="5"/>
      <c r="I359" s="125"/>
      <c r="J359" s="125"/>
      <c r="K359" s="125"/>
      <c r="L359" s="5"/>
      <c r="M359" s="5"/>
      <c r="N359" s="5"/>
      <c r="O359" s="5"/>
      <c r="P359" s="5"/>
      <c r="Q359" s="5"/>
    </row>
    <row r="360" spans="1:17" ht="12.75">
      <c r="A360" s="114"/>
      <c r="B360" s="165"/>
      <c r="C360" s="166"/>
      <c r="D360" s="188"/>
      <c r="E360" s="131" t="str">
        <f t="shared" ref="E360:F360" si="376">IFERROR(C360/($B360*$H$4),"")</f>
        <v/>
      </c>
      <c r="F360" s="131" t="str">
        <f t="shared" si="376"/>
        <v/>
      </c>
      <c r="G360" s="131" t="str">
        <f ca="1">IFERROR(POWER(E360-VLOOKUP(A360,I:J,2,FALSE),2)+POWER(F360-VLOOKUP(A360,I:K,3,FALSE),2),"")</f>
        <v/>
      </c>
      <c r="H360" s="5"/>
      <c r="I360" s="125"/>
      <c r="J360" s="125"/>
      <c r="K360" s="125"/>
      <c r="L360" s="5"/>
      <c r="M360" s="5"/>
      <c r="N360" s="5"/>
      <c r="O360" s="5"/>
      <c r="P360" s="5"/>
      <c r="Q360" s="5"/>
    </row>
    <row r="361" spans="1:17" ht="12.75">
      <c r="A361" s="114"/>
      <c r="B361" s="165"/>
      <c r="C361" s="166"/>
      <c r="D361" s="188"/>
      <c r="E361" s="131" t="str">
        <f t="shared" ref="E361:F361" si="377">IFERROR(C361/($B361*$H$4),"")</f>
        <v/>
      </c>
      <c r="F361" s="131" t="str">
        <f t="shared" si="377"/>
        <v/>
      </c>
      <c r="G361" s="131" t="str">
        <f ca="1">IFERROR(POWER(E361-VLOOKUP(A361,I:J,2,FALSE),2)+POWER(F361-VLOOKUP(A361,I:K,3,FALSE),2),"")</f>
        <v/>
      </c>
      <c r="H361" s="5"/>
      <c r="I361" s="125"/>
      <c r="J361" s="125"/>
      <c r="K361" s="125"/>
      <c r="L361" s="5"/>
      <c r="M361" s="5"/>
      <c r="N361" s="5"/>
      <c r="O361" s="5"/>
      <c r="P361" s="5"/>
      <c r="Q361" s="5"/>
    </row>
    <row r="362" spans="1:17" ht="12.75">
      <c r="A362" s="114"/>
      <c r="B362" s="165"/>
      <c r="C362" s="166"/>
      <c r="D362" s="188"/>
      <c r="E362" s="131" t="str">
        <f t="shared" ref="E362:F362" si="378">IFERROR(C362/($B362*$H$4),"")</f>
        <v/>
      </c>
      <c r="F362" s="131" t="str">
        <f t="shared" si="378"/>
        <v/>
      </c>
      <c r="G362" s="131" t="str">
        <f ca="1">IFERROR(POWER(E362-VLOOKUP(A362,I:J,2,FALSE),2)+POWER(F362-VLOOKUP(A362,I:K,3,FALSE),2),"")</f>
        <v/>
      </c>
      <c r="H362" s="5"/>
      <c r="I362" s="125"/>
      <c r="J362" s="125"/>
      <c r="K362" s="125"/>
      <c r="L362" s="5"/>
      <c r="M362" s="5"/>
      <c r="N362" s="5"/>
      <c r="O362" s="5"/>
      <c r="P362" s="5"/>
      <c r="Q362" s="5"/>
    </row>
    <row r="363" spans="1:17" ht="12.75">
      <c r="A363" s="114"/>
      <c r="B363" s="165"/>
      <c r="C363" s="166"/>
      <c r="D363" s="188"/>
      <c r="E363" s="131" t="str">
        <f t="shared" ref="E363:F363" si="379">IFERROR(C363/($B363*$H$4),"")</f>
        <v/>
      </c>
      <c r="F363" s="131" t="str">
        <f t="shared" si="379"/>
        <v/>
      </c>
      <c r="G363" s="131" t="str">
        <f ca="1">IFERROR(POWER(E363-VLOOKUP(A363,I:J,2,FALSE),2)+POWER(F363-VLOOKUP(A363,I:K,3,FALSE),2),"")</f>
        <v/>
      </c>
      <c r="H363" s="5"/>
      <c r="I363" s="125"/>
      <c r="J363" s="125"/>
      <c r="K363" s="125"/>
      <c r="L363" s="5"/>
      <c r="M363" s="5"/>
      <c r="N363" s="5"/>
      <c r="O363" s="5"/>
      <c r="P363" s="5"/>
      <c r="Q363" s="5"/>
    </row>
    <row r="364" spans="1:17" ht="12.75">
      <c r="A364" s="114"/>
      <c r="B364" s="165"/>
      <c r="C364" s="166"/>
      <c r="D364" s="188"/>
      <c r="E364" s="131" t="str">
        <f t="shared" ref="E364:F364" si="380">IFERROR(C364/($B364*$H$4),"")</f>
        <v/>
      </c>
      <c r="F364" s="131" t="str">
        <f t="shared" si="380"/>
        <v/>
      </c>
      <c r="G364" s="131" t="str">
        <f ca="1">IFERROR(POWER(E364-VLOOKUP(A364,I:J,2,FALSE),2)+POWER(F364-VLOOKUP(A364,I:K,3,FALSE),2),"")</f>
        <v/>
      </c>
      <c r="H364" s="5"/>
      <c r="I364" s="125"/>
      <c r="J364" s="125"/>
      <c r="K364" s="125"/>
      <c r="L364" s="5"/>
      <c r="M364" s="5"/>
      <c r="N364" s="5"/>
      <c r="O364" s="5"/>
      <c r="P364" s="5"/>
      <c r="Q364" s="5"/>
    </row>
    <row r="365" spans="1:17" ht="12.75">
      <c r="A365" s="114"/>
      <c r="B365" s="165"/>
      <c r="C365" s="166"/>
      <c r="D365" s="188"/>
      <c r="E365" s="131" t="str">
        <f t="shared" ref="E365:F365" si="381">IFERROR(C365/($B365*$H$4),"")</f>
        <v/>
      </c>
      <c r="F365" s="131" t="str">
        <f t="shared" si="381"/>
        <v/>
      </c>
      <c r="G365" s="131" t="str">
        <f ca="1">IFERROR(POWER(E365-VLOOKUP(A365,I:J,2,FALSE),2)+POWER(F365-VLOOKUP(A365,I:K,3,FALSE),2),"")</f>
        <v/>
      </c>
      <c r="H365" s="5"/>
      <c r="I365" s="125"/>
      <c r="J365" s="125"/>
      <c r="K365" s="125"/>
      <c r="L365" s="5"/>
      <c r="M365" s="5"/>
      <c r="N365" s="5"/>
      <c r="O365" s="5"/>
      <c r="P365" s="5"/>
      <c r="Q365" s="5"/>
    </row>
    <row r="366" spans="1:17" ht="12.75">
      <c r="A366" s="114"/>
      <c r="B366" s="165"/>
      <c r="C366" s="166"/>
      <c r="D366" s="188"/>
      <c r="E366" s="131" t="str">
        <f t="shared" ref="E366:F366" si="382">IFERROR(C366/($B366*$H$4),"")</f>
        <v/>
      </c>
      <c r="F366" s="131" t="str">
        <f t="shared" si="382"/>
        <v/>
      </c>
      <c r="G366" s="131" t="str">
        <f ca="1">IFERROR(POWER(E366-VLOOKUP(A366,I:J,2,FALSE),2)+POWER(F366-VLOOKUP(A366,I:K,3,FALSE),2),"")</f>
        <v/>
      </c>
      <c r="H366" s="5"/>
      <c r="I366" s="125"/>
      <c r="J366" s="125"/>
      <c r="K366" s="125"/>
      <c r="L366" s="5"/>
      <c r="M366" s="5"/>
      <c r="N366" s="5"/>
      <c r="O366" s="5"/>
      <c r="P366" s="5"/>
      <c r="Q366" s="5"/>
    </row>
    <row r="367" spans="1:17" ht="12.75">
      <c r="A367" s="114"/>
      <c r="B367" s="165"/>
      <c r="C367" s="166"/>
      <c r="D367" s="188"/>
      <c r="E367" s="131" t="str">
        <f t="shared" ref="E367:F367" si="383">IFERROR(C367/($B367*$H$4),"")</f>
        <v/>
      </c>
      <c r="F367" s="131" t="str">
        <f t="shared" si="383"/>
        <v/>
      </c>
      <c r="G367" s="131" t="str">
        <f ca="1">IFERROR(POWER(E367-VLOOKUP(A367,I:J,2,FALSE),2)+POWER(F367-VLOOKUP(A367,I:K,3,FALSE),2),"")</f>
        <v/>
      </c>
      <c r="H367" s="5"/>
      <c r="I367" s="125"/>
      <c r="J367" s="125"/>
      <c r="K367" s="125"/>
      <c r="L367" s="5"/>
      <c r="M367" s="5"/>
      <c r="N367" s="5"/>
      <c r="O367" s="5"/>
      <c r="P367" s="5"/>
      <c r="Q367" s="5"/>
    </row>
    <row r="368" spans="1:17" ht="12.75">
      <c r="A368" s="114"/>
      <c r="B368" s="165"/>
      <c r="C368" s="166"/>
      <c r="D368" s="188"/>
      <c r="E368" s="131" t="str">
        <f t="shared" ref="E368:F368" si="384">IFERROR(C368/($B368*$H$4),"")</f>
        <v/>
      </c>
      <c r="F368" s="131" t="str">
        <f t="shared" si="384"/>
        <v/>
      </c>
      <c r="G368" s="131" t="str">
        <f ca="1">IFERROR(POWER(E368-VLOOKUP(A368,I:J,2,FALSE),2)+POWER(F368-VLOOKUP(A368,I:K,3,FALSE),2),"")</f>
        <v/>
      </c>
      <c r="H368" s="5"/>
      <c r="I368" s="125"/>
      <c r="J368" s="125"/>
      <c r="K368" s="125"/>
      <c r="L368" s="5"/>
      <c r="M368" s="5"/>
      <c r="N368" s="5"/>
      <c r="O368" s="5"/>
      <c r="P368" s="5"/>
      <c r="Q368" s="5"/>
    </row>
    <row r="369" spans="1:17" ht="12.75">
      <c r="A369" s="114"/>
      <c r="B369" s="165"/>
      <c r="C369" s="166"/>
      <c r="D369" s="188"/>
      <c r="E369" s="131" t="str">
        <f t="shared" ref="E369:F369" si="385">IFERROR(C369/($B369*$H$4),"")</f>
        <v/>
      </c>
      <c r="F369" s="131" t="str">
        <f t="shared" si="385"/>
        <v/>
      </c>
      <c r="G369" s="131" t="str">
        <f ca="1">IFERROR(POWER(E369-VLOOKUP(A369,I:J,2,FALSE),2)+POWER(F369-VLOOKUP(A369,I:K,3,FALSE),2),"")</f>
        <v/>
      </c>
      <c r="H369" s="5"/>
      <c r="I369" s="125"/>
      <c r="J369" s="125"/>
      <c r="K369" s="125"/>
      <c r="L369" s="5"/>
      <c r="M369" s="5"/>
      <c r="N369" s="5"/>
      <c r="O369" s="5"/>
      <c r="P369" s="5"/>
      <c r="Q369" s="5"/>
    </row>
    <row r="370" spans="1:17" ht="12.75">
      <c r="A370" s="114"/>
      <c r="B370" s="165"/>
      <c r="C370" s="166"/>
      <c r="D370" s="188"/>
      <c r="E370" s="131" t="str">
        <f t="shared" ref="E370:F370" si="386">IFERROR(C370/($B370*$H$4),"")</f>
        <v/>
      </c>
      <c r="F370" s="131" t="str">
        <f t="shared" si="386"/>
        <v/>
      </c>
      <c r="G370" s="131" t="str">
        <f ca="1">IFERROR(POWER(E370-VLOOKUP(A370,I:J,2,FALSE),2)+POWER(F370-VLOOKUP(A370,I:K,3,FALSE),2),"")</f>
        <v/>
      </c>
      <c r="H370" s="5"/>
      <c r="I370" s="125"/>
      <c r="J370" s="125"/>
      <c r="K370" s="125"/>
      <c r="L370" s="5"/>
      <c r="M370" s="5"/>
      <c r="N370" s="5"/>
      <c r="O370" s="5"/>
      <c r="P370" s="5"/>
      <c r="Q370" s="5"/>
    </row>
    <row r="371" spans="1:17" ht="12.75">
      <c r="A371" s="114"/>
      <c r="B371" s="165"/>
      <c r="C371" s="166"/>
      <c r="D371" s="188"/>
      <c r="E371" s="131" t="str">
        <f t="shared" ref="E371:F371" si="387">IFERROR(C371/($B371*$H$4),"")</f>
        <v/>
      </c>
      <c r="F371" s="131" t="str">
        <f t="shared" si="387"/>
        <v/>
      </c>
      <c r="G371" s="131" t="str">
        <f ca="1">IFERROR(POWER(E371-VLOOKUP(A371,I:J,2,FALSE),2)+POWER(F371-VLOOKUP(A371,I:K,3,FALSE),2),"")</f>
        <v/>
      </c>
      <c r="H371" s="5"/>
      <c r="I371" s="125"/>
      <c r="J371" s="125"/>
      <c r="K371" s="125"/>
      <c r="L371" s="5"/>
      <c r="M371" s="5"/>
      <c r="N371" s="5"/>
      <c r="O371" s="5"/>
      <c r="P371" s="5"/>
      <c r="Q371" s="5"/>
    </row>
    <row r="372" spans="1:17" ht="12.75">
      <c r="A372" s="114"/>
      <c r="B372" s="165"/>
      <c r="C372" s="166"/>
      <c r="D372" s="188"/>
      <c r="E372" s="131" t="str">
        <f t="shared" ref="E372:F372" si="388">IFERROR(C372/($B372*$H$4),"")</f>
        <v/>
      </c>
      <c r="F372" s="131" t="str">
        <f t="shared" si="388"/>
        <v/>
      </c>
      <c r="G372" s="131" t="str">
        <f ca="1">IFERROR(POWER(E372-VLOOKUP(A372,I:J,2,FALSE),2)+POWER(F372-VLOOKUP(A372,I:K,3,FALSE),2),"")</f>
        <v/>
      </c>
      <c r="H372" s="5"/>
      <c r="I372" s="125"/>
      <c r="J372" s="125"/>
      <c r="K372" s="125"/>
      <c r="L372" s="5"/>
      <c r="M372" s="5"/>
      <c r="N372" s="5"/>
      <c r="O372" s="5"/>
      <c r="P372" s="5"/>
      <c r="Q372" s="5"/>
    </row>
    <row r="373" spans="1:17" ht="12.75">
      <c r="A373" s="114"/>
      <c r="B373" s="165"/>
      <c r="C373" s="166"/>
      <c r="D373" s="188"/>
      <c r="E373" s="131" t="str">
        <f t="shared" ref="E373:F373" si="389">IFERROR(C373/($B373*$H$4),"")</f>
        <v/>
      </c>
      <c r="F373" s="131" t="str">
        <f t="shared" si="389"/>
        <v/>
      </c>
      <c r="G373" s="131" t="str">
        <f ca="1">IFERROR(POWER(E373-VLOOKUP(A373,I:J,2,FALSE),2)+POWER(F373-VLOOKUP(A373,I:K,3,FALSE),2),"")</f>
        <v/>
      </c>
      <c r="H373" s="5"/>
      <c r="I373" s="125"/>
      <c r="J373" s="125"/>
      <c r="K373" s="125"/>
      <c r="L373" s="5"/>
      <c r="M373" s="5"/>
      <c r="N373" s="5"/>
      <c r="O373" s="5"/>
      <c r="P373" s="5"/>
      <c r="Q373" s="5"/>
    </row>
    <row r="374" spans="1:17" ht="12.75">
      <c r="A374" s="114"/>
      <c r="B374" s="165"/>
      <c r="C374" s="166"/>
      <c r="D374" s="188"/>
      <c r="E374" s="131" t="str">
        <f t="shared" ref="E374:F374" si="390">IFERROR(C374/($B374*$H$4),"")</f>
        <v/>
      </c>
      <c r="F374" s="131" t="str">
        <f t="shared" si="390"/>
        <v/>
      </c>
      <c r="G374" s="131" t="str">
        <f ca="1">IFERROR(POWER(E374-VLOOKUP(A374,I:J,2,FALSE),2)+POWER(F374-VLOOKUP(A374,I:K,3,FALSE),2),"")</f>
        <v/>
      </c>
      <c r="H374" s="5"/>
      <c r="I374" s="125"/>
      <c r="J374" s="125"/>
      <c r="K374" s="125"/>
      <c r="L374" s="5"/>
      <c r="M374" s="5"/>
      <c r="N374" s="5"/>
      <c r="O374" s="5"/>
      <c r="P374" s="5"/>
      <c r="Q374" s="5"/>
    </row>
    <row r="375" spans="1:17" ht="12.75">
      <c r="A375" s="114"/>
      <c r="B375" s="165"/>
      <c r="C375" s="166"/>
      <c r="D375" s="188"/>
      <c r="E375" s="131" t="str">
        <f t="shared" ref="E375:F375" si="391">IFERROR(C375/($B375*$H$4),"")</f>
        <v/>
      </c>
      <c r="F375" s="131" t="str">
        <f t="shared" si="391"/>
        <v/>
      </c>
      <c r="G375" s="131" t="str">
        <f ca="1">IFERROR(POWER(E375-VLOOKUP(A375,I:J,2,FALSE),2)+POWER(F375-VLOOKUP(A375,I:K,3,FALSE),2),"")</f>
        <v/>
      </c>
      <c r="H375" s="5"/>
      <c r="I375" s="125"/>
      <c r="J375" s="125"/>
      <c r="K375" s="125"/>
      <c r="L375" s="5"/>
      <c r="M375" s="5"/>
      <c r="N375" s="5"/>
      <c r="O375" s="5"/>
      <c r="P375" s="5"/>
      <c r="Q375" s="5"/>
    </row>
    <row r="376" spans="1:17" ht="12.75">
      <c r="A376" s="114"/>
      <c r="B376" s="165"/>
      <c r="C376" s="166"/>
      <c r="D376" s="188"/>
      <c r="E376" s="131" t="str">
        <f t="shared" ref="E376:F376" si="392">IFERROR(C376/($B376*$H$4),"")</f>
        <v/>
      </c>
      <c r="F376" s="131" t="str">
        <f t="shared" si="392"/>
        <v/>
      </c>
      <c r="G376" s="131" t="str">
        <f ca="1">IFERROR(POWER(E376-VLOOKUP(A376,I:J,2,FALSE),2)+POWER(F376-VLOOKUP(A376,I:K,3,FALSE),2),"")</f>
        <v/>
      </c>
      <c r="H376" s="5"/>
      <c r="I376" s="125"/>
      <c r="J376" s="125"/>
      <c r="K376" s="125"/>
      <c r="L376" s="5"/>
      <c r="M376" s="5"/>
      <c r="N376" s="5"/>
      <c r="O376" s="5"/>
      <c r="P376" s="5"/>
      <c r="Q376" s="5"/>
    </row>
    <row r="377" spans="1:17" ht="12.75">
      <c r="A377" s="114"/>
      <c r="B377" s="165"/>
      <c r="C377" s="166"/>
      <c r="D377" s="188"/>
      <c r="E377" s="131" t="str">
        <f t="shared" ref="E377:F377" si="393">IFERROR(C377/($B377*$H$4),"")</f>
        <v/>
      </c>
      <c r="F377" s="131" t="str">
        <f t="shared" si="393"/>
        <v/>
      </c>
      <c r="G377" s="131" t="str">
        <f ca="1">IFERROR(POWER(E377-VLOOKUP(A377,I:J,2,FALSE),2)+POWER(F377-VLOOKUP(A377,I:K,3,FALSE),2),"")</f>
        <v/>
      </c>
      <c r="H377" s="5"/>
      <c r="I377" s="125"/>
      <c r="J377" s="125"/>
      <c r="K377" s="125"/>
      <c r="L377" s="5"/>
      <c r="M377" s="5"/>
      <c r="N377" s="5"/>
      <c r="O377" s="5"/>
      <c r="P377" s="5"/>
      <c r="Q377" s="5"/>
    </row>
    <row r="378" spans="1:17" ht="12.75">
      <c r="A378" s="114"/>
      <c r="B378" s="165"/>
      <c r="C378" s="166"/>
      <c r="D378" s="188"/>
      <c r="E378" s="131" t="str">
        <f t="shared" ref="E378:F378" si="394">IFERROR(C378/($B378*$H$4),"")</f>
        <v/>
      </c>
      <c r="F378" s="131" t="str">
        <f t="shared" si="394"/>
        <v/>
      </c>
      <c r="G378" s="131" t="str">
        <f ca="1">IFERROR(POWER(E378-VLOOKUP(A378,I:J,2,FALSE),2)+POWER(F378-VLOOKUP(A378,I:K,3,FALSE),2),"")</f>
        <v/>
      </c>
      <c r="H378" s="5"/>
      <c r="I378" s="125"/>
      <c r="J378" s="125"/>
      <c r="K378" s="125"/>
      <c r="L378" s="5"/>
      <c r="M378" s="5"/>
      <c r="N378" s="5"/>
      <c r="O378" s="5"/>
      <c r="P378" s="5"/>
      <c r="Q378" s="5"/>
    </row>
    <row r="379" spans="1:17" ht="12.75">
      <c r="A379" s="114"/>
      <c r="B379" s="165"/>
      <c r="C379" s="166"/>
      <c r="D379" s="188"/>
      <c r="E379" s="131" t="str">
        <f t="shared" ref="E379:F379" si="395">IFERROR(C379/($B379*$H$4),"")</f>
        <v/>
      </c>
      <c r="F379" s="131" t="str">
        <f t="shared" si="395"/>
        <v/>
      </c>
      <c r="G379" s="131" t="str">
        <f ca="1">IFERROR(POWER(E379-VLOOKUP(A379,I:J,2,FALSE),2)+POWER(F379-VLOOKUP(A379,I:K,3,FALSE),2),"")</f>
        <v/>
      </c>
      <c r="H379" s="5"/>
      <c r="I379" s="125"/>
      <c r="J379" s="125"/>
      <c r="K379" s="125"/>
      <c r="L379" s="5"/>
      <c r="M379" s="5"/>
      <c r="N379" s="5"/>
      <c r="O379" s="5"/>
      <c r="P379" s="5"/>
      <c r="Q379" s="5"/>
    </row>
    <row r="380" spans="1:17" ht="12.75">
      <c r="A380" s="114"/>
      <c r="B380" s="165"/>
      <c r="C380" s="166"/>
      <c r="D380" s="188"/>
      <c r="E380" s="131" t="str">
        <f t="shared" ref="E380:F380" si="396">IFERROR(C380/($B380*$H$4),"")</f>
        <v/>
      </c>
      <c r="F380" s="131" t="str">
        <f t="shared" si="396"/>
        <v/>
      </c>
      <c r="G380" s="131" t="str">
        <f ca="1">IFERROR(POWER(E380-VLOOKUP(A380,I:J,2,FALSE),2)+POWER(F380-VLOOKUP(A380,I:K,3,FALSE),2),"")</f>
        <v/>
      </c>
      <c r="H380" s="5"/>
      <c r="I380" s="125"/>
      <c r="J380" s="125"/>
      <c r="K380" s="125"/>
      <c r="L380" s="5"/>
      <c r="M380" s="5"/>
      <c r="N380" s="5"/>
      <c r="O380" s="5"/>
      <c r="P380" s="5"/>
      <c r="Q380" s="5"/>
    </row>
    <row r="381" spans="1:17" ht="12.75">
      <c r="A381" s="114"/>
      <c r="B381" s="165"/>
      <c r="C381" s="166"/>
      <c r="D381" s="188"/>
      <c r="E381" s="131" t="str">
        <f t="shared" ref="E381:F381" si="397">IFERROR(C381/($B381*$H$4),"")</f>
        <v/>
      </c>
      <c r="F381" s="131" t="str">
        <f t="shared" si="397"/>
        <v/>
      </c>
      <c r="G381" s="131" t="str">
        <f ca="1">IFERROR(POWER(E381-VLOOKUP(A381,I:J,2,FALSE),2)+POWER(F381-VLOOKUP(A381,I:K,3,FALSE),2),"")</f>
        <v/>
      </c>
      <c r="H381" s="5"/>
      <c r="I381" s="125"/>
      <c r="J381" s="125"/>
      <c r="K381" s="125"/>
      <c r="L381" s="5"/>
      <c r="M381" s="5"/>
      <c r="N381" s="5"/>
      <c r="O381" s="5"/>
      <c r="P381" s="5"/>
      <c r="Q381" s="5"/>
    </row>
    <row r="382" spans="1:17" ht="12.75">
      <c r="A382" s="114"/>
      <c r="B382" s="165"/>
      <c r="C382" s="166"/>
      <c r="D382" s="188"/>
      <c r="E382" s="131" t="str">
        <f t="shared" ref="E382:F382" si="398">IFERROR(C382/($B382*$H$4),"")</f>
        <v/>
      </c>
      <c r="F382" s="131" t="str">
        <f t="shared" si="398"/>
        <v/>
      </c>
      <c r="G382" s="131" t="str">
        <f ca="1">IFERROR(POWER(E382-VLOOKUP(A382,I:J,2,FALSE),2)+POWER(F382-VLOOKUP(A382,I:K,3,FALSE),2),"")</f>
        <v/>
      </c>
      <c r="H382" s="5"/>
      <c r="I382" s="125"/>
      <c r="J382" s="125"/>
      <c r="K382" s="125"/>
      <c r="L382" s="5"/>
      <c r="M382" s="5"/>
      <c r="N382" s="5"/>
      <c r="O382" s="5"/>
      <c r="P382" s="5"/>
      <c r="Q382" s="5"/>
    </row>
    <row r="383" spans="1:17" ht="12.75">
      <c r="A383" s="114"/>
      <c r="B383" s="165"/>
      <c r="C383" s="166"/>
      <c r="D383" s="188"/>
      <c r="E383" s="131" t="str">
        <f t="shared" ref="E383:F383" si="399">IFERROR(C383/($B383*$H$4),"")</f>
        <v/>
      </c>
      <c r="F383" s="131" t="str">
        <f t="shared" si="399"/>
        <v/>
      </c>
      <c r="G383" s="131" t="str">
        <f ca="1">IFERROR(POWER(E383-VLOOKUP(A383,I:J,2,FALSE),2)+POWER(F383-VLOOKUP(A383,I:K,3,FALSE),2),"")</f>
        <v/>
      </c>
      <c r="H383" s="5"/>
      <c r="I383" s="125"/>
      <c r="J383" s="125"/>
      <c r="K383" s="125"/>
      <c r="L383" s="5"/>
      <c r="M383" s="5"/>
      <c r="N383" s="5"/>
      <c r="O383" s="5"/>
      <c r="P383" s="5"/>
      <c r="Q383" s="5"/>
    </row>
    <row r="384" spans="1:17" ht="12.75">
      <c r="A384" s="114"/>
      <c r="B384" s="165"/>
      <c r="C384" s="166"/>
      <c r="D384" s="188"/>
      <c r="E384" s="131" t="str">
        <f t="shared" ref="E384:F384" si="400">IFERROR(C384/($B384*$H$4),"")</f>
        <v/>
      </c>
      <c r="F384" s="131" t="str">
        <f t="shared" si="400"/>
        <v/>
      </c>
      <c r="G384" s="131" t="str">
        <f ca="1">IFERROR(POWER(E384-VLOOKUP(A384,I:J,2,FALSE),2)+POWER(F384-VLOOKUP(A384,I:K,3,FALSE),2),"")</f>
        <v/>
      </c>
      <c r="H384" s="5"/>
      <c r="I384" s="125"/>
      <c r="J384" s="125"/>
      <c r="K384" s="125"/>
      <c r="L384" s="5"/>
      <c r="M384" s="5"/>
      <c r="N384" s="5"/>
      <c r="O384" s="5"/>
      <c r="P384" s="5"/>
      <c r="Q384" s="5"/>
    </row>
    <row r="385" spans="1:17" ht="12.75">
      <c r="A385" s="114"/>
      <c r="B385" s="165"/>
      <c r="C385" s="166"/>
      <c r="D385" s="188"/>
      <c r="E385" s="131" t="str">
        <f t="shared" ref="E385:F385" si="401">IFERROR(C385/($B385*$H$4),"")</f>
        <v/>
      </c>
      <c r="F385" s="131" t="str">
        <f t="shared" si="401"/>
        <v/>
      </c>
      <c r="G385" s="131" t="str">
        <f ca="1">IFERROR(POWER(E385-VLOOKUP(A385,I:J,2,FALSE),2)+POWER(F385-VLOOKUP(A385,I:K,3,FALSE),2),"")</f>
        <v/>
      </c>
      <c r="H385" s="5"/>
      <c r="I385" s="125"/>
      <c r="J385" s="125"/>
      <c r="K385" s="125"/>
      <c r="L385" s="5"/>
      <c r="M385" s="5"/>
      <c r="N385" s="5"/>
      <c r="O385" s="5"/>
      <c r="P385" s="5"/>
      <c r="Q385" s="5"/>
    </row>
    <row r="386" spans="1:17" ht="12.75">
      <c r="A386" s="114"/>
      <c r="B386" s="165"/>
      <c r="C386" s="166"/>
      <c r="D386" s="188"/>
      <c r="E386" s="131" t="str">
        <f t="shared" ref="E386:F386" si="402">IFERROR(C386/($B386*$H$4),"")</f>
        <v/>
      </c>
      <c r="F386" s="131" t="str">
        <f t="shared" si="402"/>
        <v/>
      </c>
      <c r="G386" s="131" t="str">
        <f ca="1">IFERROR(POWER(E386-VLOOKUP(A386,I:J,2,FALSE),2)+POWER(F386-VLOOKUP(A386,I:K,3,FALSE),2),"")</f>
        <v/>
      </c>
      <c r="H386" s="5"/>
      <c r="I386" s="125"/>
      <c r="J386" s="125"/>
      <c r="K386" s="125"/>
      <c r="L386" s="5"/>
      <c r="M386" s="5"/>
      <c r="N386" s="5"/>
      <c r="O386" s="5"/>
      <c r="P386" s="5"/>
      <c r="Q386" s="5"/>
    </row>
    <row r="387" spans="1:17" ht="12.75">
      <c r="A387" s="114"/>
      <c r="B387" s="165"/>
      <c r="C387" s="166"/>
      <c r="D387" s="188"/>
      <c r="E387" s="131" t="str">
        <f t="shared" ref="E387:F387" si="403">IFERROR(C387/($B387*$H$4),"")</f>
        <v/>
      </c>
      <c r="F387" s="131" t="str">
        <f t="shared" si="403"/>
        <v/>
      </c>
      <c r="G387" s="131" t="str">
        <f ca="1">IFERROR(POWER(E387-VLOOKUP(A387,I:J,2,FALSE),2)+POWER(F387-VLOOKUP(A387,I:K,3,FALSE),2),"")</f>
        <v/>
      </c>
      <c r="H387" s="5"/>
      <c r="I387" s="125"/>
      <c r="J387" s="125"/>
      <c r="K387" s="125"/>
      <c r="L387" s="5"/>
      <c r="M387" s="5"/>
      <c r="N387" s="5"/>
      <c r="O387" s="5"/>
      <c r="P387" s="5"/>
      <c r="Q387" s="5"/>
    </row>
    <row r="388" spans="1:17" ht="12.75">
      <c r="A388" s="114"/>
      <c r="B388" s="165"/>
      <c r="C388" s="166"/>
      <c r="D388" s="188"/>
      <c r="E388" s="131" t="str">
        <f t="shared" ref="E388:F388" si="404">IFERROR(C388/($B388*$H$4),"")</f>
        <v/>
      </c>
      <c r="F388" s="131" t="str">
        <f t="shared" si="404"/>
        <v/>
      </c>
      <c r="G388" s="131" t="str">
        <f ca="1">IFERROR(POWER(E388-VLOOKUP(A388,I:J,2,FALSE),2)+POWER(F388-VLOOKUP(A388,I:K,3,FALSE),2),"")</f>
        <v/>
      </c>
      <c r="H388" s="5"/>
      <c r="I388" s="125"/>
      <c r="J388" s="125"/>
      <c r="K388" s="125"/>
      <c r="L388" s="5"/>
      <c r="M388" s="5"/>
      <c r="N388" s="5"/>
      <c r="O388" s="5"/>
      <c r="P388" s="5"/>
      <c r="Q388" s="5"/>
    </row>
    <row r="389" spans="1:17" ht="12.75">
      <c r="A389" s="114"/>
      <c r="B389" s="165"/>
      <c r="C389" s="166"/>
      <c r="D389" s="188"/>
      <c r="E389" s="131" t="str">
        <f t="shared" ref="E389:F389" si="405">IFERROR(C389/($B389*$H$4),"")</f>
        <v/>
      </c>
      <c r="F389" s="131" t="str">
        <f t="shared" si="405"/>
        <v/>
      </c>
      <c r="G389" s="131" t="str">
        <f ca="1">IFERROR(POWER(E389-VLOOKUP(A389,I:J,2,FALSE),2)+POWER(F389-VLOOKUP(A389,I:K,3,FALSE),2),"")</f>
        <v/>
      </c>
      <c r="H389" s="5"/>
      <c r="I389" s="125"/>
      <c r="J389" s="125"/>
      <c r="K389" s="125"/>
      <c r="L389" s="5"/>
      <c r="M389" s="5"/>
      <c r="N389" s="5"/>
      <c r="O389" s="5"/>
      <c r="P389" s="5"/>
      <c r="Q389" s="5"/>
    </row>
    <row r="390" spans="1:17" ht="12.75">
      <c r="A390" s="114"/>
      <c r="B390" s="165"/>
      <c r="C390" s="166"/>
      <c r="D390" s="188"/>
      <c r="E390" s="131" t="str">
        <f t="shared" ref="E390:F390" si="406">IFERROR(C390/($B390*$H$4),"")</f>
        <v/>
      </c>
      <c r="F390" s="131" t="str">
        <f t="shared" si="406"/>
        <v/>
      </c>
      <c r="G390" s="131" t="str">
        <f ca="1">IFERROR(POWER(E390-VLOOKUP(A390,I:J,2,FALSE),2)+POWER(F390-VLOOKUP(A390,I:K,3,FALSE),2),"")</f>
        <v/>
      </c>
      <c r="H390" s="5"/>
      <c r="I390" s="125"/>
      <c r="J390" s="125"/>
      <c r="K390" s="125"/>
      <c r="L390" s="5"/>
      <c r="M390" s="5"/>
      <c r="N390" s="5"/>
      <c r="O390" s="5"/>
      <c r="P390" s="5"/>
      <c r="Q390" s="5"/>
    </row>
    <row r="391" spans="1:17" ht="12.75">
      <c r="A391" s="114"/>
      <c r="B391" s="165"/>
      <c r="C391" s="166"/>
      <c r="D391" s="188"/>
      <c r="E391" s="131" t="str">
        <f t="shared" ref="E391:F391" si="407">IFERROR(C391/($B391*$H$4),"")</f>
        <v/>
      </c>
      <c r="F391" s="131" t="str">
        <f t="shared" si="407"/>
        <v/>
      </c>
      <c r="G391" s="131" t="str">
        <f ca="1">IFERROR(POWER(E391-VLOOKUP(A391,I:J,2,FALSE),2)+POWER(F391-VLOOKUP(A391,I:K,3,FALSE),2),"")</f>
        <v/>
      </c>
      <c r="H391" s="5"/>
      <c r="I391" s="125"/>
      <c r="J391" s="125"/>
      <c r="K391" s="125"/>
      <c r="L391" s="5"/>
      <c r="M391" s="5"/>
      <c r="N391" s="5"/>
      <c r="O391" s="5"/>
      <c r="P391" s="5"/>
      <c r="Q391" s="5"/>
    </row>
    <row r="392" spans="1:17" ht="12.75">
      <c r="A392" s="114"/>
      <c r="B392" s="165"/>
      <c r="C392" s="166"/>
      <c r="D392" s="188"/>
      <c r="E392" s="131" t="str">
        <f t="shared" ref="E392:F392" si="408">IFERROR(C392/($B392*$H$4),"")</f>
        <v/>
      </c>
      <c r="F392" s="131" t="str">
        <f t="shared" si="408"/>
        <v/>
      </c>
      <c r="G392" s="131" t="str">
        <f ca="1">IFERROR(POWER(E392-VLOOKUP(A392,I:J,2,FALSE),2)+POWER(F392-VLOOKUP(A392,I:K,3,FALSE),2),"")</f>
        <v/>
      </c>
      <c r="H392" s="5"/>
      <c r="I392" s="125"/>
      <c r="J392" s="125"/>
      <c r="K392" s="125"/>
      <c r="L392" s="5"/>
      <c r="M392" s="5"/>
      <c r="N392" s="5"/>
      <c r="O392" s="5"/>
      <c r="P392" s="5"/>
      <c r="Q392" s="5"/>
    </row>
    <row r="393" spans="1:17" ht="12.75">
      <c r="A393" s="114"/>
      <c r="B393" s="165"/>
      <c r="C393" s="166"/>
      <c r="D393" s="188"/>
      <c r="E393" s="131" t="str">
        <f t="shared" ref="E393:F393" si="409">IFERROR(C393/($B393*$H$4),"")</f>
        <v/>
      </c>
      <c r="F393" s="131" t="str">
        <f t="shared" si="409"/>
        <v/>
      </c>
      <c r="G393" s="131" t="str">
        <f ca="1">IFERROR(POWER(E393-VLOOKUP(A393,I:J,2,FALSE),2)+POWER(F393-VLOOKUP(A393,I:K,3,FALSE),2),"")</f>
        <v/>
      </c>
      <c r="H393" s="5"/>
      <c r="I393" s="125"/>
      <c r="J393" s="125"/>
      <c r="K393" s="125"/>
      <c r="L393" s="5"/>
      <c r="M393" s="5"/>
      <c r="N393" s="5"/>
      <c r="O393" s="5"/>
      <c r="P393" s="5"/>
      <c r="Q393" s="5"/>
    </row>
    <row r="394" spans="1:17" ht="12.75">
      <c r="A394" s="114"/>
      <c r="B394" s="165"/>
      <c r="C394" s="166"/>
      <c r="D394" s="188"/>
      <c r="E394" s="131" t="str">
        <f t="shared" ref="E394:F394" si="410">IFERROR(C394/($B394*$H$4),"")</f>
        <v/>
      </c>
      <c r="F394" s="131" t="str">
        <f t="shared" si="410"/>
        <v/>
      </c>
      <c r="G394" s="131" t="str">
        <f ca="1">IFERROR(POWER(E394-VLOOKUP(A394,I:J,2,FALSE),2)+POWER(F394-VLOOKUP(A394,I:K,3,FALSE),2),"")</f>
        <v/>
      </c>
      <c r="H394" s="5"/>
      <c r="I394" s="125"/>
      <c r="J394" s="125"/>
      <c r="K394" s="125"/>
      <c r="L394" s="5"/>
      <c r="M394" s="5"/>
      <c r="N394" s="5"/>
      <c r="O394" s="5"/>
      <c r="P394" s="5"/>
      <c r="Q394" s="5"/>
    </row>
    <row r="395" spans="1:17" ht="12.75">
      <c r="A395" s="114"/>
      <c r="B395" s="165"/>
      <c r="C395" s="166"/>
      <c r="D395" s="188"/>
      <c r="E395" s="131" t="str">
        <f t="shared" ref="E395:F395" si="411">IFERROR(C395/($B395*$H$4),"")</f>
        <v/>
      </c>
      <c r="F395" s="131" t="str">
        <f t="shared" si="411"/>
        <v/>
      </c>
      <c r="G395" s="131" t="str">
        <f ca="1">IFERROR(POWER(E395-VLOOKUP(A395,I:J,2,FALSE),2)+POWER(F395-VLOOKUP(A395,I:K,3,FALSE),2),"")</f>
        <v/>
      </c>
      <c r="H395" s="5"/>
      <c r="I395" s="125"/>
      <c r="J395" s="125"/>
      <c r="K395" s="125"/>
      <c r="L395" s="5"/>
      <c r="M395" s="5"/>
      <c r="N395" s="5"/>
      <c r="O395" s="5"/>
      <c r="P395" s="5"/>
      <c r="Q395" s="5"/>
    </row>
    <row r="396" spans="1:17" ht="12.75">
      <c r="A396" s="114"/>
      <c r="B396" s="165"/>
      <c r="C396" s="166"/>
      <c r="D396" s="188"/>
      <c r="E396" s="131" t="str">
        <f t="shared" ref="E396:F396" si="412">IFERROR(C396/($B396*$H$4),"")</f>
        <v/>
      </c>
      <c r="F396" s="131" t="str">
        <f t="shared" si="412"/>
        <v/>
      </c>
      <c r="G396" s="131" t="str">
        <f ca="1">IFERROR(POWER(E396-VLOOKUP(A396,I:J,2,FALSE),2)+POWER(F396-VLOOKUP(A396,I:K,3,FALSE),2),"")</f>
        <v/>
      </c>
      <c r="H396" s="5"/>
      <c r="I396" s="125"/>
      <c r="J396" s="125"/>
      <c r="K396" s="125"/>
      <c r="L396" s="5"/>
      <c r="M396" s="5"/>
      <c r="N396" s="5"/>
      <c r="O396" s="5"/>
      <c r="P396" s="5"/>
      <c r="Q396" s="5"/>
    </row>
    <row r="397" spans="1:17" ht="12.75">
      <c r="A397" s="114"/>
      <c r="B397" s="165"/>
      <c r="C397" s="166"/>
      <c r="D397" s="188"/>
      <c r="E397" s="131" t="str">
        <f t="shared" ref="E397:F397" si="413">IFERROR(C397/($B397*$H$4),"")</f>
        <v/>
      </c>
      <c r="F397" s="131" t="str">
        <f t="shared" si="413"/>
        <v/>
      </c>
      <c r="G397" s="131" t="str">
        <f ca="1">IFERROR(POWER(E397-VLOOKUP(A397,I:J,2,FALSE),2)+POWER(F397-VLOOKUP(A397,I:K,3,FALSE),2),"")</f>
        <v/>
      </c>
      <c r="H397" s="5"/>
      <c r="I397" s="125"/>
      <c r="J397" s="125"/>
      <c r="K397" s="125"/>
      <c r="L397" s="5"/>
      <c r="M397" s="5"/>
      <c r="N397" s="5"/>
      <c r="O397" s="5"/>
      <c r="P397" s="5"/>
      <c r="Q397" s="5"/>
    </row>
    <row r="398" spans="1:17" ht="12.75">
      <c r="A398" s="114"/>
      <c r="B398" s="165"/>
      <c r="C398" s="166"/>
      <c r="D398" s="188"/>
      <c r="E398" s="131" t="str">
        <f t="shared" ref="E398:F398" si="414">IFERROR(C398/($B398*$H$4),"")</f>
        <v/>
      </c>
      <c r="F398" s="131" t="str">
        <f t="shared" si="414"/>
        <v/>
      </c>
      <c r="G398" s="131" t="str">
        <f ca="1">IFERROR(POWER(E398-VLOOKUP(A398,I:J,2,FALSE),2)+POWER(F398-VLOOKUP(A398,I:K,3,FALSE),2),"")</f>
        <v/>
      </c>
      <c r="H398" s="5"/>
      <c r="I398" s="125"/>
      <c r="J398" s="125"/>
      <c r="K398" s="125"/>
      <c r="L398" s="5"/>
      <c r="M398" s="5"/>
      <c r="N398" s="5"/>
      <c r="O398" s="5"/>
      <c r="P398" s="5"/>
      <c r="Q398" s="5"/>
    </row>
    <row r="399" spans="1:17" ht="12.75">
      <c r="A399" s="114"/>
      <c r="B399" s="165"/>
      <c r="C399" s="166"/>
      <c r="D399" s="188"/>
      <c r="E399" s="131" t="str">
        <f t="shared" ref="E399:F399" si="415">IFERROR(C399/($B399*$H$4),"")</f>
        <v/>
      </c>
      <c r="F399" s="131" t="str">
        <f t="shared" si="415"/>
        <v/>
      </c>
      <c r="G399" s="131" t="str">
        <f ca="1">IFERROR(POWER(E399-VLOOKUP(A399,I:J,2,FALSE),2)+POWER(F399-VLOOKUP(A399,I:K,3,FALSE),2),"")</f>
        <v/>
      </c>
      <c r="H399" s="5"/>
      <c r="I399" s="125"/>
      <c r="J399" s="125"/>
      <c r="K399" s="125"/>
      <c r="L399" s="5"/>
      <c r="M399" s="5"/>
      <c r="N399" s="5"/>
      <c r="O399" s="5"/>
      <c r="P399" s="5"/>
      <c r="Q399" s="5"/>
    </row>
    <row r="400" spans="1:17" ht="12.75">
      <c r="A400" s="114"/>
      <c r="B400" s="165"/>
      <c r="C400" s="166"/>
      <c r="D400" s="188"/>
      <c r="E400" s="131" t="str">
        <f t="shared" ref="E400:F400" si="416">IFERROR(C400/($B400*$H$4),"")</f>
        <v/>
      </c>
      <c r="F400" s="131" t="str">
        <f t="shared" si="416"/>
        <v/>
      </c>
      <c r="G400" s="131" t="str">
        <f ca="1">IFERROR(POWER(E400-VLOOKUP(A400,I:J,2,FALSE),2)+POWER(F400-VLOOKUP(A400,I:K,3,FALSE),2),"")</f>
        <v/>
      </c>
      <c r="H400" s="5"/>
      <c r="I400" s="125"/>
      <c r="J400" s="125"/>
      <c r="K400" s="125"/>
      <c r="L400" s="5"/>
      <c r="M400" s="5"/>
      <c r="N400" s="5"/>
      <c r="O400" s="5"/>
      <c r="P400" s="5"/>
      <c r="Q400" s="5"/>
    </row>
    <row r="401" spans="1:17" ht="12.75">
      <c r="A401" s="114"/>
      <c r="B401" s="165"/>
      <c r="C401" s="166"/>
      <c r="D401" s="188"/>
      <c r="E401" s="131" t="str">
        <f t="shared" ref="E401:F401" si="417">IFERROR(C401/($B401*$H$4),"")</f>
        <v/>
      </c>
      <c r="F401" s="131" t="str">
        <f t="shared" si="417"/>
        <v/>
      </c>
      <c r="G401" s="131" t="str">
        <f ca="1">IFERROR(POWER(E401-VLOOKUP(A401,I:J,2,FALSE),2)+POWER(F401-VLOOKUP(A401,I:K,3,FALSE),2),"")</f>
        <v/>
      </c>
      <c r="H401" s="5"/>
      <c r="I401" s="125"/>
      <c r="J401" s="125"/>
      <c r="K401" s="125"/>
      <c r="L401" s="5"/>
      <c r="M401" s="5"/>
      <c r="N401" s="5"/>
      <c r="O401" s="5"/>
      <c r="P401" s="5"/>
      <c r="Q401" s="5"/>
    </row>
    <row r="402" spans="1:17" ht="12.75">
      <c r="A402" s="114"/>
      <c r="B402" s="165"/>
      <c r="C402" s="166"/>
      <c r="D402" s="188"/>
      <c r="E402" s="131" t="str">
        <f t="shared" ref="E402:F402" si="418">IFERROR(C402/($B402*$H$4),"")</f>
        <v/>
      </c>
      <c r="F402" s="131" t="str">
        <f t="shared" si="418"/>
        <v/>
      </c>
      <c r="G402" s="131" t="str">
        <f ca="1">IFERROR(POWER(E402-VLOOKUP(A402,I:J,2,FALSE),2)+POWER(F402-VLOOKUP(A402,I:K,3,FALSE),2),"")</f>
        <v/>
      </c>
      <c r="H402" s="5"/>
      <c r="I402" s="125"/>
      <c r="J402" s="125"/>
      <c r="K402" s="125"/>
      <c r="L402" s="5"/>
      <c r="M402" s="5"/>
      <c r="N402" s="5"/>
      <c r="O402" s="5"/>
      <c r="P402" s="5"/>
      <c r="Q402" s="5"/>
    </row>
    <row r="403" spans="1:17" ht="12.75">
      <c r="A403" s="114"/>
      <c r="B403" s="165"/>
      <c r="C403" s="166"/>
      <c r="D403" s="188"/>
      <c r="E403" s="131" t="str">
        <f t="shared" ref="E403:F403" si="419">IFERROR(C403/($B403*$H$4),"")</f>
        <v/>
      </c>
      <c r="F403" s="131" t="str">
        <f t="shared" si="419"/>
        <v/>
      </c>
      <c r="G403" s="131" t="str">
        <f ca="1">IFERROR(POWER(E403-VLOOKUP(A403,I:J,2,FALSE),2)+POWER(F403-VLOOKUP(A403,I:K,3,FALSE),2),"")</f>
        <v/>
      </c>
      <c r="H403" s="5"/>
      <c r="I403" s="125"/>
      <c r="J403" s="125"/>
      <c r="K403" s="125"/>
      <c r="L403" s="5"/>
      <c r="M403" s="5"/>
      <c r="N403" s="5"/>
      <c r="O403" s="5"/>
      <c r="P403" s="5"/>
      <c r="Q403" s="5"/>
    </row>
    <row r="404" spans="1:17" ht="12.75">
      <c r="A404" s="114"/>
      <c r="B404" s="165"/>
      <c r="C404" s="166"/>
      <c r="D404" s="188"/>
      <c r="E404" s="131" t="str">
        <f t="shared" ref="E404:F404" si="420">IFERROR(C404/($B404*$H$4),"")</f>
        <v/>
      </c>
      <c r="F404" s="131" t="str">
        <f t="shared" si="420"/>
        <v/>
      </c>
      <c r="G404" s="131" t="str">
        <f ca="1">IFERROR(POWER(E404-VLOOKUP(A404,I:J,2,FALSE),2)+POWER(F404-VLOOKUP(A404,I:K,3,FALSE),2),"")</f>
        <v/>
      </c>
      <c r="H404" s="5"/>
      <c r="I404" s="125"/>
      <c r="J404" s="125"/>
      <c r="K404" s="125"/>
      <c r="L404" s="5"/>
      <c r="M404" s="5"/>
      <c r="N404" s="5"/>
      <c r="O404" s="5"/>
      <c r="P404" s="5"/>
      <c r="Q404" s="5"/>
    </row>
    <row r="405" spans="1:17" ht="12.75">
      <c r="A405" s="114"/>
      <c r="B405" s="165"/>
      <c r="C405" s="166"/>
      <c r="D405" s="188"/>
      <c r="E405" s="131" t="str">
        <f t="shared" ref="E405:F405" si="421">IFERROR(C405/($B405*$H$4),"")</f>
        <v/>
      </c>
      <c r="F405" s="131" t="str">
        <f t="shared" si="421"/>
        <v/>
      </c>
      <c r="G405" s="131" t="str">
        <f ca="1">IFERROR(POWER(E405-VLOOKUP(A405,I:J,2,FALSE),2)+POWER(F405-VLOOKUP(A405,I:K,3,FALSE),2),"")</f>
        <v/>
      </c>
      <c r="H405" s="5"/>
      <c r="I405" s="125"/>
      <c r="J405" s="125"/>
      <c r="K405" s="125"/>
      <c r="L405" s="5"/>
      <c r="M405" s="5"/>
      <c r="N405" s="5"/>
      <c r="O405" s="5"/>
      <c r="P405" s="5"/>
      <c r="Q405" s="5"/>
    </row>
    <row r="406" spans="1:17" ht="12.75">
      <c r="A406" s="114"/>
      <c r="B406" s="165"/>
      <c r="C406" s="166"/>
      <c r="D406" s="188"/>
      <c r="E406" s="131" t="str">
        <f t="shared" ref="E406:F406" si="422">IFERROR(C406/($B406*$H$4),"")</f>
        <v/>
      </c>
      <c r="F406" s="131" t="str">
        <f t="shared" si="422"/>
        <v/>
      </c>
      <c r="G406" s="131" t="str">
        <f ca="1">IFERROR(POWER(E406-VLOOKUP(A406,I:J,2,FALSE),2)+POWER(F406-VLOOKUP(A406,I:K,3,FALSE),2),"")</f>
        <v/>
      </c>
      <c r="H406" s="5"/>
      <c r="I406" s="125"/>
      <c r="J406" s="125"/>
      <c r="K406" s="125"/>
      <c r="L406" s="5"/>
      <c r="M406" s="5"/>
      <c r="N406" s="5"/>
      <c r="O406" s="5"/>
      <c r="P406" s="5"/>
      <c r="Q406" s="5"/>
    </row>
    <row r="407" spans="1:17" ht="12.75">
      <c r="A407" s="114"/>
      <c r="B407" s="165"/>
      <c r="C407" s="166"/>
      <c r="D407" s="188"/>
      <c r="E407" s="131" t="str">
        <f t="shared" ref="E407:F407" si="423">IFERROR(C407/($B407*$H$4),"")</f>
        <v/>
      </c>
      <c r="F407" s="131" t="str">
        <f t="shared" si="423"/>
        <v/>
      </c>
      <c r="G407" s="131" t="str">
        <f ca="1">IFERROR(POWER(E407-VLOOKUP(A407,I:J,2,FALSE),2)+POWER(F407-VLOOKUP(A407,I:K,3,FALSE),2),"")</f>
        <v/>
      </c>
      <c r="H407" s="5"/>
      <c r="I407" s="125"/>
      <c r="J407" s="125"/>
      <c r="K407" s="125"/>
      <c r="L407" s="5"/>
      <c r="M407" s="5"/>
      <c r="N407" s="5"/>
      <c r="O407" s="5"/>
      <c r="P407" s="5"/>
      <c r="Q407" s="5"/>
    </row>
    <row r="408" spans="1:17" ht="12.75">
      <c r="A408" s="114"/>
      <c r="B408" s="165"/>
      <c r="C408" s="166"/>
      <c r="D408" s="188"/>
      <c r="E408" s="131" t="str">
        <f t="shared" ref="E408:F408" si="424">IFERROR(C408/($B408*$H$4),"")</f>
        <v/>
      </c>
      <c r="F408" s="131" t="str">
        <f t="shared" si="424"/>
        <v/>
      </c>
      <c r="G408" s="131" t="str">
        <f ca="1">IFERROR(POWER(E408-VLOOKUP(A408,I:J,2,FALSE),2)+POWER(F408-VLOOKUP(A408,I:K,3,FALSE),2),"")</f>
        <v/>
      </c>
      <c r="H408" s="5"/>
      <c r="I408" s="125"/>
      <c r="J408" s="125"/>
      <c r="K408" s="125"/>
      <c r="L408" s="5"/>
      <c r="M408" s="5"/>
      <c r="N408" s="5"/>
      <c r="O408" s="5"/>
      <c r="P408" s="5"/>
      <c r="Q408" s="5"/>
    </row>
    <row r="409" spans="1:17" ht="12.75">
      <c r="A409" s="114"/>
      <c r="B409" s="165"/>
      <c r="C409" s="166"/>
      <c r="D409" s="188"/>
      <c r="E409" s="131" t="str">
        <f t="shared" ref="E409:F409" si="425">IFERROR(C409/($B409*$H$4),"")</f>
        <v/>
      </c>
      <c r="F409" s="131" t="str">
        <f t="shared" si="425"/>
        <v/>
      </c>
      <c r="G409" s="131" t="str">
        <f ca="1">IFERROR(POWER(E409-VLOOKUP(A409,I:J,2,FALSE),2)+POWER(F409-VLOOKUP(A409,I:K,3,FALSE),2),"")</f>
        <v/>
      </c>
      <c r="H409" s="5"/>
      <c r="I409" s="125"/>
      <c r="J409" s="125"/>
      <c r="K409" s="125"/>
      <c r="L409" s="5"/>
      <c r="M409" s="5"/>
      <c r="N409" s="5"/>
      <c r="O409" s="5"/>
      <c r="P409" s="5"/>
      <c r="Q409" s="5"/>
    </row>
    <row r="410" spans="1:17" ht="12.75">
      <c r="A410" s="114"/>
      <c r="B410" s="165"/>
      <c r="C410" s="166"/>
      <c r="D410" s="188"/>
      <c r="E410" s="131" t="str">
        <f t="shared" ref="E410:F410" si="426">IFERROR(C410/($B410*$H$4),"")</f>
        <v/>
      </c>
      <c r="F410" s="131" t="str">
        <f t="shared" si="426"/>
        <v/>
      </c>
      <c r="G410" s="131" t="str">
        <f ca="1">IFERROR(POWER(E410-VLOOKUP(A410,I:J,2,FALSE),2)+POWER(F410-VLOOKUP(A410,I:K,3,FALSE),2),"")</f>
        <v/>
      </c>
      <c r="H410" s="5"/>
      <c r="I410" s="125"/>
      <c r="J410" s="125"/>
      <c r="K410" s="125"/>
      <c r="L410" s="5"/>
      <c r="M410" s="5"/>
      <c r="N410" s="5"/>
      <c r="O410" s="5"/>
      <c r="P410" s="5"/>
      <c r="Q410" s="5"/>
    </row>
    <row r="411" spans="1:17" ht="12.75">
      <c r="A411" s="114"/>
      <c r="B411" s="165"/>
      <c r="C411" s="166"/>
      <c r="D411" s="188"/>
      <c r="E411" s="131" t="str">
        <f t="shared" ref="E411:F411" si="427">IFERROR(C411/($B411*$H$4),"")</f>
        <v/>
      </c>
      <c r="F411" s="131" t="str">
        <f t="shared" si="427"/>
        <v/>
      </c>
      <c r="G411" s="131" t="str">
        <f ca="1">IFERROR(POWER(E411-VLOOKUP(A411,I:J,2,FALSE),2)+POWER(F411-VLOOKUP(A411,I:K,3,FALSE),2),"")</f>
        <v/>
      </c>
      <c r="H411" s="5"/>
      <c r="I411" s="125"/>
      <c r="J411" s="125"/>
      <c r="K411" s="125"/>
      <c r="L411" s="5"/>
      <c r="M411" s="5"/>
      <c r="N411" s="5"/>
      <c r="O411" s="5"/>
      <c r="P411" s="5"/>
      <c r="Q411" s="5"/>
    </row>
    <row r="412" spans="1:17" ht="12.75">
      <c r="A412" s="114"/>
      <c r="B412" s="165"/>
      <c r="C412" s="166"/>
      <c r="D412" s="188"/>
      <c r="E412" s="131" t="str">
        <f t="shared" ref="E412:F412" si="428">IFERROR(C412/($B412*$H$4),"")</f>
        <v/>
      </c>
      <c r="F412" s="131" t="str">
        <f t="shared" si="428"/>
        <v/>
      </c>
      <c r="G412" s="131" t="str">
        <f ca="1">IFERROR(POWER(E412-VLOOKUP(A412,I:J,2,FALSE),2)+POWER(F412-VLOOKUP(A412,I:K,3,FALSE),2),"")</f>
        <v/>
      </c>
      <c r="H412" s="5"/>
      <c r="I412" s="125"/>
      <c r="J412" s="125"/>
      <c r="K412" s="125"/>
      <c r="L412" s="5"/>
      <c r="M412" s="5"/>
      <c r="N412" s="5"/>
      <c r="O412" s="5"/>
      <c r="P412" s="5"/>
      <c r="Q412" s="5"/>
    </row>
    <row r="413" spans="1:17" ht="12.75">
      <c r="A413" s="114"/>
      <c r="B413" s="165"/>
      <c r="C413" s="166"/>
      <c r="D413" s="188"/>
      <c r="E413" s="131" t="str">
        <f t="shared" ref="E413:F413" si="429">IFERROR(C413/($B413*$H$4),"")</f>
        <v/>
      </c>
      <c r="F413" s="131" t="str">
        <f t="shared" si="429"/>
        <v/>
      </c>
      <c r="G413" s="131" t="str">
        <f ca="1">IFERROR(POWER(E413-VLOOKUP(A413,I:J,2,FALSE),2)+POWER(F413-VLOOKUP(A413,I:K,3,FALSE),2),"")</f>
        <v/>
      </c>
      <c r="H413" s="5"/>
      <c r="I413" s="125"/>
      <c r="J413" s="125"/>
      <c r="K413" s="125"/>
      <c r="L413" s="5"/>
      <c r="M413" s="5"/>
      <c r="N413" s="5"/>
      <c r="O413" s="5"/>
      <c r="P413" s="5"/>
      <c r="Q413" s="5"/>
    </row>
    <row r="414" spans="1:17" ht="12.75">
      <c r="A414" s="114"/>
      <c r="B414" s="165"/>
      <c r="C414" s="166"/>
      <c r="D414" s="188"/>
      <c r="E414" s="131" t="str">
        <f t="shared" ref="E414:F414" si="430">IFERROR(C414/($B414*$H$4),"")</f>
        <v/>
      </c>
      <c r="F414" s="131" t="str">
        <f t="shared" si="430"/>
        <v/>
      </c>
      <c r="G414" s="131" t="str">
        <f ca="1">IFERROR(POWER(E414-VLOOKUP(A414,I:J,2,FALSE),2)+POWER(F414-VLOOKUP(A414,I:K,3,FALSE),2),"")</f>
        <v/>
      </c>
      <c r="H414" s="5"/>
      <c r="I414" s="125"/>
      <c r="J414" s="125"/>
      <c r="K414" s="125"/>
      <c r="L414" s="5"/>
      <c r="M414" s="5"/>
      <c r="N414" s="5"/>
      <c r="O414" s="5"/>
      <c r="P414" s="5"/>
      <c r="Q414" s="5"/>
    </row>
    <row r="415" spans="1:17" ht="12.75">
      <c r="A415" s="114"/>
      <c r="B415" s="165"/>
      <c r="C415" s="166"/>
      <c r="D415" s="188"/>
      <c r="E415" s="131" t="str">
        <f t="shared" ref="E415:F415" si="431">IFERROR(C415/($B415*$H$4),"")</f>
        <v/>
      </c>
      <c r="F415" s="131" t="str">
        <f t="shared" si="431"/>
        <v/>
      </c>
      <c r="G415" s="131" t="str">
        <f ca="1">IFERROR(POWER(E415-VLOOKUP(A415,I:J,2,FALSE),2)+POWER(F415-VLOOKUP(A415,I:K,3,FALSE),2),"")</f>
        <v/>
      </c>
      <c r="H415" s="5"/>
      <c r="I415" s="125"/>
      <c r="J415" s="125"/>
      <c r="K415" s="125"/>
      <c r="L415" s="5"/>
      <c r="M415" s="5"/>
      <c r="N415" s="5"/>
      <c r="O415" s="5"/>
      <c r="P415" s="5"/>
      <c r="Q415" s="5"/>
    </row>
    <row r="416" spans="1:17" ht="12.75">
      <c r="A416" s="114"/>
      <c r="B416" s="165"/>
      <c r="C416" s="166"/>
      <c r="D416" s="188"/>
      <c r="E416" s="131" t="str">
        <f t="shared" ref="E416:F416" si="432">IFERROR(C416/($B416*$H$4),"")</f>
        <v/>
      </c>
      <c r="F416" s="131" t="str">
        <f t="shared" si="432"/>
        <v/>
      </c>
      <c r="G416" s="131" t="str">
        <f ca="1">IFERROR(POWER(E416-VLOOKUP(A416,I:J,2,FALSE),2)+POWER(F416-VLOOKUP(A416,I:K,3,FALSE),2),"")</f>
        <v/>
      </c>
      <c r="H416" s="5"/>
      <c r="I416" s="125"/>
      <c r="J416" s="125"/>
      <c r="K416" s="125"/>
      <c r="L416" s="5"/>
      <c r="M416" s="5"/>
      <c r="N416" s="5"/>
      <c r="O416" s="5"/>
      <c r="P416" s="5"/>
      <c r="Q416" s="5"/>
    </row>
    <row r="417" spans="1:17" ht="12.75">
      <c r="A417" s="114"/>
      <c r="B417" s="165"/>
      <c r="C417" s="166"/>
      <c r="D417" s="188"/>
      <c r="E417" s="131" t="str">
        <f t="shared" ref="E417:F417" si="433">IFERROR(C417/($B417*$H$4),"")</f>
        <v/>
      </c>
      <c r="F417" s="131" t="str">
        <f t="shared" si="433"/>
        <v/>
      </c>
      <c r="G417" s="131" t="str">
        <f ca="1">IFERROR(POWER(E417-VLOOKUP(A417,I:J,2,FALSE),2)+POWER(F417-VLOOKUP(A417,I:K,3,FALSE),2),"")</f>
        <v/>
      </c>
      <c r="H417" s="5"/>
      <c r="I417" s="125"/>
      <c r="J417" s="125"/>
      <c r="K417" s="125"/>
      <c r="L417" s="5"/>
      <c r="M417" s="5"/>
      <c r="N417" s="5"/>
      <c r="O417" s="5"/>
      <c r="P417" s="5"/>
      <c r="Q417" s="5"/>
    </row>
    <row r="418" spans="1:17" ht="12.75">
      <c r="A418" s="114"/>
      <c r="B418" s="165"/>
      <c r="C418" s="166"/>
      <c r="D418" s="188"/>
      <c r="E418" s="131" t="str">
        <f t="shared" ref="E418:F418" si="434">IFERROR(C418/($B418*$H$4),"")</f>
        <v/>
      </c>
      <c r="F418" s="131" t="str">
        <f t="shared" si="434"/>
        <v/>
      </c>
      <c r="G418" s="131" t="str">
        <f ca="1">IFERROR(POWER(E418-VLOOKUP(A418,I:J,2,FALSE),2)+POWER(F418-VLOOKUP(A418,I:K,3,FALSE),2),"")</f>
        <v/>
      </c>
      <c r="H418" s="5"/>
      <c r="I418" s="125"/>
      <c r="J418" s="125"/>
      <c r="K418" s="125"/>
      <c r="L418" s="5"/>
      <c r="M418" s="5"/>
      <c r="N418" s="5"/>
      <c r="O418" s="5"/>
      <c r="P418" s="5"/>
      <c r="Q418" s="5"/>
    </row>
    <row r="419" spans="1:17" ht="12.75">
      <c r="A419" s="114"/>
      <c r="B419" s="165"/>
      <c r="C419" s="166"/>
      <c r="D419" s="188"/>
      <c r="E419" s="131" t="str">
        <f t="shared" ref="E419:F419" si="435">IFERROR(C419/($B419*$H$4),"")</f>
        <v/>
      </c>
      <c r="F419" s="131" t="str">
        <f t="shared" si="435"/>
        <v/>
      </c>
      <c r="G419" s="131" t="str">
        <f ca="1">IFERROR(POWER(E419-VLOOKUP(A419,I:J,2,FALSE),2)+POWER(F419-VLOOKUP(A419,I:K,3,FALSE),2),"")</f>
        <v/>
      </c>
      <c r="H419" s="5"/>
      <c r="I419" s="125"/>
      <c r="J419" s="125"/>
      <c r="K419" s="125"/>
      <c r="L419" s="5"/>
      <c r="M419" s="5"/>
      <c r="N419" s="5"/>
      <c r="O419" s="5"/>
      <c r="P419" s="5"/>
      <c r="Q419" s="5"/>
    </row>
    <row r="420" spans="1:17" ht="12.75">
      <c r="A420" s="114"/>
      <c r="B420" s="165"/>
      <c r="C420" s="166"/>
      <c r="D420" s="188"/>
      <c r="E420" s="131" t="str">
        <f t="shared" ref="E420:F420" si="436">IFERROR(C420/($B420*$H$4),"")</f>
        <v/>
      </c>
      <c r="F420" s="131" t="str">
        <f t="shared" si="436"/>
        <v/>
      </c>
      <c r="G420" s="131" t="str">
        <f ca="1">IFERROR(POWER(E420-VLOOKUP(A420,I:J,2,FALSE),2)+POWER(F420-VLOOKUP(A420,I:K,3,FALSE),2),"")</f>
        <v/>
      </c>
      <c r="H420" s="5"/>
      <c r="I420" s="125"/>
      <c r="J420" s="125"/>
      <c r="K420" s="125"/>
      <c r="L420" s="5"/>
      <c r="M420" s="5"/>
      <c r="N420" s="5"/>
      <c r="O420" s="5"/>
      <c r="P420" s="5"/>
      <c r="Q420" s="5"/>
    </row>
    <row r="421" spans="1:17" ht="12.75">
      <c r="A421" s="114"/>
      <c r="B421" s="165"/>
      <c r="C421" s="166"/>
      <c r="D421" s="188"/>
      <c r="E421" s="131" t="str">
        <f t="shared" ref="E421:F421" si="437">IFERROR(C421/($B421*$H$4),"")</f>
        <v/>
      </c>
      <c r="F421" s="131" t="str">
        <f t="shared" si="437"/>
        <v/>
      </c>
      <c r="G421" s="131" t="str">
        <f ca="1">IFERROR(POWER(E421-VLOOKUP(A421,I:J,2,FALSE),2)+POWER(F421-VLOOKUP(A421,I:K,3,FALSE),2),"")</f>
        <v/>
      </c>
      <c r="H421" s="5"/>
      <c r="I421" s="125"/>
      <c r="J421" s="125"/>
      <c r="K421" s="125"/>
      <c r="L421" s="5"/>
      <c r="M421" s="5"/>
      <c r="N421" s="5"/>
      <c r="O421" s="5"/>
      <c r="P421" s="5"/>
      <c r="Q421" s="5"/>
    </row>
    <row r="422" spans="1:17" ht="12.75">
      <c r="A422" s="114"/>
      <c r="B422" s="165"/>
      <c r="C422" s="166"/>
      <c r="D422" s="188"/>
      <c r="E422" s="131" t="str">
        <f t="shared" ref="E422:F422" si="438">IFERROR(C422/($B422*$H$4),"")</f>
        <v/>
      </c>
      <c r="F422" s="131" t="str">
        <f t="shared" si="438"/>
        <v/>
      </c>
      <c r="G422" s="131" t="str">
        <f ca="1">IFERROR(POWER(E422-VLOOKUP(A422,I:J,2,FALSE),2)+POWER(F422-VLOOKUP(A422,I:K,3,FALSE),2),"")</f>
        <v/>
      </c>
      <c r="H422" s="5"/>
      <c r="I422" s="125"/>
      <c r="J422" s="125"/>
      <c r="K422" s="125"/>
      <c r="L422" s="5"/>
      <c r="M422" s="5"/>
      <c r="N422" s="5"/>
      <c r="O422" s="5"/>
      <c r="P422" s="5"/>
      <c r="Q422" s="5"/>
    </row>
    <row r="423" spans="1:17" ht="12.75">
      <c r="A423" s="114"/>
      <c r="B423" s="165"/>
      <c r="C423" s="166"/>
      <c r="D423" s="188"/>
      <c r="E423" s="131" t="str">
        <f t="shared" ref="E423:F423" si="439">IFERROR(C423/($B423*$H$4),"")</f>
        <v/>
      </c>
      <c r="F423" s="131" t="str">
        <f t="shared" si="439"/>
        <v/>
      </c>
      <c r="G423" s="131" t="str">
        <f ca="1">IFERROR(POWER(E423-VLOOKUP(A423,I:J,2,FALSE),2)+POWER(F423-VLOOKUP(A423,I:K,3,FALSE),2),"")</f>
        <v/>
      </c>
      <c r="H423" s="5"/>
      <c r="I423" s="125"/>
      <c r="J423" s="125"/>
      <c r="K423" s="125"/>
      <c r="L423" s="5"/>
      <c r="M423" s="5"/>
      <c r="N423" s="5"/>
      <c r="O423" s="5"/>
      <c r="P423" s="5"/>
      <c r="Q423" s="5"/>
    </row>
    <row r="424" spans="1:17" ht="12.75">
      <c r="A424" s="114"/>
      <c r="B424" s="165"/>
      <c r="C424" s="166"/>
      <c r="D424" s="188"/>
      <c r="E424" s="131" t="str">
        <f t="shared" ref="E424:F424" si="440">IFERROR(C424/($B424*$H$4),"")</f>
        <v/>
      </c>
      <c r="F424" s="131" t="str">
        <f t="shared" si="440"/>
        <v/>
      </c>
      <c r="G424" s="131" t="str">
        <f ca="1">IFERROR(POWER(E424-VLOOKUP(A424,I:J,2,FALSE),2)+POWER(F424-VLOOKUP(A424,I:K,3,FALSE),2),"")</f>
        <v/>
      </c>
      <c r="H424" s="5"/>
      <c r="I424" s="125"/>
      <c r="J424" s="125"/>
      <c r="K424" s="125"/>
      <c r="L424" s="5"/>
      <c r="M424" s="5"/>
      <c r="N424" s="5"/>
      <c r="O424" s="5"/>
      <c r="P424" s="5"/>
      <c r="Q424" s="5"/>
    </row>
    <row r="425" spans="1:17" ht="12.75">
      <c r="A425" s="114"/>
      <c r="B425" s="165"/>
      <c r="C425" s="166"/>
      <c r="D425" s="188"/>
      <c r="E425" s="131" t="str">
        <f t="shared" ref="E425:F425" si="441">IFERROR(C425/($B425*$H$4),"")</f>
        <v/>
      </c>
      <c r="F425" s="131" t="str">
        <f t="shared" si="441"/>
        <v/>
      </c>
      <c r="G425" s="131" t="str">
        <f ca="1">IFERROR(POWER(E425-VLOOKUP(A425,I:J,2,FALSE),2)+POWER(F425-VLOOKUP(A425,I:K,3,FALSE),2),"")</f>
        <v/>
      </c>
      <c r="H425" s="5"/>
      <c r="I425" s="125"/>
      <c r="J425" s="125"/>
      <c r="K425" s="125"/>
      <c r="L425" s="5"/>
      <c r="M425" s="5"/>
      <c r="N425" s="5"/>
      <c r="O425" s="5"/>
      <c r="P425" s="5"/>
      <c r="Q425" s="5"/>
    </row>
    <row r="426" spans="1:17" ht="12.75">
      <c r="A426" s="114"/>
      <c r="B426" s="165"/>
      <c r="C426" s="166"/>
      <c r="D426" s="188"/>
      <c r="E426" s="131" t="str">
        <f t="shared" ref="E426:F426" si="442">IFERROR(C426/($B426*$H$4),"")</f>
        <v/>
      </c>
      <c r="F426" s="131" t="str">
        <f t="shared" si="442"/>
        <v/>
      </c>
      <c r="G426" s="131" t="str">
        <f ca="1">IFERROR(POWER(E426-VLOOKUP(A426,I:J,2,FALSE),2)+POWER(F426-VLOOKUP(A426,I:K,3,FALSE),2),"")</f>
        <v/>
      </c>
      <c r="H426" s="5"/>
      <c r="I426" s="125"/>
      <c r="J426" s="125"/>
      <c r="K426" s="125"/>
      <c r="L426" s="5"/>
      <c r="M426" s="5"/>
      <c r="N426" s="5"/>
      <c r="O426" s="5"/>
      <c r="P426" s="5"/>
      <c r="Q426" s="5"/>
    </row>
    <row r="427" spans="1:17" ht="12.75">
      <c r="A427" s="114"/>
      <c r="B427" s="165"/>
      <c r="C427" s="166"/>
      <c r="D427" s="188"/>
      <c r="E427" s="131" t="str">
        <f t="shared" ref="E427:F427" si="443">IFERROR(C427/($B427*$H$4),"")</f>
        <v/>
      </c>
      <c r="F427" s="131" t="str">
        <f t="shared" si="443"/>
        <v/>
      </c>
      <c r="G427" s="131" t="str">
        <f ca="1">IFERROR(POWER(E427-VLOOKUP(A427,I:J,2,FALSE),2)+POWER(F427-VLOOKUP(A427,I:K,3,FALSE),2),"")</f>
        <v/>
      </c>
      <c r="H427" s="5"/>
      <c r="I427" s="125"/>
      <c r="J427" s="125"/>
      <c r="K427" s="125"/>
      <c r="L427" s="5"/>
      <c r="M427" s="5"/>
      <c r="N427" s="5"/>
      <c r="O427" s="5"/>
      <c r="P427" s="5"/>
      <c r="Q427" s="5"/>
    </row>
    <row r="428" spans="1:17" ht="12.75">
      <c r="A428" s="114"/>
      <c r="B428" s="165"/>
      <c r="C428" s="166"/>
      <c r="D428" s="188"/>
      <c r="E428" s="131" t="str">
        <f t="shared" ref="E428:F428" si="444">IFERROR(C428/($B428*$H$4),"")</f>
        <v/>
      </c>
      <c r="F428" s="131" t="str">
        <f t="shared" si="444"/>
        <v/>
      </c>
      <c r="G428" s="131" t="str">
        <f ca="1">IFERROR(POWER(E428-VLOOKUP(A428,I:J,2,FALSE),2)+POWER(F428-VLOOKUP(A428,I:K,3,FALSE),2),"")</f>
        <v/>
      </c>
      <c r="H428" s="5"/>
      <c r="I428" s="125"/>
      <c r="J428" s="125"/>
      <c r="K428" s="125"/>
      <c r="L428" s="5"/>
      <c r="M428" s="5"/>
      <c r="N428" s="5"/>
      <c r="O428" s="5"/>
      <c r="P428" s="5"/>
      <c r="Q428" s="5"/>
    </row>
    <row r="429" spans="1:17" ht="12.75">
      <c r="A429" s="114"/>
      <c r="B429" s="165"/>
      <c r="C429" s="166"/>
      <c r="D429" s="188"/>
      <c r="E429" s="131" t="str">
        <f t="shared" ref="E429:F429" si="445">IFERROR(C429/($B429*$H$4),"")</f>
        <v/>
      </c>
      <c r="F429" s="131" t="str">
        <f t="shared" si="445"/>
        <v/>
      </c>
      <c r="G429" s="131" t="str">
        <f ca="1">IFERROR(POWER(E429-VLOOKUP(A429,I:J,2,FALSE),2)+POWER(F429-VLOOKUP(A429,I:K,3,FALSE),2),"")</f>
        <v/>
      </c>
      <c r="H429" s="5"/>
      <c r="I429" s="125"/>
      <c r="J429" s="125"/>
      <c r="K429" s="125"/>
      <c r="L429" s="5"/>
      <c r="M429" s="5"/>
      <c r="N429" s="5"/>
      <c r="O429" s="5"/>
      <c r="P429" s="5"/>
      <c r="Q429" s="5"/>
    </row>
    <row r="430" spans="1:17" ht="12.75">
      <c r="A430" s="114"/>
      <c r="B430" s="165"/>
      <c r="C430" s="166"/>
      <c r="D430" s="188"/>
      <c r="E430" s="131" t="str">
        <f t="shared" ref="E430:F430" si="446">IFERROR(C430/($B430*$H$4),"")</f>
        <v/>
      </c>
      <c r="F430" s="131" t="str">
        <f t="shared" si="446"/>
        <v/>
      </c>
      <c r="G430" s="131" t="str">
        <f ca="1">IFERROR(POWER(E430-VLOOKUP(A430,I:J,2,FALSE),2)+POWER(F430-VLOOKUP(A430,I:K,3,FALSE),2),"")</f>
        <v/>
      </c>
      <c r="H430" s="5"/>
      <c r="I430" s="125"/>
      <c r="J430" s="125"/>
      <c r="K430" s="125"/>
      <c r="L430" s="5"/>
      <c r="M430" s="5"/>
      <c r="N430" s="5"/>
      <c r="O430" s="5"/>
      <c r="P430" s="5"/>
      <c r="Q430" s="5"/>
    </row>
    <row r="431" spans="1:17" ht="12.75">
      <c r="A431" s="114"/>
      <c r="B431" s="165"/>
      <c r="C431" s="166"/>
      <c r="D431" s="188"/>
      <c r="E431" s="131" t="str">
        <f t="shared" ref="E431:F431" si="447">IFERROR(C431/($B431*$H$4),"")</f>
        <v/>
      </c>
      <c r="F431" s="131" t="str">
        <f t="shared" si="447"/>
        <v/>
      </c>
      <c r="G431" s="131" t="str">
        <f ca="1">IFERROR(POWER(E431-VLOOKUP(A431,I:J,2,FALSE),2)+POWER(F431-VLOOKUP(A431,I:K,3,FALSE),2),"")</f>
        <v/>
      </c>
      <c r="H431" s="5"/>
      <c r="I431" s="125"/>
      <c r="J431" s="125"/>
      <c r="K431" s="125"/>
      <c r="L431" s="5"/>
      <c r="M431" s="5"/>
      <c r="N431" s="5"/>
      <c r="O431" s="5"/>
      <c r="P431" s="5"/>
      <c r="Q431" s="5"/>
    </row>
    <row r="432" spans="1:17" ht="12.75">
      <c r="A432" s="114"/>
      <c r="B432" s="165"/>
      <c r="C432" s="166"/>
      <c r="D432" s="188"/>
      <c r="E432" s="131" t="str">
        <f t="shared" ref="E432:F432" si="448">IFERROR(C432/($B432*$H$4),"")</f>
        <v/>
      </c>
      <c r="F432" s="131" t="str">
        <f t="shared" si="448"/>
        <v/>
      </c>
      <c r="G432" s="131" t="str">
        <f ca="1">IFERROR(POWER(E432-VLOOKUP(A432,I:J,2,FALSE),2)+POWER(F432-VLOOKUP(A432,I:K,3,FALSE),2),"")</f>
        <v/>
      </c>
      <c r="H432" s="5"/>
      <c r="I432" s="125"/>
      <c r="J432" s="125"/>
      <c r="K432" s="125"/>
      <c r="L432" s="5"/>
      <c r="M432" s="5"/>
      <c r="N432" s="5"/>
      <c r="O432" s="5"/>
      <c r="P432" s="5"/>
      <c r="Q432" s="5"/>
    </row>
    <row r="433" spans="1:17" ht="12.75">
      <c r="A433" s="114"/>
      <c r="B433" s="165"/>
      <c r="C433" s="166"/>
      <c r="D433" s="188"/>
      <c r="E433" s="131" t="str">
        <f t="shared" ref="E433:F433" si="449">IFERROR(C433/($B433*$H$4),"")</f>
        <v/>
      </c>
      <c r="F433" s="131" t="str">
        <f t="shared" si="449"/>
        <v/>
      </c>
      <c r="G433" s="131" t="str">
        <f ca="1">IFERROR(POWER(E433-VLOOKUP(A433,I:J,2,FALSE),2)+POWER(F433-VLOOKUP(A433,I:K,3,FALSE),2),"")</f>
        <v/>
      </c>
      <c r="H433" s="5"/>
      <c r="I433" s="125"/>
      <c r="J433" s="125"/>
      <c r="K433" s="125"/>
      <c r="L433" s="5"/>
      <c r="M433" s="5"/>
      <c r="N433" s="5"/>
      <c r="O433" s="5"/>
      <c r="P433" s="5"/>
      <c r="Q433" s="5"/>
    </row>
    <row r="434" spans="1:17" ht="12.75">
      <c r="A434" s="114"/>
      <c r="B434" s="165"/>
      <c r="C434" s="166"/>
      <c r="D434" s="188"/>
      <c r="E434" s="131" t="str">
        <f t="shared" ref="E434:F434" si="450">IFERROR(C434/($B434*$H$4),"")</f>
        <v/>
      </c>
      <c r="F434" s="131" t="str">
        <f t="shared" si="450"/>
        <v/>
      </c>
      <c r="G434" s="131" t="str">
        <f ca="1">IFERROR(POWER(E434-VLOOKUP(A434,I:J,2,FALSE),2)+POWER(F434-VLOOKUP(A434,I:K,3,FALSE),2),"")</f>
        <v/>
      </c>
      <c r="H434" s="5"/>
      <c r="I434" s="125"/>
      <c r="J434" s="125"/>
      <c r="K434" s="125"/>
      <c r="L434" s="5"/>
      <c r="M434" s="5"/>
      <c r="N434" s="5"/>
      <c r="O434" s="5"/>
      <c r="P434" s="5"/>
      <c r="Q434" s="5"/>
    </row>
    <row r="435" spans="1:17" ht="12.75">
      <c r="A435" s="114"/>
      <c r="B435" s="165"/>
      <c r="C435" s="166"/>
      <c r="D435" s="188"/>
      <c r="E435" s="131" t="str">
        <f t="shared" ref="E435:F435" si="451">IFERROR(C435/($B435*$H$4),"")</f>
        <v/>
      </c>
      <c r="F435" s="131" t="str">
        <f t="shared" si="451"/>
        <v/>
      </c>
      <c r="G435" s="131" t="str">
        <f ca="1">IFERROR(POWER(E435-VLOOKUP(A435,I:J,2,FALSE),2)+POWER(F435-VLOOKUP(A435,I:K,3,FALSE),2),"")</f>
        <v/>
      </c>
      <c r="H435" s="5"/>
      <c r="I435" s="125"/>
      <c r="J435" s="125"/>
      <c r="K435" s="125"/>
      <c r="L435" s="5"/>
      <c r="M435" s="5"/>
      <c r="N435" s="5"/>
      <c r="O435" s="5"/>
      <c r="P435" s="5"/>
      <c r="Q435" s="5"/>
    </row>
    <row r="436" spans="1:17" ht="12.75">
      <c r="A436" s="114"/>
      <c r="B436" s="165"/>
      <c r="C436" s="166"/>
      <c r="D436" s="188"/>
      <c r="E436" s="131" t="str">
        <f t="shared" ref="E436:F436" si="452">IFERROR(C436/($B436*$H$4),"")</f>
        <v/>
      </c>
      <c r="F436" s="131" t="str">
        <f t="shared" si="452"/>
        <v/>
      </c>
      <c r="G436" s="131" t="str">
        <f ca="1">IFERROR(POWER(E436-VLOOKUP(A436,I:J,2,FALSE),2)+POWER(F436-VLOOKUP(A436,I:K,3,FALSE),2),"")</f>
        <v/>
      </c>
      <c r="H436" s="5"/>
      <c r="I436" s="125"/>
      <c r="J436" s="125"/>
      <c r="K436" s="125"/>
      <c r="L436" s="5"/>
      <c r="M436" s="5"/>
      <c r="N436" s="5"/>
      <c r="O436" s="5"/>
      <c r="P436" s="5"/>
      <c r="Q436" s="5"/>
    </row>
    <row r="437" spans="1:17" ht="12.75">
      <c r="A437" s="114"/>
      <c r="B437" s="165"/>
      <c r="C437" s="166"/>
      <c r="D437" s="188"/>
      <c r="E437" s="131" t="str">
        <f t="shared" ref="E437:F437" si="453">IFERROR(C437/($B437*$H$4),"")</f>
        <v/>
      </c>
      <c r="F437" s="131" t="str">
        <f t="shared" si="453"/>
        <v/>
      </c>
      <c r="G437" s="131" t="str">
        <f ca="1">IFERROR(POWER(E437-VLOOKUP(A437,I:J,2,FALSE),2)+POWER(F437-VLOOKUP(A437,I:K,3,FALSE),2),"")</f>
        <v/>
      </c>
      <c r="H437" s="5"/>
      <c r="I437" s="125"/>
      <c r="J437" s="125"/>
      <c r="K437" s="125"/>
      <c r="L437" s="5"/>
      <c r="M437" s="5"/>
      <c r="N437" s="5"/>
      <c r="O437" s="5"/>
      <c r="P437" s="5"/>
      <c r="Q437" s="5"/>
    </row>
    <row r="438" spans="1:17" ht="12.75">
      <c r="A438" s="114"/>
      <c r="B438" s="165"/>
      <c r="C438" s="166"/>
      <c r="D438" s="188"/>
      <c r="E438" s="131" t="str">
        <f t="shared" ref="E438:F438" si="454">IFERROR(C438/($B438*$H$4),"")</f>
        <v/>
      </c>
      <c r="F438" s="131" t="str">
        <f t="shared" si="454"/>
        <v/>
      </c>
      <c r="G438" s="131" t="str">
        <f ca="1">IFERROR(POWER(E438-VLOOKUP(A438,I:J,2,FALSE),2)+POWER(F438-VLOOKUP(A438,I:K,3,FALSE),2),"")</f>
        <v/>
      </c>
      <c r="H438" s="5"/>
      <c r="I438" s="125"/>
      <c r="J438" s="125"/>
      <c r="K438" s="125"/>
      <c r="L438" s="5"/>
      <c r="M438" s="5"/>
      <c r="N438" s="5"/>
      <c r="O438" s="5"/>
      <c r="P438" s="5"/>
      <c r="Q438" s="5"/>
    </row>
    <row r="439" spans="1:17" ht="12.75">
      <c r="A439" s="114"/>
      <c r="B439" s="165"/>
      <c r="C439" s="166"/>
      <c r="D439" s="188"/>
      <c r="E439" s="131" t="str">
        <f t="shared" ref="E439:F439" si="455">IFERROR(C439/($B439*$H$4),"")</f>
        <v/>
      </c>
      <c r="F439" s="131" t="str">
        <f t="shared" si="455"/>
        <v/>
      </c>
      <c r="G439" s="131" t="str">
        <f ca="1">IFERROR(POWER(E439-VLOOKUP(A439,I:J,2,FALSE),2)+POWER(F439-VLOOKUP(A439,I:K,3,FALSE),2),"")</f>
        <v/>
      </c>
      <c r="H439" s="5"/>
      <c r="I439" s="125"/>
      <c r="J439" s="125"/>
      <c r="K439" s="125"/>
      <c r="L439" s="5"/>
      <c r="M439" s="5"/>
      <c r="N439" s="5"/>
      <c r="O439" s="5"/>
      <c r="P439" s="5"/>
      <c r="Q439" s="5"/>
    </row>
    <row r="440" spans="1:17" ht="12.75">
      <c r="A440" s="114"/>
      <c r="B440" s="165"/>
      <c r="C440" s="166"/>
      <c r="D440" s="188"/>
      <c r="E440" s="131" t="str">
        <f t="shared" ref="E440:F440" si="456">IFERROR(C440/($B440*$H$4),"")</f>
        <v/>
      </c>
      <c r="F440" s="131" t="str">
        <f t="shared" si="456"/>
        <v/>
      </c>
      <c r="G440" s="131" t="str">
        <f ca="1">IFERROR(POWER(E440-VLOOKUP(A440,I:J,2,FALSE),2)+POWER(F440-VLOOKUP(A440,I:K,3,FALSE),2),"")</f>
        <v/>
      </c>
      <c r="H440" s="5"/>
      <c r="I440" s="125"/>
      <c r="J440" s="125"/>
      <c r="K440" s="125"/>
      <c r="L440" s="5"/>
      <c r="M440" s="5"/>
      <c r="N440" s="5"/>
      <c r="O440" s="5"/>
      <c r="P440" s="5"/>
      <c r="Q440" s="5"/>
    </row>
    <row r="441" spans="1:17" ht="12.75">
      <c r="A441" s="114"/>
      <c r="B441" s="165"/>
      <c r="C441" s="166"/>
      <c r="D441" s="188"/>
      <c r="E441" s="131" t="str">
        <f t="shared" ref="E441:F441" si="457">IFERROR(C441/($B441*$H$4),"")</f>
        <v/>
      </c>
      <c r="F441" s="131" t="str">
        <f t="shared" si="457"/>
        <v/>
      </c>
      <c r="G441" s="131" t="str">
        <f ca="1">IFERROR(POWER(E441-VLOOKUP(A441,I:J,2,FALSE),2)+POWER(F441-VLOOKUP(A441,I:K,3,FALSE),2),"")</f>
        <v/>
      </c>
      <c r="H441" s="5"/>
      <c r="I441" s="125"/>
      <c r="J441" s="125"/>
      <c r="K441" s="125"/>
      <c r="L441" s="5"/>
      <c r="M441" s="5"/>
      <c r="N441" s="5"/>
      <c r="O441" s="5"/>
      <c r="P441" s="5"/>
      <c r="Q441" s="5"/>
    </row>
    <row r="442" spans="1:17" ht="12.75">
      <c r="A442" s="114"/>
      <c r="B442" s="165"/>
      <c r="C442" s="166"/>
      <c r="D442" s="188"/>
      <c r="E442" s="131" t="str">
        <f t="shared" ref="E442:F442" si="458">IFERROR(C442/($B442*$H$4),"")</f>
        <v/>
      </c>
      <c r="F442" s="131" t="str">
        <f t="shared" si="458"/>
        <v/>
      </c>
      <c r="G442" s="131" t="str">
        <f ca="1">IFERROR(POWER(E442-VLOOKUP(A442,I:J,2,FALSE),2)+POWER(F442-VLOOKUP(A442,I:K,3,FALSE),2),"")</f>
        <v/>
      </c>
      <c r="H442" s="5"/>
      <c r="I442" s="125"/>
      <c r="J442" s="125"/>
      <c r="K442" s="125"/>
      <c r="L442" s="5"/>
      <c r="M442" s="5"/>
      <c r="N442" s="5"/>
      <c r="O442" s="5"/>
      <c r="P442" s="5"/>
      <c r="Q442" s="5"/>
    </row>
    <row r="443" spans="1:17" ht="12.75">
      <c r="A443" s="114"/>
      <c r="B443" s="165"/>
      <c r="C443" s="166"/>
      <c r="D443" s="188"/>
      <c r="E443" s="131" t="str">
        <f t="shared" ref="E443:F443" si="459">IFERROR(C443/($B443*$H$4),"")</f>
        <v/>
      </c>
      <c r="F443" s="131" t="str">
        <f t="shared" si="459"/>
        <v/>
      </c>
      <c r="G443" s="131" t="str">
        <f ca="1">IFERROR(POWER(E443-VLOOKUP(A443,I:J,2,FALSE),2)+POWER(F443-VLOOKUP(A443,I:K,3,FALSE),2),"")</f>
        <v/>
      </c>
      <c r="H443" s="5"/>
      <c r="I443" s="125"/>
      <c r="J443" s="125"/>
      <c r="K443" s="125"/>
      <c r="L443" s="5"/>
      <c r="M443" s="5"/>
      <c r="N443" s="5"/>
      <c r="O443" s="5"/>
      <c r="P443" s="5"/>
      <c r="Q443" s="5"/>
    </row>
    <row r="444" spans="1:17" ht="12.75">
      <c r="A444" s="114"/>
      <c r="B444" s="165"/>
      <c r="C444" s="166"/>
      <c r="D444" s="188"/>
      <c r="E444" s="131" t="str">
        <f t="shared" ref="E444:F444" si="460">IFERROR(C444/($B444*$H$4),"")</f>
        <v/>
      </c>
      <c r="F444" s="131" t="str">
        <f t="shared" si="460"/>
        <v/>
      </c>
      <c r="G444" s="131" t="str">
        <f ca="1">IFERROR(POWER(E444-VLOOKUP(A444,I:J,2,FALSE),2)+POWER(F444-VLOOKUP(A444,I:K,3,FALSE),2),"")</f>
        <v/>
      </c>
      <c r="H444" s="5"/>
      <c r="I444" s="125"/>
      <c r="J444" s="125"/>
      <c r="K444" s="125"/>
      <c r="L444" s="5"/>
      <c r="M444" s="5"/>
      <c r="N444" s="5"/>
      <c r="O444" s="5"/>
      <c r="P444" s="5"/>
      <c r="Q444" s="5"/>
    </row>
    <row r="445" spans="1:17" ht="12.75">
      <c r="A445" s="114"/>
      <c r="B445" s="165"/>
      <c r="C445" s="166"/>
      <c r="D445" s="188"/>
      <c r="E445" s="131" t="str">
        <f t="shared" ref="E445:F445" si="461">IFERROR(C445/($B445*$H$4),"")</f>
        <v/>
      </c>
      <c r="F445" s="131" t="str">
        <f t="shared" si="461"/>
        <v/>
      </c>
      <c r="G445" s="131" t="str">
        <f ca="1">IFERROR(POWER(E445-VLOOKUP(A445,I:J,2,FALSE),2)+POWER(F445-VLOOKUP(A445,I:K,3,FALSE),2),"")</f>
        <v/>
      </c>
      <c r="H445" s="5"/>
      <c r="I445" s="125"/>
      <c r="J445" s="125"/>
      <c r="K445" s="125"/>
      <c r="L445" s="5"/>
      <c r="M445" s="5"/>
      <c r="N445" s="5"/>
      <c r="O445" s="5"/>
      <c r="P445" s="5"/>
      <c r="Q445" s="5"/>
    </row>
    <row r="446" spans="1:17" ht="12.75">
      <c r="A446" s="114"/>
      <c r="B446" s="165"/>
      <c r="C446" s="166"/>
      <c r="D446" s="188"/>
      <c r="E446" s="131" t="str">
        <f t="shared" ref="E446:F446" si="462">IFERROR(C446/($B446*$H$4),"")</f>
        <v/>
      </c>
      <c r="F446" s="131" t="str">
        <f t="shared" si="462"/>
        <v/>
      </c>
      <c r="G446" s="131" t="str">
        <f ca="1">IFERROR(POWER(E446-VLOOKUP(A446,I:J,2,FALSE),2)+POWER(F446-VLOOKUP(A446,I:K,3,FALSE),2),"")</f>
        <v/>
      </c>
      <c r="H446" s="5"/>
      <c r="I446" s="125"/>
      <c r="J446" s="125"/>
      <c r="K446" s="125"/>
      <c r="L446" s="5"/>
      <c r="M446" s="5"/>
      <c r="N446" s="5"/>
      <c r="O446" s="5"/>
      <c r="P446" s="5"/>
      <c r="Q446" s="5"/>
    </row>
    <row r="447" spans="1:17" ht="12.75">
      <c r="A447" s="114"/>
      <c r="B447" s="165"/>
      <c r="C447" s="166"/>
      <c r="D447" s="188"/>
      <c r="E447" s="131" t="str">
        <f t="shared" ref="E447:F447" si="463">IFERROR(C447/($B447*$H$4),"")</f>
        <v/>
      </c>
      <c r="F447" s="131" t="str">
        <f t="shared" si="463"/>
        <v/>
      </c>
      <c r="G447" s="131" t="str">
        <f ca="1">IFERROR(POWER(E447-VLOOKUP(A447,I:J,2,FALSE),2)+POWER(F447-VLOOKUP(A447,I:K,3,FALSE),2),"")</f>
        <v/>
      </c>
      <c r="H447" s="5"/>
      <c r="I447" s="125"/>
      <c r="J447" s="125"/>
      <c r="K447" s="125"/>
      <c r="L447" s="5"/>
      <c r="M447" s="5"/>
      <c r="N447" s="5"/>
      <c r="O447" s="5"/>
      <c r="P447" s="5"/>
      <c r="Q447" s="5"/>
    </row>
    <row r="448" spans="1:17" ht="12.75">
      <c r="A448" s="114"/>
      <c r="B448" s="165"/>
      <c r="C448" s="166"/>
      <c r="D448" s="188"/>
      <c r="E448" s="131" t="str">
        <f t="shared" ref="E448:F448" si="464">IFERROR(C448/($B448*$H$4),"")</f>
        <v/>
      </c>
      <c r="F448" s="131" t="str">
        <f t="shared" si="464"/>
        <v/>
      </c>
      <c r="G448" s="131" t="str">
        <f ca="1">IFERROR(POWER(E448-VLOOKUP(A448,I:J,2,FALSE),2)+POWER(F448-VLOOKUP(A448,I:K,3,FALSE),2),"")</f>
        <v/>
      </c>
      <c r="H448" s="5"/>
      <c r="I448" s="125"/>
      <c r="J448" s="125"/>
      <c r="K448" s="125"/>
      <c r="L448" s="5"/>
      <c r="M448" s="5"/>
      <c r="N448" s="5"/>
      <c r="O448" s="5"/>
      <c r="P448" s="5"/>
      <c r="Q448" s="5"/>
    </row>
    <row r="449" spans="1:17" ht="12.75">
      <c r="A449" s="114"/>
      <c r="B449" s="165"/>
      <c r="C449" s="166"/>
      <c r="D449" s="188"/>
      <c r="E449" s="131" t="str">
        <f t="shared" ref="E449:F449" si="465">IFERROR(C449/($B449*$H$4),"")</f>
        <v/>
      </c>
      <c r="F449" s="131" t="str">
        <f t="shared" si="465"/>
        <v/>
      </c>
      <c r="G449" s="131" t="str">
        <f ca="1">IFERROR(POWER(E449-VLOOKUP(A449,I:J,2,FALSE),2)+POWER(F449-VLOOKUP(A449,I:K,3,FALSE),2),"")</f>
        <v/>
      </c>
      <c r="H449" s="5"/>
      <c r="I449" s="125"/>
      <c r="J449" s="125"/>
      <c r="K449" s="125"/>
      <c r="L449" s="5"/>
      <c r="M449" s="5"/>
      <c r="N449" s="5"/>
      <c r="O449" s="5"/>
      <c r="P449" s="5"/>
      <c r="Q449" s="5"/>
    </row>
    <row r="450" spans="1:17" ht="12.75">
      <c r="A450" s="114"/>
      <c r="B450" s="165"/>
      <c r="C450" s="166"/>
      <c r="D450" s="188"/>
      <c r="E450" s="131" t="str">
        <f t="shared" ref="E450:F450" si="466">IFERROR(C450/($B450*$H$4),"")</f>
        <v/>
      </c>
      <c r="F450" s="131" t="str">
        <f t="shared" si="466"/>
        <v/>
      </c>
      <c r="G450" s="131" t="str">
        <f ca="1">IFERROR(POWER(E450-VLOOKUP(A450,I:J,2,FALSE),2)+POWER(F450-VLOOKUP(A450,I:K,3,FALSE),2),"")</f>
        <v/>
      </c>
      <c r="H450" s="5"/>
      <c r="I450" s="125"/>
      <c r="J450" s="125"/>
      <c r="K450" s="125"/>
      <c r="L450" s="5"/>
      <c r="M450" s="5"/>
      <c r="N450" s="5"/>
      <c r="O450" s="5"/>
      <c r="P450" s="5"/>
      <c r="Q450" s="5"/>
    </row>
    <row r="451" spans="1:17" ht="12.75">
      <c r="A451" s="114"/>
      <c r="B451" s="165"/>
      <c r="C451" s="166"/>
      <c r="D451" s="188"/>
      <c r="E451" s="131" t="str">
        <f t="shared" ref="E451:F451" si="467">IFERROR(C451/($B451*$H$4),"")</f>
        <v/>
      </c>
      <c r="F451" s="131" t="str">
        <f t="shared" si="467"/>
        <v/>
      </c>
      <c r="G451" s="131" t="str">
        <f ca="1">IFERROR(POWER(E451-VLOOKUP(A451,I:J,2,FALSE),2)+POWER(F451-VLOOKUP(A451,I:K,3,FALSE),2),"")</f>
        <v/>
      </c>
      <c r="H451" s="5"/>
      <c r="I451" s="125"/>
      <c r="J451" s="125"/>
      <c r="K451" s="125"/>
      <c r="L451" s="5"/>
      <c r="M451" s="5"/>
      <c r="N451" s="5"/>
      <c r="O451" s="5"/>
      <c r="P451" s="5"/>
      <c r="Q451" s="5"/>
    </row>
    <row r="452" spans="1:17" ht="12.75">
      <c r="A452" s="114"/>
      <c r="B452" s="165"/>
      <c r="C452" s="166"/>
      <c r="D452" s="188"/>
      <c r="E452" s="131" t="str">
        <f t="shared" ref="E452:F452" si="468">IFERROR(C452/($B452*$H$4),"")</f>
        <v/>
      </c>
      <c r="F452" s="131" t="str">
        <f t="shared" si="468"/>
        <v/>
      </c>
      <c r="G452" s="131" t="str">
        <f ca="1">IFERROR(POWER(E452-VLOOKUP(A452,I:J,2,FALSE),2)+POWER(F452-VLOOKUP(A452,I:K,3,FALSE),2),"")</f>
        <v/>
      </c>
      <c r="H452" s="5"/>
      <c r="I452" s="125"/>
      <c r="J452" s="125"/>
      <c r="K452" s="125"/>
      <c r="L452" s="5"/>
      <c r="M452" s="5"/>
      <c r="N452" s="5"/>
      <c r="O452" s="5"/>
      <c r="P452" s="5"/>
      <c r="Q452" s="5"/>
    </row>
    <row r="453" spans="1:17" ht="12.75">
      <c r="A453" s="114"/>
      <c r="B453" s="165"/>
      <c r="C453" s="166"/>
      <c r="D453" s="188"/>
      <c r="E453" s="131" t="str">
        <f t="shared" ref="E453:F453" si="469">IFERROR(C453/($B453*$H$4),"")</f>
        <v/>
      </c>
      <c r="F453" s="131" t="str">
        <f t="shared" si="469"/>
        <v/>
      </c>
      <c r="G453" s="131" t="str">
        <f ca="1">IFERROR(POWER(E453-VLOOKUP(A453,I:J,2,FALSE),2)+POWER(F453-VLOOKUP(A453,I:K,3,FALSE),2),"")</f>
        <v/>
      </c>
      <c r="H453" s="5"/>
      <c r="I453" s="125"/>
      <c r="J453" s="125"/>
      <c r="K453" s="125"/>
      <c r="L453" s="5"/>
      <c r="M453" s="5"/>
      <c r="N453" s="5"/>
      <c r="O453" s="5"/>
      <c r="P453" s="5"/>
      <c r="Q453" s="5"/>
    </row>
    <row r="454" spans="1:17" ht="12.75">
      <c r="A454" s="114"/>
      <c r="B454" s="165"/>
      <c r="C454" s="166"/>
      <c r="D454" s="188"/>
      <c r="E454" s="131" t="str">
        <f t="shared" ref="E454:F454" si="470">IFERROR(C454/($B454*$H$4),"")</f>
        <v/>
      </c>
      <c r="F454" s="131" t="str">
        <f t="shared" si="470"/>
        <v/>
      </c>
      <c r="G454" s="131" t="str">
        <f ca="1">IFERROR(POWER(E454-VLOOKUP(A454,I:J,2,FALSE),2)+POWER(F454-VLOOKUP(A454,I:K,3,FALSE),2),"")</f>
        <v/>
      </c>
      <c r="H454" s="5"/>
      <c r="I454" s="125"/>
      <c r="J454" s="125"/>
      <c r="K454" s="125"/>
      <c r="L454" s="5"/>
      <c r="M454" s="5"/>
      <c r="N454" s="5"/>
      <c r="O454" s="5"/>
      <c r="P454" s="5"/>
      <c r="Q454" s="5"/>
    </row>
    <row r="455" spans="1:17" ht="12.75">
      <c r="A455" s="114"/>
      <c r="B455" s="165"/>
      <c r="C455" s="166"/>
      <c r="D455" s="188"/>
      <c r="E455" s="131" t="str">
        <f t="shared" ref="E455:F455" si="471">IFERROR(C455/($B455*$H$4),"")</f>
        <v/>
      </c>
      <c r="F455" s="131" t="str">
        <f t="shared" si="471"/>
        <v/>
      </c>
      <c r="G455" s="131" t="str">
        <f ca="1">IFERROR(POWER(E455-VLOOKUP(A455,I:J,2,FALSE),2)+POWER(F455-VLOOKUP(A455,I:K,3,FALSE),2),"")</f>
        <v/>
      </c>
      <c r="H455" s="5"/>
      <c r="I455" s="125"/>
      <c r="J455" s="125"/>
      <c r="K455" s="125"/>
      <c r="L455" s="5"/>
      <c r="M455" s="5"/>
      <c r="N455" s="5"/>
      <c r="O455" s="5"/>
      <c r="P455" s="5"/>
      <c r="Q455" s="5"/>
    </row>
    <row r="456" spans="1:17" ht="12.75">
      <c r="A456" s="114"/>
      <c r="B456" s="165"/>
      <c r="C456" s="166"/>
      <c r="D456" s="188"/>
      <c r="E456" s="131" t="str">
        <f t="shared" ref="E456:F456" si="472">IFERROR(C456/($B456*$H$4),"")</f>
        <v/>
      </c>
      <c r="F456" s="131" t="str">
        <f t="shared" si="472"/>
        <v/>
      </c>
      <c r="G456" s="131" t="str">
        <f ca="1">IFERROR(POWER(E456-VLOOKUP(A456,I:J,2,FALSE),2)+POWER(F456-VLOOKUP(A456,I:K,3,FALSE),2),"")</f>
        <v/>
      </c>
      <c r="H456" s="5"/>
      <c r="I456" s="125"/>
      <c r="J456" s="125"/>
      <c r="K456" s="125"/>
      <c r="L456" s="5"/>
      <c r="M456" s="5"/>
      <c r="N456" s="5"/>
      <c r="O456" s="5"/>
      <c r="P456" s="5"/>
      <c r="Q456" s="5"/>
    </row>
    <row r="457" spans="1:17" ht="12.75">
      <c r="A457" s="114"/>
      <c r="B457" s="165"/>
      <c r="C457" s="166"/>
      <c r="D457" s="188"/>
      <c r="E457" s="131" t="str">
        <f t="shared" ref="E457:F457" si="473">IFERROR(C457/($B457*$H$4),"")</f>
        <v/>
      </c>
      <c r="F457" s="131" t="str">
        <f t="shared" si="473"/>
        <v/>
      </c>
      <c r="G457" s="131" t="str">
        <f ca="1">IFERROR(POWER(E457-VLOOKUP(A457,I:J,2,FALSE),2)+POWER(F457-VLOOKUP(A457,I:K,3,FALSE),2),"")</f>
        <v/>
      </c>
      <c r="H457" s="5"/>
      <c r="I457" s="125"/>
      <c r="J457" s="125"/>
      <c r="K457" s="125"/>
      <c r="L457" s="5"/>
      <c r="M457" s="5"/>
      <c r="N457" s="5"/>
      <c r="O457" s="5"/>
      <c r="P457" s="5"/>
      <c r="Q457" s="5"/>
    </row>
    <row r="458" spans="1:17" ht="12.75">
      <c r="A458" s="114"/>
      <c r="B458" s="165"/>
      <c r="C458" s="166"/>
      <c r="D458" s="188"/>
      <c r="E458" s="131" t="str">
        <f t="shared" ref="E458:F458" si="474">IFERROR(C458/($B458*$H$4),"")</f>
        <v/>
      </c>
      <c r="F458" s="131" t="str">
        <f t="shared" si="474"/>
        <v/>
      </c>
      <c r="G458" s="131" t="str">
        <f ca="1">IFERROR(POWER(E458-VLOOKUP(A458,I:J,2,FALSE),2)+POWER(F458-VLOOKUP(A458,I:K,3,FALSE),2),"")</f>
        <v/>
      </c>
      <c r="H458" s="5"/>
      <c r="I458" s="125"/>
      <c r="J458" s="125"/>
      <c r="K458" s="125"/>
      <c r="L458" s="5"/>
      <c r="M458" s="5"/>
      <c r="N458" s="5"/>
      <c r="O458" s="5"/>
      <c r="P458" s="5"/>
      <c r="Q458" s="5"/>
    </row>
    <row r="459" spans="1:17" ht="12.75">
      <c r="A459" s="114"/>
      <c r="B459" s="165"/>
      <c r="C459" s="166"/>
      <c r="D459" s="188"/>
      <c r="E459" s="131" t="str">
        <f t="shared" ref="E459:F459" si="475">IFERROR(C459/($B459*$H$4),"")</f>
        <v/>
      </c>
      <c r="F459" s="131" t="str">
        <f t="shared" si="475"/>
        <v/>
      </c>
      <c r="G459" s="131" t="str">
        <f ca="1">IFERROR(POWER(E459-VLOOKUP(A459,I:J,2,FALSE),2)+POWER(F459-VLOOKUP(A459,I:K,3,FALSE),2),"")</f>
        <v/>
      </c>
      <c r="H459" s="5"/>
      <c r="I459" s="125"/>
      <c r="J459" s="125"/>
      <c r="K459" s="125"/>
      <c r="L459" s="5"/>
      <c r="M459" s="5"/>
      <c r="N459" s="5"/>
      <c r="O459" s="5"/>
      <c r="P459" s="5"/>
      <c r="Q459" s="5"/>
    </row>
    <row r="460" spans="1:17" ht="12.75">
      <c r="A460" s="114"/>
      <c r="B460" s="165"/>
      <c r="C460" s="166"/>
      <c r="D460" s="188"/>
      <c r="E460" s="131" t="str">
        <f t="shared" ref="E460:F460" si="476">IFERROR(C460/($B460*$H$4),"")</f>
        <v/>
      </c>
      <c r="F460" s="131" t="str">
        <f t="shared" si="476"/>
        <v/>
      </c>
      <c r="G460" s="131" t="str">
        <f ca="1">IFERROR(POWER(E460-VLOOKUP(A460,I:J,2,FALSE),2)+POWER(F460-VLOOKUP(A460,I:K,3,FALSE),2),"")</f>
        <v/>
      </c>
      <c r="H460" s="5"/>
      <c r="I460" s="125"/>
      <c r="J460" s="125"/>
      <c r="K460" s="125"/>
      <c r="L460" s="5"/>
      <c r="M460" s="5"/>
      <c r="N460" s="5"/>
      <c r="O460" s="5"/>
      <c r="P460" s="5"/>
      <c r="Q460" s="5"/>
    </row>
    <row r="461" spans="1:17" ht="12.75">
      <c r="A461" s="114"/>
      <c r="B461" s="165"/>
      <c r="C461" s="166"/>
      <c r="D461" s="188"/>
      <c r="E461" s="131" t="str">
        <f t="shared" ref="E461:F461" si="477">IFERROR(C461/($B461*$H$4),"")</f>
        <v/>
      </c>
      <c r="F461" s="131" t="str">
        <f t="shared" si="477"/>
        <v/>
      </c>
      <c r="G461" s="131" t="str">
        <f ca="1">IFERROR(POWER(E461-VLOOKUP(A461,I:J,2,FALSE),2)+POWER(F461-VLOOKUP(A461,I:K,3,FALSE),2),"")</f>
        <v/>
      </c>
      <c r="H461" s="5"/>
      <c r="I461" s="125"/>
      <c r="J461" s="125"/>
      <c r="K461" s="125"/>
      <c r="L461" s="5"/>
      <c r="M461" s="5"/>
      <c r="N461" s="5"/>
      <c r="O461" s="5"/>
      <c r="P461" s="5"/>
      <c r="Q461" s="5"/>
    </row>
    <row r="462" spans="1:17" ht="12.75">
      <c r="A462" s="114"/>
      <c r="B462" s="165"/>
      <c r="C462" s="166"/>
      <c r="D462" s="188"/>
      <c r="E462" s="131" t="str">
        <f t="shared" ref="E462:F462" si="478">IFERROR(C462/($B462*$H$4),"")</f>
        <v/>
      </c>
      <c r="F462" s="131" t="str">
        <f t="shared" si="478"/>
        <v/>
      </c>
      <c r="G462" s="131" t="str">
        <f ca="1">IFERROR(POWER(E462-VLOOKUP(A462,I:J,2,FALSE),2)+POWER(F462-VLOOKUP(A462,I:K,3,FALSE),2),"")</f>
        <v/>
      </c>
      <c r="H462" s="5"/>
      <c r="I462" s="125"/>
      <c r="J462" s="125"/>
      <c r="K462" s="125"/>
      <c r="L462" s="5"/>
      <c r="M462" s="5"/>
      <c r="N462" s="5"/>
      <c r="O462" s="5"/>
      <c r="P462" s="5"/>
      <c r="Q462" s="5"/>
    </row>
    <row r="463" spans="1:17" ht="12.75">
      <c r="A463" s="114"/>
      <c r="B463" s="165"/>
      <c r="C463" s="166"/>
      <c r="D463" s="188"/>
      <c r="E463" s="131" t="str">
        <f t="shared" ref="E463:F463" si="479">IFERROR(C463/($B463*$H$4),"")</f>
        <v/>
      </c>
      <c r="F463" s="131" t="str">
        <f t="shared" si="479"/>
        <v/>
      </c>
      <c r="G463" s="131" t="str">
        <f ca="1">IFERROR(POWER(E463-VLOOKUP(A463,I:J,2,FALSE),2)+POWER(F463-VLOOKUP(A463,I:K,3,FALSE),2),"")</f>
        <v/>
      </c>
      <c r="H463" s="5"/>
      <c r="I463" s="125"/>
      <c r="J463" s="125"/>
      <c r="K463" s="125"/>
      <c r="L463" s="5"/>
      <c r="M463" s="5"/>
      <c r="N463" s="5"/>
      <c r="O463" s="5"/>
      <c r="P463" s="5"/>
      <c r="Q463" s="5"/>
    </row>
    <row r="464" spans="1:17" ht="12.75">
      <c r="A464" s="114"/>
      <c r="B464" s="165"/>
      <c r="C464" s="166"/>
      <c r="D464" s="188"/>
      <c r="E464" s="131" t="str">
        <f t="shared" ref="E464:F464" si="480">IFERROR(C464/($B464*$H$4),"")</f>
        <v/>
      </c>
      <c r="F464" s="131" t="str">
        <f t="shared" si="480"/>
        <v/>
      </c>
      <c r="G464" s="131" t="str">
        <f ca="1">IFERROR(POWER(E464-VLOOKUP(A464,I:J,2,FALSE),2)+POWER(F464-VLOOKUP(A464,I:K,3,FALSE),2),"")</f>
        <v/>
      </c>
      <c r="H464" s="5"/>
      <c r="I464" s="125"/>
      <c r="J464" s="125"/>
      <c r="K464" s="125"/>
      <c r="L464" s="5"/>
      <c r="M464" s="5"/>
      <c r="N464" s="5"/>
      <c r="O464" s="5"/>
      <c r="P464" s="5"/>
      <c r="Q464" s="5"/>
    </row>
    <row r="465" spans="1:17" ht="12.75">
      <c r="A465" s="114"/>
      <c r="B465" s="165"/>
      <c r="C465" s="166"/>
      <c r="D465" s="188"/>
      <c r="E465" s="131" t="str">
        <f t="shared" ref="E465:F465" si="481">IFERROR(C465/($B465*$H$4),"")</f>
        <v/>
      </c>
      <c r="F465" s="131" t="str">
        <f t="shared" si="481"/>
        <v/>
      </c>
      <c r="G465" s="131" t="str">
        <f ca="1">IFERROR(POWER(E465-VLOOKUP(A465,I:J,2,FALSE),2)+POWER(F465-VLOOKUP(A465,I:K,3,FALSE),2),"")</f>
        <v/>
      </c>
      <c r="H465" s="5"/>
      <c r="I465" s="125"/>
      <c r="J465" s="125"/>
      <c r="K465" s="125"/>
      <c r="L465" s="5"/>
      <c r="M465" s="5"/>
      <c r="N465" s="5"/>
      <c r="O465" s="5"/>
      <c r="P465" s="5"/>
      <c r="Q465" s="5"/>
    </row>
    <row r="466" spans="1:17" ht="12.75">
      <c r="A466" s="114"/>
      <c r="B466" s="165"/>
      <c r="C466" s="166"/>
      <c r="D466" s="188"/>
      <c r="E466" s="131" t="str">
        <f t="shared" ref="E466:F466" si="482">IFERROR(C466/($B466*$H$4),"")</f>
        <v/>
      </c>
      <c r="F466" s="131" t="str">
        <f t="shared" si="482"/>
        <v/>
      </c>
      <c r="G466" s="131" t="str">
        <f ca="1">IFERROR(POWER(E466-VLOOKUP(A466,I:J,2,FALSE),2)+POWER(F466-VLOOKUP(A466,I:K,3,FALSE),2),"")</f>
        <v/>
      </c>
      <c r="H466" s="5"/>
      <c r="I466" s="125"/>
      <c r="J466" s="125"/>
      <c r="K466" s="125"/>
      <c r="L466" s="5"/>
      <c r="M466" s="5"/>
      <c r="N466" s="5"/>
      <c r="O466" s="5"/>
      <c r="P466" s="5"/>
      <c r="Q466" s="5"/>
    </row>
    <row r="467" spans="1:17" ht="12.75">
      <c r="A467" s="114"/>
      <c r="B467" s="165"/>
      <c r="C467" s="166"/>
      <c r="D467" s="188"/>
      <c r="E467" s="131" t="str">
        <f t="shared" ref="E467:F467" si="483">IFERROR(C467/($B467*$H$4),"")</f>
        <v/>
      </c>
      <c r="F467" s="131" t="str">
        <f t="shared" si="483"/>
        <v/>
      </c>
      <c r="G467" s="131" t="str">
        <f ca="1">IFERROR(POWER(E467-VLOOKUP(A467,I:J,2,FALSE),2)+POWER(F467-VLOOKUP(A467,I:K,3,FALSE),2),"")</f>
        <v/>
      </c>
      <c r="H467" s="5"/>
      <c r="I467" s="125"/>
      <c r="J467" s="125"/>
      <c r="K467" s="125"/>
      <c r="L467" s="5"/>
      <c r="M467" s="5"/>
      <c r="N467" s="5"/>
      <c r="O467" s="5"/>
      <c r="P467" s="5"/>
      <c r="Q467" s="5"/>
    </row>
    <row r="468" spans="1:17" ht="12.75">
      <c r="A468" s="114"/>
      <c r="B468" s="165"/>
      <c r="C468" s="166"/>
      <c r="D468" s="188"/>
      <c r="E468" s="131" t="str">
        <f t="shared" ref="E468:F468" si="484">IFERROR(C468/($B468*$H$4),"")</f>
        <v/>
      </c>
      <c r="F468" s="131" t="str">
        <f t="shared" si="484"/>
        <v/>
      </c>
      <c r="G468" s="131" t="str">
        <f ca="1">IFERROR(POWER(E468-VLOOKUP(A468,I:J,2,FALSE),2)+POWER(F468-VLOOKUP(A468,I:K,3,FALSE),2),"")</f>
        <v/>
      </c>
      <c r="H468" s="5"/>
      <c r="I468" s="125"/>
      <c r="J468" s="125"/>
      <c r="K468" s="125"/>
      <c r="L468" s="5"/>
      <c r="M468" s="5"/>
      <c r="N468" s="5"/>
      <c r="O468" s="5"/>
      <c r="P468" s="5"/>
      <c r="Q468" s="5"/>
    </row>
    <row r="469" spans="1:17" ht="12.75">
      <c r="A469" s="114"/>
      <c r="B469" s="165"/>
      <c r="C469" s="166"/>
      <c r="D469" s="188"/>
      <c r="E469" s="131" t="str">
        <f t="shared" ref="E469:F469" si="485">IFERROR(C469/($B469*$H$4),"")</f>
        <v/>
      </c>
      <c r="F469" s="131" t="str">
        <f t="shared" si="485"/>
        <v/>
      </c>
      <c r="G469" s="131" t="str">
        <f ca="1">IFERROR(POWER(E469-VLOOKUP(A469,I:J,2,FALSE),2)+POWER(F469-VLOOKUP(A469,I:K,3,FALSE),2),"")</f>
        <v/>
      </c>
      <c r="H469" s="5"/>
      <c r="I469" s="125"/>
      <c r="J469" s="125"/>
      <c r="K469" s="125"/>
      <c r="L469" s="5"/>
      <c r="M469" s="5"/>
      <c r="N469" s="5"/>
      <c r="O469" s="5"/>
      <c r="P469" s="5"/>
      <c r="Q469" s="5"/>
    </row>
    <row r="470" spans="1:17" ht="12.75">
      <c r="A470" s="114"/>
      <c r="B470" s="165"/>
      <c r="C470" s="166"/>
      <c r="D470" s="188"/>
      <c r="E470" s="131" t="str">
        <f t="shared" ref="E470:F470" si="486">IFERROR(C470/($B470*$H$4),"")</f>
        <v/>
      </c>
      <c r="F470" s="131" t="str">
        <f t="shared" si="486"/>
        <v/>
      </c>
      <c r="G470" s="131" t="str">
        <f ca="1">IFERROR(POWER(E470-VLOOKUP(A470,I:J,2,FALSE),2)+POWER(F470-VLOOKUP(A470,I:K,3,FALSE),2),"")</f>
        <v/>
      </c>
      <c r="H470" s="5"/>
      <c r="I470" s="125"/>
      <c r="J470" s="125"/>
      <c r="K470" s="125"/>
      <c r="L470" s="5"/>
      <c r="M470" s="5"/>
      <c r="N470" s="5"/>
      <c r="O470" s="5"/>
      <c r="P470" s="5"/>
      <c r="Q470" s="5"/>
    </row>
    <row r="471" spans="1:17" ht="12.75">
      <c r="A471" s="114"/>
      <c r="B471" s="165"/>
      <c r="C471" s="166"/>
      <c r="D471" s="188"/>
      <c r="E471" s="131" t="str">
        <f t="shared" ref="E471:F471" si="487">IFERROR(C471/($B471*$H$4),"")</f>
        <v/>
      </c>
      <c r="F471" s="131" t="str">
        <f t="shared" si="487"/>
        <v/>
      </c>
      <c r="G471" s="131" t="str">
        <f ca="1">IFERROR(POWER(E471-VLOOKUP(A471,I:J,2,FALSE),2)+POWER(F471-VLOOKUP(A471,I:K,3,FALSE),2),"")</f>
        <v/>
      </c>
      <c r="H471" s="5"/>
      <c r="I471" s="125"/>
      <c r="J471" s="125"/>
      <c r="K471" s="125"/>
      <c r="L471" s="5"/>
      <c r="M471" s="5"/>
      <c r="N471" s="5"/>
      <c r="O471" s="5"/>
      <c r="P471" s="5"/>
      <c r="Q471" s="5"/>
    </row>
    <row r="472" spans="1:17" ht="12.75">
      <c r="A472" s="114"/>
      <c r="B472" s="165"/>
      <c r="C472" s="166"/>
      <c r="D472" s="188"/>
      <c r="E472" s="131" t="str">
        <f t="shared" ref="E472:F472" si="488">IFERROR(C472/($B472*$H$4),"")</f>
        <v/>
      </c>
      <c r="F472" s="131" t="str">
        <f t="shared" si="488"/>
        <v/>
      </c>
      <c r="G472" s="131" t="str">
        <f ca="1">IFERROR(POWER(E472-VLOOKUP(A472,I:J,2,FALSE),2)+POWER(F472-VLOOKUP(A472,I:K,3,FALSE),2),"")</f>
        <v/>
      </c>
      <c r="H472" s="5"/>
      <c r="I472" s="125"/>
      <c r="J472" s="125"/>
      <c r="K472" s="125"/>
      <c r="L472" s="5"/>
      <c r="M472" s="5"/>
      <c r="N472" s="5"/>
      <c r="O472" s="5"/>
      <c r="P472" s="5"/>
      <c r="Q472" s="5"/>
    </row>
    <row r="473" spans="1:17" ht="12.75">
      <c r="A473" s="114"/>
      <c r="B473" s="165"/>
      <c r="C473" s="166"/>
      <c r="D473" s="188"/>
      <c r="E473" s="131" t="str">
        <f t="shared" ref="E473:F473" si="489">IFERROR(C473/($B473*$H$4),"")</f>
        <v/>
      </c>
      <c r="F473" s="131" t="str">
        <f t="shared" si="489"/>
        <v/>
      </c>
      <c r="G473" s="131" t="str">
        <f ca="1">IFERROR(POWER(E473-VLOOKUP(A473,I:J,2,FALSE),2)+POWER(F473-VLOOKUP(A473,I:K,3,FALSE),2),"")</f>
        <v/>
      </c>
      <c r="H473" s="5"/>
      <c r="I473" s="125"/>
      <c r="J473" s="125"/>
      <c r="K473" s="125"/>
      <c r="L473" s="5"/>
      <c r="M473" s="5"/>
      <c r="N473" s="5"/>
      <c r="O473" s="5"/>
      <c r="P473" s="5"/>
      <c r="Q473" s="5"/>
    </row>
    <row r="474" spans="1:17" ht="12.75">
      <c r="A474" s="114"/>
      <c r="B474" s="165"/>
      <c r="C474" s="166"/>
      <c r="D474" s="188"/>
      <c r="E474" s="131" t="str">
        <f t="shared" ref="E474:F474" si="490">IFERROR(C474/($B474*$H$4),"")</f>
        <v/>
      </c>
      <c r="F474" s="131" t="str">
        <f t="shared" si="490"/>
        <v/>
      </c>
      <c r="G474" s="131" t="str">
        <f ca="1">IFERROR(POWER(E474-VLOOKUP(A474,I:J,2,FALSE),2)+POWER(F474-VLOOKUP(A474,I:K,3,FALSE),2),"")</f>
        <v/>
      </c>
      <c r="H474" s="5"/>
      <c r="I474" s="125"/>
      <c r="J474" s="125"/>
      <c r="K474" s="125"/>
      <c r="L474" s="5"/>
      <c r="M474" s="5"/>
      <c r="N474" s="5"/>
      <c r="O474" s="5"/>
      <c r="P474" s="5"/>
      <c r="Q474" s="5"/>
    </row>
    <row r="475" spans="1:17" ht="12.75">
      <c r="A475" s="114"/>
      <c r="B475" s="165"/>
      <c r="C475" s="166"/>
      <c r="D475" s="188"/>
      <c r="E475" s="131" t="str">
        <f t="shared" ref="E475:F475" si="491">IFERROR(C475/($B475*$H$4),"")</f>
        <v/>
      </c>
      <c r="F475" s="131" t="str">
        <f t="shared" si="491"/>
        <v/>
      </c>
      <c r="G475" s="131" t="str">
        <f ca="1">IFERROR(POWER(E475-VLOOKUP(A475,I:J,2,FALSE),2)+POWER(F475-VLOOKUP(A475,I:K,3,FALSE),2),"")</f>
        <v/>
      </c>
      <c r="H475" s="5"/>
      <c r="I475" s="125"/>
      <c r="J475" s="125"/>
      <c r="K475" s="125"/>
      <c r="L475" s="5"/>
      <c r="M475" s="5"/>
      <c r="N475" s="5"/>
      <c r="O475" s="5"/>
      <c r="P475" s="5"/>
      <c r="Q475" s="5"/>
    </row>
    <row r="476" spans="1:17" ht="12.75">
      <c r="A476" s="114"/>
      <c r="B476" s="165"/>
      <c r="C476" s="166"/>
      <c r="D476" s="188"/>
      <c r="E476" s="131" t="str">
        <f t="shared" ref="E476:F476" si="492">IFERROR(C476/($B476*$H$4),"")</f>
        <v/>
      </c>
      <c r="F476" s="131" t="str">
        <f t="shared" si="492"/>
        <v/>
      </c>
      <c r="G476" s="131" t="str">
        <f ca="1">IFERROR(POWER(E476-VLOOKUP(A476,I:J,2,FALSE),2)+POWER(F476-VLOOKUP(A476,I:K,3,FALSE),2),"")</f>
        <v/>
      </c>
      <c r="H476" s="5"/>
      <c r="I476" s="125"/>
      <c r="J476" s="125"/>
      <c r="K476" s="125"/>
      <c r="L476" s="5"/>
      <c r="M476" s="5"/>
      <c r="N476" s="5"/>
      <c r="O476" s="5"/>
      <c r="P476" s="5"/>
      <c r="Q476" s="5"/>
    </row>
    <row r="477" spans="1:17" ht="12.75">
      <c r="A477" s="114"/>
      <c r="B477" s="165"/>
      <c r="C477" s="166"/>
      <c r="D477" s="188"/>
      <c r="E477" s="131" t="str">
        <f t="shared" ref="E477:F477" si="493">IFERROR(C477/($B477*$H$4),"")</f>
        <v/>
      </c>
      <c r="F477" s="131" t="str">
        <f t="shared" si="493"/>
        <v/>
      </c>
      <c r="G477" s="131" t="str">
        <f ca="1">IFERROR(POWER(E477-VLOOKUP(A477,I:J,2,FALSE),2)+POWER(F477-VLOOKUP(A477,I:K,3,FALSE),2),"")</f>
        <v/>
      </c>
      <c r="H477" s="5"/>
      <c r="I477" s="125"/>
      <c r="J477" s="125"/>
      <c r="K477" s="125"/>
      <c r="L477" s="5"/>
      <c r="M477" s="5"/>
      <c r="N477" s="5"/>
      <c r="O477" s="5"/>
      <c r="P477" s="5"/>
      <c r="Q477" s="5"/>
    </row>
    <row r="478" spans="1:17" ht="12.75">
      <c r="A478" s="114"/>
      <c r="B478" s="165"/>
      <c r="C478" s="166"/>
      <c r="D478" s="188"/>
      <c r="E478" s="131" t="str">
        <f t="shared" ref="E478:F478" si="494">IFERROR(C478/($B478*$H$4),"")</f>
        <v/>
      </c>
      <c r="F478" s="131" t="str">
        <f t="shared" si="494"/>
        <v/>
      </c>
      <c r="G478" s="131" t="str">
        <f ca="1">IFERROR(POWER(E478-VLOOKUP(A478,I:J,2,FALSE),2)+POWER(F478-VLOOKUP(A478,I:K,3,FALSE),2),"")</f>
        <v/>
      </c>
      <c r="H478" s="5"/>
      <c r="I478" s="125"/>
      <c r="J478" s="125"/>
      <c r="K478" s="125"/>
      <c r="L478" s="5"/>
      <c r="M478" s="5"/>
      <c r="N478" s="5"/>
      <c r="O478" s="5"/>
      <c r="P478" s="5"/>
      <c r="Q478" s="5"/>
    </row>
    <row r="479" spans="1:17" ht="12.75">
      <c r="A479" s="114"/>
      <c r="B479" s="165"/>
      <c r="C479" s="166"/>
      <c r="D479" s="188"/>
      <c r="E479" s="131" t="str">
        <f t="shared" ref="E479:F479" si="495">IFERROR(C479/($B479*$H$4),"")</f>
        <v/>
      </c>
      <c r="F479" s="131" t="str">
        <f t="shared" si="495"/>
        <v/>
      </c>
      <c r="G479" s="131" t="str">
        <f ca="1">IFERROR(POWER(E479-VLOOKUP(A479,I:J,2,FALSE),2)+POWER(F479-VLOOKUP(A479,I:K,3,FALSE),2),"")</f>
        <v/>
      </c>
      <c r="H479" s="5"/>
      <c r="I479" s="125"/>
      <c r="J479" s="125"/>
      <c r="K479" s="125"/>
      <c r="L479" s="5"/>
      <c r="M479" s="5"/>
      <c r="N479" s="5"/>
      <c r="O479" s="5"/>
      <c r="P479" s="5"/>
      <c r="Q479" s="5"/>
    </row>
    <row r="480" spans="1:17" ht="12.75">
      <c r="A480" s="114"/>
      <c r="B480" s="165"/>
      <c r="C480" s="166"/>
      <c r="D480" s="188"/>
      <c r="E480" s="131" t="str">
        <f t="shared" ref="E480:F480" si="496">IFERROR(C480/($B480*$H$4),"")</f>
        <v/>
      </c>
      <c r="F480" s="131" t="str">
        <f t="shared" si="496"/>
        <v/>
      </c>
      <c r="G480" s="131" t="str">
        <f ca="1">IFERROR(POWER(E480-VLOOKUP(A480,I:J,2,FALSE),2)+POWER(F480-VLOOKUP(A480,I:K,3,FALSE),2),"")</f>
        <v/>
      </c>
      <c r="H480" s="5"/>
      <c r="I480" s="125"/>
      <c r="J480" s="125"/>
      <c r="K480" s="125"/>
      <c r="L480" s="5"/>
      <c r="M480" s="5"/>
      <c r="N480" s="5"/>
      <c r="O480" s="5"/>
      <c r="P480" s="5"/>
      <c r="Q480" s="5"/>
    </row>
    <row r="481" spans="1:17" ht="12.75">
      <c r="A481" s="114"/>
      <c r="B481" s="165"/>
      <c r="C481" s="166"/>
      <c r="D481" s="188"/>
      <c r="E481" s="131" t="str">
        <f t="shared" ref="E481:F481" si="497">IFERROR(C481/($B481*$H$4),"")</f>
        <v/>
      </c>
      <c r="F481" s="131" t="str">
        <f t="shared" si="497"/>
        <v/>
      </c>
      <c r="G481" s="131" t="str">
        <f ca="1">IFERROR(POWER(E481-VLOOKUP(A481,I:J,2,FALSE),2)+POWER(F481-VLOOKUP(A481,I:K,3,FALSE),2),"")</f>
        <v/>
      </c>
      <c r="H481" s="5"/>
      <c r="I481" s="125"/>
      <c r="J481" s="125"/>
      <c r="K481" s="125"/>
      <c r="L481" s="5"/>
      <c r="M481" s="5"/>
      <c r="N481" s="5"/>
      <c r="O481" s="5"/>
      <c r="P481" s="5"/>
      <c r="Q481" s="5"/>
    </row>
    <row r="482" spans="1:17" ht="12.75">
      <c r="A482" s="114"/>
      <c r="B482" s="165"/>
      <c r="C482" s="166"/>
      <c r="D482" s="188"/>
      <c r="E482" s="131" t="str">
        <f t="shared" ref="E482:F482" si="498">IFERROR(C482/($B482*$H$4),"")</f>
        <v/>
      </c>
      <c r="F482" s="131" t="str">
        <f t="shared" si="498"/>
        <v/>
      </c>
      <c r="G482" s="131" t="str">
        <f ca="1">IFERROR(POWER(E482-VLOOKUP(A482,I:J,2,FALSE),2)+POWER(F482-VLOOKUP(A482,I:K,3,FALSE),2),"")</f>
        <v/>
      </c>
      <c r="H482" s="5"/>
      <c r="I482" s="125"/>
      <c r="J482" s="125"/>
      <c r="K482" s="125"/>
      <c r="L482" s="5"/>
      <c r="M482" s="5"/>
      <c r="N482" s="5"/>
      <c r="O482" s="5"/>
      <c r="P482" s="5"/>
      <c r="Q482" s="5"/>
    </row>
    <row r="483" spans="1:17" ht="12.75">
      <c r="A483" s="114"/>
      <c r="B483" s="165"/>
      <c r="C483" s="166"/>
      <c r="D483" s="188"/>
      <c r="E483" s="131" t="str">
        <f t="shared" ref="E483:F483" si="499">IFERROR(C483/($B483*$H$4),"")</f>
        <v/>
      </c>
      <c r="F483" s="131" t="str">
        <f t="shared" si="499"/>
        <v/>
      </c>
      <c r="G483" s="131" t="str">
        <f ca="1">IFERROR(POWER(E483-VLOOKUP(A483,I:J,2,FALSE),2)+POWER(F483-VLOOKUP(A483,I:K,3,FALSE),2),"")</f>
        <v/>
      </c>
      <c r="H483" s="5"/>
      <c r="I483" s="125"/>
      <c r="J483" s="125"/>
      <c r="K483" s="125"/>
      <c r="L483" s="5"/>
      <c r="M483" s="5"/>
      <c r="N483" s="5"/>
      <c r="O483" s="5"/>
      <c r="P483" s="5"/>
      <c r="Q483" s="5"/>
    </row>
    <row r="484" spans="1:17" ht="12.75">
      <c r="A484" s="114"/>
      <c r="B484" s="165"/>
      <c r="C484" s="166"/>
      <c r="D484" s="188"/>
      <c r="E484" s="131" t="str">
        <f t="shared" ref="E484:F484" si="500">IFERROR(C484/($B484*$H$4),"")</f>
        <v/>
      </c>
      <c r="F484" s="131" t="str">
        <f t="shared" si="500"/>
        <v/>
      </c>
      <c r="G484" s="131" t="str">
        <f ca="1">IFERROR(POWER(E484-VLOOKUP(A484,I:J,2,FALSE),2)+POWER(F484-VLOOKUP(A484,I:K,3,FALSE),2),"")</f>
        <v/>
      </c>
      <c r="H484" s="5"/>
      <c r="I484" s="125"/>
      <c r="J484" s="125"/>
      <c r="K484" s="125"/>
      <c r="L484" s="5"/>
      <c r="M484" s="5"/>
      <c r="N484" s="5"/>
      <c r="O484" s="5"/>
      <c r="P484" s="5"/>
      <c r="Q484" s="5"/>
    </row>
    <row r="485" spans="1:17" ht="12.75">
      <c r="A485" s="114"/>
      <c r="B485" s="165"/>
      <c r="C485" s="166"/>
      <c r="D485" s="188"/>
      <c r="E485" s="131" t="str">
        <f t="shared" ref="E485:F485" si="501">IFERROR(C485/($B485*$H$4),"")</f>
        <v/>
      </c>
      <c r="F485" s="131" t="str">
        <f t="shared" si="501"/>
        <v/>
      </c>
      <c r="G485" s="131" t="str">
        <f ca="1">IFERROR(POWER(E485-VLOOKUP(A485,I:J,2,FALSE),2)+POWER(F485-VLOOKUP(A485,I:K,3,FALSE),2),"")</f>
        <v/>
      </c>
      <c r="H485" s="5"/>
      <c r="I485" s="125"/>
      <c r="J485" s="125"/>
      <c r="K485" s="125"/>
      <c r="L485" s="5"/>
      <c r="M485" s="5"/>
      <c r="N485" s="5"/>
      <c r="O485" s="5"/>
      <c r="P485" s="5"/>
      <c r="Q485" s="5"/>
    </row>
    <row r="486" spans="1:17" ht="12.75">
      <c r="A486" s="114"/>
      <c r="B486" s="165"/>
      <c r="C486" s="166"/>
      <c r="D486" s="188"/>
      <c r="E486" s="131" t="str">
        <f t="shared" ref="E486:F486" si="502">IFERROR(C486/($B486*$H$4),"")</f>
        <v/>
      </c>
      <c r="F486" s="131" t="str">
        <f t="shared" si="502"/>
        <v/>
      </c>
      <c r="G486" s="131" t="str">
        <f ca="1">IFERROR(POWER(E486-VLOOKUP(A486,I:J,2,FALSE),2)+POWER(F486-VLOOKUP(A486,I:K,3,FALSE),2),"")</f>
        <v/>
      </c>
      <c r="H486" s="5"/>
      <c r="I486" s="125"/>
      <c r="J486" s="125"/>
      <c r="K486" s="125"/>
      <c r="L486" s="5"/>
      <c r="M486" s="5"/>
      <c r="N486" s="5"/>
      <c r="O486" s="5"/>
      <c r="P486" s="5"/>
      <c r="Q486" s="5"/>
    </row>
    <row r="487" spans="1:17" ht="12.75">
      <c r="A487" s="114"/>
      <c r="B487" s="165"/>
      <c r="C487" s="166"/>
      <c r="D487" s="188"/>
      <c r="E487" s="131" t="str">
        <f t="shared" ref="E487:F487" si="503">IFERROR(C487/($B487*$H$4),"")</f>
        <v/>
      </c>
      <c r="F487" s="131" t="str">
        <f t="shared" si="503"/>
        <v/>
      </c>
      <c r="G487" s="131" t="str">
        <f ca="1">IFERROR(POWER(E487-VLOOKUP(A487,I:J,2,FALSE),2)+POWER(F487-VLOOKUP(A487,I:K,3,FALSE),2),"")</f>
        <v/>
      </c>
      <c r="H487" s="5"/>
      <c r="I487" s="125"/>
      <c r="J487" s="125"/>
      <c r="K487" s="125"/>
      <c r="L487" s="5"/>
      <c r="M487" s="5"/>
      <c r="N487" s="5"/>
      <c r="O487" s="5"/>
      <c r="P487" s="5"/>
      <c r="Q487" s="5"/>
    </row>
    <row r="488" spans="1:17" ht="12.75">
      <c r="A488" s="114"/>
      <c r="B488" s="165"/>
      <c r="C488" s="166"/>
      <c r="D488" s="188"/>
      <c r="E488" s="131" t="str">
        <f t="shared" ref="E488:F488" si="504">IFERROR(C488/($B488*$H$4),"")</f>
        <v/>
      </c>
      <c r="F488" s="131" t="str">
        <f t="shared" si="504"/>
        <v/>
      </c>
      <c r="G488" s="131" t="str">
        <f ca="1">IFERROR(POWER(E488-VLOOKUP(A488,I:J,2,FALSE),2)+POWER(F488-VLOOKUP(A488,I:K,3,FALSE),2),"")</f>
        <v/>
      </c>
      <c r="H488" s="5"/>
      <c r="I488" s="125"/>
      <c r="J488" s="125"/>
      <c r="K488" s="125"/>
      <c r="L488" s="5"/>
      <c r="M488" s="5"/>
      <c r="N488" s="5"/>
      <c r="O488" s="5"/>
      <c r="P488" s="5"/>
      <c r="Q488" s="5"/>
    </row>
    <row r="489" spans="1:17" ht="12.75">
      <c r="A489" s="114"/>
      <c r="B489" s="165"/>
      <c r="C489" s="166"/>
      <c r="D489" s="188"/>
      <c r="E489" s="131" t="str">
        <f t="shared" ref="E489:F489" si="505">IFERROR(C489/($B489*$H$4),"")</f>
        <v/>
      </c>
      <c r="F489" s="131" t="str">
        <f t="shared" si="505"/>
        <v/>
      </c>
      <c r="G489" s="131" t="str">
        <f ca="1">IFERROR(POWER(E489-VLOOKUP(A489,I:J,2,FALSE),2)+POWER(F489-VLOOKUP(A489,I:K,3,FALSE),2),"")</f>
        <v/>
      </c>
      <c r="H489" s="5"/>
      <c r="I489" s="125"/>
      <c r="J489" s="125"/>
      <c r="K489" s="125"/>
      <c r="L489" s="5"/>
      <c r="M489" s="5"/>
      <c r="N489" s="5"/>
      <c r="O489" s="5"/>
      <c r="P489" s="5"/>
      <c r="Q489" s="5"/>
    </row>
    <row r="490" spans="1:17" ht="12.75">
      <c r="A490" s="114"/>
      <c r="B490" s="165"/>
      <c r="C490" s="166"/>
      <c r="D490" s="188"/>
      <c r="E490" s="131" t="str">
        <f t="shared" ref="E490:F490" si="506">IFERROR(C490/($B490*$H$4),"")</f>
        <v/>
      </c>
      <c r="F490" s="131" t="str">
        <f t="shared" si="506"/>
        <v/>
      </c>
      <c r="G490" s="131" t="str">
        <f ca="1">IFERROR(POWER(E490-VLOOKUP(A490,I:J,2,FALSE),2)+POWER(F490-VLOOKUP(A490,I:K,3,FALSE),2),"")</f>
        <v/>
      </c>
      <c r="H490" s="5"/>
      <c r="I490" s="125"/>
      <c r="J490" s="125"/>
      <c r="K490" s="125"/>
      <c r="L490" s="5"/>
      <c r="M490" s="5"/>
      <c r="N490" s="5"/>
      <c r="O490" s="5"/>
      <c r="P490" s="5"/>
      <c r="Q490" s="5"/>
    </row>
    <row r="491" spans="1:17" ht="12.75">
      <c r="A491" s="114"/>
      <c r="B491" s="165"/>
      <c r="C491" s="166"/>
      <c r="D491" s="188"/>
      <c r="E491" s="131" t="str">
        <f t="shared" ref="E491:F491" si="507">IFERROR(C491/($B491*$H$4),"")</f>
        <v/>
      </c>
      <c r="F491" s="131" t="str">
        <f t="shared" si="507"/>
        <v/>
      </c>
      <c r="G491" s="131" t="str">
        <f ca="1">IFERROR(POWER(E491-VLOOKUP(A491,I:J,2,FALSE),2)+POWER(F491-VLOOKUP(A491,I:K,3,FALSE),2),"")</f>
        <v/>
      </c>
      <c r="H491" s="5"/>
      <c r="I491" s="125"/>
      <c r="J491" s="125"/>
      <c r="K491" s="125"/>
      <c r="L491" s="5"/>
      <c r="M491" s="5"/>
      <c r="N491" s="5"/>
      <c r="O491" s="5"/>
      <c r="P491" s="5"/>
      <c r="Q491" s="5"/>
    </row>
    <row r="492" spans="1:17" ht="12.75">
      <c r="A492" s="114"/>
      <c r="B492" s="165"/>
      <c r="C492" s="166"/>
      <c r="D492" s="188"/>
      <c r="E492" s="131" t="str">
        <f t="shared" ref="E492:F492" si="508">IFERROR(C492/($B492*$H$4),"")</f>
        <v/>
      </c>
      <c r="F492" s="131" t="str">
        <f t="shared" si="508"/>
        <v/>
      </c>
      <c r="G492" s="131" t="str">
        <f ca="1">IFERROR(POWER(E492-VLOOKUP(A492,I:J,2,FALSE),2)+POWER(F492-VLOOKUP(A492,I:K,3,FALSE),2),"")</f>
        <v/>
      </c>
      <c r="H492" s="5"/>
      <c r="I492" s="125"/>
      <c r="J492" s="125"/>
      <c r="K492" s="125"/>
      <c r="L492" s="5"/>
      <c r="M492" s="5"/>
      <c r="N492" s="5"/>
      <c r="O492" s="5"/>
      <c r="P492" s="5"/>
      <c r="Q492" s="5"/>
    </row>
    <row r="493" spans="1:17" ht="12.75">
      <c r="A493" s="114"/>
      <c r="B493" s="165"/>
      <c r="C493" s="166"/>
      <c r="D493" s="188"/>
      <c r="E493" s="131" t="str">
        <f t="shared" ref="E493:F493" si="509">IFERROR(C493/($B493*$H$4),"")</f>
        <v/>
      </c>
      <c r="F493" s="131" t="str">
        <f t="shared" si="509"/>
        <v/>
      </c>
      <c r="G493" s="131" t="str">
        <f ca="1">IFERROR(POWER(E493-VLOOKUP(A493,I:J,2,FALSE),2)+POWER(F493-VLOOKUP(A493,I:K,3,FALSE),2),"")</f>
        <v/>
      </c>
      <c r="H493" s="5"/>
      <c r="I493" s="125"/>
      <c r="J493" s="125"/>
      <c r="K493" s="125"/>
      <c r="L493" s="5"/>
      <c r="M493" s="5"/>
      <c r="N493" s="5"/>
      <c r="O493" s="5"/>
      <c r="P493" s="5"/>
      <c r="Q493" s="5"/>
    </row>
    <row r="494" spans="1:17" ht="12.75">
      <c r="A494" s="114"/>
      <c r="B494" s="165"/>
      <c r="C494" s="166"/>
      <c r="D494" s="188"/>
      <c r="E494" s="131" t="str">
        <f t="shared" ref="E494:F494" si="510">IFERROR(C494/($B494*$H$4),"")</f>
        <v/>
      </c>
      <c r="F494" s="131" t="str">
        <f t="shared" si="510"/>
        <v/>
      </c>
      <c r="G494" s="131" t="str">
        <f ca="1">IFERROR(POWER(E494-VLOOKUP(A494,I:J,2,FALSE),2)+POWER(F494-VLOOKUP(A494,I:K,3,FALSE),2),"")</f>
        <v/>
      </c>
      <c r="H494" s="5"/>
      <c r="I494" s="125"/>
      <c r="J494" s="125"/>
      <c r="K494" s="125"/>
      <c r="L494" s="5"/>
      <c r="M494" s="5"/>
      <c r="N494" s="5"/>
      <c r="O494" s="5"/>
      <c r="P494" s="5"/>
      <c r="Q494" s="5"/>
    </row>
    <row r="495" spans="1:17" ht="12.75">
      <c r="A495" s="114"/>
      <c r="B495" s="165"/>
      <c r="C495" s="166"/>
      <c r="D495" s="188"/>
      <c r="E495" s="131" t="str">
        <f t="shared" ref="E495:F495" si="511">IFERROR(C495/($B495*$H$4),"")</f>
        <v/>
      </c>
      <c r="F495" s="131" t="str">
        <f t="shared" si="511"/>
        <v/>
      </c>
      <c r="G495" s="131" t="str">
        <f ca="1">IFERROR(POWER(E495-VLOOKUP(A495,I:J,2,FALSE),2)+POWER(F495-VLOOKUP(A495,I:K,3,FALSE),2),"")</f>
        <v/>
      </c>
      <c r="H495" s="5"/>
      <c r="I495" s="125"/>
      <c r="J495" s="125"/>
      <c r="K495" s="125"/>
      <c r="L495" s="5"/>
      <c r="M495" s="5"/>
      <c r="N495" s="5"/>
      <c r="O495" s="5"/>
      <c r="P495" s="5"/>
      <c r="Q495" s="5"/>
    </row>
    <row r="496" spans="1:17" ht="12.75">
      <c r="A496" s="114"/>
      <c r="B496" s="165"/>
      <c r="C496" s="166"/>
      <c r="D496" s="188"/>
      <c r="E496" s="131" t="str">
        <f t="shared" ref="E496:F496" si="512">IFERROR(C496/($B496*$H$4),"")</f>
        <v/>
      </c>
      <c r="F496" s="131" t="str">
        <f t="shared" si="512"/>
        <v/>
      </c>
      <c r="G496" s="131" t="str">
        <f ca="1">IFERROR(POWER(E496-VLOOKUP(A496,I:J,2,FALSE),2)+POWER(F496-VLOOKUP(A496,I:K,3,FALSE),2),"")</f>
        <v/>
      </c>
      <c r="H496" s="5"/>
      <c r="I496" s="125"/>
      <c r="J496" s="125"/>
      <c r="K496" s="125"/>
      <c r="L496" s="5"/>
      <c r="M496" s="5"/>
      <c r="N496" s="5"/>
      <c r="O496" s="5"/>
      <c r="P496" s="5"/>
      <c r="Q496" s="5"/>
    </row>
    <row r="497" spans="1:17" ht="12.75">
      <c r="A497" s="114"/>
      <c r="B497" s="165"/>
      <c r="C497" s="166"/>
      <c r="D497" s="188"/>
      <c r="E497" s="131" t="str">
        <f t="shared" ref="E497:F497" si="513">IFERROR(C497/($B497*$H$4),"")</f>
        <v/>
      </c>
      <c r="F497" s="131" t="str">
        <f t="shared" si="513"/>
        <v/>
      </c>
      <c r="G497" s="131" t="str">
        <f ca="1">IFERROR(POWER(E497-VLOOKUP(A497,I:J,2,FALSE),2)+POWER(F497-VLOOKUP(A497,I:K,3,FALSE),2),"")</f>
        <v/>
      </c>
      <c r="H497" s="5"/>
      <c r="I497" s="125"/>
      <c r="J497" s="125"/>
      <c r="K497" s="125"/>
      <c r="L497" s="5"/>
      <c r="M497" s="5"/>
      <c r="N497" s="5"/>
      <c r="O497" s="5"/>
      <c r="P497" s="5"/>
      <c r="Q497" s="5"/>
    </row>
    <row r="498" spans="1:17" ht="12.75">
      <c r="A498" s="114"/>
      <c r="B498" s="165"/>
      <c r="C498" s="166"/>
      <c r="D498" s="188"/>
      <c r="E498" s="131" t="str">
        <f t="shared" ref="E498:F498" si="514">IFERROR(C498/($B498*$H$4),"")</f>
        <v/>
      </c>
      <c r="F498" s="131" t="str">
        <f t="shared" si="514"/>
        <v/>
      </c>
      <c r="G498" s="131" t="str">
        <f ca="1">IFERROR(POWER(E498-VLOOKUP(A498,I:J,2,FALSE),2)+POWER(F498-VLOOKUP(A498,I:K,3,FALSE),2),"")</f>
        <v/>
      </c>
      <c r="H498" s="5"/>
      <c r="I498" s="125"/>
      <c r="J498" s="125"/>
      <c r="K498" s="125"/>
      <c r="L498" s="5"/>
      <c r="M498" s="5"/>
      <c r="N498" s="5"/>
      <c r="O498" s="5"/>
      <c r="P498" s="5"/>
      <c r="Q498" s="5"/>
    </row>
    <row r="499" spans="1:17" ht="12.75">
      <c r="A499" s="114"/>
      <c r="B499" s="165"/>
      <c r="C499" s="166"/>
      <c r="D499" s="188"/>
      <c r="E499" s="131" t="str">
        <f t="shared" ref="E499:F499" si="515">IFERROR(C499/($B499*$H$4),"")</f>
        <v/>
      </c>
      <c r="F499" s="131" t="str">
        <f t="shared" si="515"/>
        <v/>
      </c>
      <c r="G499" s="131" t="str">
        <f ca="1">IFERROR(POWER(E499-VLOOKUP(A499,I:J,2,FALSE),2)+POWER(F499-VLOOKUP(A499,I:K,3,FALSE),2),"")</f>
        <v/>
      </c>
      <c r="H499" s="5"/>
      <c r="I499" s="125"/>
      <c r="J499" s="125"/>
      <c r="K499" s="125"/>
      <c r="L499" s="5"/>
      <c r="M499" s="5"/>
      <c r="N499" s="5"/>
      <c r="O499" s="5"/>
      <c r="P499" s="5"/>
      <c r="Q499" s="5"/>
    </row>
    <row r="500" spans="1:17" ht="12.75">
      <c r="A500" s="114"/>
      <c r="B500" s="165"/>
      <c r="C500" s="166"/>
      <c r="D500" s="188"/>
      <c r="E500" s="131" t="str">
        <f t="shared" ref="E500:F500" si="516">IFERROR(C500/($B500*$H$4),"")</f>
        <v/>
      </c>
      <c r="F500" s="131" t="str">
        <f t="shared" si="516"/>
        <v/>
      </c>
      <c r="G500" s="131" t="str">
        <f ca="1">IFERROR(POWER(E500-VLOOKUP(A500,I:J,2,FALSE),2)+POWER(F500-VLOOKUP(A500,I:K,3,FALSE),2),"")</f>
        <v/>
      </c>
      <c r="H500" s="5"/>
      <c r="I500" s="125"/>
      <c r="J500" s="125"/>
      <c r="K500" s="125"/>
      <c r="L500" s="5"/>
      <c r="M500" s="5"/>
      <c r="N500" s="5"/>
      <c r="O500" s="5"/>
      <c r="P500" s="5"/>
      <c r="Q500" s="5"/>
    </row>
    <row r="501" spans="1:17" ht="12.75">
      <c r="A501" s="114"/>
      <c r="B501" s="165"/>
      <c r="C501" s="166"/>
      <c r="D501" s="188"/>
      <c r="E501" s="131" t="str">
        <f t="shared" ref="E501:F501" si="517">IFERROR(C501/($B501*$H$4),"")</f>
        <v/>
      </c>
      <c r="F501" s="131" t="str">
        <f t="shared" si="517"/>
        <v/>
      </c>
      <c r="G501" s="131" t="str">
        <f ca="1">IFERROR(POWER(E501-VLOOKUP(A501,I:J,2,FALSE),2)+POWER(F501-VLOOKUP(A501,I:K,3,FALSE),2),"")</f>
        <v/>
      </c>
      <c r="H501" s="5"/>
      <c r="I501" s="125"/>
      <c r="J501" s="125"/>
      <c r="K501" s="125"/>
      <c r="L501" s="5"/>
      <c r="M501" s="5"/>
      <c r="N501" s="5"/>
      <c r="O501" s="5"/>
      <c r="P501" s="5"/>
      <c r="Q501" s="5"/>
    </row>
    <row r="502" spans="1:17" ht="12.75">
      <c r="A502" s="114"/>
      <c r="B502" s="165"/>
      <c r="C502" s="166"/>
      <c r="D502" s="188"/>
      <c r="E502" s="131" t="str">
        <f t="shared" ref="E502:F502" si="518">IFERROR(C502/($B502*$H$4),"")</f>
        <v/>
      </c>
      <c r="F502" s="131" t="str">
        <f t="shared" si="518"/>
        <v/>
      </c>
      <c r="G502" s="131" t="str">
        <f ca="1">IFERROR(POWER(E502-VLOOKUP(A502,I:J,2,FALSE),2)+POWER(F502-VLOOKUP(A502,I:K,3,FALSE),2),"")</f>
        <v/>
      </c>
      <c r="H502" s="5"/>
      <c r="I502" s="125"/>
      <c r="J502" s="125"/>
      <c r="K502" s="125"/>
      <c r="L502" s="5"/>
      <c r="M502" s="5"/>
      <c r="N502" s="5"/>
      <c r="O502" s="5"/>
      <c r="P502" s="5"/>
      <c r="Q502" s="5"/>
    </row>
    <row r="503" spans="1:17" ht="12.75">
      <c r="A503" s="114"/>
      <c r="B503" s="165"/>
      <c r="C503" s="166"/>
      <c r="D503" s="188"/>
      <c r="E503" s="131" t="str">
        <f t="shared" ref="E503:F503" si="519">IFERROR(C503/($B503*$H$4),"")</f>
        <v/>
      </c>
      <c r="F503" s="131" t="str">
        <f t="shared" si="519"/>
        <v/>
      </c>
      <c r="G503" s="131" t="str">
        <f ca="1">IFERROR(POWER(E503-VLOOKUP(A503,I:J,2,FALSE),2)+POWER(F503-VLOOKUP(A503,I:K,3,FALSE),2),"")</f>
        <v/>
      </c>
      <c r="H503" s="5"/>
      <c r="I503" s="125"/>
      <c r="J503" s="125"/>
      <c r="K503" s="125"/>
      <c r="L503" s="5"/>
      <c r="M503" s="5"/>
      <c r="N503" s="5"/>
      <c r="O503" s="5"/>
      <c r="P503" s="5"/>
      <c r="Q503" s="5"/>
    </row>
    <row r="504" spans="1:17" ht="12.75">
      <c r="A504" s="114"/>
      <c r="B504" s="165"/>
      <c r="C504" s="166"/>
      <c r="D504" s="188"/>
      <c r="E504" s="131" t="str">
        <f t="shared" ref="E504:F504" si="520">IFERROR(C504/($B504*$H$4),"")</f>
        <v/>
      </c>
      <c r="F504" s="131" t="str">
        <f t="shared" si="520"/>
        <v/>
      </c>
      <c r="G504" s="131" t="str">
        <f ca="1">IFERROR(POWER(E504-VLOOKUP(A504,I:J,2,FALSE),2)+POWER(F504-VLOOKUP(A504,I:K,3,FALSE),2),"")</f>
        <v/>
      </c>
      <c r="H504" s="5"/>
      <c r="I504" s="125"/>
      <c r="J504" s="125"/>
      <c r="K504" s="125"/>
      <c r="L504" s="5"/>
      <c r="M504" s="5"/>
      <c r="N504" s="5"/>
      <c r="O504" s="5"/>
      <c r="P504" s="5"/>
      <c r="Q504" s="5"/>
    </row>
    <row r="505" spans="1:17" ht="12.75">
      <c r="A505" s="114"/>
      <c r="B505" s="165"/>
      <c r="C505" s="166"/>
      <c r="D505" s="188"/>
      <c r="E505" s="131" t="str">
        <f t="shared" ref="E505:F505" si="521">IFERROR(C505/($B505*$H$4),"")</f>
        <v/>
      </c>
      <c r="F505" s="131" t="str">
        <f t="shared" si="521"/>
        <v/>
      </c>
      <c r="G505" s="131" t="str">
        <f ca="1">IFERROR(POWER(E505-VLOOKUP(A505,I:J,2,FALSE),2)+POWER(F505-VLOOKUP(A505,I:K,3,FALSE),2),"")</f>
        <v/>
      </c>
      <c r="H505" s="5"/>
      <c r="I505" s="125"/>
      <c r="J505" s="125"/>
      <c r="K505" s="125"/>
      <c r="L505" s="5"/>
      <c r="M505" s="5"/>
      <c r="N505" s="5"/>
      <c r="O505" s="5"/>
      <c r="P505" s="5"/>
      <c r="Q505" s="5"/>
    </row>
    <row r="506" spans="1:17" ht="12.75">
      <c r="A506" s="114"/>
      <c r="B506" s="165"/>
      <c r="C506" s="166"/>
      <c r="D506" s="188"/>
      <c r="E506" s="131" t="str">
        <f t="shared" ref="E506:F506" si="522">IFERROR(C506/($B506*$H$4),"")</f>
        <v/>
      </c>
      <c r="F506" s="131" t="str">
        <f t="shared" si="522"/>
        <v/>
      </c>
      <c r="G506" s="131" t="str">
        <f ca="1">IFERROR(POWER(E506-VLOOKUP(A506,I:J,2,FALSE),2)+POWER(F506-VLOOKUP(A506,I:K,3,FALSE),2),"")</f>
        <v/>
      </c>
      <c r="H506" s="5"/>
      <c r="I506" s="125"/>
      <c r="J506" s="125"/>
      <c r="K506" s="125"/>
      <c r="L506" s="5"/>
      <c r="M506" s="5"/>
      <c r="N506" s="5"/>
      <c r="O506" s="5"/>
      <c r="P506" s="5"/>
      <c r="Q506" s="5"/>
    </row>
    <row r="507" spans="1:17" ht="12.75">
      <c r="A507" s="114"/>
      <c r="B507" s="165"/>
      <c r="C507" s="166"/>
      <c r="D507" s="188"/>
      <c r="E507" s="131" t="str">
        <f t="shared" ref="E507:F507" si="523">IFERROR(C507/($B507*$H$4),"")</f>
        <v/>
      </c>
      <c r="F507" s="131" t="str">
        <f t="shared" si="523"/>
        <v/>
      </c>
      <c r="G507" s="131" t="str">
        <f ca="1">IFERROR(POWER(E507-VLOOKUP(A507,I:J,2,FALSE),2)+POWER(F507-VLOOKUP(A507,I:K,3,FALSE),2),"")</f>
        <v/>
      </c>
      <c r="H507" s="5"/>
      <c r="I507" s="125"/>
      <c r="J507" s="125"/>
      <c r="K507" s="125"/>
      <c r="L507" s="5"/>
      <c r="M507" s="5"/>
      <c r="N507" s="5"/>
      <c r="O507" s="5"/>
      <c r="P507" s="5"/>
      <c r="Q507" s="5"/>
    </row>
    <row r="508" spans="1:17" ht="12.75">
      <c r="A508" s="114"/>
      <c r="B508" s="165"/>
      <c r="C508" s="166"/>
      <c r="D508" s="188"/>
      <c r="E508" s="131" t="str">
        <f t="shared" ref="E508:F508" si="524">IFERROR(C508/($B508*$H$4),"")</f>
        <v/>
      </c>
      <c r="F508" s="131" t="str">
        <f t="shared" si="524"/>
        <v/>
      </c>
      <c r="G508" s="131" t="str">
        <f ca="1">IFERROR(POWER(E508-VLOOKUP(A508,I:J,2,FALSE),2)+POWER(F508-VLOOKUP(A508,I:K,3,FALSE),2),"")</f>
        <v/>
      </c>
      <c r="H508" s="5"/>
      <c r="I508" s="125"/>
      <c r="J508" s="125"/>
      <c r="K508" s="125"/>
      <c r="L508" s="5"/>
      <c r="M508" s="5"/>
      <c r="N508" s="5"/>
      <c r="O508" s="5"/>
      <c r="P508" s="5"/>
      <c r="Q508" s="5"/>
    </row>
    <row r="509" spans="1:17" ht="12.75">
      <c r="A509" s="114"/>
      <c r="B509" s="165"/>
      <c r="C509" s="166"/>
      <c r="D509" s="188"/>
      <c r="E509" s="131" t="str">
        <f t="shared" ref="E509:F509" si="525">IFERROR(C509/($B509*$H$4),"")</f>
        <v/>
      </c>
      <c r="F509" s="131" t="str">
        <f t="shared" si="525"/>
        <v/>
      </c>
      <c r="G509" s="131" t="str">
        <f ca="1">IFERROR(POWER(E509-VLOOKUP(A509,I:J,2,FALSE),2)+POWER(F509-VLOOKUP(A509,I:K,3,FALSE),2),"")</f>
        <v/>
      </c>
      <c r="H509" s="5"/>
      <c r="I509" s="125"/>
      <c r="J509" s="125"/>
      <c r="K509" s="125"/>
      <c r="L509" s="5"/>
      <c r="M509" s="5"/>
      <c r="N509" s="5"/>
      <c r="O509" s="5"/>
      <c r="P509" s="5"/>
      <c r="Q509" s="5"/>
    </row>
    <row r="510" spans="1:17" ht="12.75">
      <c r="A510" s="114"/>
      <c r="B510" s="165"/>
      <c r="C510" s="166"/>
      <c r="D510" s="188"/>
      <c r="E510" s="131" t="str">
        <f t="shared" ref="E510:F510" si="526">IFERROR(C510/($B510*$H$4),"")</f>
        <v/>
      </c>
      <c r="F510" s="131" t="str">
        <f t="shared" si="526"/>
        <v/>
      </c>
      <c r="G510" s="131" t="str">
        <f ca="1">IFERROR(POWER(E510-VLOOKUP(A510,I:J,2,FALSE),2)+POWER(F510-VLOOKUP(A510,I:K,3,FALSE),2),"")</f>
        <v/>
      </c>
      <c r="H510" s="5"/>
      <c r="I510" s="125"/>
      <c r="J510" s="125"/>
      <c r="K510" s="125"/>
      <c r="L510" s="5"/>
      <c r="M510" s="5"/>
      <c r="N510" s="5"/>
      <c r="O510" s="5"/>
      <c r="P510" s="5"/>
      <c r="Q510" s="5"/>
    </row>
    <row r="511" spans="1:17" ht="12.75">
      <c r="A511" s="114"/>
      <c r="B511" s="165"/>
      <c r="C511" s="166"/>
      <c r="D511" s="188"/>
      <c r="E511" s="131" t="str">
        <f t="shared" ref="E511:F511" si="527">IFERROR(C511/($B511*$H$4),"")</f>
        <v/>
      </c>
      <c r="F511" s="131" t="str">
        <f t="shared" si="527"/>
        <v/>
      </c>
      <c r="G511" s="131" t="str">
        <f ca="1">IFERROR(POWER(E511-VLOOKUP(A511,I:J,2,FALSE),2)+POWER(F511-VLOOKUP(A511,I:K,3,FALSE),2),"")</f>
        <v/>
      </c>
      <c r="H511" s="5"/>
      <c r="I511" s="125"/>
      <c r="J511" s="125"/>
      <c r="K511" s="125"/>
      <c r="L511" s="5"/>
      <c r="M511" s="5"/>
      <c r="N511" s="5"/>
      <c r="O511" s="5"/>
      <c r="P511" s="5"/>
      <c r="Q511" s="5"/>
    </row>
    <row r="512" spans="1:17" ht="12.75">
      <c r="A512" s="114"/>
      <c r="B512" s="165"/>
      <c r="C512" s="166"/>
      <c r="D512" s="188"/>
      <c r="E512" s="131" t="str">
        <f t="shared" ref="E512:F512" si="528">IFERROR(C512/($B512*$H$4),"")</f>
        <v/>
      </c>
      <c r="F512" s="131" t="str">
        <f t="shared" si="528"/>
        <v/>
      </c>
      <c r="G512" s="131" t="str">
        <f ca="1">IFERROR(POWER(E512-VLOOKUP(A512,I:J,2,FALSE),2)+POWER(F512-VLOOKUP(A512,I:K,3,FALSE),2),"")</f>
        <v/>
      </c>
      <c r="H512" s="5"/>
      <c r="I512" s="125"/>
      <c r="J512" s="125"/>
      <c r="K512" s="125"/>
      <c r="L512" s="5"/>
      <c r="M512" s="5"/>
      <c r="N512" s="5"/>
      <c r="O512" s="5"/>
      <c r="P512" s="5"/>
      <c r="Q512" s="5"/>
    </row>
    <row r="513" spans="1:17" ht="12.75">
      <c r="A513" s="114"/>
      <c r="B513" s="165"/>
      <c r="C513" s="166"/>
      <c r="D513" s="188"/>
      <c r="E513" s="131" t="str">
        <f t="shared" ref="E513:F513" si="529">IFERROR(C513/($B513*$H$4),"")</f>
        <v/>
      </c>
      <c r="F513" s="131" t="str">
        <f t="shared" si="529"/>
        <v/>
      </c>
      <c r="G513" s="131" t="str">
        <f ca="1">IFERROR(POWER(E513-VLOOKUP(A513,I:J,2,FALSE),2)+POWER(F513-VLOOKUP(A513,I:K,3,FALSE),2),"")</f>
        <v/>
      </c>
      <c r="H513" s="5"/>
      <c r="I513" s="125"/>
      <c r="J513" s="125"/>
      <c r="K513" s="125"/>
      <c r="L513" s="5"/>
      <c r="M513" s="5"/>
      <c r="N513" s="5"/>
      <c r="O513" s="5"/>
      <c r="P513" s="5"/>
      <c r="Q513" s="5"/>
    </row>
    <row r="514" spans="1:17" ht="12.75">
      <c r="A514" s="114"/>
      <c r="B514" s="165"/>
      <c r="C514" s="166"/>
      <c r="D514" s="188"/>
      <c r="E514" s="131" t="str">
        <f t="shared" ref="E514:F514" si="530">IFERROR(C514/($B514*$H$4),"")</f>
        <v/>
      </c>
      <c r="F514" s="131" t="str">
        <f t="shared" si="530"/>
        <v/>
      </c>
      <c r="G514" s="131" t="str">
        <f ca="1">IFERROR(POWER(E514-VLOOKUP(A514,I:J,2,FALSE),2)+POWER(F514-VLOOKUP(A514,I:K,3,FALSE),2),"")</f>
        <v/>
      </c>
      <c r="H514" s="5"/>
      <c r="I514" s="125"/>
      <c r="J514" s="125"/>
      <c r="K514" s="125"/>
      <c r="L514" s="5"/>
      <c r="M514" s="5"/>
      <c r="N514" s="5"/>
      <c r="O514" s="5"/>
      <c r="P514" s="5"/>
      <c r="Q514" s="5"/>
    </row>
    <row r="515" spans="1:17" ht="12.75">
      <c r="A515" s="114"/>
      <c r="B515" s="165"/>
      <c r="C515" s="166"/>
      <c r="D515" s="188"/>
      <c r="E515" s="131" t="str">
        <f t="shared" ref="E515:F515" si="531">IFERROR(C515/($B515*$H$4),"")</f>
        <v/>
      </c>
      <c r="F515" s="131" t="str">
        <f t="shared" si="531"/>
        <v/>
      </c>
      <c r="G515" s="131" t="str">
        <f ca="1">IFERROR(POWER(E515-VLOOKUP(A515,I:J,2,FALSE),2)+POWER(F515-VLOOKUP(A515,I:K,3,FALSE),2),"")</f>
        <v/>
      </c>
      <c r="H515" s="5"/>
      <c r="I515" s="125"/>
      <c r="J515" s="125"/>
      <c r="K515" s="125"/>
      <c r="L515" s="5"/>
      <c r="M515" s="5"/>
      <c r="N515" s="5"/>
      <c r="O515" s="5"/>
      <c r="P515" s="5"/>
      <c r="Q515" s="5"/>
    </row>
    <row r="516" spans="1:17" ht="12.75">
      <c r="A516" s="114"/>
      <c r="B516" s="165"/>
      <c r="C516" s="166"/>
      <c r="D516" s="188"/>
      <c r="E516" s="131" t="str">
        <f t="shared" ref="E516:F516" si="532">IFERROR(C516/($B516*$H$4),"")</f>
        <v/>
      </c>
      <c r="F516" s="131" t="str">
        <f t="shared" si="532"/>
        <v/>
      </c>
      <c r="G516" s="131" t="str">
        <f ca="1">IFERROR(POWER(E516-VLOOKUP(A516,I:J,2,FALSE),2)+POWER(F516-VLOOKUP(A516,I:K,3,FALSE),2),"")</f>
        <v/>
      </c>
      <c r="H516" s="5"/>
      <c r="I516" s="125"/>
      <c r="J516" s="125"/>
      <c r="K516" s="125"/>
      <c r="L516" s="5"/>
      <c r="M516" s="5"/>
      <c r="N516" s="5"/>
      <c r="O516" s="5"/>
      <c r="P516" s="5"/>
      <c r="Q516" s="5"/>
    </row>
    <row r="517" spans="1:17" ht="12.75">
      <c r="A517" s="114"/>
      <c r="B517" s="165"/>
      <c r="C517" s="166"/>
      <c r="D517" s="188"/>
      <c r="E517" s="131" t="str">
        <f t="shared" ref="E517:F517" si="533">IFERROR(C517/($B517*$H$4),"")</f>
        <v/>
      </c>
      <c r="F517" s="131" t="str">
        <f t="shared" si="533"/>
        <v/>
      </c>
      <c r="G517" s="131" t="str">
        <f ca="1">IFERROR(POWER(E517-VLOOKUP(A517,I:J,2,FALSE),2)+POWER(F517-VLOOKUP(A517,I:K,3,FALSE),2),"")</f>
        <v/>
      </c>
      <c r="H517" s="5"/>
      <c r="I517" s="125"/>
      <c r="J517" s="125"/>
      <c r="K517" s="125"/>
      <c r="L517" s="5"/>
      <c r="M517" s="5"/>
      <c r="N517" s="5"/>
      <c r="O517" s="5"/>
      <c r="P517" s="5"/>
      <c r="Q517" s="5"/>
    </row>
    <row r="518" spans="1:17" ht="12.75">
      <c r="A518" s="114"/>
      <c r="B518" s="165"/>
      <c r="C518" s="166"/>
      <c r="D518" s="188"/>
      <c r="E518" s="131" t="str">
        <f t="shared" ref="E518:F518" si="534">IFERROR(C518/($B518*$H$4),"")</f>
        <v/>
      </c>
      <c r="F518" s="131" t="str">
        <f t="shared" si="534"/>
        <v/>
      </c>
      <c r="G518" s="131" t="str">
        <f ca="1">IFERROR(POWER(E518-VLOOKUP(A518,I:J,2,FALSE),2)+POWER(F518-VLOOKUP(A518,I:K,3,FALSE),2),"")</f>
        <v/>
      </c>
      <c r="H518" s="5"/>
      <c r="I518" s="125"/>
      <c r="J518" s="125"/>
      <c r="K518" s="125"/>
      <c r="L518" s="5"/>
      <c r="M518" s="5"/>
      <c r="N518" s="5"/>
      <c r="O518" s="5"/>
      <c r="P518" s="5"/>
      <c r="Q518" s="5"/>
    </row>
    <row r="519" spans="1:17" ht="12.75">
      <c r="A519" s="114"/>
      <c r="B519" s="165"/>
      <c r="C519" s="166"/>
      <c r="D519" s="188"/>
      <c r="E519" s="131" t="str">
        <f t="shared" ref="E519:F519" si="535">IFERROR(C519/($B519*$H$4),"")</f>
        <v/>
      </c>
      <c r="F519" s="131" t="str">
        <f t="shared" si="535"/>
        <v/>
      </c>
      <c r="G519" s="131" t="str">
        <f ca="1">IFERROR(POWER(E519-VLOOKUP(A519,I:J,2,FALSE),2)+POWER(F519-VLOOKUP(A519,I:K,3,FALSE),2),"")</f>
        <v/>
      </c>
      <c r="H519" s="5"/>
      <c r="I519" s="125"/>
      <c r="J519" s="125"/>
      <c r="K519" s="125"/>
      <c r="L519" s="5"/>
      <c r="M519" s="5"/>
      <c r="N519" s="5"/>
      <c r="O519" s="5"/>
      <c r="P519" s="5"/>
      <c r="Q519" s="5"/>
    </row>
    <row r="520" spans="1:17" ht="12.75">
      <c r="A520" s="114"/>
      <c r="B520" s="165"/>
      <c r="C520" s="166"/>
      <c r="D520" s="188"/>
      <c r="E520" s="131" t="str">
        <f t="shared" ref="E520:F520" si="536">IFERROR(C520/($B520*$H$4),"")</f>
        <v/>
      </c>
      <c r="F520" s="131" t="str">
        <f t="shared" si="536"/>
        <v/>
      </c>
      <c r="G520" s="131" t="str">
        <f ca="1">IFERROR(POWER(E520-VLOOKUP(A520,I:J,2,FALSE),2)+POWER(F520-VLOOKUP(A520,I:K,3,FALSE),2),"")</f>
        <v/>
      </c>
      <c r="H520" s="5"/>
      <c r="I520" s="125"/>
      <c r="J520" s="125"/>
      <c r="K520" s="125"/>
      <c r="L520" s="5"/>
      <c r="M520" s="5"/>
      <c r="N520" s="5"/>
      <c r="O520" s="5"/>
      <c r="P520" s="5"/>
      <c r="Q520" s="5"/>
    </row>
    <row r="521" spans="1:17" ht="12.75">
      <c r="A521" s="114"/>
      <c r="B521" s="165"/>
      <c r="C521" s="166"/>
      <c r="D521" s="188"/>
      <c r="E521" s="131" t="str">
        <f t="shared" ref="E521:F521" si="537">IFERROR(C521/($B521*$H$4),"")</f>
        <v/>
      </c>
      <c r="F521" s="131" t="str">
        <f t="shared" si="537"/>
        <v/>
      </c>
      <c r="G521" s="131" t="str">
        <f ca="1">IFERROR(POWER(E521-VLOOKUP(A521,I:J,2,FALSE),2)+POWER(F521-VLOOKUP(A521,I:K,3,FALSE),2),"")</f>
        <v/>
      </c>
      <c r="H521" s="5"/>
      <c r="I521" s="125"/>
      <c r="J521" s="125"/>
      <c r="K521" s="125"/>
      <c r="L521" s="5"/>
      <c r="M521" s="5"/>
      <c r="N521" s="5"/>
      <c r="O521" s="5"/>
      <c r="P521" s="5"/>
      <c r="Q521" s="5"/>
    </row>
    <row r="522" spans="1:17" ht="12.75">
      <c r="A522" s="114"/>
      <c r="B522" s="165"/>
      <c r="C522" s="166"/>
      <c r="D522" s="188"/>
      <c r="E522" s="131" t="str">
        <f t="shared" ref="E522:F522" si="538">IFERROR(C522/($B522*$H$4),"")</f>
        <v/>
      </c>
      <c r="F522" s="131" t="str">
        <f t="shared" si="538"/>
        <v/>
      </c>
      <c r="G522" s="131" t="str">
        <f ca="1">IFERROR(POWER(E522-VLOOKUP(A522,I:J,2,FALSE),2)+POWER(F522-VLOOKUP(A522,I:K,3,FALSE),2),"")</f>
        <v/>
      </c>
      <c r="H522" s="5"/>
      <c r="I522" s="125"/>
      <c r="J522" s="125"/>
      <c r="K522" s="125"/>
      <c r="L522" s="5"/>
      <c r="M522" s="5"/>
      <c r="N522" s="5"/>
      <c r="O522" s="5"/>
      <c r="P522" s="5"/>
      <c r="Q522" s="5"/>
    </row>
    <row r="523" spans="1:17" ht="12.75">
      <c r="A523" s="114"/>
      <c r="B523" s="165"/>
      <c r="C523" s="166"/>
      <c r="D523" s="188"/>
      <c r="E523" s="131" t="str">
        <f t="shared" ref="E523:F523" si="539">IFERROR(C523/($B523*$H$4),"")</f>
        <v/>
      </c>
      <c r="F523" s="131" t="str">
        <f t="shared" si="539"/>
        <v/>
      </c>
      <c r="G523" s="131" t="str">
        <f ca="1">IFERROR(POWER(E523-VLOOKUP(A523,I:J,2,FALSE),2)+POWER(F523-VLOOKUP(A523,I:K,3,FALSE),2),"")</f>
        <v/>
      </c>
      <c r="H523" s="5"/>
      <c r="I523" s="125"/>
      <c r="J523" s="125"/>
      <c r="K523" s="125"/>
      <c r="L523" s="5"/>
      <c r="M523" s="5"/>
      <c r="N523" s="5"/>
      <c r="O523" s="5"/>
      <c r="P523" s="5"/>
      <c r="Q523" s="5"/>
    </row>
    <row r="524" spans="1:17" ht="12.75">
      <c r="A524" s="114"/>
      <c r="B524" s="165"/>
      <c r="C524" s="166"/>
      <c r="D524" s="188"/>
      <c r="E524" s="131" t="str">
        <f t="shared" ref="E524:F524" si="540">IFERROR(C524/($B524*$H$4),"")</f>
        <v/>
      </c>
      <c r="F524" s="131" t="str">
        <f t="shared" si="540"/>
        <v/>
      </c>
      <c r="G524" s="131" t="str">
        <f ca="1">IFERROR(POWER(E524-VLOOKUP(A524,I:J,2,FALSE),2)+POWER(F524-VLOOKUP(A524,I:K,3,FALSE),2),"")</f>
        <v/>
      </c>
      <c r="H524" s="5"/>
      <c r="I524" s="125"/>
      <c r="J524" s="125"/>
      <c r="K524" s="125"/>
      <c r="L524" s="5"/>
      <c r="M524" s="5"/>
      <c r="N524" s="5"/>
      <c r="O524" s="5"/>
      <c r="P524" s="5"/>
      <c r="Q524" s="5"/>
    </row>
    <row r="525" spans="1:17" ht="12.75">
      <c r="A525" s="114"/>
      <c r="B525" s="165"/>
      <c r="C525" s="166"/>
      <c r="D525" s="188"/>
      <c r="E525" s="131" t="str">
        <f t="shared" ref="E525:F525" si="541">IFERROR(C525/($B525*$H$4),"")</f>
        <v/>
      </c>
      <c r="F525" s="131" t="str">
        <f t="shared" si="541"/>
        <v/>
      </c>
      <c r="G525" s="131" t="str">
        <f ca="1">IFERROR(POWER(E525-VLOOKUP(A525,I:J,2,FALSE),2)+POWER(F525-VLOOKUP(A525,I:K,3,FALSE),2),"")</f>
        <v/>
      </c>
      <c r="H525" s="5"/>
      <c r="I525" s="125"/>
      <c r="J525" s="125"/>
      <c r="K525" s="125"/>
      <c r="L525" s="5"/>
      <c r="M525" s="5"/>
      <c r="N525" s="5"/>
      <c r="O525" s="5"/>
      <c r="P525" s="5"/>
      <c r="Q525" s="5"/>
    </row>
    <row r="526" spans="1:17" ht="12.75">
      <c r="A526" s="114"/>
      <c r="B526" s="165"/>
      <c r="C526" s="166"/>
      <c r="D526" s="188"/>
      <c r="E526" s="131" t="str">
        <f t="shared" ref="E526:F526" si="542">IFERROR(C526/($B526*$H$4),"")</f>
        <v/>
      </c>
      <c r="F526" s="131" t="str">
        <f t="shared" si="542"/>
        <v/>
      </c>
      <c r="G526" s="131" t="str">
        <f ca="1">IFERROR(POWER(E526-VLOOKUP(A526,I:J,2,FALSE),2)+POWER(F526-VLOOKUP(A526,I:K,3,FALSE),2),"")</f>
        <v/>
      </c>
      <c r="H526" s="5"/>
      <c r="I526" s="125"/>
      <c r="J526" s="125"/>
      <c r="K526" s="125"/>
      <c r="L526" s="5"/>
      <c r="M526" s="5"/>
      <c r="N526" s="5"/>
      <c r="O526" s="5"/>
      <c r="P526" s="5"/>
      <c r="Q526" s="5"/>
    </row>
    <row r="527" spans="1:17" ht="12.75">
      <c r="A527" s="114"/>
      <c r="B527" s="165"/>
      <c r="C527" s="166"/>
      <c r="D527" s="188"/>
      <c r="E527" s="131" t="str">
        <f t="shared" ref="E527:F527" si="543">IFERROR(C527/($B527*$H$4),"")</f>
        <v/>
      </c>
      <c r="F527" s="131" t="str">
        <f t="shared" si="543"/>
        <v/>
      </c>
      <c r="G527" s="131" t="str">
        <f ca="1">IFERROR(POWER(E527-VLOOKUP(A527,I:J,2,FALSE),2)+POWER(F527-VLOOKUP(A527,I:K,3,FALSE),2),"")</f>
        <v/>
      </c>
      <c r="H527" s="5"/>
      <c r="I527" s="125"/>
      <c r="J527" s="125"/>
      <c r="K527" s="125"/>
      <c r="L527" s="5"/>
      <c r="M527" s="5"/>
      <c r="N527" s="5"/>
      <c r="O527" s="5"/>
      <c r="P527" s="5"/>
      <c r="Q527" s="5"/>
    </row>
    <row r="528" spans="1:17" ht="12.75">
      <c r="A528" s="114"/>
      <c r="B528" s="165"/>
      <c r="C528" s="166"/>
      <c r="D528" s="188"/>
      <c r="E528" s="131" t="str">
        <f t="shared" ref="E528:F528" si="544">IFERROR(C528/($B528*$H$4),"")</f>
        <v/>
      </c>
      <c r="F528" s="131" t="str">
        <f t="shared" si="544"/>
        <v/>
      </c>
      <c r="G528" s="131" t="str">
        <f ca="1">IFERROR(POWER(E528-VLOOKUP(A528,I:J,2,FALSE),2)+POWER(F528-VLOOKUP(A528,I:K,3,FALSE),2),"")</f>
        <v/>
      </c>
      <c r="H528" s="5"/>
      <c r="I528" s="125"/>
      <c r="J528" s="125"/>
      <c r="K528" s="125"/>
      <c r="L528" s="5"/>
      <c r="M528" s="5"/>
      <c r="N528" s="5"/>
      <c r="O528" s="5"/>
      <c r="P528" s="5"/>
      <c r="Q528" s="5"/>
    </row>
    <row r="529" spans="1:17" ht="12.75">
      <c r="A529" s="114"/>
      <c r="B529" s="165"/>
      <c r="C529" s="166"/>
      <c r="D529" s="188"/>
      <c r="E529" s="131" t="str">
        <f t="shared" ref="E529:F529" si="545">IFERROR(C529/($B529*$H$4),"")</f>
        <v/>
      </c>
      <c r="F529" s="131" t="str">
        <f t="shared" si="545"/>
        <v/>
      </c>
      <c r="G529" s="131" t="str">
        <f ca="1">IFERROR(POWER(E529-VLOOKUP(A529,I:J,2,FALSE),2)+POWER(F529-VLOOKUP(A529,I:K,3,FALSE),2),"")</f>
        <v/>
      </c>
      <c r="H529" s="5"/>
      <c r="I529" s="125"/>
      <c r="J529" s="125"/>
      <c r="K529" s="125"/>
      <c r="L529" s="5"/>
      <c r="M529" s="5"/>
      <c r="N529" s="5"/>
      <c r="O529" s="5"/>
      <c r="P529" s="5"/>
      <c r="Q529" s="5"/>
    </row>
    <row r="530" spans="1:17" ht="12.75">
      <c r="A530" s="114"/>
      <c r="B530" s="165"/>
      <c r="C530" s="166"/>
      <c r="D530" s="188"/>
      <c r="E530" s="131" t="str">
        <f t="shared" ref="E530:F530" si="546">IFERROR(C530/($B530*$H$4),"")</f>
        <v/>
      </c>
      <c r="F530" s="131" t="str">
        <f t="shared" si="546"/>
        <v/>
      </c>
      <c r="G530" s="131" t="str">
        <f ca="1">IFERROR(POWER(E530-VLOOKUP(A530,I:J,2,FALSE),2)+POWER(F530-VLOOKUP(A530,I:K,3,FALSE),2),"")</f>
        <v/>
      </c>
      <c r="H530" s="5"/>
      <c r="I530" s="125"/>
      <c r="J530" s="125"/>
      <c r="K530" s="125"/>
      <c r="L530" s="5"/>
      <c r="M530" s="5"/>
      <c r="N530" s="5"/>
      <c r="O530" s="5"/>
      <c r="P530" s="5"/>
      <c r="Q530" s="5"/>
    </row>
    <row r="531" spans="1:17" ht="12.75">
      <c r="A531" s="114"/>
      <c r="B531" s="165"/>
      <c r="C531" s="166"/>
      <c r="D531" s="188"/>
      <c r="E531" s="131" t="str">
        <f t="shared" ref="E531:F531" si="547">IFERROR(C531/($B531*$H$4),"")</f>
        <v/>
      </c>
      <c r="F531" s="131" t="str">
        <f t="shared" si="547"/>
        <v/>
      </c>
      <c r="G531" s="131" t="str">
        <f ca="1">IFERROR(POWER(E531-VLOOKUP(A531,I:J,2,FALSE),2)+POWER(F531-VLOOKUP(A531,I:K,3,FALSE),2),"")</f>
        <v/>
      </c>
      <c r="H531" s="5"/>
      <c r="I531" s="125"/>
      <c r="J531" s="125"/>
      <c r="K531" s="125"/>
      <c r="L531" s="5"/>
      <c r="M531" s="5"/>
      <c r="N531" s="5"/>
      <c r="O531" s="5"/>
      <c r="P531" s="5"/>
      <c r="Q531" s="5"/>
    </row>
    <row r="532" spans="1:17" ht="12.75">
      <c r="A532" s="114"/>
      <c r="B532" s="165"/>
      <c r="C532" s="166"/>
      <c r="D532" s="188"/>
      <c r="E532" s="131" t="str">
        <f t="shared" ref="E532:F532" si="548">IFERROR(C532/($B532*$H$4),"")</f>
        <v/>
      </c>
      <c r="F532" s="131" t="str">
        <f t="shared" si="548"/>
        <v/>
      </c>
      <c r="G532" s="131" t="str">
        <f ca="1">IFERROR(POWER(E532-VLOOKUP(A532,I:J,2,FALSE),2)+POWER(F532-VLOOKUP(A532,I:K,3,FALSE),2),"")</f>
        <v/>
      </c>
      <c r="H532" s="5"/>
      <c r="I532" s="125"/>
      <c r="J532" s="125"/>
      <c r="K532" s="125"/>
      <c r="L532" s="5"/>
      <c r="M532" s="5"/>
      <c r="N532" s="5"/>
      <c r="O532" s="5"/>
      <c r="P532" s="5"/>
      <c r="Q532" s="5"/>
    </row>
    <row r="533" spans="1:17" ht="12.75">
      <c r="A533" s="114"/>
      <c r="B533" s="165"/>
      <c r="C533" s="166"/>
      <c r="D533" s="188"/>
      <c r="E533" s="131" t="str">
        <f t="shared" ref="E533:F533" si="549">IFERROR(C533/($B533*$H$4),"")</f>
        <v/>
      </c>
      <c r="F533" s="131" t="str">
        <f t="shared" si="549"/>
        <v/>
      </c>
      <c r="G533" s="131" t="str">
        <f ca="1">IFERROR(POWER(E533-VLOOKUP(A533,I:J,2,FALSE),2)+POWER(F533-VLOOKUP(A533,I:K,3,FALSE),2),"")</f>
        <v/>
      </c>
      <c r="H533" s="5"/>
      <c r="I533" s="125"/>
      <c r="J533" s="125"/>
      <c r="K533" s="125"/>
      <c r="L533" s="5"/>
      <c r="M533" s="5"/>
      <c r="N533" s="5"/>
      <c r="O533" s="5"/>
      <c r="P533" s="5"/>
      <c r="Q533" s="5"/>
    </row>
    <row r="534" spans="1:17" ht="12.75">
      <c r="A534" s="114"/>
      <c r="B534" s="165"/>
      <c r="C534" s="166"/>
      <c r="D534" s="188"/>
      <c r="E534" s="131" t="str">
        <f t="shared" ref="E534:F534" si="550">IFERROR(C534/($B534*$H$4),"")</f>
        <v/>
      </c>
      <c r="F534" s="131" t="str">
        <f t="shared" si="550"/>
        <v/>
      </c>
      <c r="G534" s="131" t="str">
        <f ca="1">IFERROR(POWER(E534-VLOOKUP(A534,I:J,2,FALSE),2)+POWER(F534-VLOOKUP(A534,I:K,3,FALSE),2),"")</f>
        <v/>
      </c>
      <c r="H534" s="5"/>
      <c r="I534" s="125"/>
      <c r="J534" s="125"/>
      <c r="K534" s="125"/>
      <c r="L534" s="5"/>
      <c r="M534" s="5"/>
      <c r="N534" s="5"/>
      <c r="O534" s="5"/>
      <c r="P534" s="5"/>
      <c r="Q534" s="5"/>
    </row>
    <row r="535" spans="1:17" ht="12.75">
      <c r="A535" s="114"/>
      <c r="B535" s="165"/>
      <c r="C535" s="166"/>
      <c r="D535" s="188"/>
      <c r="E535" s="131" t="str">
        <f t="shared" ref="E535:F535" si="551">IFERROR(C535/($B535*$H$4),"")</f>
        <v/>
      </c>
      <c r="F535" s="131" t="str">
        <f t="shared" si="551"/>
        <v/>
      </c>
      <c r="G535" s="131" t="str">
        <f ca="1">IFERROR(POWER(E535-VLOOKUP(A535,I:J,2,FALSE),2)+POWER(F535-VLOOKUP(A535,I:K,3,FALSE),2),"")</f>
        <v/>
      </c>
      <c r="H535" s="5"/>
      <c r="I535" s="125"/>
      <c r="J535" s="125"/>
      <c r="K535" s="125"/>
      <c r="L535" s="5"/>
      <c r="M535" s="5"/>
      <c r="N535" s="5"/>
      <c r="O535" s="5"/>
      <c r="P535" s="5"/>
      <c r="Q535" s="5"/>
    </row>
    <row r="536" spans="1:17" ht="12.75">
      <c r="A536" s="114"/>
      <c r="B536" s="165"/>
      <c r="C536" s="166"/>
      <c r="D536" s="188"/>
      <c r="E536" s="131" t="str">
        <f t="shared" ref="E536:F536" si="552">IFERROR(C536/($B536*$H$4),"")</f>
        <v/>
      </c>
      <c r="F536" s="131" t="str">
        <f t="shared" si="552"/>
        <v/>
      </c>
      <c r="G536" s="131" t="str">
        <f ca="1">IFERROR(POWER(E536-VLOOKUP(A536,I:J,2,FALSE),2)+POWER(F536-VLOOKUP(A536,I:K,3,FALSE),2),"")</f>
        <v/>
      </c>
      <c r="H536" s="5"/>
      <c r="I536" s="125"/>
      <c r="J536" s="125"/>
      <c r="K536" s="125"/>
      <c r="L536" s="5"/>
      <c r="M536" s="5"/>
      <c r="N536" s="5"/>
      <c r="O536" s="5"/>
      <c r="P536" s="5"/>
      <c r="Q536" s="5"/>
    </row>
    <row r="537" spans="1:17" ht="12.75">
      <c r="A537" s="114"/>
      <c r="B537" s="165"/>
      <c r="C537" s="166"/>
      <c r="D537" s="188"/>
      <c r="E537" s="131" t="str">
        <f t="shared" ref="E537:F537" si="553">IFERROR(C537/($B537*$H$4),"")</f>
        <v/>
      </c>
      <c r="F537" s="131" t="str">
        <f t="shared" si="553"/>
        <v/>
      </c>
      <c r="G537" s="131" t="str">
        <f ca="1">IFERROR(POWER(E537-VLOOKUP(A537,I:J,2,FALSE),2)+POWER(F537-VLOOKUP(A537,I:K,3,FALSE),2),"")</f>
        <v/>
      </c>
      <c r="H537" s="5"/>
      <c r="I537" s="125"/>
      <c r="J537" s="125"/>
      <c r="K537" s="125"/>
      <c r="L537" s="5"/>
      <c r="M537" s="5"/>
      <c r="N537" s="5"/>
      <c r="O537" s="5"/>
      <c r="P537" s="5"/>
      <c r="Q537" s="5"/>
    </row>
    <row r="538" spans="1:17" ht="12.75">
      <c r="A538" s="114"/>
      <c r="B538" s="165"/>
      <c r="C538" s="166"/>
      <c r="D538" s="188"/>
      <c r="E538" s="131" t="str">
        <f t="shared" ref="E538:F538" si="554">IFERROR(C538/($B538*$H$4),"")</f>
        <v/>
      </c>
      <c r="F538" s="131" t="str">
        <f t="shared" si="554"/>
        <v/>
      </c>
      <c r="G538" s="131" t="str">
        <f ca="1">IFERROR(POWER(E538-VLOOKUP(A538,I:J,2,FALSE),2)+POWER(F538-VLOOKUP(A538,I:K,3,FALSE),2),"")</f>
        <v/>
      </c>
      <c r="H538" s="5"/>
      <c r="I538" s="125"/>
      <c r="J538" s="125"/>
      <c r="K538" s="125"/>
      <c r="L538" s="5"/>
      <c r="M538" s="5"/>
      <c r="N538" s="5"/>
      <c r="O538" s="5"/>
      <c r="P538" s="5"/>
      <c r="Q538" s="5"/>
    </row>
    <row r="539" spans="1:17" ht="12.75">
      <c r="A539" s="114"/>
      <c r="B539" s="165"/>
      <c r="C539" s="166"/>
      <c r="D539" s="188"/>
      <c r="E539" s="131" t="str">
        <f t="shared" ref="E539:F539" si="555">IFERROR(C539/($B539*$H$4),"")</f>
        <v/>
      </c>
      <c r="F539" s="131" t="str">
        <f t="shared" si="555"/>
        <v/>
      </c>
      <c r="G539" s="131" t="str">
        <f ca="1">IFERROR(POWER(E539-VLOOKUP(A539,I:J,2,FALSE),2)+POWER(F539-VLOOKUP(A539,I:K,3,FALSE),2),"")</f>
        <v/>
      </c>
      <c r="H539" s="5"/>
      <c r="I539" s="125"/>
      <c r="J539" s="125"/>
      <c r="K539" s="125"/>
      <c r="L539" s="5"/>
      <c r="M539" s="5"/>
      <c r="N539" s="5"/>
      <c r="O539" s="5"/>
      <c r="P539" s="5"/>
      <c r="Q539" s="5"/>
    </row>
    <row r="540" spans="1:17" ht="12.75">
      <c r="A540" s="114"/>
      <c r="B540" s="165"/>
      <c r="C540" s="166"/>
      <c r="D540" s="188"/>
      <c r="E540" s="131" t="str">
        <f t="shared" ref="E540:F540" si="556">IFERROR(C540/($B540*$H$4),"")</f>
        <v/>
      </c>
      <c r="F540" s="131" t="str">
        <f t="shared" si="556"/>
        <v/>
      </c>
      <c r="G540" s="131" t="str">
        <f ca="1">IFERROR(POWER(E540-VLOOKUP(A540,I:J,2,FALSE),2)+POWER(F540-VLOOKUP(A540,I:K,3,FALSE),2),"")</f>
        <v/>
      </c>
      <c r="H540" s="5"/>
      <c r="I540" s="125"/>
      <c r="J540" s="125"/>
      <c r="K540" s="125"/>
      <c r="L540" s="5"/>
      <c r="M540" s="5"/>
      <c r="N540" s="5"/>
      <c r="O540" s="5"/>
      <c r="P540" s="5"/>
      <c r="Q540" s="5"/>
    </row>
    <row r="541" spans="1:17" ht="12.75">
      <c r="A541" s="114"/>
      <c r="B541" s="165"/>
      <c r="C541" s="166"/>
      <c r="D541" s="188"/>
      <c r="E541" s="131" t="str">
        <f t="shared" ref="E541:F541" si="557">IFERROR(C541/($B541*$H$4),"")</f>
        <v/>
      </c>
      <c r="F541" s="131" t="str">
        <f t="shared" si="557"/>
        <v/>
      </c>
      <c r="G541" s="131" t="str">
        <f ca="1">IFERROR(POWER(E541-VLOOKUP(A541,I:J,2,FALSE),2)+POWER(F541-VLOOKUP(A541,I:K,3,FALSE),2),"")</f>
        <v/>
      </c>
      <c r="H541" s="5"/>
      <c r="I541" s="125"/>
      <c r="J541" s="125"/>
      <c r="K541" s="125"/>
      <c r="L541" s="5"/>
      <c r="M541" s="5"/>
      <c r="N541" s="5"/>
      <c r="O541" s="5"/>
      <c r="P541" s="5"/>
      <c r="Q541" s="5"/>
    </row>
    <row r="542" spans="1:17" ht="12.75">
      <c r="A542" s="114"/>
      <c r="B542" s="165"/>
      <c r="C542" s="166"/>
      <c r="D542" s="188"/>
      <c r="E542" s="131" t="str">
        <f t="shared" ref="E542:F542" si="558">IFERROR(C542/($B542*$H$4),"")</f>
        <v/>
      </c>
      <c r="F542" s="131" t="str">
        <f t="shared" si="558"/>
        <v/>
      </c>
      <c r="G542" s="131" t="str">
        <f ca="1">IFERROR(POWER(E542-VLOOKUP(A542,I:J,2,FALSE),2)+POWER(F542-VLOOKUP(A542,I:K,3,FALSE),2),"")</f>
        <v/>
      </c>
      <c r="H542" s="5"/>
      <c r="I542" s="125"/>
      <c r="J542" s="125"/>
      <c r="K542" s="125"/>
      <c r="L542" s="5"/>
      <c r="M542" s="5"/>
      <c r="N542" s="5"/>
      <c r="O542" s="5"/>
      <c r="P542" s="5"/>
      <c r="Q542" s="5"/>
    </row>
    <row r="543" spans="1:17" ht="12.75">
      <c r="A543" s="114"/>
      <c r="B543" s="165"/>
      <c r="C543" s="166"/>
      <c r="D543" s="188"/>
      <c r="E543" s="131" t="str">
        <f t="shared" ref="E543:F543" si="559">IFERROR(C543/($B543*$H$4),"")</f>
        <v/>
      </c>
      <c r="F543" s="131" t="str">
        <f t="shared" si="559"/>
        <v/>
      </c>
      <c r="G543" s="131" t="str">
        <f ca="1">IFERROR(POWER(E543-VLOOKUP(A543,I:J,2,FALSE),2)+POWER(F543-VLOOKUP(A543,I:K,3,FALSE),2),"")</f>
        <v/>
      </c>
      <c r="H543" s="5"/>
      <c r="I543" s="125"/>
      <c r="J543" s="125"/>
      <c r="K543" s="125"/>
      <c r="L543" s="5"/>
      <c r="M543" s="5"/>
      <c r="N543" s="5"/>
      <c r="O543" s="5"/>
      <c r="P543" s="5"/>
      <c r="Q543" s="5"/>
    </row>
    <row r="544" spans="1:17" ht="12.75">
      <c r="A544" s="114"/>
      <c r="B544" s="165"/>
      <c r="C544" s="166"/>
      <c r="D544" s="188"/>
      <c r="E544" s="131" t="str">
        <f t="shared" ref="E544:F544" si="560">IFERROR(C544/($B544*$H$4),"")</f>
        <v/>
      </c>
      <c r="F544" s="131" t="str">
        <f t="shared" si="560"/>
        <v/>
      </c>
      <c r="G544" s="131" t="str">
        <f ca="1">IFERROR(POWER(E544-VLOOKUP(A544,I:J,2,FALSE),2)+POWER(F544-VLOOKUP(A544,I:K,3,FALSE),2),"")</f>
        <v/>
      </c>
      <c r="H544" s="5"/>
      <c r="I544" s="125"/>
      <c r="J544" s="125"/>
      <c r="K544" s="125"/>
      <c r="L544" s="5"/>
      <c r="M544" s="5"/>
      <c r="N544" s="5"/>
      <c r="O544" s="5"/>
      <c r="P544" s="5"/>
      <c r="Q544" s="5"/>
    </row>
    <row r="545" spans="1:17" ht="12.75">
      <c r="A545" s="114"/>
      <c r="B545" s="165"/>
      <c r="C545" s="166"/>
      <c r="D545" s="188"/>
      <c r="E545" s="131" t="str">
        <f t="shared" ref="E545:F545" si="561">IFERROR(C545/($B545*$H$4),"")</f>
        <v/>
      </c>
      <c r="F545" s="131" t="str">
        <f t="shared" si="561"/>
        <v/>
      </c>
      <c r="G545" s="131" t="str">
        <f ca="1">IFERROR(POWER(E545-VLOOKUP(A545,I:J,2,FALSE),2)+POWER(F545-VLOOKUP(A545,I:K,3,FALSE),2),"")</f>
        <v/>
      </c>
      <c r="H545" s="5"/>
      <c r="I545" s="125"/>
      <c r="J545" s="125"/>
      <c r="K545" s="125"/>
      <c r="L545" s="5"/>
      <c r="M545" s="5"/>
      <c r="N545" s="5"/>
      <c r="O545" s="5"/>
      <c r="P545" s="5"/>
      <c r="Q545" s="5"/>
    </row>
    <row r="546" spans="1:17" ht="12.75">
      <c r="A546" s="114"/>
      <c r="B546" s="165"/>
      <c r="C546" s="166"/>
      <c r="D546" s="188"/>
      <c r="E546" s="131" t="str">
        <f t="shared" ref="E546:F546" si="562">IFERROR(C546/($B546*$H$4),"")</f>
        <v/>
      </c>
      <c r="F546" s="131" t="str">
        <f t="shared" si="562"/>
        <v/>
      </c>
      <c r="G546" s="131" t="str">
        <f ca="1">IFERROR(POWER(E546-VLOOKUP(A546,I:J,2,FALSE),2)+POWER(F546-VLOOKUP(A546,I:K,3,FALSE),2),"")</f>
        <v/>
      </c>
      <c r="H546" s="5"/>
      <c r="I546" s="125"/>
      <c r="J546" s="125"/>
      <c r="K546" s="125"/>
      <c r="L546" s="5"/>
      <c r="M546" s="5"/>
      <c r="N546" s="5"/>
      <c r="O546" s="5"/>
      <c r="P546" s="5"/>
      <c r="Q546" s="5"/>
    </row>
    <row r="547" spans="1:17" ht="12.75">
      <c r="A547" s="114"/>
      <c r="B547" s="165"/>
      <c r="C547" s="166"/>
      <c r="D547" s="188"/>
      <c r="E547" s="131" t="str">
        <f t="shared" ref="E547:F547" si="563">IFERROR(C547/($B547*$H$4),"")</f>
        <v/>
      </c>
      <c r="F547" s="131" t="str">
        <f t="shared" si="563"/>
        <v/>
      </c>
      <c r="G547" s="131" t="str">
        <f ca="1">IFERROR(POWER(E547-VLOOKUP(A547,I:J,2,FALSE),2)+POWER(F547-VLOOKUP(A547,I:K,3,FALSE),2),"")</f>
        <v/>
      </c>
      <c r="H547" s="5"/>
      <c r="I547" s="125"/>
      <c r="J547" s="125"/>
      <c r="K547" s="125"/>
      <c r="L547" s="5"/>
      <c r="M547" s="5"/>
      <c r="N547" s="5"/>
      <c r="O547" s="5"/>
      <c r="P547" s="5"/>
      <c r="Q547" s="5"/>
    </row>
    <row r="548" spans="1:17" ht="12.75">
      <c r="A548" s="114"/>
      <c r="B548" s="165"/>
      <c r="C548" s="166"/>
      <c r="D548" s="188"/>
      <c r="E548" s="131" t="str">
        <f t="shared" ref="E548:F548" si="564">IFERROR(C548/($B548*$H$4),"")</f>
        <v/>
      </c>
      <c r="F548" s="131" t="str">
        <f t="shared" si="564"/>
        <v/>
      </c>
      <c r="G548" s="131" t="str">
        <f ca="1">IFERROR(POWER(E548-VLOOKUP(A548,I:J,2,FALSE),2)+POWER(F548-VLOOKUP(A548,I:K,3,FALSE),2),"")</f>
        <v/>
      </c>
      <c r="H548" s="5"/>
      <c r="I548" s="125"/>
      <c r="J548" s="125"/>
      <c r="K548" s="125"/>
      <c r="L548" s="5"/>
      <c r="M548" s="5"/>
      <c r="N548" s="5"/>
      <c r="O548" s="5"/>
      <c r="P548" s="5"/>
      <c r="Q548" s="5"/>
    </row>
    <row r="549" spans="1:17" ht="12.75">
      <c r="A549" s="114"/>
      <c r="B549" s="165"/>
      <c r="C549" s="166"/>
      <c r="D549" s="188"/>
      <c r="E549" s="131" t="str">
        <f t="shared" ref="E549:F549" si="565">IFERROR(C549/($B549*$H$4),"")</f>
        <v/>
      </c>
      <c r="F549" s="131" t="str">
        <f t="shared" si="565"/>
        <v/>
      </c>
      <c r="G549" s="131" t="str">
        <f ca="1">IFERROR(POWER(E549-VLOOKUP(A549,I:J,2,FALSE),2)+POWER(F549-VLOOKUP(A549,I:K,3,FALSE),2),"")</f>
        <v/>
      </c>
      <c r="H549" s="5"/>
      <c r="I549" s="125"/>
      <c r="J549" s="125"/>
      <c r="K549" s="125"/>
      <c r="L549" s="5"/>
      <c r="M549" s="5"/>
      <c r="N549" s="5"/>
      <c r="O549" s="5"/>
      <c r="P549" s="5"/>
      <c r="Q549" s="5"/>
    </row>
    <row r="550" spans="1:17" ht="12.75">
      <c r="A550" s="114"/>
      <c r="B550" s="165"/>
      <c r="C550" s="166"/>
      <c r="D550" s="188"/>
      <c r="E550" s="131" t="str">
        <f t="shared" ref="E550:F550" si="566">IFERROR(C550/($B550*$H$4),"")</f>
        <v/>
      </c>
      <c r="F550" s="131" t="str">
        <f t="shared" si="566"/>
        <v/>
      </c>
      <c r="G550" s="131" t="str">
        <f ca="1">IFERROR(POWER(E550-VLOOKUP(A550,I:J,2,FALSE),2)+POWER(F550-VLOOKUP(A550,I:K,3,FALSE),2),"")</f>
        <v/>
      </c>
      <c r="H550" s="5"/>
      <c r="I550" s="125"/>
      <c r="J550" s="125"/>
      <c r="K550" s="125"/>
      <c r="L550" s="5"/>
      <c r="M550" s="5"/>
      <c r="N550" s="5"/>
      <c r="O550" s="5"/>
      <c r="P550" s="5"/>
      <c r="Q550" s="5"/>
    </row>
    <row r="551" spans="1:17" ht="12.75">
      <c r="A551" s="114"/>
      <c r="B551" s="165"/>
      <c r="C551" s="166"/>
      <c r="D551" s="188"/>
      <c r="E551" s="131" t="str">
        <f t="shared" ref="E551:F551" si="567">IFERROR(C551/($B551*$H$4),"")</f>
        <v/>
      </c>
      <c r="F551" s="131" t="str">
        <f t="shared" si="567"/>
        <v/>
      </c>
      <c r="G551" s="131" t="str">
        <f ca="1">IFERROR(POWER(E551-VLOOKUP(A551,I:J,2,FALSE),2)+POWER(F551-VLOOKUP(A551,I:K,3,FALSE),2),"")</f>
        <v/>
      </c>
      <c r="H551" s="5"/>
      <c r="I551" s="125"/>
      <c r="J551" s="125"/>
      <c r="K551" s="125"/>
      <c r="L551" s="5"/>
      <c r="M551" s="5"/>
      <c r="N551" s="5"/>
      <c r="O551" s="5"/>
      <c r="P551" s="5"/>
      <c r="Q551" s="5"/>
    </row>
    <row r="552" spans="1:17" ht="12.75">
      <c r="A552" s="114"/>
      <c r="B552" s="165"/>
      <c r="C552" s="166"/>
      <c r="D552" s="188"/>
      <c r="E552" s="131" t="str">
        <f t="shared" ref="E552:F552" si="568">IFERROR(C552/($B552*$H$4),"")</f>
        <v/>
      </c>
      <c r="F552" s="131" t="str">
        <f t="shared" si="568"/>
        <v/>
      </c>
      <c r="G552" s="131" t="str">
        <f ca="1">IFERROR(POWER(E552-VLOOKUP(A552,I:J,2,FALSE),2)+POWER(F552-VLOOKUP(A552,I:K,3,FALSE),2),"")</f>
        <v/>
      </c>
      <c r="H552" s="5"/>
      <c r="I552" s="125"/>
      <c r="J552" s="125"/>
      <c r="K552" s="125"/>
      <c r="L552" s="5"/>
      <c r="M552" s="5"/>
      <c r="N552" s="5"/>
      <c r="O552" s="5"/>
      <c r="P552" s="5"/>
      <c r="Q552" s="5"/>
    </row>
    <row r="553" spans="1:17" ht="12.75">
      <c r="A553" s="114"/>
      <c r="B553" s="165"/>
      <c r="C553" s="166"/>
      <c r="D553" s="188"/>
      <c r="E553" s="131" t="str">
        <f t="shared" ref="E553:F553" si="569">IFERROR(C553/($B553*$H$4),"")</f>
        <v/>
      </c>
      <c r="F553" s="131" t="str">
        <f t="shared" si="569"/>
        <v/>
      </c>
      <c r="G553" s="131" t="str">
        <f ca="1">IFERROR(POWER(E553-VLOOKUP(A553,I:J,2,FALSE),2)+POWER(F553-VLOOKUP(A553,I:K,3,FALSE),2),"")</f>
        <v/>
      </c>
      <c r="H553" s="5"/>
      <c r="I553" s="125"/>
      <c r="J553" s="125"/>
      <c r="K553" s="125"/>
      <c r="L553" s="5"/>
      <c r="M553" s="5"/>
      <c r="N553" s="5"/>
      <c r="O553" s="5"/>
      <c r="P553" s="5"/>
      <c r="Q553" s="5"/>
    </row>
    <row r="554" spans="1:17" ht="12.75">
      <c r="A554" s="114"/>
      <c r="B554" s="165"/>
      <c r="C554" s="166"/>
      <c r="D554" s="188"/>
      <c r="E554" s="131" t="str">
        <f t="shared" ref="E554:F554" si="570">IFERROR(C554/($B554*$H$4),"")</f>
        <v/>
      </c>
      <c r="F554" s="131" t="str">
        <f t="shared" si="570"/>
        <v/>
      </c>
      <c r="G554" s="131" t="str">
        <f ca="1">IFERROR(POWER(E554-VLOOKUP(A554,I:J,2,FALSE),2)+POWER(F554-VLOOKUP(A554,I:K,3,FALSE),2),"")</f>
        <v/>
      </c>
      <c r="H554" s="5"/>
      <c r="I554" s="125"/>
      <c r="J554" s="125"/>
      <c r="K554" s="125"/>
      <c r="L554" s="5"/>
      <c r="M554" s="5"/>
      <c r="N554" s="5"/>
      <c r="O554" s="5"/>
      <c r="P554" s="5"/>
      <c r="Q554" s="5"/>
    </row>
    <row r="555" spans="1:17" ht="12.75">
      <c r="A555" s="114"/>
      <c r="B555" s="165"/>
      <c r="C555" s="166"/>
      <c r="D555" s="188"/>
      <c r="E555" s="131" t="str">
        <f t="shared" ref="E555:F555" si="571">IFERROR(C555/($B555*$H$4),"")</f>
        <v/>
      </c>
      <c r="F555" s="131" t="str">
        <f t="shared" si="571"/>
        <v/>
      </c>
      <c r="G555" s="131" t="str">
        <f ca="1">IFERROR(POWER(E555-VLOOKUP(A555,I:J,2,FALSE),2)+POWER(F555-VLOOKUP(A555,I:K,3,FALSE),2),"")</f>
        <v/>
      </c>
      <c r="H555" s="5"/>
      <c r="I555" s="125"/>
      <c r="J555" s="125"/>
      <c r="K555" s="125"/>
      <c r="L555" s="5"/>
      <c r="M555" s="5"/>
      <c r="N555" s="5"/>
      <c r="O555" s="5"/>
      <c r="P555" s="5"/>
      <c r="Q555" s="5"/>
    </row>
    <row r="556" spans="1:17" ht="12.75">
      <c r="A556" s="114"/>
      <c r="B556" s="165"/>
      <c r="C556" s="166"/>
      <c r="D556" s="188"/>
      <c r="E556" s="131" t="str">
        <f t="shared" ref="E556:F556" si="572">IFERROR(C556/($B556*$H$4),"")</f>
        <v/>
      </c>
      <c r="F556" s="131" t="str">
        <f t="shared" si="572"/>
        <v/>
      </c>
      <c r="G556" s="131" t="str">
        <f ca="1">IFERROR(POWER(E556-VLOOKUP(A556,I:J,2,FALSE),2)+POWER(F556-VLOOKUP(A556,I:K,3,FALSE),2),"")</f>
        <v/>
      </c>
      <c r="H556" s="5"/>
      <c r="I556" s="125"/>
      <c r="J556" s="125"/>
      <c r="K556" s="125"/>
      <c r="L556" s="5"/>
      <c r="M556" s="5"/>
      <c r="N556" s="5"/>
      <c r="O556" s="5"/>
      <c r="P556" s="5"/>
      <c r="Q556" s="5"/>
    </row>
    <row r="557" spans="1:17" ht="12.75">
      <c r="A557" s="114"/>
      <c r="B557" s="165"/>
      <c r="C557" s="166"/>
      <c r="D557" s="188"/>
      <c r="E557" s="131" t="str">
        <f t="shared" ref="E557:F557" si="573">IFERROR(C557/($B557*$H$4),"")</f>
        <v/>
      </c>
      <c r="F557" s="131" t="str">
        <f t="shared" si="573"/>
        <v/>
      </c>
      <c r="G557" s="131" t="str">
        <f ca="1">IFERROR(POWER(E557-VLOOKUP(A557,I:J,2,FALSE),2)+POWER(F557-VLOOKUP(A557,I:K,3,FALSE),2),"")</f>
        <v/>
      </c>
      <c r="H557" s="5"/>
      <c r="I557" s="125"/>
      <c r="J557" s="125"/>
      <c r="K557" s="125"/>
      <c r="L557" s="5"/>
      <c r="M557" s="5"/>
      <c r="N557" s="5"/>
      <c r="O557" s="5"/>
      <c r="P557" s="5"/>
      <c r="Q557" s="5"/>
    </row>
    <row r="558" spans="1:17" ht="12.75">
      <c r="A558" s="114"/>
      <c r="B558" s="165"/>
      <c r="C558" s="166"/>
      <c r="D558" s="188"/>
      <c r="E558" s="131" t="str">
        <f t="shared" ref="E558:F558" si="574">IFERROR(C558/($B558*$H$4),"")</f>
        <v/>
      </c>
      <c r="F558" s="131" t="str">
        <f t="shared" si="574"/>
        <v/>
      </c>
      <c r="G558" s="131" t="str">
        <f ca="1">IFERROR(POWER(E558-VLOOKUP(A558,I:J,2,FALSE),2)+POWER(F558-VLOOKUP(A558,I:K,3,FALSE),2),"")</f>
        <v/>
      </c>
      <c r="H558" s="5"/>
      <c r="I558" s="125"/>
      <c r="J558" s="125"/>
      <c r="K558" s="125"/>
      <c r="L558" s="5"/>
      <c r="M558" s="5"/>
      <c r="N558" s="5"/>
      <c r="O558" s="5"/>
      <c r="P558" s="5"/>
      <c r="Q558" s="5"/>
    </row>
    <row r="559" spans="1:17" ht="12.75">
      <c r="A559" s="114"/>
      <c r="B559" s="165"/>
      <c r="C559" s="166"/>
      <c r="D559" s="188"/>
      <c r="E559" s="131" t="str">
        <f t="shared" ref="E559:F559" si="575">IFERROR(C559/($B559*$H$4),"")</f>
        <v/>
      </c>
      <c r="F559" s="131" t="str">
        <f t="shared" si="575"/>
        <v/>
      </c>
      <c r="G559" s="131" t="str">
        <f ca="1">IFERROR(POWER(E559-VLOOKUP(A559,I:J,2,FALSE),2)+POWER(F559-VLOOKUP(A559,I:K,3,FALSE),2),"")</f>
        <v/>
      </c>
      <c r="H559" s="5"/>
      <c r="I559" s="125"/>
      <c r="J559" s="125"/>
      <c r="K559" s="125"/>
      <c r="L559" s="5"/>
      <c r="M559" s="5"/>
      <c r="N559" s="5"/>
      <c r="O559" s="5"/>
      <c r="P559" s="5"/>
      <c r="Q559" s="5"/>
    </row>
    <row r="560" spans="1:17" ht="12.75">
      <c r="A560" s="114"/>
      <c r="B560" s="165"/>
      <c r="C560" s="166"/>
      <c r="D560" s="188"/>
      <c r="E560" s="131" t="str">
        <f t="shared" ref="E560:F560" si="576">IFERROR(C560/($B560*$H$4),"")</f>
        <v/>
      </c>
      <c r="F560" s="131" t="str">
        <f t="shared" si="576"/>
        <v/>
      </c>
      <c r="G560" s="131" t="str">
        <f ca="1">IFERROR(POWER(E560-VLOOKUP(A560,I:J,2,FALSE),2)+POWER(F560-VLOOKUP(A560,I:K,3,FALSE),2),"")</f>
        <v/>
      </c>
      <c r="H560" s="5"/>
      <c r="I560" s="125"/>
      <c r="J560" s="125"/>
      <c r="K560" s="125"/>
      <c r="L560" s="5"/>
      <c r="M560" s="5"/>
      <c r="N560" s="5"/>
      <c r="O560" s="5"/>
      <c r="P560" s="5"/>
      <c r="Q560" s="5"/>
    </row>
    <row r="561" spans="1:17" ht="12.75">
      <c r="A561" s="114"/>
      <c r="B561" s="165"/>
      <c r="C561" s="166"/>
      <c r="D561" s="188"/>
      <c r="E561" s="131" t="str">
        <f t="shared" ref="E561:F561" si="577">IFERROR(C561/($B561*$H$4),"")</f>
        <v/>
      </c>
      <c r="F561" s="131" t="str">
        <f t="shared" si="577"/>
        <v/>
      </c>
      <c r="G561" s="131" t="str">
        <f ca="1">IFERROR(POWER(E561-VLOOKUP(A561,I:J,2,FALSE),2)+POWER(F561-VLOOKUP(A561,I:K,3,FALSE),2),"")</f>
        <v/>
      </c>
      <c r="H561" s="5"/>
      <c r="I561" s="125"/>
      <c r="J561" s="125"/>
      <c r="K561" s="125"/>
      <c r="L561" s="5"/>
      <c r="M561" s="5"/>
      <c r="N561" s="5"/>
      <c r="O561" s="5"/>
      <c r="P561" s="5"/>
      <c r="Q561" s="5"/>
    </row>
    <row r="562" spans="1:17" ht="12.75">
      <c r="A562" s="114"/>
      <c r="B562" s="165"/>
      <c r="C562" s="166"/>
      <c r="D562" s="188"/>
      <c r="E562" s="131" t="str">
        <f t="shared" ref="E562:F562" si="578">IFERROR(C562/($B562*$H$4),"")</f>
        <v/>
      </c>
      <c r="F562" s="131" t="str">
        <f t="shared" si="578"/>
        <v/>
      </c>
      <c r="G562" s="131" t="str">
        <f ca="1">IFERROR(POWER(E562-VLOOKUP(A562,I:J,2,FALSE),2)+POWER(F562-VLOOKUP(A562,I:K,3,FALSE),2),"")</f>
        <v/>
      </c>
      <c r="H562" s="5"/>
      <c r="I562" s="125"/>
      <c r="J562" s="125"/>
      <c r="K562" s="125"/>
      <c r="L562" s="5"/>
      <c r="M562" s="5"/>
      <c r="N562" s="5"/>
      <c r="O562" s="5"/>
      <c r="P562" s="5"/>
      <c r="Q562" s="5"/>
    </row>
    <row r="563" spans="1:17" ht="12.75">
      <c r="A563" s="114"/>
      <c r="B563" s="165"/>
      <c r="C563" s="166"/>
      <c r="D563" s="188"/>
      <c r="E563" s="131" t="str">
        <f t="shared" ref="E563:F563" si="579">IFERROR(C563/($B563*$H$4),"")</f>
        <v/>
      </c>
      <c r="F563" s="131" t="str">
        <f t="shared" si="579"/>
        <v/>
      </c>
      <c r="G563" s="131" t="str">
        <f ca="1">IFERROR(POWER(E563-VLOOKUP(A563,I:J,2,FALSE),2)+POWER(F563-VLOOKUP(A563,I:K,3,FALSE),2),"")</f>
        <v/>
      </c>
      <c r="H563" s="5"/>
      <c r="I563" s="125"/>
      <c r="J563" s="125"/>
      <c r="K563" s="125"/>
      <c r="L563" s="5"/>
      <c r="M563" s="5"/>
      <c r="N563" s="5"/>
      <c r="O563" s="5"/>
      <c r="P563" s="5"/>
      <c r="Q563" s="5"/>
    </row>
    <row r="564" spans="1:17" ht="12.75">
      <c r="A564" s="114"/>
      <c r="B564" s="165"/>
      <c r="C564" s="166"/>
      <c r="D564" s="188"/>
      <c r="E564" s="131" t="str">
        <f t="shared" ref="E564:F564" si="580">IFERROR(C564/($B564*$H$4),"")</f>
        <v/>
      </c>
      <c r="F564" s="131" t="str">
        <f t="shared" si="580"/>
        <v/>
      </c>
      <c r="G564" s="131" t="str">
        <f ca="1">IFERROR(POWER(E564-VLOOKUP(A564,I:J,2,FALSE),2)+POWER(F564-VLOOKUP(A564,I:K,3,FALSE),2),"")</f>
        <v/>
      </c>
      <c r="H564" s="5"/>
      <c r="I564" s="125"/>
      <c r="J564" s="125"/>
      <c r="K564" s="125"/>
      <c r="L564" s="5"/>
      <c r="M564" s="5"/>
      <c r="N564" s="5"/>
      <c r="O564" s="5"/>
      <c r="P564" s="5"/>
      <c r="Q564" s="5"/>
    </row>
    <row r="565" spans="1:17" ht="12.75">
      <c r="A565" s="114"/>
      <c r="B565" s="165"/>
      <c r="C565" s="166"/>
      <c r="D565" s="188"/>
      <c r="E565" s="131" t="str">
        <f t="shared" ref="E565:F565" si="581">IFERROR(C565/($B565*$H$4),"")</f>
        <v/>
      </c>
      <c r="F565" s="131" t="str">
        <f t="shared" si="581"/>
        <v/>
      </c>
      <c r="G565" s="131" t="str">
        <f ca="1">IFERROR(POWER(E565-VLOOKUP(A565,I:J,2,FALSE),2)+POWER(F565-VLOOKUP(A565,I:K,3,FALSE),2),"")</f>
        <v/>
      </c>
      <c r="H565" s="5"/>
      <c r="I565" s="125"/>
      <c r="J565" s="125"/>
      <c r="K565" s="125"/>
      <c r="L565" s="5"/>
      <c r="M565" s="5"/>
      <c r="N565" s="5"/>
      <c r="O565" s="5"/>
      <c r="P565" s="5"/>
      <c r="Q565" s="5"/>
    </row>
    <row r="566" spans="1:17" ht="12.75">
      <c r="A566" s="114"/>
      <c r="B566" s="165"/>
      <c r="C566" s="166"/>
      <c r="D566" s="188"/>
      <c r="E566" s="131" t="str">
        <f t="shared" ref="E566:F566" si="582">IFERROR(C566/($B566*$H$4),"")</f>
        <v/>
      </c>
      <c r="F566" s="131" t="str">
        <f t="shared" si="582"/>
        <v/>
      </c>
      <c r="G566" s="131" t="str">
        <f ca="1">IFERROR(POWER(E566-VLOOKUP(A566,I:J,2,FALSE),2)+POWER(F566-VLOOKUP(A566,I:K,3,FALSE),2),"")</f>
        <v/>
      </c>
      <c r="H566" s="5"/>
      <c r="I566" s="125"/>
      <c r="J566" s="125"/>
      <c r="K566" s="125"/>
      <c r="L566" s="5"/>
      <c r="M566" s="5"/>
      <c r="N566" s="5"/>
      <c r="O566" s="5"/>
      <c r="P566" s="5"/>
      <c r="Q566" s="5"/>
    </row>
    <row r="567" spans="1:17" ht="12.75">
      <c r="A567" s="114"/>
      <c r="B567" s="165"/>
      <c r="C567" s="166"/>
      <c r="D567" s="188"/>
      <c r="E567" s="131" t="str">
        <f t="shared" ref="E567:F567" si="583">IFERROR(C567/($B567*$H$4),"")</f>
        <v/>
      </c>
      <c r="F567" s="131" t="str">
        <f t="shared" si="583"/>
        <v/>
      </c>
      <c r="G567" s="131" t="str">
        <f ca="1">IFERROR(POWER(E567-VLOOKUP(A567,I:J,2,FALSE),2)+POWER(F567-VLOOKUP(A567,I:K,3,FALSE),2),"")</f>
        <v/>
      </c>
      <c r="H567" s="5"/>
      <c r="I567" s="125"/>
      <c r="J567" s="125"/>
      <c r="K567" s="125"/>
      <c r="L567" s="5"/>
      <c r="M567" s="5"/>
      <c r="N567" s="5"/>
      <c r="O567" s="5"/>
      <c r="P567" s="5"/>
      <c r="Q567" s="5"/>
    </row>
    <row r="568" spans="1:17" ht="12.75">
      <c r="A568" s="114"/>
      <c r="B568" s="165"/>
      <c r="C568" s="166"/>
      <c r="D568" s="188"/>
      <c r="E568" s="131" t="str">
        <f t="shared" ref="E568:F568" si="584">IFERROR(C568/($B568*$H$4),"")</f>
        <v/>
      </c>
      <c r="F568" s="131" t="str">
        <f t="shared" si="584"/>
        <v/>
      </c>
      <c r="G568" s="131" t="str">
        <f ca="1">IFERROR(POWER(E568-VLOOKUP(A568,I:J,2,FALSE),2)+POWER(F568-VLOOKUP(A568,I:K,3,FALSE),2),"")</f>
        <v/>
      </c>
      <c r="H568" s="5"/>
      <c r="I568" s="125"/>
      <c r="J568" s="125"/>
      <c r="K568" s="125"/>
      <c r="L568" s="5"/>
      <c r="M568" s="5"/>
      <c r="N568" s="5"/>
      <c r="O568" s="5"/>
      <c r="P568" s="5"/>
      <c r="Q568" s="5"/>
    </row>
    <row r="569" spans="1:17" ht="12.75">
      <c r="A569" s="114"/>
      <c r="B569" s="165"/>
      <c r="C569" s="166"/>
      <c r="D569" s="188"/>
      <c r="E569" s="131" t="str">
        <f t="shared" ref="E569:F569" si="585">IFERROR(C569/($B569*$H$4),"")</f>
        <v/>
      </c>
      <c r="F569" s="131" t="str">
        <f t="shared" si="585"/>
        <v/>
      </c>
      <c r="G569" s="131" t="str">
        <f ca="1">IFERROR(POWER(E569-VLOOKUP(A569,I:J,2,FALSE),2)+POWER(F569-VLOOKUP(A569,I:K,3,FALSE),2),"")</f>
        <v/>
      </c>
      <c r="H569" s="5"/>
      <c r="I569" s="125"/>
      <c r="J569" s="125"/>
      <c r="K569" s="125"/>
      <c r="L569" s="5"/>
      <c r="M569" s="5"/>
      <c r="N569" s="5"/>
      <c r="O569" s="5"/>
      <c r="P569" s="5"/>
      <c r="Q569" s="5"/>
    </row>
    <row r="570" spans="1:17" ht="12.75">
      <c r="A570" s="114"/>
      <c r="B570" s="165"/>
      <c r="C570" s="166"/>
      <c r="D570" s="188"/>
      <c r="E570" s="131" t="str">
        <f t="shared" ref="E570:F570" si="586">IFERROR(C570/($B570*$H$4),"")</f>
        <v/>
      </c>
      <c r="F570" s="131" t="str">
        <f t="shared" si="586"/>
        <v/>
      </c>
      <c r="G570" s="131" t="str">
        <f ca="1">IFERROR(POWER(E570-VLOOKUP(A570,I:J,2,FALSE),2)+POWER(F570-VLOOKUP(A570,I:K,3,FALSE),2),"")</f>
        <v/>
      </c>
      <c r="H570" s="5"/>
      <c r="I570" s="125"/>
      <c r="J570" s="125"/>
      <c r="K570" s="125"/>
      <c r="L570" s="5"/>
      <c r="M570" s="5"/>
      <c r="N570" s="5"/>
      <c r="O570" s="5"/>
      <c r="P570" s="5"/>
      <c r="Q570" s="5"/>
    </row>
    <row r="571" spans="1:17" ht="12.75">
      <c r="A571" s="114"/>
      <c r="B571" s="165"/>
      <c r="C571" s="166"/>
      <c r="D571" s="188"/>
      <c r="E571" s="131" t="str">
        <f t="shared" ref="E571:F571" si="587">IFERROR(C571/($B571*$H$4),"")</f>
        <v/>
      </c>
      <c r="F571" s="131" t="str">
        <f t="shared" si="587"/>
        <v/>
      </c>
      <c r="G571" s="131" t="str">
        <f ca="1">IFERROR(POWER(E571-VLOOKUP(A571,I:J,2,FALSE),2)+POWER(F571-VLOOKUP(A571,I:K,3,FALSE),2),"")</f>
        <v/>
      </c>
      <c r="H571" s="5"/>
      <c r="I571" s="125"/>
      <c r="J571" s="125"/>
      <c r="K571" s="125"/>
      <c r="L571" s="5"/>
      <c r="M571" s="5"/>
      <c r="N571" s="5"/>
      <c r="O571" s="5"/>
      <c r="P571" s="5"/>
      <c r="Q571" s="5"/>
    </row>
    <row r="572" spans="1:17" ht="12.75">
      <c r="A572" s="114"/>
      <c r="B572" s="165"/>
      <c r="C572" s="166"/>
      <c r="D572" s="188"/>
      <c r="E572" s="131" t="str">
        <f t="shared" ref="E572:F572" si="588">IFERROR(C572/($B572*$H$4),"")</f>
        <v/>
      </c>
      <c r="F572" s="131" t="str">
        <f t="shared" si="588"/>
        <v/>
      </c>
      <c r="G572" s="131" t="str">
        <f ca="1">IFERROR(POWER(E572-VLOOKUP(A572,I:J,2,FALSE),2)+POWER(F572-VLOOKUP(A572,I:K,3,FALSE),2),"")</f>
        <v/>
      </c>
      <c r="H572" s="5"/>
      <c r="I572" s="125"/>
      <c r="J572" s="125"/>
      <c r="K572" s="125"/>
      <c r="L572" s="5"/>
      <c r="M572" s="5"/>
      <c r="N572" s="5"/>
      <c r="O572" s="5"/>
      <c r="P572" s="5"/>
      <c r="Q572" s="5"/>
    </row>
    <row r="573" spans="1:17" ht="12.75">
      <c r="A573" s="114"/>
      <c r="B573" s="165"/>
      <c r="C573" s="166"/>
      <c r="D573" s="188"/>
      <c r="E573" s="131" t="str">
        <f t="shared" ref="E573:F573" si="589">IFERROR(C573/($B573*$H$4),"")</f>
        <v/>
      </c>
      <c r="F573" s="131" t="str">
        <f t="shared" si="589"/>
        <v/>
      </c>
      <c r="G573" s="131" t="str">
        <f ca="1">IFERROR(POWER(E573-VLOOKUP(A573,I:J,2,FALSE),2)+POWER(F573-VLOOKUP(A573,I:K,3,FALSE),2),"")</f>
        <v/>
      </c>
      <c r="H573" s="5"/>
      <c r="I573" s="125"/>
      <c r="J573" s="125"/>
      <c r="K573" s="125"/>
      <c r="L573" s="5"/>
      <c r="M573" s="5"/>
      <c r="N573" s="5"/>
      <c r="O573" s="5"/>
      <c r="P573" s="5"/>
      <c r="Q573" s="5"/>
    </row>
    <row r="574" spans="1:17" ht="12.75">
      <c r="A574" s="114"/>
      <c r="B574" s="165"/>
      <c r="C574" s="166"/>
      <c r="D574" s="188"/>
      <c r="E574" s="131" t="str">
        <f t="shared" ref="E574:F574" si="590">IFERROR(C574/($B574*$H$4),"")</f>
        <v/>
      </c>
      <c r="F574" s="131" t="str">
        <f t="shared" si="590"/>
        <v/>
      </c>
      <c r="G574" s="131" t="str">
        <f ca="1">IFERROR(POWER(E574-VLOOKUP(A574,I:J,2,FALSE),2)+POWER(F574-VLOOKUP(A574,I:K,3,FALSE),2),"")</f>
        <v/>
      </c>
      <c r="H574" s="5"/>
      <c r="I574" s="125"/>
      <c r="J574" s="125"/>
      <c r="K574" s="125"/>
      <c r="L574" s="5"/>
      <c r="M574" s="5"/>
      <c r="N574" s="5"/>
      <c r="O574" s="5"/>
      <c r="P574" s="5"/>
      <c r="Q574" s="5"/>
    </row>
    <row r="575" spans="1:17" ht="12.75">
      <c r="A575" s="114"/>
      <c r="B575" s="165"/>
      <c r="C575" s="166"/>
      <c r="D575" s="188"/>
      <c r="E575" s="131" t="str">
        <f t="shared" ref="E575:F575" si="591">IFERROR(C575/($B575*$H$4),"")</f>
        <v/>
      </c>
      <c r="F575" s="131" t="str">
        <f t="shared" si="591"/>
        <v/>
      </c>
      <c r="G575" s="131" t="str">
        <f ca="1">IFERROR(POWER(E575-VLOOKUP(A575,I:J,2,FALSE),2)+POWER(F575-VLOOKUP(A575,I:K,3,FALSE),2),"")</f>
        <v/>
      </c>
      <c r="H575" s="5"/>
      <c r="I575" s="125"/>
      <c r="J575" s="125"/>
      <c r="K575" s="125"/>
      <c r="L575" s="5"/>
      <c r="M575" s="5"/>
      <c r="N575" s="5"/>
      <c r="O575" s="5"/>
      <c r="P575" s="5"/>
      <c r="Q575" s="5"/>
    </row>
    <row r="576" spans="1:17" ht="12.75">
      <c r="A576" s="114"/>
      <c r="B576" s="165"/>
      <c r="C576" s="166"/>
      <c r="D576" s="188"/>
      <c r="E576" s="131" t="str">
        <f t="shared" ref="E576:F576" si="592">IFERROR(C576/($B576*$H$4),"")</f>
        <v/>
      </c>
      <c r="F576" s="131" t="str">
        <f t="shared" si="592"/>
        <v/>
      </c>
      <c r="G576" s="131" t="str">
        <f ca="1">IFERROR(POWER(E576-VLOOKUP(A576,I:J,2,FALSE),2)+POWER(F576-VLOOKUP(A576,I:K,3,FALSE),2),"")</f>
        <v/>
      </c>
      <c r="H576" s="5"/>
      <c r="I576" s="125"/>
      <c r="J576" s="125"/>
      <c r="K576" s="125"/>
      <c r="L576" s="5"/>
      <c r="M576" s="5"/>
      <c r="N576" s="5"/>
      <c r="O576" s="5"/>
      <c r="P576" s="5"/>
      <c r="Q576" s="5"/>
    </row>
    <row r="577" spans="1:17" ht="12.75">
      <c r="A577" s="114"/>
      <c r="B577" s="165"/>
      <c r="C577" s="166"/>
      <c r="D577" s="188"/>
      <c r="E577" s="131" t="str">
        <f t="shared" ref="E577:F577" si="593">IFERROR(C577/($B577*$H$4),"")</f>
        <v/>
      </c>
      <c r="F577" s="131" t="str">
        <f t="shared" si="593"/>
        <v/>
      </c>
      <c r="G577" s="131" t="str">
        <f ca="1">IFERROR(POWER(E577-VLOOKUP(A577,I:J,2,FALSE),2)+POWER(F577-VLOOKUP(A577,I:K,3,FALSE),2),"")</f>
        <v/>
      </c>
      <c r="H577" s="5"/>
      <c r="I577" s="125"/>
      <c r="J577" s="125"/>
      <c r="K577" s="125"/>
      <c r="L577" s="5"/>
      <c r="M577" s="5"/>
      <c r="N577" s="5"/>
      <c r="O577" s="5"/>
      <c r="P577" s="5"/>
      <c r="Q577" s="5"/>
    </row>
    <row r="578" spans="1:17" ht="12.75">
      <c r="A578" s="114"/>
      <c r="B578" s="165"/>
      <c r="C578" s="166"/>
      <c r="D578" s="188"/>
      <c r="E578" s="131" t="str">
        <f t="shared" ref="E578:F578" si="594">IFERROR(C578/($B578*$H$4),"")</f>
        <v/>
      </c>
      <c r="F578" s="131" t="str">
        <f t="shared" si="594"/>
        <v/>
      </c>
      <c r="G578" s="131" t="str">
        <f ca="1">IFERROR(POWER(E578-VLOOKUP(A578,I:J,2,FALSE),2)+POWER(F578-VLOOKUP(A578,I:K,3,FALSE),2),"")</f>
        <v/>
      </c>
      <c r="H578" s="5"/>
      <c r="I578" s="125"/>
      <c r="J578" s="125"/>
      <c r="K578" s="125"/>
      <c r="L578" s="5"/>
      <c r="M578" s="5"/>
      <c r="N578" s="5"/>
      <c r="O578" s="5"/>
      <c r="P578" s="5"/>
      <c r="Q578" s="5"/>
    </row>
    <row r="579" spans="1:17" ht="12.75">
      <c r="A579" s="114"/>
      <c r="B579" s="165"/>
      <c r="C579" s="166"/>
      <c r="D579" s="188"/>
      <c r="E579" s="131" t="str">
        <f t="shared" ref="E579:F579" si="595">IFERROR(C579/($B579*$H$4),"")</f>
        <v/>
      </c>
      <c r="F579" s="131" t="str">
        <f t="shared" si="595"/>
        <v/>
      </c>
      <c r="G579" s="131" t="str">
        <f ca="1">IFERROR(POWER(E579-VLOOKUP(A579,I:J,2,FALSE),2)+POWER(F579-VLOOKUP(A579,I:K,3,FALSE),2),"")</f>
        <v/>
      </c>
      <c r="H579" s="5"/>
      <c r="I579" s="125"/>
      <c r="J579" s="125"/>
      <c r="K579" s="125"/>
      <c r="L579" s="5"/>
      <c r="M579" s="5"/>
      <c r="N579" s="5"/>
      <c r="O579" s="5"/>
      <c r="P579" s="5"/>
      <c r="Q579" s="5"/>
    </row>
    <row r="580" spans="1:17" ht="12.75">
      <c r="A580" s="114"/>
      <c r="B580" s="165"/>
      <c r="C580" s="166"/>
      <c r="D580" s="188"/>
      <c r="E580" s="131" t="str">
        <f t="shared" ref="E580:F580" si="596">IFERROR(C580/($B580*$H$4),"")</f>
        <v/>
      </c>
      <c r="F580" s="131" t="str">
        <f t="shared" si="596"/>
        <v/>
      </c>
      <c r="G580" s="131" t="str">
        <f ca="1">IFERROR(POWER(E580-VLOOKUP(A580,I:J,2,FALSE),2)+POWER(F580-VLOOKUP(A580,I:K,3,FALSE),2),"")</f>
        <v/>
      </c>
      <c r="H580" s="5"/>
      <c r="I580" s="125"/>
      <c r="J580" s="125"/>
      <c r="K580" s="125"/>
      <c r="L580" s="5"/>
      <c r="M580" s="5"/>
      <c r="N580" s="5"/>
      <c r="O580" s="5"/>
      <c r="P580" s="5"/>
      <c r="Q580" s="5"/>
    </row>
    <row r="581" spans="1:17" ht="12.75">
      <c r="A581" s="114"/>
      <c r="B581" s="165"/>
      <c r="C581" s="166"/>
      <c r="D581" s="188"/>
      <c r="E581" s="131" t="str">
        <f t="shared" ref="E581:F581" si="597">IFERROR(C581/($B581*$H$4),"")</f>
        <v/>
      </c>
      <c r="F581" s="131" t="str">
        <f t="shared" si="597"/>
        <v/>
      </c>
      <c r="G581" s="131" t="str">
        <f ca="1">IFERROR(POWER(E581-VLOOKUP(A581,I:J,2,FALSE),2)+POWER(F581-VLOOKUP(A581,I:K,3,FALSE),2),"")</f>
        <v/>
      </c>
      <c r="H581" s="5"/>
      <c r="I581" s="125"/>
      <c r="J581" s="125"/>
      <c r="K581" s="125"/>
      <c r="L581" s="5"/>
      <c r="M581" s="5"/>
      <c r="N581" s="5"/>
      <c r="O581" s="5"/>
      <c r="P581" s="5"/>
      <c r="Q581" s="5"/>
    </row>
    <row r="582" spans="1:17" ht="12.75">
      <c r="A582" s="114"/>
      <c r="B582" s="165"/>
      <c r="C582" s="166"/>
      <c r="D582" s="188"/>
      <c r="E582" s="131" t="str">
        <f t="shared" ref="E582:F582" si="598">IFERROR(C582/($B582*$H$4),"")</f>
        <v/>
      </c>
      <c r="F582" s="131" t="str">
        <f t="shared" si="598"/>
        <v/>
      </c>
      <c r="G582" s="131" t="str">
        <f ca="1">IFERROR(POWER(E582-VLOOKUP(A582,I:J,2,FALSE),2)+POWER(F582-VLOOKUP(A582,I:K,3,FALSE),2),"")</f>
        <v/>
      </c>
      <c r="H582" s="5"/>
      <c r="I582" s="125"/>
      <c r="J582" s="125"/>
      <c r="K582" s="125"/>
      <c r="L582" s="5"/>
      <c r="M582" s="5"/>
      <c r="N582" s="5"/>
      <c r="O582" s="5"/>
      <c r="P582" s="5"/>
      <c r="Q582" s="5"/>
    </row>
    <row r="583" spans="1:17" ht="12.75">
      <c r="A583" s="114"/>
      <c r="B583" s="165"/>
      <c r="C583" s="166"/>
      <c r="D583" s="188"/>
      <c r="E583" s="131" t="str">
        <f t="shared" ref="E583:F583" si="599">IFERROR(C583/($B583*$H$4),"")</f>
        <v/>
      </c>
      <c r="F583" s="131" t="str">
        <f t="shared" si="599"/>
        <v/>
      </c>
      <c r="G583" s="131" t="str">
        <f ca="1">IFERROR(POWER(E583-VLOOKUP(A583,I:J,2,FALSE),2)+POWER(F583-VLOOKUP(A583,I:K,3,FALSE),2),"")</f>
        <v/>
      </c>
      <c r="H583" s="5"/>
      <c r="I583" s="125"/>
      <c r="J583" s="125"/>
      <c r="K583" s="125"/>
      <c r="L583" s="5"/>
      <c r="M583" s="5"/>
      <c r="N583" s="5"/>
      <c r="O583" s="5"/>
      <c r="P583" s="5"/>
      <c r="Q583" s="5"/>
    </row>
    <row r="584" spans="1:17" ht="12.75">
      <c r="A584" s="114"/>
      <c r="B584" s="165"/>
      <c r="C584" s="166"/>
      <c r="D584" s="188"/>
      <c r="E584" s="131" t="str">
        <f t="shared" ref="E584:F584" si="600">IFERROR(C584/($B584*$H$4),"")</f>
        <v/>
      </c>
      <c r="F584" s="131" t="str">
        <f t="shared" si="600"/>
        <v/>
      </c>
      <c r="G584" s="131" t="str">
        <f ca="1">IFERROR(POWER(E584-VLOOKUP(A584,I:J,2,FALSE),2)+POWER(F584-VLOOKUP(A584,I:K,3,FALSE),2),"")</f>
        <v/>
      </c>
      <c r="H584" s="5"/>
      <c r="I584" s="125"/>
      <c r="J584" s="125"/>
      <c r="K584" s="125"/>
      <c r="L584" s="5"/>
      <c r="M584" s="5"/>
      <c r="N584" s="5"/>
      <c r="O584" s="5"/>
      <c r="P584" s="5"/>
      <c r="Q584" s="5"/>
    </row>
    <row r="585" spans="1:17" ht="12.75">
      <c r="A585" s="114"/>
      <c r="B585" s="165"/>
      <c r="C585" s="166"/>
      <c r="D585" s="188"/>
      <c r="E585" s="131" t="str">
        <f t="shared" ref="E585:F585" si="601">IFERROR(C585/($B585*$H$4),"")</f>
        <v/>
      </c>
      <c r="F585" s="131" t="str">
        <f t="shared" si="601"/>
        <v/>
      </c>
      <c r="G585" s="131" t="str">
        <f ca="1">IFERROR(POWER(E585-VLOOKUP(A585,I:J,2,FALSE),2)+POWER(F585-VLOOKUP(A585,I:K,3,FALSE),2),"")</f>
        <v/>
      </c>
      <c r="H585" s="5"/>
      <c r="I585" s="125"/>
      <c r="J585" s="125"/>
      <c r="K585" s="125"/>
      <c r="L585" s="5"/>
      <c r="M585" s="5"/>
      <c r="N585" s="5"/>
      <c r="O585" s="5"/>
      <c r="P585" s="5"/>
      <c r="Q585" s="5"/>
    </row>
    <row r="586" spans="1:17" ht="12.75">
      <c r="A586" s="114"/>
      <c r="B586" s="165"/>
      <c r="C586" s="166"/>
      <c r="D586" s="188"/>
      <c r="E586" s="131" t="str">
        <f t="shared" ref="E586:F586" si="602">IFERROR(C586/($B586*$H$4),"")</f>
        <v/>
      </c>
      <c r="F586" s="131" t="str">
        <f t="shared" si="602"/>
        <v/>
      </c>
      <c r="G586" s="131" t="str">
        <f ca="1">IFERROR(POWER(E586-VLOOKUP(A586,I:J,2,FALSE),2)+POWER(F586-VLOOKUP(A586,I:K,3,FALSE),2),"")</f>
        <v/>
      </c>
      <c r="H586" s="5"/>
      <c r="I586" s="125"/>
      <c r="J586" s="125"/>
      <c r="K586" s="125"/>
      <c r="L586" s="5"/>
      <c r="M586" s="5"/>
      <c r="N586" s="5"/>
      <c r="O586" s="5"/>
      <c r="P586" s="5"/>
      <c r="Q586" s="5"/>
    </row>
    <row r="587" spans="1:17" ht="12.75">
      <c r="A587" s="114"/>
      <c r="B587" s="165"/>
      <c r="C587" s="166"/>
      <c r="D587" s="188"/>
      <c r="E587" s="131" t="str">
        <f t="shared" ref="E587:F587" si="603">IFERROR(C587/($B587*$H$4),"")</f>
        <v/>
      </c>
      <c r="F587" s="131" t="str">
        <f t="shared" si="603"/>
        <v/>
      </c>
      <c r="G587" s="131" t="str">
        <f ca="1">IFERROR(POWER(E587-VLOOKUP(A587,I:J,2,FALSE),2)+POWER(F587-VLOOKUP(A587,I:K,3,FALSE),2),"")</f>
        <v/>
      </c>
      <c r="H587" s="5"/>
      <c r="I587" s="125"/>
      <c r="J587" s="125"/>
      <c r="K587" s="125"/>
      <c r="L587" s="5"/>
      <c r="M587" s="5"/>
      <c r="N587" s="5"/>
      <c r="O587" s="5"/>
      <c r="P587" s="5"/>
      <c r="Q587" s="5"/>
    </row>
    <row r="588" spans="1:17" ht="12.75">
      <c r="A588" s="114"/>
      <c r="B588" s="165"/>
      <c r="C588" s="166"/>
      <c r="D588" s="188"/>
      <c r="E588" s="131" t="str">
        <f t="shared" ref="E588:F588" si="604">IFERROR(C588/($B588*$H$4),"")</f>
        <v/>
      </c>
      <c r="F588" s="131" t="str">
        <f t="shared" si="604"/>
        <v/>
      </c>
      <c r="G588" s="131" t="str">
        <f ca="1">IFERROR(POWER(E588-VLOOKUP(A588,I:J,2,FALSE),2)+POWER(F588-VLOOKUP(A588,I:K,3,FALSE),2),"")</f>
        <v/>
      </c>
      <c r="H588" s="5"/>
      <c r="I588" s="125"/>
      <c r="J588" s="125"/>
      <c r="K588" s="125"/>
      <c r="L588" s="5"/>
      <c r="M588" s="5"/>
      <c r="N588" s="5"/>
      <c r="O588" s="5"/>
      <c r="P588" s="5"/>
      <c r="Q588" s="5"/>
    </row>
    <row r="589" spans="1:17" ht="12.75">
      <c r="A589" s="114"/>
      <c r="B589" s="165"/>
      <c r="C589" s="166"/>
      <c r="D589" s="188"/>
      <c r="E589" s="131" t="str">
        <f t="shared" ref="E589:F589" si="605">IFERROR(C589/($B589*$H$4),"")</f>
        <v/>
      </c>
      <c r="F589" s="131" t="str">
        <f t="shared" si="605"/>
        <v/>
      </c>
      <c r="G589" s="131" t="str">
        <f ca="1">IFERROR(POWER(E589-VLOOKUP(A589,I:J,2,FALSE),2)+POWER(F589-VLOOKUP(A589,I:K,3,FALSE),2),"")</f>
        <v/>
      </c>
      <c r="H589" s="5"/>
      <c r="I589" s="125"/>
      <c r="J589" s="125"/>
      <c r="K589" s="125"/>
      <c r="L589" s="5"/>
      <c r="M589" s="5"/>
      <c r="N589" s="5"/>
      <c r="O589" s="5"/>
      <c r="P589" s="5"/>
      <c r="Q589" s="5"/>
    </row>
    <row r="590" spans="1:17" ht="12.75">
      <c r="A590" s="114"/>
      <c r="B590" s="165"/>
      <c r="C590" s="166"/>
      <c r="D590" s="188"/>
      <c r="E590" s="131" t="str">
        <f t="shared" ref="E590:F590" si="606">IFERROR(C590/($B590*$H$4),"")</f>
        <v/>
      </c>
      <c r="F590" s="131" t="str">
        <f t="shared" si="606"/>
        <v/>
      </c>
      <c r="G590" s="131" t="str">
        <f ca="1">IFERROR(POWER(E590-VLOOKUP(A590,I:J,2,FALSE),2)+POWER(F590-VLOOKUP(A590,I:K,3,FALSE),2),"")</f>
        <v/>
      </c>
      <c r="H590" s="5"/>
      <c r="I590" s="125"/>
      <c r="J590" s="125"/>
      <c r="K590" s="125"/>
      <c r="L590" s="5"/>
      <c r="M590" s="5"/>
      <c r="N590" s="5"/>
      <c r="O590" s="5"/>
      <c r="P590" s="5"/>
      <c r="Q590" s="5"/>
    </row>
    <row r="591" spans="1:17" ht="12.75">
      <c r="A591" s="114"/>
      <c r="B591" s="165"/>
      <c r="C591" s="166"/>
      <c r="D591" s="188"/>
      <c r="E591" s="131" t="str">
        <f t="shared" ref="E591:F591" si="607">IFERROR(C591/($B591*$H$4),"")</f>
        <v/>
      </c>
      <c r="F591" s="131" t="str">
        <f t="shared" si="607"/>
        <v/>
      </c>
      <c r="G591" s="131" t="str">
        <f ca="1">IFERROR(POWER(E591-VLOOKUP(A591,I:J,2,FALSE),2)+POWER(F591-VLOOKUP(A591,I:K,3,FALSE),2),"")</f>
        <v/>
      </c>
      <c r="H591" s="5"/>
      <c r="I591" s="125"/>
      <c r="J591" s="125"/>
      <c r="K591" s="125"/>
      <c r="L591" s="5"/>
      <c r="M591" s="5"/>
      <c r="N591" s="5"/>
      <c r="O591" s="5"/>
      <c r="P591" s="5"/>
      <c r="Q591" s="5"/>
    </row>
    <row r="592" spans="1:17" ht="12.75">
      <c r="A592" s="114"/>
      <c r="B592" s="165"/>
      <c r="C592" s="166"/>
      <c r="D592" s="188"/>
      <c r="E592" s="131" t="str">
        <f t="shared" ref="E592:F592" si="608">IFERROR(C592/($B592*$H$4),"")</f>
        <v/>
      </c>
      <c r="F592" s="131" t="str">
        <f t="shared" si="608"/>
        <v/>
      </c>
      <c r="G592" s="131" t="str">
        <f ca="1">IFERROR(POWER(E592-VLOOKUP(A592,I:J,2,FALSE),2)+POWER(F592-VLOOKUP(A592,I:K,3,FALSE),2),"")</f>
        <v/>
      </c>
      <c r="H592" s="5"/>
      <c r="I592" s="125"/>
      <c r="J592" s="125"/>
      <c r="K592" s="125"/>
      <c r="L592" s="5"/>
      <c r="M592" s="5"/>
      <c r="N592" s="5"/>
      <c r="O592" s="5"/>
      <c r="P592" s="5"/>
      <c r="Q592" s="5"/>
    </row>
    <row r="593" spans="1:17" ht="12.75">
      <c r="A593" s="114"/>
      <c r="B593" s="165"/>
      <c r="C593" s="166"/>
      <c r="D593" s="188"/>
      <c r="E593" s="131" t="str">
        <f t="shared" ref="E593:F593" si="609">IFERROR(C593/($B593*$H$4),"")</f>
        <v/>
      </c>
      <c r="F593" s="131" t="str">
        <f t="shared" si="609"/>
        <v/>
      </c>
      <c r="G593" s="131" t="str">
        <f ca="1">IFERROR(POWER(E593-VLOOKUP(A593,I:J,2,FALSE),2)+POWER(F593-VLOOKUP(A593,I:K,3,FALSE),2),"")</f>
        <v/>
      </c>
      <c r="H593" s="5"/>
      <c r="I593" s="125"/>
      <c r="J593" s="125"/>
      <c r="K593" s="125"/>
      <c r="L593" s="5"/>
      <c r="M593" s="5"/>
      <c r="N593" s="5"/>
      <c r="O593" s="5"/>
      <c r="P593" s="5"/>
      <c r="Q593" s="5"/>
    </row>
    <row r="594" spans="1:17" ht="12.75">
      <c r="A594" s="114"/>
      <c r="B594" s="165"/>
      <c r="C594" s="166"/>
      <c r="D594" s="188"/>
      <c r="E594" s="131" t="str">
        <f t="shared" ref="E594:F594" si="610">IFERROR(C594/($B594*$H$4),"")</f>
        <v/>
      </c>
      <c r="F594" s="131" t="str">
        <f t="shared" si="610"/>
        <v/>
      </c>
      <c r="G594" s="131" t="str">
        <f ca="1">IFERROR(POWER(E594-VLOOKUP(A594,I:J,2,FALSE),2)+POWER(F594-VLOOKUP(A594,I:K,3,FALSE),2),"")</f>
        <v/>
      </c>
      <c r="H594" s="5"/>
      <c r="I594" s="125"/>
      <c r="J594" s="125"/>
      <c r="K594" s="125"/>
      <c r="L594" s="5"/>
      <c r="M594" s="5"/>
      <c r="N594" s="5"/>
      <c r="O594" s="5"/>
      <c r="P594" s="5"/>
      <c r="Q594" s="5"/>
    </row>
    <row r="595" spans="1:17" ht="12.75">
      <c r="A595" s="114"/>
      <c r="B595" s="165"/>
      <c r="C595" s="166"/>
      <c r="D595" s="188"/>
      <c r="E595" s="131" t="str">
        <f t="shared" ref="E595:F595" si="611">IFERROR(C595/($B595*$H$4),"")</f>
        <v/>
      </c>
      <c r="F595" s="131" t="str">
        <f t="shared" si="611"/>
        <v/>
      </c>
      <c r="G595" s="131" t="str">
        <f ca="1">IFERROR(POWER(E595-VLOOKUP(A595,I:J,2,FALSE),2)+POWER(F595-VLOOKUP(A595,I:K,3,FALSE),2),"")</f>
        <v/>
      </c>
      <c r="H595" s="5"/>
      <c r="I595" s="125"/>
      <c r="J595" s="125"/>
      <c r="K595" s="125"/>
      <c r="L595" s="5"/>
      <c r="M595" s="5"/>
      <c r="N595" s="5"/>
      <c r="O595" s="5"/>
      <c r="P595" s="5"/>
      <c r="Q595" s="5"/>
    </row>
    <row r="596" spans="1:17" ht="12.75">
      <c r="A596" s="114"/>
      <c r="B596" s="165"/>
      <c r="C596" s="166"/>
      <c r="D596" s="188"/>
      <c r="E596" s="131" t="str">
        <f t="shared" ref="E596:F596" si="612">IFERROR(C596/($B596*$H$4),"")</f>
        <v/>
      </c>
      <c r="F596" s="131" t="str">
        <f t="shared" si="612"/>
        <v/>
      </c>
      <c r="G596" s="131" t="str">
        <f ca="1">IFERROR(POWER(E596-VLOOKUP(A596,I:J,2,FALSE),2)+POWER(F596-VLOOKUP(A596,I:K,3,FALSE),2),"")</f>
        <v/>
      </c>
      <c r="H596" s="5"/>
      <c r="I596" s="125"/>
      <c r="J596" s="125"/>
      <c r="K596" s="125"/>
      <c r="L596" s="5"/>
      <c r="M596" s="5"/>
      <c r="N596" s="5"/>
      <c r="O596" s="5"/>
      <c r="P596" s="5"/>
      <c r="Q596" s="5"/>
    </row>
    <row r="597" spans="1:17" ht="12.75">
      <c r="A597" s="114"/>
      <c r="B597" s="165"/>
      <c r="C597" s="166"/>
      <c r="D597" s="188"/>
      <c r="E597" s="131" t="str">
        <f t="shared" ref="E597:F597" si="613">IFERROR(C597/($B597*$H$4),"")</f>
        <v/>
      </c>
      <c r="F597" s="131" t="str">
        <f t="shared" si="613"/>
        <v/>
      </c>
      <c r="G597" s="131" t="str">
        <f ca="1">IFERROR(POWER(E597-VLOOKUP(A597,I:J,2,FALSE),2)+POWER(F597-VLOOKUP(A597,I:K,3,FALSE),2),"")</f>
        <v/>
      </c>
      <c r="H597" s="5"/>
      <c r="I597" s="125"/>
      <c r="J597" s="125"/>
      <c r="K597" s="125"/>
      <c r="L597" s="5"/>
      <c r="M597" s="5"/>
      <c r="N597" s="5"/>
      <c r="O597" s="5"/>
      <c r="P597" s="5"/>
      <c r="Q597" s="5"/>
    </row>
    <row r="598" spans="1:17" ht="12.75">
      <c r="A598" s="114"/>
      <c r="B598" s="165"/>
      <c r="C598" s="166"/>
      <c r="D598" s="188"/>
      <c r="E598" s="131" t="str">
        <f t="shared" ref="E598:F598" si="614">IFERROR(C598/($B598*$H$4),"")</f>
        <v/>
      </c>
      <c r="F598" s="131" t="str">
        <f t="shared" si="614"/>
        <v/>
      </c>
      <c r="G598" s="131" t="str">
        <f ca="1">IFERROR(POWER(E598-VLOOKUP(A598,I:J,2,FALSE),2)+POWER(F598-VLOOKUP(A598,I:K,3,FALSE),2),"")</f>
        <v/>
      </c>
      <c r="H598" s="5"/>
      <c r="I598" s="125"/>
      <c r="J598" s="125"/>
      <c r="K598" s="125"/>
      <c r="L598" s="5"/>
      <c r="M598" s="5"/>
      <c r="N598" s="5"/>
      <c r="O598" s="5"/>
      <c r="P598" s="5"/>
      <c r="Q598" s="5"/>
    </row>
    <row r="599" spans="1:17" ht="12.75">
      <c r="A599" s="114"/>
      <c r="B599" s="165"/>
      <c r="C599" s="166"/>
      <c r="D599" s="188"/>
      <c r="E599" s="131" t="str">
        <f t="shared" ref="E599:F599" si="615">IFERROR(C599/($B599*$H$4),"")</f>
        <v/>
      </c>
      <c r="F599" s="131" t="str">
        <f t="shared" si="615"/>
        <v/>
      </c>
      <c r="G599" s="131" t="str">
        <f ca="1">IFERROR(POWER(E599-VLOOKUP(A599,I:J,2,FALSE),2)+POWER(F599-VLOOKUP(A599,I:K,3,FALSE),2),"")</f>
        <v/>
      </c>
      <c r="H599" s="5"/>
      <c r="I599" s="125"/>
      <c r="J599" s="125"/>
      <c r="K599" s="125"/>
      <c r="L599" s="5"/>
      <c r="M599" s="5"/>
      <c r="N599" s="5"/>
      <c r="O599" s="5"/>
      <c r="P599" s="5"/>
      <c r="Q599" s="5"/>
    </row>
    <row r="600" spans="1:17" ht="12.75">
      <c r="A600" s="114"/>
      <c r="B600" s="165"/>
      <c r="C600" s="166"/>
      <c r="D600" s="188"/>
      <c r="E600" s="131" t="str">
        <f t="shared" ref="E600:F600" si="616">IFERROR(C600/($B600*$H$4),"")</f>
        <v/>
      </c>
      <c r="F600" s="131" t="str">
        <f t="shared" si="616"/>
        <v/>
      </c>
      <c r="G600" s="131" t="str">
        <f ca="1">IFERROR(POWER(E600-VLOOKUP(A600,I:J,2,FALSE),2)+POWER(F600-VLOOKUP(A600,I:K,3,FALSE),2),"")</f>
        <v/>
      </c>
      <c r="H600" s="5"/>
      <c r="I600" s="125"/>
      <c r="J600" s="125"/>
      <c r="K600" s="125"/>
      <c r="L600" s="5"/>
      <c r="M600" s="5"/>
      <c r="N600" s="5"/>
      <c r="O600" s="5"/>
      <c r="P600" s="5"/>
      <c r="Q600" s="5"/>
    </row>
    <row r="601" spans="1:17" ht="12.75">
      <c r="A601" s="114"/>
      <c r="B601" s="165"/>
      <c r="C601" s="166"/>
      <c r="D601" s="188"/>
      <c r="E601" s="131" t="str">
        <f t="shared" ref="E601:F601" si="617">IFERROR(C601/($B601*$H$4),"")</f>
        <v/>
      </c>
      <c r="F601" s="131" t="str">
        <f t="shared" si="617"/>
        <v/>
      </c>
      <c r="G601" s="131" t="str">
        <f ca="1">IFERROR(POWER(E601-VLOOKUP(A601,I:J,2,FALSE),2)+POWER(F601-VLOOKUP(A601,I:K,3,FALSE),2),"")</f>
        <v/>
      </c>
      <c r="H601" s="5"/>
      <c r="I601" s="125"/>
      <c r="J601" s="125"/>
      <c r="K601" s="125"/>
      <c r="L601" s="5"/>
      <c r="M601" s="5"/>
      <c r="N601" s="5"/>
      <c r="O601" s="5"/>
      <c r="P601" s="5"/>
      <c r="Q601" s="5"/>
    </row>
    <row r="602" spans="1:17" ht="12.75">
      <c r="A602" s="114"/>
      <c r="B602" s="165"/>
      <c r="C602" s="166"/>
      <c r="D602" s="188"/>
      <c r="E602" s="131" t="str">
        <f t="shared" ref="E602:F602" si="618">IFERROR(C602/($B602*$H$4),"")</f>
        <v/>
      </c>
      <c r="F602" s="131" t="str">
        <f t="shared" si="618"/>
        <v/>
      </c>
      <c r="G602" s="131" t="str">
        <f ca="1">IFERROR(POWER(E602-VLOOKUP(A602,I:J,2,FALSE),2)+POWER(F602-VLOOKUP(A602,I:K,3,FALSE),2),"")</f>
        <v/>
      </c>
      <c r="H602" s="5"/>
      <c r="I602" s="125"/>
      <c r="J602" s="125"/>
      <c r="K602" s="125"/>
      <c r="L602" s="5"/>
      <c r="M602" s="5"/>
      <c r="N602" s="5"/>
      <c r="O602" s="5"/>
      <c r="P602" s="5"/>
      <c r="Q602" s="5"/>
    </row>
    <row r="603" spans="1:17" ht="12.75">
      <c r="A603" s="114"/>
      <c r="B603" s="165"/>
      <c r="C603" s="166"/>
      <c r="D603" s="188"/>
      <c r="E603" s="131" t="str">
        <f t="shared" ref="E603:F603" si="619">IFERROR(C603/($B603*$H$4),"")</f>
        <v/>
      </c>
      <c r="F603" s="131" t="str">
        <f t="shared" si="619"/>
        <v/>
      </c>
      <c r="G603" s="131" t="str">
        <f ca="1">IFERROR(POWER(E603-VLOOKUP(A603,I:J,2,FALSE),2)+POWER(F603-VLOOKUP(A603,I:K,3,FALSE),2),"")</f>
        <v/>
      </c>
      <c r="H603" s="5"/>
      <c r="I603" s="125"/>
      <c r="J603" s="125"/>
      <c r="K603" s="125"/>
      <c r="L603" s="5"/>
      <c r="M603" s="5"/>
      <c r="N603" s="5"/>
      <c r="O603" s="5"/>
      <c r="P603" s="5"/>
      <c r="Q603" s="5"/>
    </row>
    <row r="604" spans="1:17" ht="12.75">
      <c r="A604" s="114"/>
      <c r="B604" s="165"/>
      <c r="C604" s="166"/>
      <c r="D604" s="188"/>
      <c r="E604" s="131" t="str">
        <f t="shared" ref="E604:F604" si="620">IFERROR(C604/($B604*$H$4),"")</f>
        <v/>
      </c>
      <c r="F604" s="131" t="str">
        <f t="shared" si="620"/>
        <v/>
      </c>
      <c r="G604" s="131" t="str">
        <f ca="1">IFERROR(POWER(E604-VLOOKUP(A604,I:J,2,FALSE),2)+POWER(F604-VLOOKUP(A604,I:K,3,FALSE),2),"")</f>
        <v/>
      </c>
      <c r="H604" s="5"/>
      <c r="I604" s="125"/>
      <c r="J604" s="125"/>
      <c r="K604" s="125"/>
      <c r="L604" s="5"/>
      <c r="M604" s="5"/>
      <c r="N604" s="5"/>
      <c r="O604" s="5"/>
      <c r="P604" s="5"/>
      <c r="Q604" s="5"/>
    </row>
    <row r="605" spans="1:17" ht="12.75">
      <c r="A605" s="114"/>
      <c r="B605" s="165"/>
      <c r="C605" s="166"/>
      <c r="D605" s="188"/>
      <c r="E605" s="131" t="str">
        <f t="shared" ref="E605:F605" si="621">IFERROR(C605/($B605*$H$4),"")</f>
        <v/>
      </c>
      <c r="F605" s="131" t="str">
        <f t="shared" si="621"/>
        <v/>
      </c>
      <c r="G605" s="131" t="str">
        <f ca="1">IFERROR(POWER(E605-VLOOKUP(A605,I:J,2,FALSE),2)+POWER(F605-VLOOKUP(A605,I:K,3,FALSE),2),"")</f>
        <v/>
      </c>
      <c r="H605" s="5"/>
      <c r="I605" s="125"/>
      <c r="J605" s="125"/>
      <c r="K605" s="125"/>
      <c r="L605" s="5"/>
      <c r="M605" s="5"/>
      <c r="N605" s="5"/>
      <c r="O605" s="5"/>
      <c r="P605" s="5"/>
      <c r="Q605" s="5"/>
    </row>
    <row r="606" spans="1:17" ht="12.75">
      <c r="A606" s="114"/>
      <c r="B606" s="165"/>
      <c r="C606" s="166"/>
      <c r="D606" s="188"/>
      <c r="E606" s="131" t="str">
        <f t="shared" ref="E606:F606" si="622">IFERROR(C606/($B606*$H$4),"")</f>
        <v/>
      </c>
      <c r="F606" s="131" t="str">
        <f t="shared" si="622"/>
        <v/>
      </c>
      <c r="G606" s="131" t="str">
        <f ca="1">IFERROR(POWER(E606-VLOOKUP(A606,I:J,2,FALSE),2)+POWER(F606-VLOOKUP(A606,I:K,3,FALSE),2),"")</f>
        <v/>
      </c>
      <c r="H606" s="5"/>
      <c r="I606" s="125"/>
      <c r="J606" s="125"/>
      <c r="K606" s="125"/>
      <c r="L606" s="5"/>
      <c r="M606" s="5"/>
      <c r="N606" s="5"/>
      <c r="O606" s="5"/>
      <c r="P606" s="5"/>
      <c r="Q606" s="5"/>
    </row>
    <row r="607" spans="1:17" ht="12.75">
      <c r="A607" s="114"/>
      <c r="B607" s="165"/>
      <c r="C607" s="166"/>
      <c r="D607" s="188"/>
      <c r="E607" s="131" t="str">
        <f t="shared" ref="E607:F607" si="623">IFERROR(C607/($B607*$H$4),"")</f>
        <v/>
      </c>
      <c r="F607" s="131" t="str">
        <f t="shared" si="623"/>
        <v/>
      </c>
      <c r="G607" s="131" t="str">
        <f ca="1">IFERROR(POWER(E607-VLOOKUP(A607,I:J,2,FALSE),2)+POWER(F607-VLOOKUP(A607,I:K,3,FALSE),2),"")</f>
        <v/>
      </c>
      <c r="H607" s="5"/>
      <c r="I607" s="125"/>
      <c r="J607" s="125"/>
      <c r="K607" s="125"/>
      <c r="L607" s="5"/>
      <c r="M607" s="5"/>
      <c r="N607" s="5"/>
      <c r="O607" s="5"/>
      <c r="P607" s="5"/>
      <c r="Q607" s="5"/>
    </row>
    <row r="608" spans="1:17" ht="12.75">
      <c r="A608" s="114"/>
      <c r="B608" s="165"/>
      <c r="C608" s="166"/>
      <c r="D608" s="188"/>
      <c r="E608" s="131" t="str">
        <f t="shared" ref="E608:F608" si="624">IFERROR(C608/($B608*$H$4),"")</f>
        <v/>
      </c>
      <c r="F608" s="131" t="str">
        <f t="shared" si="624"/>
        <v/>
      </c>
      <c r="G608" s="131" t="str">
        <f ca="1">IFERROR(POWER(E608-VLOOKUP(A608,I:J,2,FALSE),2)+POWER(F608-VLOOKUP(A608,I:K,3,FALSE),2),"")</f>
        <v/>
      </c>
      <c r="H608" s="5"/>
      <c r="I608" s="125"/>
      <c r="J608" s="125"/>
      <c r="K608" s="125"/>
      <c r="L608" s="5"/>
      <c r="M608" s="5"/>
      <c r="N608" s="5"/>
      <c r="O608" s="5"/>
      <c r="P608" s="5"/>
      <c r="Q608" s="5"/>
    </row>
    <row r="609" spans="1:17" ht="12.75">
      <c r="A609" s="114"/>
      <c r="B609" s="165"/>
      <c r="C609" s="166"/>
      <c r="D609" s="188"/>
      <c r="E609" s="131" t="str">
        <f t="shared" ref="E609:F609" si="625">IFERROR(C609/($B609*$H$4),"")</f>
        <v/>
      </c>
      <c r="F609" s="131" t="str">
        <f t="shared" si="625"/>
        <v/>
      </c>
      <c r="G609" s="131" t="str">
        <f ca="1">IFERROR(POWER(E609-VLOOKUP(A609,I:J,2,FALSE),2)+POWER(F609-VLOOKUP(A609,I:K,3,FALSE),2),"")</f>
        <v/>
      </c>
      <c r="H609" s="5"/>
      <c r="I609" s="125"/>
      <c r="J609" s="125"/>
      <c r="K609" s="125"/>
      <c r="L609" s="5"/>
      <c r="M609" s="5"/>
      <c r="N609" s="5"/>
      <c r="O609" s="5"/>
      <c r="P609" s="5"/>
      <c r="Q609" s="5"/>
    </row>
    <row r="610" spans="1:17" ht="12.75">
      <c r="A610" s="114"/>
      <c r="B610" s="165"/>
      <c r="C610" s="166"/>
      <c r="D610" s="188"/>
      <c r="E610" s="131" t="str">
        <f t="shared" ref="E610:F610" si="626">IFERROR(C610/($B610*$H$4),"")</f>
        <v/>
      </c>
      <c r="F610" s="131" t="str">
        <f t="shared" si="626"/>
        <v/>
      </c>
      <c r="G610" s="131" t="str">
        <f ca="1">IFERROR(POWER(E610-VLOOKUP(A610,I:J,2,FALSE),2)+POWER(F610-VLOOKUP(A610,I:K,3,FALSE),2),"")</f>
        <v/>
      </c>
      <c r="H610" s="5"/>
      <c r="I610" s="125"/>
      <c r="J610" s="125"/>
      <c r="K610" s="125"/>
      <c r="L610" s="5"/>
      <c r="M610" s="5"/>
      <c r="N610" s="5"/>
      <c r="O610" s="5"/>
      <c r="P610" s="5"/>
      <c r="Q610" s="5"/>
    </row>
    <row r="611" spans="1:17" ht="12.75">
      <c r="A611" s="114"/>
      <c r="B611" s="165"/>
      <c r="C611" s="166"/>
      <c r="D611" s="188"/>
      <c r="E611" s="131" t="str">
        <f t="shared" ref="E611:F611" si="627">IFERROR(C611/($B611*$H$4),"")</f>
        <v/>
      </c>
      <c r="F611" s="131" t="str">
        <f t="shared" si="627"/>
        <v/>
      </c>
      <c r="G611" s="131" t="str">
        <f ca="1">IFERROR(POWER(E611-VLOOKUP(A611,I:J,2,FALSE),2)+POWER(F611-VLOOKUP(A611,I:K,3,FALSE),2),"")</f>
        <v/>
      </c>
      <c r="H611" s="5"/>
      <c r="I611" s="125"/>
      <c r="J611" s="125"/>
      <c r="K611" s="125"/>
      <c r="L611" s="5"/>
      <c r="M611" s="5"/>
      <c r="N611" s="5"/>
      <c r="O611" s="5"/>
      <c r="P611" s="5"/>
      <c r="Q611" s="5"/>
    </row>
    <row r="612" spans="1:17" ht="12.75">
      <c r="A612" s="114"/>
      <c r="B612" s="165"/>
      <c r="C612" s="166"/>
      <c r="D612" s="188"/>
      <c r="E612" s="131" t="str">
        <f t="shared" ref="E612:F612" si="628">IFERROR(C612/($B612*$H$4),"")</f>
        <v/>
      </c>
      <c r="F612" s="131" t="str">
        <f t="shared" si="628"/>
        <v/>
      </c>
      <c r="G612" s="131" t="str">
        <f ca="1">IFERROR(POWER(E612-VLOOKUP(A612,I:J,2,FALSE),2)+POWER(F612-VLOOKUP(A612,I:K,3,FALSE),2),"")</f>
        <v/>
      </c>
      <c r="H612" s="5"/>
      <c r="I612" s="125"/>
      <c r="J612" s="125"/>
      <c r="K612" s="125"/>
      <c r="L612" s="5"/>
      <c r="M612" s="5"/>
      <c r="N612" s="5"/>
      <c r="O612" s="5"/>
      <c r="P612" s="5"/>
      <c r="Q612" s="5"/>
    </row>
    <row r="613" spans="1:17" ht="12.75">
      <c r="A613" s="114"/>
      <c r="B613" s="165"/>
      <c r="C613" s="166"/>
      <c r="D613" s="188"/>
      <c r="E613" s="131" t="str">
        <f t="shared" ref="E613:F613" si="629">IFERROR(C613/($B613*$H$4),"")</f>
        <v/>
      </c>
      <c r="F613" s="131" t="str">
        <f t="shared" si="629"/>
        <v/>
      </c>
      <c r="G613" s="131" t="str">
        <f ca="1">IFERROR(POWER(E613-VLOOKUP(A613,I:J,2,FALSE),2)+POWER(F613-VLOOKUP(A613,I:K,3,FALSE),2),"")</f>
        <v/>
      </c>
      <c r="H613" s="5"/>
      <c r="I613" s="125"/>
      <c r="J613" s="125"/>
      <c r="K613" s="125"/>
      <c r="L613" s="5"/>
      <c r="M613" s="5"/>
      <c r="N613" s="5"/>
      <c r="O613" s="5"/>
      <c r="P613" s="5"/>
      <c r="Q613" s="5"/>
    </row>
    <row r="614" spans="1:17" ht="12.75">
      <c r="A614" s="114"/>
      <c r="B614" s="165"/>
      <c r="C614" s="166"/>
      <c r="D614" s="188"/>
      <c r="E614" s="131" t="str">
        <f t="shared" ref="E614:F614" si="630">IFERROR(C614/($B614*$H$4),"")</f>
        <v/>
      </c>
      <c r="F614" s="131" t="str">
        <f t="shared" si="630"/>
        <v/>
      </c>
      <c r="G614" s="131" t="str">
        <f ca="1">IFERROR(POWER(E614-VLOOKUP(A614,I:J,2,FALSE),2)+POWER(F614-VLOOKUP(A614,I:K,3,FALSE),2),"")</f>
        <v/>
      </c>
      <c r="H614" s="5"/>
      <c r="I614" s="125"/>
      <c r="J614" s="125"/>
      <c r="K614" s="125"/>
      <c r="L614" s="5"/>
      <c r="M614" s="5"/>
      <c r="N614" s="5"/>
      <c r="O614" s="5"/>
      <c r="P614" s="5"/>
      <c r="Q614" s="5"/>
    </row>
    <row r="615" spans="1:17" ht="12.75">
      <c r="A615" s="114"/>
      <c r="B615" s="165"/>
      <c r="C615" s="166"/>
      <c r="D615" s="188"/>
      <c r="E615" s="131" t="str">
        <f t="shared" ref="E615:F615" si="631">IFERROR(C615/($B615*$H$4),"")</f>
        <v/>
      </c>
      <c r="F615" s="131" t="str">
        <f t="shared" si="631"/>
        <v/>
      </c>
      <c r="G615" s="131" t="str">
        <f ca="1">IFERROR(POWER(E615-VLOOKUP(A615,I:J,2,FALSE),2)+POWER(F615-VLOOKUP(A615,I:K,3,FALSE),2),"")</f>
        <v/>
      </c>
      <c r="H615" s="5"/>
      <c r="I615" s="125"/>
      <c r="J615" s="125"/>
      <c r="K615" s="125"/>
      <c r="L615" s="5"/>
      <c r="M615" s="5"/>
      <c r="N615" s="5"/>
      <c r="O615" s="5"/>
      <c r="P615" s="5"/>
      <c r="Q615" s="5"/>
    </row>
    <row r="616" spans="1:17" ht="12.75">
      <c r="A616" s="114"/>
      <c r="B616" s="165"/>
      <c r="C616" s="166"/>
      <c r="D616" s="188"/>
      <c r="E616" s="131" t="str">
        <f t="shared" ref="E616:F616" si="632">IFERROR(C616/($B616*$H$4),"")</f>
        <v/>
      </c>
      <c r="F616" s="131" t="str">
        <f t="shared" si="632"/>
        <v/>
      </c>
      <c r="G616" s="131" t="str">
        <f ca="1">IFERROR(POWER(E616-VLOOKUP(A616,I:J,2,FALSE),2)+POWER(F616-VLOOKUP(A616,I:K,3,FALSE),2),"")</f>
        <v/>
      </c>
      <c r="H616" s="5"/>
      <c r="I616" s="125"/>
      <c r="J616" s="125"/>
      <c r="K616" s="125"/>
      <c r="L616" s="5"/>
      <c r="M616" s="5"/>
      <c r="N616" s="5"/>
      <c r="O616" s="5"/>
      <c r="P616" s="5"/>
      <c r="Q616" s="5"/>
    </row>
    <row r="617" spans="1:17" ht="12.75">
      <c r="A617" s="114"/>
      <c r="B617" s="165"/>
      <c r="C617" s="166"/>
      <c r="D617" s="188"/>
      <c r="E617" s="131" t="str">
        <f t="shared" ref="E617:F617" si="633">IFERROR(C617/($B617*$H$4),"")</f>
        <v/>
      </c>
      <c r="F617" s="131" t="str">
        <f t="shared" si="633"/>
        <v/>
      </c>
      <c r="G617" s="131" t="str">
        <f ca="1">IFERROR(POWER(E617-VLOOKUP(A617,I:J,2,FALSE),2)+POWER(F617-VLOOKUP(A617,I:K,3,FALSE),2),"")</f>
        <v/>
      </c>
      <c r="H617" s="5"/>
      <c r="I617" s="125"/>
      <c r="J617" s="125"/>
      <c r="K617" s="125"/>
      <c r="L617" s="5"/>
      <c r="M617" s="5"/>
      <c r="N617" s="5"/>
      <c r="O617" s="5"/>
      <c r="P617" s="5"/>
      <c r="Q617" s="5"/>
    </row>
    <row r="618" spans="1:17" ht="12.75">
      <c r="A618" s="114"/>
      <c r="B618" s="165"/>
      <c r="C618" s="166"/>
      <c r="D618" s="188"/>
      <c r="E618" s="131" t="str">
        <f t="shared" ref="E618:F618" si="634">IFERROR(C618/($B618*$H$4),"")</f>
        <v/>
      </c>
      <c r="F618" s="131" t="str">
        <f t="shared" si="634"/>
        <v/>
      </c>
      <c r="G618" s="131" t="str">
        <f ca="1">IFERROR(POWER(E618-VLOOKUP(A618,I:J,2,FALSE),2)+POWER(F618-VLOOKUP(A618,I:K,3,FALSE),2),"")</f>
        <v/>
      </c>
      <c r="H618" s="5"/>
      <c r="I618" s="125"/>
      <c r="J618" s="125"/>
      <c r="K618" s="125"/>
      <c r="L618" s="5"/>
      <c r="M618" s="5"/>
      <c r="N618" s="5"/>
      <c r="O618" s="5"/>
      <c r="P618" s="5"/>
      <c r="Q618" s="5"/>
    </row>
    <row r="619" spans="1:17" ht="12.75">
      <c r="A619" s="114"/>
      <c r="B619" s="165"/>
      <c r="C619" s="166"/>
      <c r="D619" s="188"/>
      <c r="E619" s="131" t="str">
        <f t="shared" ref="E619:F619" si="635">IFERROR(C619/($B619*$H$4),"")</f>
        <v/>
      </c>
      <c r="F619" s="131" t="str">
        <f t="shared" si="635"/>
        <v/>
      </c>
      <c r="G619" s="131" t="str">
        <f ca="1">IFERROR(POWER(E619-VLOOKUP(A619,I:J,2,FALSE),2)+POWER(F619-VLOOKUP(A619,I:K,3,FALSE),2),"")</f>
        <v/>
      </c>
      <c r="H619" s="5"/>
      <c r="I619" s="125"/>
      <c r="J619" s="125"/>
      <c r="K619" s="125"/>
      <c r="L619" s="5"/>
      <c r="M619" s="5"/>
      <c r="N619" s="5"/>
      <c r="O619" s="5"/>
      <c r="P619" s="5"/>
      <c r="Q619" s="5"/>
    </row>
    <row r="620" spans="1:17" ht="12.75">
      <c r="A620" s="114"/>
      <c r="B620" s="165"/>
      <c r="C620" s="166"/>
      <c r="D620" s="188"/>
      <c r="E620" s="131" t="str">
        <f t="shared" ref="E620:F620" si="636">IFERROR(C620/($B620*$H$4),"")</f>
        <v/>
      </c>
      <c r="F620" s="131" t="str">
        <f t="shared" si="636"/>
        <v/>
      </c>
      <c r="G620" s="131" t="str">
        <f ca="1">IFERROR(POWER(E620-VLOOKUP(A620,I:J,2,FALSE),2)+POWER(F620-VLOOKUP(A620,I:K,3,FALSE),2),"")</f>
        <v/>
      </c>
      <c r="H620" s="5"/>
      <c r="I620" s="125"/>
      <c r="J620" s="125"/>
      <c r="K620" s="125"/>
      <c r="L620" s="5"/>
      <c r="M620" s="5"/>
      <c r="N620" s="5"/>
      <c r="O620" s="5"/>
      <c r="P620" s="5"/>
      <c r="Q620" s="5"/>
    </row>
    <row r="621" spans="1:17" ht="12.75">
      <c r="A621" s="114"/>
      <c r="B621" s="165"/>
      <c r="C621" s="166"/>
      <c r="D621" s="188"/>
      <c r="E621" s="131" t="str">
        <f t="shared" ref="E621:F621" si="637">IFERROR(C621/($B621*$H$4),"")</f>
        <v/>
      </c>
      <c r="F621" s="131" t="str">
        <f t="shared" si="637"/>
        <v/>
      </c>
      <c r="G621" s="131" t="str">
        <f ca="1">IFERROR(POWER(E621-VLOOKUP(A621,I:J,2,FALSE),2)+POWER(F621-VLOOKUP(A621,I:K,3,FALSE),2),"")</f>
        <v/>
      </c>
      <c r="H621" s="5"/>
      <c r="I621" s="125"/>
      <c r="J621" s="125"/>
      <c r="K621" s="125"/>
      <c r="L621" s="5"/>
      <c r="M621" s="5"/>
      <c r="N621" s="5"/>
      <c r="O621" s="5"/>
      <c r="P621" s="5"/>
      <c r="Q621" s="5"/>
    </row>
    <row r="622" spans="1:17" ht="12.75">
      <c r="A622" s="114"/>
      <c r="B622" s="165"/>
      <c r="C622" s="166"/>
      <c r="D622" s="188"/>
      <c r="E622" s="131" t="str">
        <f t="shared" ref="E622:F622" si="638">IFERROR(C622/($B622*$H$4),"")</f>
        <v/>
      </c>
      <c r="F622" s="131" t="str">
        <f t="shared" si="638"/>
        <v/>
      </c>
      <c r="G622" s="131" t="str">
        <f ca="1">IFERROR(POWER(E622-VLOOKUP(A622,I:J,2,FALSE),2)+POWER(F622-VLOOKUP(A622,I:K,3,FALSE),2),"")</f>
        <v/>
      </c>
      <c r="H622" s="5"/>
      <c r="I622" s="125"/>
      <c r="J622" s="125"/>
      <c r="K622" s="125"/>
      <c r="L622" s="5"/>
      <c r="M622" s="5"/>
      <c r="N622" s="5"/>
      <c r="O622" s="5"/>
      <c r="P622" s="5"/>
      <c r="Q622" s="5"/>
    </row>
    <row r="623" spans="1:17" ht="12.75">
      <c r="A623" s="114"/>
      <c r="B623" s="165"/>
      <c r="C623" s="166"/>
      <c r="D623" s="188"/>
      <c r="E623" s="131" t="str">
        <f t="shared" ref="E623:F623" si="639">IFERROR(C623/($B623*$H$4),"")</f>
        <v/>
      </c>
      <c r="F623" s="131" t="str">
        <f t="shared" si="639"/>
        <v/>
      </c>
      <c r="G623" s="131" t="str">
        <f ca="1">IFERROR(POWER(E623-VLOOKUP(A623,I:J,2,FALSE),2)+POWER(F623-VLOOKUP(A623,I:K,3,FALSE),2),"")</f>
        <v/>
      </c>
      <c r="H623" s="5"/>
      <c r="I623" s="125"/>
      <c r="J623" s="125"/>
      <c r="K623" s="125"/>
      <c r="L623" s="5"/>
      <c r="M623" s="5"/>
      <c r="N623" s="5"/>
      <c r="O623" s="5"/>
      <c r="P623" s="5"/>
      <c r="Q623" s="5"/>
    </row>
    <row r="624" spans="1:17" ht="12.75">
      <c r="A624" s="114"/>
      <c r="B624" s="165"/>
      <c r="C624" s="166"/>
      <c r="D624" s="188"/>
      <c r="E624" s="131" t="str">
        <f t="shared" ref="E624:F624" si="640">IFERROR(C624/($B624*$H$4),"")</f>
        <v/>
      </c>
      <c r="F624" s="131" t="str">
        <f t="shared" si="640"/>
        <v/>
      </c>
      <c r="G624" s="131" t="str">
        <f ca="1">IFERROR(POWER(E624-VLOOKUP(A624,I:J,2,FALSE),2)+POWER(F624-VLOOKUP(A624,I:K,3,FALSE),2),"")</f>
        <v/>
      </c>
      <c r="H624" s="5"/>
      <c r="I624" s="125"/>
      <c r="J624" s="125"/>
      <c r="K624" s="125"/>
      <c r="L624" s="5"/>
      <c r="M624" s="5"/>
      <c r="N624" s="5"/>
      <c r="O624" s="5"/>
      <c r="P624" s="5"/>
      <c r="Q624" s="5"/>
    </row>
    <row r="625" spans="1:17" ht="12.75">
      <c r="A625" s="114"/>
      <c r="B625" s="165"/>
      <c r="C625" s="166"/>
      <c r="D625" s="188"/>
      <c r="E625" s="131" t="str">
        <f t="shared" ref="E625:F625" si="641">IFERROR(C625/($B625*$H$4),"")</f>
        <v/>
      </c>
      <c r="F625" s="131" t="str">
        <f t="shared" si="641"/>
        <v/>
      </c>
      <c r="G625" s="131" t="str">
        <f ca="1">IFERROR(POWER(E625-VLOOKUP(A625,I:J,2,FALSE),2)+POWER(F625-VLOOKUP(A625,I:K,3,FALSE),2),"")</f>
        <v/>
      </c>
      <c r="H625" s="5"/>
      <c r="I625" s="125"/>
      <c r="J625" s="125"/>
      <c r="K625" s="125"/>
      <c r="L625" s="5"/>
      <c r="M625" s="5"/>
      <c r="N625" s="5"/>
      <c r="O625" s="5"/>
      <c r="P625" s="5"/>
      <c r="Q625" s="5"/>
    </row>
    <row r="626" spans="1:17" ht="12.75">
      <c r="A626" s="114"/>
      <c r="B626" s="165"/>
      <c r="C626" s="166"/>
      <c r="D626" s="188"/>
      <c r="E626" s="131" t="str">
        <f t="shared" ref="E626:F626" si="642">IFERROR(C626/($B626*$H$4),"")</f>
        <v/>
      </c>
      <c r="F626" s="131" t="str">
        <f t="shared" si="642"/>
        <v/>
      </c>
      <c r="G626" s="131" t="str">
        <f ca="1">IFERROR(POWER(E626-VLOOKUP(A626,I:J,2,FALSE),2)+POWER(F626-VLOOKUP(A626,I:K,3,FALSE),2),"")</f>
        <v/>
      </c>
      <c r="H626" s="5"/>
      <c r="I626" s="125"/>
      <c r="J626" s="125"/>
      <c r="K626" s="125"/>
      <c r="L626" s="5"/>
      <c r="M626" s="5"/>
      <c r="N626" s="5"/>
      <c r="O626" s="5"/>
      <c r="P626" s="5"/>
      <c r="Q626" s="5"/>
    </row>
    <row r="627" spans="1:17" ht="12.75">
      <c r="A627" s="114"/>
      <c r="B627" s="165"/>
      <c r="C627" s="166"/>
      <c r="D627" s="188"/>
      <c r="E627" s="131" t="str">
        <f t="shared" ref="E627:F627" si="643">IFERROR(C627/($B627*$H$4),"")</f>
        <v/>
      </c>
      <c r="F627" s="131" t="str">
        <f t="shared" si="643"/>
        <v/>
      </c>
      <c r="G627" s="131" t="str">
        <f ca="1">IFERROR(POWER(E627-VLOOKUP(A627,I:J,2,FALSE),2)+POWER(F627-VLOOKUP(A627,I:K,3,FALSE),2),"")</f>
        <v/>
      </c>
      <c r="H627" s="5"/>
      <c r="I627" s="125"/>
      <c r="J627" s="125"/>
      <c r="K627" s="125"/>
      <c r="L627" s="5"/>
      <c r="M627" s="5"/>
      <c r="N627" s="5"/>
      <c r="O627" s="5"/>
      <c r="P627" s="5"/>
      <c r="Q627" s="5"/>
    </row>
    <row r="628" spans="1:17" ht="12.75">
      <c r="A628" s="114"/>
      <c r="B628" s="165"/>
      <c r="C628" s="166"/>
      <c r="D628" s="188"/>
      <c r="E628" s="131" t="str">
        <f t="shared" ref="E628:F628" si="644">IFERROR(C628/($B628*$H$4),"")</f>
        <v/>
      </c>
      <c r="F628" s="131" t="str">
        <f t="shared" si="644"/>
        <v/>
      </c>
      <c r="G628" s="131" t="str">
        <f ca="1">IFERROR(POWER(E628-VLOOKUP(A628,I:J,2,FALSE),2)+POWER(F628-VLOOKUP(A628,I:K,3,FALSE),2),"")</f>
        <v/>
      </c>
      <c r="H628" s="5"/>
      <c r="I628" s="125"/>
      <c r="J628" s="125"/>
      <c r="K628" s="125"/>
      <c r="L628" s="5"/>
      <c r="M628" s="5"/>
      <c r="N628" s="5"/>
      <c r="O628" s="5"/>
      <c r="P628" s="5"/>
      <c r="Q628" s="5"/>
    </row>
    <row r="629" spans="1:17" ht="12.75">
      <c r="A629" s="114"/>
      <c r="B629" s="165"/>
      <c r="C629" s="166"/>
      <c r="D629" s="188"/>
      <c r="E629" s="131" t="str">
        <f t="shared" ref="E629:F629" si="645">IFERROR(C629/($B629*$H$4),"")</f>
        <v/>
      </c>
      <c r="F629" s="131" t="str">
        <f t="shared" si="645"/>
        <v/>
      </c>
      <c r="G629" s="131" t="str">
        <f ca="1">IFERROR(POWER(E629-VLOOKUP(A629,I:J,2,FALSE),2)+POWER(F629-VLOOKUP(A629,I:K,3,FALSE),2),"")</f>
        <v/>
      </c>
      <c r="H629" s="5"/>
      <c r="I629" s="125"/>
      <c r="J629" s="125"/>
      <c r="K629" s="125"/>
      <c r="L629" s="5"/>
      <c r="M629" s="5"/>
      <c r="N629" s="5"/>
      <c r="O629" s="5"/>
      <c r="P629" s="5"/>
      <c r="Q629" s="5"/>
    </row>
    <row r="630" spans="1:17" ht="12.75">
      <c r="A630" s="114"/>
      <c r="B630" s="165"/>
      <c r="C630" s="166"/>
      <c r="D630" s="188"/>
      <c r="E630" s="131" t="str">
        <f t="shared" ref="E630:F630" si="646">IFERROR(C630/($B630*$H$4),"")</f>
        <v/>
      </c>
      <c r="F630" s="131" t="str">
        <f t="shared" si="646"/>
        <v/>
      </c>
      <c r="G630" s="131" t="str">
        <f ca="1">IFERROR(POWER(E630-VLOOKUP(A630,I:J,2,FALSE),2)+POWER(F630-VLOOKUP(A630,I:K,3,FALSE),2),"")</f>
        <v/>
      </c>
      <c r="H630" s="5"/>
      <c r="I630" s="125"/>
      <c r="J630" s="125"/>
      <c r="K630" s="125"/>
      <c r="L630" s="5"/>
      <c r="M630" s="5"/>
      <c r="N630" s="5"/>
      <c r="O630" s="5"/>
      <c r="P630" s="5"/>
      <c r="Q630" s="5"/>
    </row>
    <row r="631" spans="1:17" ht="12.75">
      <c r="A631" s="114"/>
      <c r="B631" s="165"/>
      <c r="C631" s="166"/>
      <c r="D631" s="188"/>
      <c r="E631" s="131" t="str">
        <f t="shared" ref="E631:F631" si="647">IFERROR(C631/($B631*$H$4),"")</f>
        <v/>
      </c>
      <c r="F631" s="131" t="str">
        <f t="shared" si="647"/>
        <v/>
      </c>
      <c r="G631" s="131" t="str">
        <f ca="1">IFERROR(POWER(E631-VLOOKUP(A631,I:J,2,FALSE),2)+POWER(F631-VLOOKUP(A631,I:K,3,FALSE),2),"")</f>
        <v/>
      </c>
      <c r="H631" s="5"/>
      <c r="I631" s="125"/>
      <c r="J631" s="125"/>
      <c r="K631" s="125"/>
      <c r="L631" s="5"/>
      <c r="M631" s="5"/>
      <c r="N631" s="5"/>
      <c r="O631" s="5"/>
      <c r="P631" s="5"/>
      <c r="Q631" s="5"/>
    </row>
    <row r="632" spans="1:17" ht="12.75">
      <c r="A632" s="114"/>
      <c r="B632" s="165"/>
      <c r="C632" s="166"/>
      <c r="D632" s="188"/>
      <c r="E632" s="131" t="str">
        <f t="shared" ref="E632:F632" si="648">IFERROR(C632/($B632*$H$4),"")</f>
        <v/>
      </c>
      <c r="F632" s="131" t="str">
        <f t="shared" si="648"/>
        <v/>
      </c>
      <c r="G632" s="131" t="str">
        <f ca="1">IFERROR(POWER(E632-VLOOKUP(A632,I:J,2,FALSE),2)+POWER(F632-VLOOKUP(A632,I:K,3,FALSE),2),"")</f>
        <v/>
      </c>
      <c r="H632" s="5"/>
      <c r="I632" s="125"/>
      <c r="J632" s="125"/>
      <c r="K632" s="125"/>
      <c r="L632" s="5"/>
      <c r="M632" s="5"/>
      <c r="N632" s="5"/>
      <c r="O632" s="5"/>
      <c r="P632" s="5"/>
      <c r="Q632" s="5"/>
    </row>
    <row r="633" spans="1:17" ht="12.75">
      <c r="A633" s="114"/>
      <c r="B633" s="165"/>
      <c r="C633" s="166"/>
      <c r="D633" s="188"/>
      <c r="E633" s="131" t="str">
        <f t="shared" ref="E633:F633" si="649">IFERROR(C633/($B633*$H$4),"")</f>
        <v/>
      </c>
      <c r="F633" s="131" t="str">
        <f t="shared" si="649"/>
        <v/>
      </c>
      <c r="G633" s="131" t="str">
        <f ca="1">IFERROR(POWER(E633-VLOOKUP(A633,I:J,2,FALSE),2)+POWER(F633-VLOOKUP(A633,I:K,3,FALSE),2),"")</f>
        <v/>
      </c>
      <c r="H633" s="5"/>
      <c r="I633" s="125"/>
      <c r="J633" s="125"/>
      <c r="K633" s="125"/>
      <c r="L633" s="5"/>
      <c r="M633" s="5"/>
      <c r="N633" s="5"/>
      <c r="O633" s="5"/>
      <c r="P633" s="5"/>
      <c r="Q633" s="5"/>
    </row>
    <row r="634" spans="1:17" ht="12.75">
      <c r="A634" s="114"/>
      <c r="B634" s="165"/>
      <c r="C634" s="166"/>
      <c r="D634" s="188"/>
      <c r="E634" s="131" t="str">
        <f t="shared" ref="E634:F634" si="650">IFERROR(C634/($B634*$H$4),"")</f>
        <v/>
      </c>
      <c r="F634" s="131" t="str">
        <f t="shared" si="650"/>
        <v/>
      </c>
      <c r="G634" s="131" t="str">
        <f ca="1">IFERROR(POWER(E634-VLOOKUP(A634,I:J,2,FALSE),2)+POWER(F634-VLOOKUP(A634,I:K,3,FALSE),2),"")</f>
        <v/>
      </c>
      <c r="H634" s="5"/>
      <c r="I634" s="125"/>
      <c r="J634" s="125"/>
      <c r="K634" s="125"/>
      <c r="L634" s="5"/>
      <c r="M634" s="5"/>
      <c r="N634" s="5"/>
      <c r="O634" s="5"/>
      <c r="P634" s="5"/>
      <c r="Q634" s="5"/>
    </row>
    <row r="635" spans="1:17" ht="12.75">
      <c r="A635" s="114"/>
      <c r="B635" s="165"/>
      <c r="C635" s="166"/>
      <c r="D635" s="188"/>
      <c r="E635" s="131" t="str">
        <f t="shared" ref="E635:F635" si="651">IFERROR(C635/($B635*$H$4),"")</f>
        <v/>
      </c>
      <c r="F635" s="131" t="str">
        <f t="shared" si="651"/>
        <v/>
      </c>
      <c r="G635" s="131" t="str">
        <f ca="1">IFERROR(POWER(E635-VLOOKUP(A635,I:J,2,FALSE),2)+POWER(F635-VLOOKUP(A635,I:K,3,FALSE),2),"")</f>
        <v/>
      </c>
      <c r="H635" s="5"/>
      <c r="I635" s="125"/>
      <c r="J635" s="125"/>
      <c r="K635" s="125"/>
      <c r="L635" s="5"/>
      <c r="M635" s="5"/>
      <c r="N635" s="5"/>
      <c r="O635" s="5"/>
      <c r="P635" s="5"/>
      <c r="Q635" s="5"/>
    </row>
    <row r="636" spans="1:17" ht="12.75">
      <c r="A636" s="114"/>
      <c r="B636" s="165"/>
      <c r="C636" s="166"/>
      <c r="D636" s="188"/>
      <c r="E636" s="131" t="str">
        <f t="shared" ref="E636:F636" si="652">IFERROR(C636/($B636*$H$4),"")</f>
        <v/>
      </c>
      <c r="F636" s="131" t="str">
        <f t="shared" si="652"/>
        <v/>
      </c>
      <c r="G636" s="131" t="str">
        <f ca="1">IFERROR(POWER(E636-VLOOKUP(A636,I:J,2,FALSE),2)+POWER(F636-VLOOKUP(A636,I:K,3,FALSE),2),"")</f>
        <v/>
      </c>
      <c r="H636" s="5"/>
      <c r="I636" s="125"/>
      <c r="J636" s="125"/>
      <c r="K636" s="125"/>
      <c r="L636" s="5"/>
      <c r="M636" s="5"/>
      <c r="N636" s="5"/>
      <c r="O636" s="5"/>
      <c r="P636" s="5"/>
      <c r="Q636" s="5"/>
    </row>
    <row r="637" spans="1:17" ht="12.75">
      <c r="A637" s="114"/>
      <c r="B637" s="165"/>
      <c r="C637" s="166"/>
      <c r="D637" s="188"/>
      <c r="E637" s="131" t="str">
        <f t="shared" ref="E637:F637" si="653">IFERROR(C637/($B637*$H$4),"")</f>
        <v/>
      </c>
      <c r="F637" s="131" t="str">
        <f t="shared" si="653"/>
        <v/>
      </c>
      <c r="G637" s="131" t="str">
        <f ca="1">IFERROR(POWER(E637-VLOOKUP(A637,I:J,2,FALSE),2)+POWER(F637-VLOOKUP(A637,I:K,3,FALSE),2),"")</f>
        <v/>
      </c>
      <c r="H637" s="5"/>
      <c r="I637" s="125"/>
      <c r="J637" s="125"/>
      <c r="K637" s="125"/>
      <c r="L637" s="5"/>
      <c r="M637" s="5"/>
      <c r="N637" s="5"/>
      <c r="O637" s="5"/>
      <c r="P637" s="5"/>
      <c r="Q637" s="5"/>
    </row>
    <row r="638" spans="1:17" ht="12.75">
      <c r="A638" s="114"/>
      <c r="B638" s="165"/>
      <c r="C638" s="166"/>
      <c r="D638" s="188"/>
      <c r="E638" s="131" t="str">
        <f t="shared" ref="E638:F638" si="654">IFERROR(C638/($B638*$H$4),"")</f>
        <v/>
      </c>
      <c r="F638" s="131" t="str">
        <f t="shared" si="654"/>
        <v/>
      </c>
      <c r="G638" s="131" t="str">
        <f ca="1">IFERROR(POWER(E638-VLOOKUP(A638,I:J,2,FALSE),2)+POWER(F638-VLOOKUP(A638,I:K,3,FALSE),2),"")</f>
        <v/>
      </c>
      <c r="H638" s="5"/>
      <c r="I638" s="125"/>
      <c r="J638" s="125"/>
      <c r="K638" s="125"/>
      <c r="L638" s="5"/>
      <c r="M638" s="5"/>
      <c r="N638" s="5"/>
      <c r="O638" s="5"/>
      <c r="P638" s="5"/>
      <c r="Q638" s="5"/>
    </row>
    <row r="639" spans="1:17" ht="12.75">
      <c r="A639" s="114"/>
      <c r="B639" s="165"/>
      <c r="C639" s="166"/>
      <c r="D639" s="188"/>
      <c r="E639" s="131" t="str">
        <f t="shared" ref="E639:F639" si="655">IFERROR(C639/($B639*$H$4),"")</f>
        <v/>
      </c>
      <c r="F639" s="131" t="str">
        <f t="shared" si="655"/>
        <v/>
      </c>
      <c r="G639" s="131" t="str">
        <f ca="1">IFERROR(POWER(E639-VLOOKUP(A639,I:J,2,FALSE),2)+POWER(F639-VLOOKUP(A639,I:K,3,FALSE),2),"")</f>
        <v/>
      </c>
      <c r="H639" s="5"/>
      <c r="I639" s="125"/>
      <c r="J639" s="125"/>
      <c r="K639" s="125"/>
      <c r="L639" s="5"/>
      <c r="M639" s="5"/>
      <c r="N639" s="5"/>
      <c r="O639" s="5"/>
      <c r="P639" s="5"/>
      <c r="Q639" s="5"/>
    </row>
    <row r="640" spans="1:17" ht="12.75">
      <c r="A640" s="114"/>
      <c r="B640" s="165"/>
      <c r="C640" s="166"/>
      <c r="D640" s="188"/>
      <c r="E640" s="131" t="str">
        <f t="shared" ref="E640:F640" si="656">IFERROR(C640/($B640*$H$4),"")</f>
        <v/>
      </c>
      <c r="F640" s="131" t="str">
        <f t="shared" si="656"/>
        <v/>
      </c>
      <c r="G640" s="131" t="str">
        <f ca="1">IFERROR(POWER(E640-VLOOKUP(A640,I:J,2,FALSE),2)+POWER(F640-VLOOKUP(A640,I:K,3,FALSE),2),"")</f>
        <v/>
      </c>
      <c r="H640" s="5"/>
      <c r="I640" s="125"/>
      <c r="J640" s="125"/>
      <c r="K640" s="125"/>
      <c r="L640" s="5"/>
      <c r="M640" s="5"/>
      <c r="N640" s="5"/>
      <c r="O640" s="5"/>
      <c r="P640" s="5"/>
      <c r="Q640" s="5"/>
    </row>
    <row r="641" spans="1:17" ht="12.75">
      <c r="A641" s="114"/>
      <c r="B641" s="165"/>
      <c r="C641" s="166"/>
      <c r="D641" s="188"/>
      <c r="E641" s="131" t="str">
        <f t="shared" ref="E641:F641" si="657">IFERROR(C641/($B641*$H$4),"")</f>
        <v/>
      </c>
      <c r="F641" s="131" t="str">
        <f t="shared" si="657"/>
        <v/>
      </c>
      <c r="G641" s="131" t="str">
        <f ca="1">IFERROR(POWER(E641-VLOOKUP(A641,I:J,2,FALSE),2)+POWER(F641-VLOOKUP(A641,I:K,3,FALSE),2),"")</f>
        <v/>
      </c>
      <c r="H641" s="5"/>
      <c r="I641" s="125"/>
      <c r="J641" s="125"/>
      <c r="K641" s="125"/>
      <c r="L641" s="5"/>
      <c r="M641" s="5"/>
      <c r="N641" s="5"/>
      <c r="O641" s="5"/>
      <c r="P641" s="5"/>
      <c r="Q641" s="5"/>
    </row>
    <row r="642" spans="1:17" ht="12.75">
      <c r="A642" s="114"/>
      <c r="B642" s="165"/>
      <c r="C642" s="166"/>
      <c r="D642" s="188"/>
      <c r="E642" s="131" t="str">
        <f t="shared" ref="E642:F642" si="658">IFERROR(C642/($B642*$H$4),"")</f>
        <v/>
      </c>
      <c r="F642" s="131" t="str">
        <f t="shared" si="658"/>
        <v/>
      </c>
      <c r="G642" s="131" t="str">
        <f ca="1">IFERROR(POWER(E642-VLOOKUP(A642,I:J,2,FALSE),2)+POWER(F642-VLOOKUP(A642,I:K,3,FALSE),2),"")</f>
        <v/>
      </c>
      <c r="H642" s="5"/>
      <c r="I642" s="125"/>
      <c r="J642" s="125"/>
      <c r="K642" s="125"/>
      <c r="L642" s="5"/>
      <c r="M642" s="5"/>
      <c r="N642" s="5"/>
      <c r="O642" s="5"/>
      <c r="P642" s="5"/>
      <c r="Q642" s="5"/>
    </row>
    <row r="643" spans="1:17" ht="12.75">
      <c r="A643" s="114"/>
      <c r="B643" s="165"/>
      <c r="C643" s="166"/>
      <c r="D643" s="188"/>
      <c r="E643" s="131" t="str">
        <f t="shared" ref="E643:F643" si="659">IFERROR(C643/($B643*$H$4),"")</f>
        <v/>
      </c>
      <c r="F643" s="131" t="str">
        <f t="shared" si="659"/>
        <v/>
      </c>
      <c r="G643" s="131" t="str">
        <f ca="1">IFERROR(POWER(E643-VLOOKUP(A643,I:J,2,FALSE),2)+POWER(F643-VLOOKUP(A643,I:K,3,FALSE),2),"")</f>
        <v/>
      </c>
      <c r="H643" s="5"/>
      <c r="I643" s="125"/>
      <c r="J643" s="125"/>
      <c r="K643" s="125"/>
      <c r="L643" s="5"/>
      <c r="M643" s="5"/>
      <c r="N643" s="5"/>
      <c r="O643" s="5"/>
      <c r="P643" s="5"/>
      <c r="Q643" s="5"/>
    </row>
    <row r="644" spans="1:17" ht="12.75">
      <c r="A644" s="114"/>
      <c r="B644" s="165"/>
      <c r="C644" s="166"/>
      <c r="D644" s="188"/>
      <c r="E644" s="131" t="str">
        <f t="shared" ref="E644:F644" si="660">IFERROR(C644/($B644*$H$4),"")</f>
        <v/>
      </c>
      <c r="F644" s="131" t="str">
        <f t="shared" si="660"/>
        <v/>
      </c>
      <c r="G644" s="131" t="str">
        <f ca="1">IFERROR(POWER(E644-VLOOKUP(A644,I:J,2,FALSE),2)+POWER(F644-VLOOKUP(A644,I:K,3,FALSE),2),"")</f>
        <v/>
      </c>
      <c r="H644" s="5"/>
      <c r="I644" s="125"/>
      <c r="J644" s="125"/>
      <c r="K644" s="125"/>
      <c r="L644" s="5"/>
      <c r="M644" s="5"/>
      <c r="N644" s="5"/>
      <c r="O644" s="5"/>
      <c r="P644" s="5"/>
      <c r="Q644" s="5"/>
    </row>
    <row r="645" spans="1:17" ht="12.75">
      <c r="A645" s="114"/>
      <c r="B645" s="165"/>
      <c r="C645" s="166"/>
      <c r="D645" s="188"/>
      <c r="E645" s="131" t="str">
        <f t="shared" ref="E645:F645" si="661">IFERROR(C645/($B645*$H$4),"")</f>
        <v/>
      </c>
      <c r="F645" s="131" t="str">
        <f t="shared" si="661"/>
        <v/>
      </c>
      <c r="G645" s="131" t="str">
        <f ca="1">IFERROR(POWER(E645-VLOOKUP(A645,I:J,2,FALSE),2)+POWER(F645-VLOOKUP(A645,I:K,3,FALSE),2),"")</f>
        <v/>
      </c>
      <c r="H645" s="5"/>
      <c r="I645" s="125"/>
      <c r="J645" s="125"/>
      <c r="K645" s="125"/>
      <c r="L645" s="5"/>
      <c r="M645" s="5"/>
      <c r="N645" s="5"/>
      <c r="O645" s="5"/>
      <c r="P645" s="5"/>
      <c r="Q645" s="5"/>
    </row>
    <row r="646" spans="1:17" ht="12.75">
      <c r="A646" s="114"/>
      <c r="B646" s="165"/>
      <c r="C646" s="166"/>
      <c r="D646" s="188"/>
      <c r="E646" s="131" t="str">
        <f t="shared" ref="E646:F646" si="662">IFERROR(C646/($B646*$H$4),"")</f>
        <v/>
      </c>
      <c r="F646" s="131" t="str">
        <f t="shared" si="662"/>
        <v/>
      </c>
      <c r="G646" s="131" t="str">
        <f ca="1">IFERROR(POWER(E646-VLOOKUP(A646,I:J,2,FALSE),2)+POWER(F646-VLOOKUP(A646,I:K,3,FALSE),2),"")</f>
        <v/>
      </c>
      <c r="H646" s="5"/>
      <c r="I646" s="125"/>
      <c r="J646" s="125"/>
      <c r="K646" s="125"/>
      <c r="L646" s="5"/>
      <c r="M646" s="5"/>
      <c r="N646" s="5"/>
      <c r="O646" s="5"/>
      <c r="P646" s="5"/>
      <c r="Q646" s="5"/>
    </row>
    <row r="647" spans="1:17" ht="12.75">
      <c r="A647" s="114"/>
      <c r="B647" s="165"/>
      <c r="C647" s="166"/>
      <c r="D647" s="188"/>
      <c r="E647" s="131" t="str">
        <f t="shared" ref="E647:F647" si="663">IFERROR(C647/($B647*$H$4),"")</f>
        <v/>
      </c>
      <c r="F647" s="131" t="str">
        <f t="shared" si="663"/>
        <v/>
      </c>
      <c r="G647" s="131" t="str">
        <f ca="1">IFERROR(POWER(E647-VLOOKUP(A647,I:J,2,FALSE),2)+POWER(F647-VLOOKUP(A647,I:K,3,FALSE),2),"")</f>
        <v/>
      </c>
      <c r="H647" s="5"/>
      <c r="I647" s="125"/>
      <c r="J647" s="125"/>
      <c r="K647" s="125"/>
      <c r="L647" s="5"/>
      <c r="M647" s="5"/>
      <c r="N647" s="5"/>
      <c r="O647" s="5"/>
      <c r="P647" s="5"/>
      <c r="Q647" s="5"/>
    </row>
    <row r="648" spans="1:17" ht="12.75">
      <c r="A648" s="114"/>
      <c r="B648" s="165"/>
      <c r="C648" s="166"/>
      <c r="D648" s="188"/>
      <c r="E648" s="131" t="str">
        <f t="shared" ref="E648:F648" si="664">IFERROR(C648/($B648*$H$4),"")</f>
        <v/>
      </c>
      <c r="F648" s="131" t="str">
        <f t="shared" si="664"/>
        <v/>
      </c>
      <c r="G648" s="131" t="str">
        <f ca="1">IFERROR(POWER(E648-VLOOKUP(A648,I:J,2,FALSE),2)+POWER(F648-VLOOKUP(A648,I:K,3,FALSE),2),"")</f>
        <v/>
      </c>
      <c r="H648" s="5"/>
      <c r="I648" s="125"/>
      <c r="J648" s="125"/>
      <c r="K648" s="125"/>
      <c r="L648" s="5"/>
      <c r="M648" s="5"/>
      <c r="N648" s="5"/>
      <c r="O648" s="5"/>
      <c r="P648" s="5"/>
      <c r="Q648" s="5"/>
    </row>
    <row r="649" spans="1:17" ht="12.75">
      <c r="A649" s="114"/>
      <c r="B649" s="165"/>
      <c r="C649" s="166"/>
      <c r="D649" s="188"/>
      <c r="E649" s="131" t="str">
        <f t="shared" ref="E649:F649" si="665">IFERROR(C649/($B649*$H$4),"")</f>
        <v/>
      </c>
      <c r="F649" s="131" t="str">
        <f t="shared" si="665"/>
        <v/>
      </c>
      <c r="G649" s="131" t="str">
        <f ca="1">IFERROR(POWER(E649-VLOOKUP(A649,I:J,2,FALSE),2)+POWER(F649-VLOOKUP(A649,I:K,3,FALSE),2),"")</f>
        <v/>
      </c>
      <c r="H649" s="5"/>
      <c r="I649" s="125"/>
      <c r="J649" s="125"/>
      <c r="K649" s="125"/>
      <c r="L649" s="5"/>
      <c r="M649" s="5"/>
      <c r="N649" s="5"/>
      <c r="O649" s="5"/>
      <c r="P649" s="5"/>
      <c r="Q649" s="5"/>
    </row>
    <row r="650" spans="1:17" ht="12.75">
      <c r="A650" s="114"/>
      <c r="B650" s="165"/>
      <c r="C650" s="166"/>
      <c r="D650" s="188"/>
      <c r="E650" s="131" t="str">
        <f t="shared" ref="E650:F650" si="666">IFERROR(C650/($B650*$H$4),"")</f>
        <v/>
      </c>
      <c r="F650" s="131" t="str">
        <f t="shared" si="666"/>
        <v/>
      </c>
      <c r="G650" s="131" t="str">
        <f ca="1">IFERROR(POWER(E650-VLOOKUP(A650,I:J,2,FALSE),2)+POWER(F650-VLOOKUP(A650,I:K,3,FALSE),2),"")</f>
        <v/>
      </c>
      <c r="H650" s="5"/>
      <c r="I650" s="125"/>
      <c r="J650" s="125"/>
      <c r="K650" s="125"/>
      <c r="L650" s="5"/>
      <c r="M650" s="5"/>
      <c r="N650" s="5"/>
      <c r="O650" s="5"/>
      <c r="P650" s="5"/>
      <c r="Q650" s="5"/>
    </row>
    <row r="651" spans="1:17" ht="12.75">
      <c r="A651" s="114"/>
      <c r="B651" s="165"/>
      <c r="C651" s="166"/>
      <c r="D651" s="188"/>
      <c r="E651" s="131" t="str">
        <f t="shared" ref="E651:F651" si="667">IFERROR(C651/($B651*$H$4),"")</f>
        <v/>
      </c>
      <c r="F651" s="131" t="str">
        <f t="shared" si="667"/>
        <v/>
      </c>
      <c r="G651" s="131" t="str">
        <f ca="1">IFERROR(POWER(E651-VLOOKUP(A651,I:J,2,FALSE),2)+POWER(F651-VLOOKUP(A651,I:K,3,FALSE),2),"")</f>
        <v/>
      </c>
      <c r="H651" s="5"/>
      <c r="I651" s="125"/>
      <c r="J651" s="125"/>
      <c r="K651" s="125"/>
      <c r="L651" s="5"/>
      <c r="M651" s="5"/>
      <c r="N651" s="5"/>
      <c r="O651" s="5"/>
      <c r="P651" s="5"/>
      <c r="Q651" s="5"/>
    </row>
    <row r="652" spans="1:17" ht="12.75">
      <c r="A652" s="114"/>
      <c r="B652" s="165"/>
      <c r="C652" s="166"/>
      <c r="D652" s="188"/>
      <c r="E652" s="131" t="str">
        <f t="shared" ref="E652:F652" si="668">IFERROR(C652/($B652*$H$4),"")</f>
        <v/>
      </c>
      <c r="F652" s="131" t="str">
        <f t="shared" si="668"/>
        <v/>
      </c>
      <c r="G652" s="131" t="str">
        <f ca="1">IFERROR(POWER(E652-VLOOKUP(A652,I:J,2,FALSE),2)+POWER(F652-VLOOKUP(A652,I:K,3,FALSE),2),"")</f>
        <v/>
      </c>
      <c r="H652" s="5"/>
      <c r="I652" s="125"/>
      <c r="J652" s="125"/>
      <c r="K652" s="125"/>
      <c r="L652" s="5"/>
      <c r="M652" s="5"/>
      <c r="N652" s="5"/>
      <c r="O652" s="5"/>
      <c r="P652" s="5"/>
      <c r="Q652" s="5"/>
    </row>
    <row r="653" spans="1:17" ht="12.75">
      <c r="A653" s="114"/>
      <c r="B653" s="165"/>
      <c r="C653" s="166"/>
      <c r="D653" s="188"/>
      <c r="E653" s="131" t="str">
        <f t="shared" ref="E653:F653" si="669">IFERROR(C653/($B653*$H$4),"")</f>
        <v/>
      </c>
      <c r="F653" s="131" t="str">
        <f t="shared" si="669"/>
        <v/>
      </c>
      <c r="G653" s="131" t="str">
        <f ca="1">IFERROR(POWER(E653-VLOOKUP(A653,I:J,2,FALSE),2)+POWER(F653-VLOOKUP(A653,I:K,3,FALSE),2),"")</f>
        <v/>
      </c>
      <c r="H653" s="5"/>
      <c r="I653" s="125"/>
      <c r="J653" s="125"/>
      <c r="K653" s="125"/>
      <c r="L653" s="5"/>
      <c r="M653" s="5"/>
      <c r="N653" s="5"/>
      <c r="O653" s="5"/>
      <c r="P653" s="5"/>
      <c r="Q653" s="5"/>
    </row>
    <row r="654" spans="1:17" ht="12.75">
      <c r="A654" s="114"/>
      <c r="B654" s="165"/>
      <c r="C654" s="166"/>
      <c r="D654" s="188"/>
      <c r="E654" s="131" t="str">
        <f t="shared" ref="E654:F654" si="670">IFERROR(C654/($B654*$H$4),"")</f>
        <v/>
      </c>
      <c r="F654" s="131" t="str">
        <f t="shared" si="670"/>
        <v/>
      </c>
      <c r="G654" s="131" t="str">
        <f ca="1">IFERROR(POWER(E654-VLOOKUP(A654,I:J,2,FALSE),2)+POWER(F654-VLOOKUP(A654,I:K,3,FALSE),2),"")</f>
        <v/>
      </c>
      <c r="H654" s="5"/>
      <c r="I654" s="125"/>
      <c r="J654" s="125"/>
      <c r="K654" s="125"/>
      <c r="L654" s="5"/>
      <c r="M654" s="5"/>
      <c r="N654" s="5"/>
      <c r="O654" s="5"/>
      <c r="P654" s="5"/>
      <c r="Q654" s="5"/>
    </row>
    <row r="655" spans="1:17" ht="12.75">
      <c r="A655" s="114"/>
      <c r="B655" s="165"/>
      <c r="C655" s="166"/>
      <c r="D655" s="188"/>
      <c r="E655" s="131" t="str">
        <f t="shared" ref="E655:F655" si="671">IFERROR(C655/($B655*$H$4),"")</f>
        <v/>
      </c>
      <c r="F655" s="131" t="str">
        <f t="shared" si="671"/>
        <v/>
      </c>
      <c r="G655" s="131" t="str">
        <f ca="1">IFERROR(POWER(E655-VLOOKUP(A655,I:J,2,FALSE),2)+POWER(F655-VLOOKUP(A655,I:K,3,FALSE),2),"")</f>
        <v/>
      </c>
      <c r="H655" s="5"/>
      <c r="I655" s="125"/>
      <c r="J655" s="125"/>
      <c r="K655" s="125"/>
      <c r="L655" s="5"/>
      <c r="M655" s="5"/>
      <c r="N655" s="5"/>
      <c r="O655" s="5"/>
      <c r="P655" s="5"/>
      <c r="Q655" s="5"/>
    </row>
    <row r="656" spans="1:17" ht="12.75">
      <c r="A656" s="114"/>
      <c r="B656" s="165"/>
      <c r="C656" s="166"/>
      <c r="D656" s="188"/>
      <c r="E656" s="131" t="str">
        <f t="shared" ref="E656:F656" si="672">IFERROR(C656/($B656*$H$4),"")</f>
        <v/>
      </c>
      <c r="F656" s="131" t="str">
        <f t="shared" si="672"/>
        <v/>
      </c>
      <c r="G656" s="131" t="str">
        <f ca="1">IFERROR(POWER(E656-VLOOKUP(A656,I:J,2,FALSE),2)+POWER(F656-VLOOKUP(A656,I:K,3,FALSE),2),"")</f>
        <v/>
      </c>
      <c r="H656" s="5"/>
      <c r="I656" s="125"/>
      <c r="J656" s="125"/>
      <c r="K656" s="125"/>
      <c r="L656" s="5"/>
      <c r="M656" s="5"/>
      <c r="N656" s="5"/>
      <c r="O656" s="5"/>
      <c r="P656" s="5"/>
      <c r="Q656" s="5"/>
    </row>
    <row r="657" spans="1:17" ht="12.75">
      <c r="A657" s="114"/>
      <c r="B657" s="165"/>
      <c r="C657" s="166"/>
      <c r="D657" s="188"/>
      <c r="E657" s="131" t="str">
        <f t="shared" ref="E657:F657" si="673">IFERROR(C657/($B657*$H$4),"")</f>
        <v/>
      </c>
      <c r="F657" s="131" t="str">
        <f t="shared" si="673"/>
        <v/>
      </c>
      <c r="G657" s="131" t="str">
        <f ca="1">IFERROR(POWER(E657-VLOOKUP(A657,I:J,2,FALSE),2)+POWER(F657-VLOOKUP(A657,I:K,3,FALSE),2),"")</f>
        <v/>
      </c>
      <c r="H657" s="5"/>
      <c r="I657" s="125"/>
      <c r="J657" s="125"/>
      <c r="K657" s="125"/>
      <c r="L657" s="5"/>
      <c r="M657" s="5"/>
      <c r="N657" s="5"/>
      <c r="O657" s="5"/>
      <c r="P657" s="5"/>
      <c r="Q657" s="5"/>
    </row>
    <row r="658" spans="1:17" ht="12.75">
      <c r="A658" s="114"/>
      <c r="B658" s="165"/>
      <c r="C658" s="166"/>
      <c r="D658" s="188"/>
      <c r="E658" s="131" t="str">
        <f t="shared" ref="E658:F658" si="674">IFERROR(C658/($B658*$H$4),"")</f>
        <v/>
      </c>
      <c r="F658" s="131" t="str">
        <f t="shared" si="674"/>
        <v/>
      </c>
      <c r="G658" s="131" t="str">
        <f ca="1">IFERROR(POWER(E658-VLOOKUP(A658,I:J,2,FALSE),2)+POWER(F658-VLOOKUP(A658,I:K,3,FALSE),2),"")</f>
        <v/>
      </c>
      <c r="H658" s="5"/>
      <c r="I658" s="125"/>
      <c r="J658" s="125"/>
      <c r="K658" s="125"/>
      <c r="L658" s="5"/>
      <c r="M658" s="5"/>
      <c r="N658" s="5"/>
      <c r="O658" s="5"/>
      <c r="P658" s="5"/>
      <c r="Q658" s="5"/>
    </row>
    <row r="659" spans="1:17" ht="12.75">
      <c r="A659" s="114"/>
      <c r="B659" s="165"/>
      <c r="C659" s="166"/>
      <c r="D659" s="188"/>
      <c r="E659" s="131" t="str">
        <f t="shared" ref="E659:F659" si="675">IFERROR(C659/($B659*$H$4),"")</f>
        <v/>
      </c>
      <c r="F659" s="131" t="str">
        <f t="shared" si="675"/>
        <v/>
      </c>
      <c r="G659" s="131" t="str">
        <f ca="1">IFERROR(POWER(E659-VLOOKUP(A659,I:J,2,FALSE),2)+POWER(F659-VLOOKUP(A659,I:K,3,FALSE),2),"")</f>
        <v/>
      </c>
      <c r="H659" s="5"/>
      <c r="I659" s="125"/>
      <c r="J659" s="125"/>
      <c r="K659" s="125"/>
      <c r="L659" s="5"/>
      <c r="M659" s="5"/>
      <c r="N659" s="5"/>
      <c r="O659" s="5"/>
      <c r="P659" s="5"/>
      <c r="Q659" s="5"/>
    </row>
    <row r="660" spans="1:17" ht="12.75">
      <c r="A660" s="114"/>
      <c r="B660" s="165"/>
      <c r="C660" s="166"/>
      <c r="D660" s="188"/>
      <c r="E660" s="131" t="str">
        <f t="shared" ref="E660:F660" si="676">IFERROR(C660/($B660*$H$4),"")</f>
        <v/>
      </c>
      <c r="F660" s="131" t="str">
        <f t="shared" si="676"/>
        <v/>
      </c>
      <c r="G660" s="131" t="str">
        <f ca="1">IFERROR(POWER(E660-VLOOKUP(A660,I:J,2,FALSE),2)+POWER(F660-VLOOKUP(A660,I:K,3,FALSE),2),"")</f>
        <v/>
      </c>
      <c r="H660" s="5"/>
      <c r="I660" s="125"/>
      <c r="J660" s="125"/>
      <c r="K660" s="125"/>
      <c r="L660" s="5"/>
      <c r="M660" s="5"/>
      <c r="N660" s="5"/>
      <c r="O660" s="5"/>
      <c r="P660" s="5"/>
      <c r="Q660" s="5"/>
    </row>
    <row r="661" spans="1:17" ht="12.75">
      <c r="A661" s="114"/>
      <c r="B661" s="165"/>
      <c r="C661" s="166"/>
      <c r="D661" s="188"/>
      <c r="E661" s="131" t="str">
        <f t="shared" ref="E661:F661" si="677">IFERROR(C661/($B661*$H$4),"")</f>
        <v/>
      </c>
      <c r="F661" s="131" t="str">
        <f t="shared" si="677"/>
        <v/>
      </c>
      <c r="G661" s="131" t="str">
        <f ca="1">IFERROR(POWER(E661-VLOOKUP(A661,I:J,2,FALSE),2)+POWER(F661-VLOOKUP(A661,I:K,3,FALSE),2),"")</f>
        <v/>
      </c>
      <c r="H661" s="5"/>
      <c r="I661" s="125"/>
      <c r="J661" s="125"/>
      <c r="K661" s="125"/>
      <c r="L661" s="5"/>
      <c r="M661" s="5"/>
      <c r="N661" s="5"/>
      <c r="O661" s="5"/>
      <c r="P661" s="5"/>
      <c r="Q661" s="5"/>
    </row>
    <row r="662" spans="1:17" ht="12.75">
      <c r="A662" s="114"/>
      <c r="B662" s="165"/>
      <c r="C662" s="166"/>
      <c r="D662" s="188"/>
      <c r="E662" s="131" t="str">
        <f t="shared" ref="E662:F662" si="678">IFERROR(C662/($B662*$H$4),"")</f>
        <v/>
      </c>
      <c r="F662" s="131" t="str">
        <f t="shared" si="678"/>
        <v/>
      </c>
      <c r="G662" s="131" t="str">
        <f ca="1">IFERROR(POWER(E662-VLOOKUP(A662,I:J,2,FALSE),2)+POWER(F662-VLOOKUP(A662,I:K,3,FALSE),2),"")</f>
        <v/>
      </c>
      <c r="H662" s="5"/>
      <c r="I662" s="125"/>
      <c r="J662" s="125"/>
      <c r="K662" s="125"/>
      <c r="L662" s="5"/>
      <c r="M662" s="5"/>
      <c r="N662" s="5"/>
      <c r="O662" s="5"/>
      <c r="P662" s="5"/>
      <c r="Q662" s="5"/>
    </row>
    <row r="663" spans="1:17" ht="12.75">
      <c r="A663" s="114"/>
      <c r="B663" s="165"/>
      <c r="C663" s="166"/>
      <c r="D663" s="188"/>
      <c r="E663" s="131" t="str">
        <f t="shared" ref="E663:F663" si="679">IFERROR(C663/($B663*$H$4),"")</f>
        <v/>
      </c>
      <c r="F663" s="131" t="str">
        <f t="shared" si="679"/>
        <v/>
      </c>
      <c r="G663" s="131" t="str">
        <f ca="1">IFERROR(POWER(E663-VLOOKUP(A663,I:J,2,FALSE),2)+POWER(F663-VLOOKUP(A663,I:K,3,FALSE),2),"")</f>
        <v/>
      </c>
      <c r="H663" s="5"/>
      <c r="I663" s="125"/>
      <c r="J663" s="125"/>
      <c r="K663" s="125"/>
      <c r="L663" s="5"/>
      <c r="M663" s="5"/>
      <c r="N663" s="5"/>
      <c r="O663" s="5"/>
      <c r="P663" s="5"/>
      <c r="Q663" s="5"/>
    </row>
    <row r="664" spans="1:17" ht="12.75">
      <c r="A664" s="114"/>
      <c r="B664" s="165"/>
      <c r="C664" s="166"/>
      <c r="D664" s="188"/>
      <c r="E664" s="131" t="str">
        <f t="shared" ref="E664:F664" si="680">IFERROR(C664/($B664*$H$4),"")</f>
        <v/>
      </c>
      <c r="F664" s="131" t="str">
        <f t="shared" si="680"/>
        <v/>
      </c>
      <c r="G664" s="131" t="str">
        <f ca="1">IFERROR(POWER(E664-VLOOKUP(A664,I:J,2,FALSE),2)+POWER(F664-VLOOKUP(A664,I:K,3,FALSE),2),"")</f>
        <v/>
      </c>
      <c r="H664" s="5"/>
      <c r="I664" s="125"/>
      <c r="J664" s="125"/>
      <c r="K664" s="125"/>
      <c r="L664" s="5"/>
      <c r="M664" s="5"/>
      <c r="N664" s="5"/>
      <c r="O664" s="5"/>
      <c r="P664" s="5"/>
      <c r="Q664" s="5"/>
    </row>
    <row r="665" spans="1:17" ht="12.75">
      <c r="A665" s="114"/>
      <c r="B665" s="165"/>
      <c r="C665" s="166"/>
      <c r="D665" s="188"/>
      <c r="E665" s="131" t="str">
        <f t="shared" ref="E665:F665" si="681">IFERROR(C665/($B665*$H$4),"")</f>
        <v/>
      </c>
      <c r="F665" s="131" t="str">
        <f t="shared" si="681"/>
        <v/>
      </c>
      <c r="G665" s="131" t="str">
        <f ca="1">IFERROR(POWER(E665-VLOOKUP(A665,I:J,2,FALSE),2)+POWER(F665-VLOOKUP(A665,I:K,3,FALSE),2),"")</f>
        <v/>
      </c>
      <c r="H665" s="5"/>
      <c r="I665" s="125"/>
      <c r="J665" s="125"/>
      <c r="K665" s="125"/>
      <c r="L665" s="5"/>
      <c r="M665" s="5"/>
      <c r="N665" s="5"/>
      <c r="O665" s="5"/>
      <c r="P665" s="5"/>
      <c r="Q665" s="5"/>
    </row>
    <row r="666" spans="1:17" ht="12.75">
      <c r="A666" s="114"/>
      <c r="B666" s="165"/>
      <c r="C666" s="166"/>
      <c r="D666" s="188"/>
      <c r="E666" s="131" t="str">
        <f t="shared" ref="E666:F666" si="682">IFERROR(C666/($B666*$H$4),"")</f>
        <v/>
      </c>
      <c r="F666" s="131" t="str">
        <f t="shared" si="682"/>
        <v/>
      </c>
      <c r="G666" s="131" t="str">
        <f ca="1">IFERROR(POWER(E666-VLOOKUP(A666,I:J,2,FALSE),2)+POWER(F666-VLOOKUP(A666,I:K,3,FALSE),2),"")</f>
        <v/>
      </c>
      <c r="H666" s="5"/>
      <c r="I666" s="125"/>
      <c r="J666" s="125"/>
      <c r="K666" s="125"/>
      <c r="L666" s="5"/>
      <c r="M666" s="5"/>
      <c r="N666" s="5"/>
      <c r="O666" s="5"/>
      <c r="P666" s="5"/>
      <c r="Q666" s="5"/>
    </row>
    <row r="667" spans="1:17" ht="12.75">
      <c r="A667" s="114"/>
      <c r="B667" s="165"/>
      <c r="C667" s="166"/>
      <c r="D667" s="188"/>
      <c r="E667" s="131" t="str">
        <f t="shared" ref="E667:F667" si="683">IFERROR(C667/($B667*$H$4),"")</f>
        <v/>
      </c>
      <c r="F667" s="131" t="str">
        <f t="shared" si="683"/>
        <v/>
      </c>
      <c r="G667" s="131" t="str">
        <f ca="1">IFERROR(POWER(E667-VLOOKUP(A667,I:J,2,FALSE),2)+POWER(F667-VLOOKUP(A667,I:K,3,FALSE),2),"")</f>
        <v/>
      </c>
      <c r="H667" s="5"/>
      <c r="I667" s="125"/>
      <c r="J667" s="125"/>
      <c r="K667" s="125"/>
      <c r="L667" s="5"/>
      <c r="M667" s="5"/>
      <c r="N667" s="5"/>
      <c r="O667" s="5"/>
      <c r="P667" s="5"/>
      <c r="Q667" s="5"/>
    </row>
    <row r="668" spans="1:17" ht="12.75">
      <c r="A668" s="114"/>
      <c r="B668" s="165"/>
      <c r="C668" s="166"/>
      <c r="D668" s="188"/>
      <c r="E668" s="131" t="str">
        <f t="shared" ref="E668:F668" si="684">IFERROR(C668/($B668*$H$4),"")</f>
        <v/>
      </c>
      <c r="F668" s="131" t="str">
        <f t="shared" si="684"/>
        <v/>
      </c>
      <c r="G668" s="131" t="str">
        <f ca="1">IFERROR(POWER(E668-VLOOKUP(A668,I:J,2,FALSE),2)+POWER(F668-VLOOKUP(A668,I:K,3,FALSE),2),"")</f>
        <v/>
      </c>
      <c r="H668" s="5"/>
      <c r="I668" s="125"/>
      <c r="J668" s="125"/>
      <c r="K668" s="125"/>
      <c r="L668" s="5"/>
      <c r="M668" s="5"/>
      <c r="N668" s="5"/>
      <c r="O668" s="5"/>
      <c r="P668" s="5"/>
      <c r="Q668" s="5"/>
    </row>
    <row r="669" spans="1:17" ht="12.75">
      <c r="A669" s="114"/>
      <c r="B669" s="165"/>
      <c r="C669" s="166"/>
      <c r="D669" s="188"/>
      <c r="E669" s="131" t="str">
        <f t="shared" ref="E669:F669" si="685">IFERROR(C669/($B669*$H$4),"")</f>
        <v/>
      </c>
      <c r="F669" s="131" t="str">
        <f t="shared" si="685"/>
        <v/>
      </c>
      <c r="G669" s="131" t="str">
        <f ca="1">IFERROR(POWER(E669-VLOOKUP(A669,I:J,2,FALSE),2)+POWER(F669-VLOOKUP(A669,I:K,3,FALSE),2),"")</f>
        <v/>
      </c>
      <c r="H669" s="5"/>
      <c r="I669" s="125"/>
      <c r="J669" s="125"/>
      <c r="K669" s="125"/>
      <c r="L669" s="5"/>
      <c r="M669" s="5"/>
      <c r="N669" s="5"/>
      <c r="O669" s="5"/>
      <c r="P669" s="5"/>
      <c r="Q669" s="5"/>
    </row>
    <row r="670" spans="1:17" ht="12.75">
      <c r="A670" s="114"/>
      <c r="B670" s="165"/>
      <c r="C670" s="166"/>
      <c r="D670" s="188"/>
      <c r="E670" s="131" t="str">
        <f t="shared" ref="E670:F670" si="686">IFERROR(C670/($B670*$H$4),"")</f>
        <v/>
      </c>
      <c r="F670" s="131" t="str">
        <f t="shared" si="686"/>
        <v/>
      </c>
      <c r="G670" s="131" t="str">
        <f ca="1">IFERROR(POWER(E670-VLOOKUP(A670,I:J,2,FALSE),2)+POWER(F670-VLOOKUP(A670,I:K,3,FALSE),2),"")</f>
        <v/>
      </c>
      <c r="H670" s="5"/>
      <c r="I670" s="125"/>
      <c r="J670" s="125"/>
      <c r="K670" s="125"/>
      <c r="L670" s="5"/>
      <c r="M670" s="5"/>
      <c r="N670" s="5"/>
      <c r="O670" s="5"/>
      <c r="P670" s="5"/>
      <c r="Q670" s="5"/>
    </row>
    <row r="671" spans="1:17" ht="12.75">
      <c r="A671" s="114"/>
      <c r="B671" s="165"/>
      <c r="C671" s="166"/>
      <c r="D671" s="188"/>
      <c r="E671" s="131" t="str">
        <f t="shared" ref="E671:F671" si="687">IFERROR(C671/($B671*$H$4),"")</f>
        <v/>
      </c>
      <c r="F671" s="131" t="str">
        <f t="shared" si="687"/>
        <v/>
      </c>
      <c r="G671" s="131" t="str">
        <f ca="1">IFERROR(POWER(E671-VLOOKUP(A671,I:J,2,FALSE),2)+POWER(F671-VLOOKUP(A671,I:K,3,FALSE),2),"")</f>
        <v/>
      </c>
      <c r="H671" s="5"/>
      <c r="I671" s="125"/>
      <c r="J671" s="125"/>
      <c r="K671" s="125"/>
      <c r="L671" s="5"/>
      <c r="M671" s="5"/>
      <c r="N671" s="5"/>
      <c r="O671" s="5"/>
      <c r="P671" s="5"/>
      <c r="Q671" s="5"/>
    </row>
    <row r="672" spans="1:17" ht="12.75">
      <c r="A672" s="114"/>
      <c r="B672" s="165"/>
      <c r="C672" s="166"/>
      <c r="D672" s="188"/>
      <c r="E672" s="131" t="str">
        <f t="shared" ref="E672:F672" si="688">IFERROR(C672/($B672*$H$4),"")</f>
        <v/>
      </c>
      <c r="F672" s="131" t="str">
        <f t="shared" si="688"/>
        <v/>
      </c>
      <c r="G672" s="131" t="str">
        <f ca="1">IFERROR(POWER(E672-VLOOKUP(A672,I:J,2,FALSE),2)+POWER(F672-VLOOKUP(A672,I:K,3,FALSE),2),"")</f>
        <v/>
      </c>
      <c r="H672" s="5"/>
      <c r="I672" s="125"/>
      <c r="J672" s="125"/>
      <c r="K672" s="125"/>
      <c r="L672" s="5"/>
      <c r="M672" s="5"/>
      <c r="N672" s="5"/>
      <c r="O672" s="5"/>
      <c r="P672" s="5"/>
      <c r="Q672" s="5"/>
    </row>
    <row r="673" spans="1:17" ht="12.75">
      <c r="A673" s="114"/>
      <c r="B673" s="165"/>
      <c r="C673" s="166"/>
      <c r="D673" s="188"/>
      <c r="E673" s="131" t="str">
        <f t="shared" ref="E673:F673" si="689">IFERROR(C673/($B673*$H$4),"")</f>
        <v/>
      </c>
      <c r="F673" s="131" t="str">
        <f t="shared" si="689"/>
        <v/>
      </c>
      <c r="G673" s="131" t="str">
        <f ca="1">IFERROR(POWER(E673-VLOOKUP(A673,I:J,2,FALSE),2)+POWER(F673-VLOOKUP(A673,I:K,3,FALSE),2),"")</f>
        <v/>
      </c>
      <c r="H673" s="5"/>
      <c r="I673" s="125"/>
      <c r="J673" s="125"/>
      <c r="K673" s="125"/>
      <c r="L673" s="5"/>
      <c r="M673" s="5"/>
      <c r="N673" s="5"/>
      <c r="O673" s="5"/>
      <c r="P673" s="5"/>
      <c r="Q673" s="5"/>
    </row>
    <row r="674" spans="1:17" ht="12.75">
      <c r="A674" s="114"/>
      <c r="B674" s="165"/>
      <c r="C674" s="166"/>
      <c r="D674" s="188"/>
      <c r="E674" s="131" t="str">
        <f t="shared" ref="E674:F674" si="690">IFERROR(C674/($B674*$H$4),"")</f>
        <v/>
      </c>
      <c r="F674" s="131" t="str">
        <f t="shared" si="690"/>
        <v/>
      </c>
      <c r="G674" s="131" t="str">
        <f ca="1">IFERROR(POWER(E674-VLOOKUP(A674,I:J,2,FALSE),2)+POWER(F674-VLOOKUP(A674,I:K,3,FALSE),2),"")</f>
        <v/>
      </c>
      <c r="H674" s="5"/>
      <c r="I674" s="125"/>
      <c r="J674" s="125"/>
      <c r="K674" s="125"/>
      <c r="L674" s="5"/>
      <c r="M674" s="5"/>
      <c r="N674" s="5"/>
      <c r="O674" s="5"/>
      <c r="P674" s="5"/>
      <c r="Q674" s="5"/>
    </row>
    <row r="675" spans="1:17" ht="12.75">
      <c r="A675" s="114"/>
      <c r="B675" s="165"/>
      <c r="C675" s="166"/>
      <c r="D675" s="188"/>
      <c r="E675" s="131" t="str">
        <f t="shared" ref="E675:F675" si="691">IFERROR(C675/($B675*$H$4),"")</f>
        <v/>
      </c>
      <c r="F675" s="131" t="str">
        <f t="shared" si="691"/>
        <v/>
      </c>
      <c r="G675" s="131" t="str">
        <f ca="1">IFERROR(POWER(E675-VLOOKUP(A675,I:J,2,FALSE),2)+POWER(F675-VLOOKUP(A675,I:K,3,FALSE),2),"")</f>
        <v/>
      </c>
      <c r="H675" s="5"/>
      <c r="I675" s="125"/>
      <c r="J675" s="125"/>
      <c r="K675" s="125"/>
      <c r="L675" s="5"/>
      <c r="M675" s="5"/>
      <c r="N675" s="5"/>
      <c r="O675" s="5"/>
      <c r="P675" s="5"/>
      <c r="Q675" s="5"/>
    </row>
    <row r="676" spans="1:17" ht="12.75">
      <c r="A676" s="114"/>
      <c r="B676" s="165"/>
      <c r="C676" s="166"/>
      <c r="D676" s="188"/>
      <c r="E676" s="131" t="str">
        <f t="shared" ref="E676:F676" si="692">IFERROR(C676/($B676*$H$4),"")</f>
        <v/>
      </c>
      <c r="F676" s="131" t="str">
        <f t="shared" si="692"/>
        <v/>
      </c>
      <c r="G676" s="131" t="str">
        <f ca="1">IFERROR(POWER(E676-VLOOKUP(A676,I:J,2,FALSE),2)+POWER(F676-VLOOKUP(A676,I:K,3,FALSE),2),"")</f>
        <v/>
      </c>
      <c r="H676" s="5"/>
      <c r="I676" s="125"/>
      <c r="J676" s="125"/>
      <c r="K676" s="125"/>
      <c r="L676" s="5"/>
      <c r="M676" s="5"/>
      <c r="N676" s="5"/>
      <c r="O676" s="5"/>
      <c r="P676" s="5"/>
      <c r="Q676" s="5"/>
    </row>
    <row r="677" spans="1:17" ht="12.75">
      <c r="A677" s="114"/>
      <c r="B677" s="165"/>
      <c r="C677" s="166"/>
      <c r="D677" s="188"/>
      <c r="E677" s="131" t="str">
        <f t="shared" ref="E677:F677" si="693">IFERROR(C677/($B677*$H$4),"")</f>
        <v/>
      </c>
      <c r="F677" s="131" t="str">
        <f t="shared" si="693"/>
        <v/>
      </c>
      <c r="G677" s="131" t="str">
        <f ca="1">IFERROR(POWER(E677-VLOOKUP(A677,I:J,2,FALSE),2)+POWER(F677-VLOOKUP(A677,I:K,3,FALSE),2),"")</f>
        <v/>
      </c>
      <c r="H677" s="5"/>
      <c r="I677" s="125"/>
      <c r="J677" s="125"/>
      <c r="K677" s="125"/>
      <c r="L677" s="5"/>
      <c r="M677" s="5"/>
      <c r="N677" s="5"/>
      <c r="O677" s="5"/>
      <c r="P677" s="5"/>
      <c r="Q677" s="5"/>
    </row>
    <row r="678" spans="1:17" ht="12.75">
      <c r="A678" s="114"/>
      <c r="B678" s="165"/>
      <c r="C678" s="166"/>
      <c r="D678" s="188"/>
      <c r="E678" s="131" t="str">
        <f t="shared" ref="E678:F678" si="694">IFERROR(C678/($B678*$H$4),"")</f>
        <v/>
      </c>
      <c r="F678" s="131" t="str">
        <f t="shared" si="694"/>
        <v/>
      </c>
      <c r="G678" s="131" t="str">
        <f ca="1">IFERROR(POWER(E678-VLOOKUP(A678,I:J,2,FALSE),2)+POWER(F678-VLOOKUP(A678,I:K,3,FALSE),2),"")</f>
        <v/>
      </c>
      <c r="H678" s="5"/>
      <c r="I678" s="125"/>
      <c r="J678" s="125"/>
      <c r="K678" s="125"/>
      <c r="L678" s="5"/>
      <c r="M678" s="5"/>
      <c r="N678" s="5"/>
      <c r="O678" s="5"/>
      <c r="P678" s="5"/>
      <c r="Q678" s="5"/>
    </row>
    <row r="679" spans="1:17" ht="12.75">
      <c r="A679" s="114"/>
      <c r="B679" s="165"/>
      <c r="C679" s="166"/>
      <c r="D679" s="188"/>
      <c r="E679" s="131" t="str">
        <f t="shared" ref="E679:F679" si="695">IFERROR(C679/($B679*$H$4),"")</f>
        <v/>
      </c>
      <c r="F679" s="131" t="str">
        <f t="shared" si="695"/>
        <v/>
      </c>
      <c r="G679" s="131" t="str">
        <f ca="1">IFERROR(POWER(E679-VLOOKUP(A679,I:J,2,FALSE),2)+POWER(F679-VLOOKUP(A679,I:K,3,FALSE),2),"")</f>
        <v/>
      </c>
      <c r="H679" s="5"/>
      <c r="I679" s="125"/>
      <c r="J679" s="125"/>
      <c r="K679" s="125"/>
      <c r="L679" s="5"/>
      <c r="M679" s="5"/>
      <c r="N679" s="5"/>
      <c r="O679" s="5"/>
      <c r="P679" s="5"/>
      <c r="Q679" s="5"/>
    </row>
    <row r="680" spans="1:17" ht="12.75">
      <c r="A680" s="114"/>
      <c r="B680" s="165"/>
      <c r="C680" s="166"/>
      <c r="D680" s="188"/>
      <c r="E680" s="131" t="str">
        <f t="shared" ref="E680:F680" si="696">IFERROR(C680/($B680*$H$4),"")</f>
        <v/>
      </c>
      <c r="F680" s="131" t="str">
        <f t="shared" si="696"/>
        <v/>
      </c>
      <c r="G680" s="131" t="str">
        <f ca="1">IFERROR(POWER(E680-VLOOKUP(A680,I:J,2,FALSE),2)+POWER(F680-VLOOKUP(A680,I:K,3,FALSE),2),"")</f>
        <v/>
      </c>
      <c r="H680" s="5"/>
      <c r="I680" s="125"/>
      <c r="J680" s="125"/>
      <c r="K680" s="125"/>
      <c r="L680" s="5"/>
      <c r="M680" s="5"/>
      <c r="N680" s="5"/>
      <c r="O680" s="5"/>
      <c r="P680" s="5"/>
      <c r="Q680" s="5"/>
    </row>
    <row r="681" spans="1:17" ht="12.75">
      <c r="A681" s="114"/>
      <c r="B681" s="165"/>
      <c r="C681" s="166"/>
      <c r="D681" s="188"/>
      <c r="E681" s="131" t="str">
        <f t="shared" ref="E681:F681" si="697">IFERROR(C681/($B681*$H$4),"")</f>
        <v/>
      </c>
      <c r="F681" s="131" t="str">
        <f t="shared" si="697"/>
        <v/>
      </c>
      <c r="G681" s="131" t="str">
        <f ca="1">IFERROR(POWER(E681-VLOOKUP(A681,I:J,2,FALSE),2)+POWER(F681-VLOOKUP(A681,I:K,3,FALSE),2),"")</f>
        <v/>
      </c>
      <c r="H681" s="5"/>
      <c r="I681" s="125"/>
      <c r="J681" s="125"/>
      <c r="K681" s="125"/>
      <c r="L681" s="5"/>
      <c r="M681" s="5"/>
      <c r="N681" s="5"/>
      <c r="O681" s="5"/>
      <c r="P681" s="5"/>
      <c r="Q681" s="5"/>
    </row>
    <row r="682" spans="1:17" ht="12.75">
      <c r="A682" s="114"/>
      <c r="B682" s="165"/>
      <c r="C682" s="166"/>
      <c r="D682" s="188"/>
      <c r="E682" s="131" t="str">
        <f t="shared" ref="E682:F682" si="698">IFERROR(C682/($B682*$H$4),"")</f>
        <v/>
      </c>
      <c r="F682" s="131" t="str">
        <f t="shared" si="698"/>
        <v/>
      </c>
      <c r="G682" s="131" t="str">
        <f ca="1">IFERROR(POWER(E682-VLOOKUP(A682,I:J,2,FALSE),2)+POWER(F682-VLOOKUP(A682,I:K,3,FALSE),2),"")</f>
        <v/>
      </c>
      <c r="H682" s="5"/>
      <c r="I682" s="125"/>
      <c r="J682" s="125"/>
      <c r="K682" s="125"/>
      <c r="L682" s="5"/>
      <c r="M682" s="5"/>
      <c r="N682" s="5"/>
      <c r="O682" s="5"/>
      <c r="P682" s="5"/>
      <c r="Q682" s="5"/>
    </row>
    <row r="683" spans="1:17" ht="12.75">
      <c r="A683" s="114"/>
      <c r="B683" s="165"/>
      <c r="C683" s="166"/>
      <c r="D683" s="188"/>
      <c r="E683" s="131" t="str">
        <f t="shared" ref="E683:F683" si="699">IFERROR(C683/($B683*$H$4),"")</f>
        <v/>
      </c>
      <c r="F683" s="131" t="str">
        <f t="shared" si="699"/>
        <v/>
      </c>
      <c r="G683" s="131" t="str">
        <f ca="1">IFERROR(POWER(E683-VLOOKUP(A683,I:J,2,FALSE),2)+POWER(F683-VLOOKUP(A683,I:K,3,FALSE),2),"")</f>
        <v/>
      </c>
      <c r="H683" s="5"/>
      <c r="I683" s="125"/>
      <c r="J683" s="125"/>
      <c r="K683" s="125"/>
      <c r="L683" s="5"/>
      <c r="M683" s="5"/>
      <c r="N683" s="5"/>
      <c r="O683" s="5"/>
      <c r="P683" s="5"/>
      <c r="Q683" s="5"/>
    </row>
    <row r="684" spans="1:17" ht="12.75">
      <c r="A684" s="114"/>
      <c r="B684" s="165"/>
      <c r="C684" s="166"/>
      <c r="D684" s="188"/>
      <c r="E684" s="131" t="str">
        <f t="shared" ref="E684:F684" si="700">IFERROR(C684/($B684*$H$4),"")</f>
        <v/>
      </c>
      <c r="F684" s="131" t="str">
        <f t="shared" si="700"/>
        <v/>
      </c>
      <c r="G684" s="131" t="str">
        <f ca="1">IFERROR(POWER(E684-VLOOKUP(A684,I:J,2,FALSE),2)+POWER(F684-VLOOKUP(A684,I:K,3,FALSE),2),"")</f>
        <v/>
      </c>
      <c r="H684" s="5"/>
      <c r="I684" s="125"/>
      <c r="J684" s="125"/>
      <c r="K684" s="125"/>
      <c r="L684" s="5"/>
      <c r="M684" s="5"/>
      <c r="N684" s="5"/>
      <c r="O684" s="5"/>
      <c r="P684" s="5"/>
      <c r="Q684" s="5"/>
    </row>
    <row r="685" spans="1:17" ht="12.75">
      <c r="A685" s="114"/>
      <c r="B685" s="165"/>
      <c r="C685" s="166"/>
      <c r="D685" s="188"/>
      <c r="E685" s="131" t="str">
        <f t="shared" ref="E685:F685" si="701">IFERROR(C685/($B685*$H$4),"")</f>
        <v/>
      </c>
      <c r="F685" s="131" t="str">
        <f t="shared" si="701"/>
        <v/>
      </c>
      <c r="G685" s="131" t="str">
        <f ca="1">IFERROR(POWER(E685-VLOOKUP(A685,I:J,2,FALSE),2)+POWER(F685-VLOOKUP(A685,I:K,3,FALSE),2),"")</f>
        <v/>
      </c>
      <c r="H685" s="5"/>
      <c r="I685" s="125"/>
      <c r="J685" s="125"/>
      <c r="K685" s="125"/>
      <c r="L685" s="5"/>
      <c r="M685" s="5"/>
      <c r="N685" s="5"/>
      <c r="O685" s="5"/>
      <c r="P685" s="5"/>
      <c r="Q685" s="5"/>
    </row>
    <row r="686" spans="1:17" ht="12.75">
      <c r="A686" s="114"/>
      <c r="B686" s="165"/>
      <c r="C686" s="166"/>
      <c r="D686" s="188"/>
      <c r="E686" s="131" t="str">
        <f t="shared" ref="E686:F686" si="702">IFERROR(C686/($B686*$H$4),"")</f>
        <v/>
      </c>
      <c r="F686" s="131" t="str">
        <f t="shared" si="702"/>
        <v/>
      </c>
      <c r="G686" s="131" t="str">
        <f ca="1">IFERROR(POWER(E686-VLOOKUP(A686,I:J,2,FALSE),2)+POWER(F686-VLOOKUP(A686,I:K,3,FALSE),2),"")</f>
        <v/>
      </c>
      <c r="H686" s="5"/>
      <c r="I686" s="125"/>
      <c r="J686" s="125"/>
      <c r="K686" s="125"/>
      <c r="L686" s="5"/>
      <c r="M686" s="5"/>
      <c r="N686" s="5"/>
      <c r="O686" s="5"/>
      <c r="P686" s="5"/>
      <c r="Q686" s="5"/>
    </row>
    <row r="687" spans="1:17" ht="12.75">
      <c r="A687" s="114"/>
      <c r="B687" s="165"/>
      <c r="C687" s="166"/>
      <c r="D687" s="188"/>
      <c r="E687" s="131" t="str">
        <f t="shared" ref="E687:F687" si="703">IFERROR(C687/($B687*$H$4),"")</f>
        <v/>
      </c>
      <c r="F687" s="131" t="str">
        <f t="shared" si="703"/>
        <v/>
      </c>
      <c r="G687" s="131" t="str">
        <f ca="1">IFERROR(POWER(E687-VLOOKUP(A687,I:J,2,FALSE),2)+POWER(F687-VLOOKUP(A687,I:K,3,FALSE),2),"")</f>
        <v/>
      </c>
      <c r="H687" s="5"/>
      <c r="I687" s="125"/>
      <c r="J687" s="125"/>
      <c r="K687" s="125"/>
      <c r="L687" s="5"/>
      <c r="M687" s="5"/>
      <c r="N687" s="5"/>
      <c r="O687" s="5"/>
      <c r="P687" s="5"/>
      <c r="Q687" s="5"/>
    </row>
    <row r="688" spans="1:17" ht="12.75">
      <c r="A688" s="114"/>
      <c r="B688" s="165"/>
      <c r="C688" s="166"/>
      <c r="D688" s="188"/>
      <c r="E688" s="131" t="str">
        <f t="shared" ref="E688:F688" si="704">IFERROR(C688/($B688*$H$4),"")</f>
        <v/>
      </c>
      <c r="F688" s="131" t="str">
        <f t="shared" si="704"/>
        <v/>
      </c>
      <c r="G688" s="131" t="str">
        <f ca="1">IFERROR(POWER(E688-VLOOKUP(A688,I:J,2,FALSE),2)+POWER(F688-VLOOKUP(A688,I:K,3,FALSE),2),"")</f>
        <v/>
      </c>
      <c r="H688" s="5"/>
      <c r="I688" s="125"/>
      <c r="J688" s="125"/>
      <c r="K688" s="125"/>
      <c r="L688" s="5"/>
      <c r="M688" s="5"/>
      <c r="N688" s="5"/>
      <c r="O688" s="5"/>
      <c r="P688" s="5"/>
      <c r="Q688" s="5"/>
    </row>
    <row r="689" spans="1:17" ht="12.75">
      <c r="A689" s="114"/>
      <c r="B689" s="165"/>
      <c r="C689" s="166"/>
      <c r="D689" s="188"/>
      <c r="E689" s="131" t="str">
        <f t="shared" ref="E689:F689" si="705">IFERROR(C689/($B689*$H$4),"")</f>
        <v/>
      </c>
      <c r="F689" s="131" t="str">
        <f t="shared" si="705"/>
        <v/>
      </c>
      <c r="G689" s="131" t="str">
        <f ca="1">IFERROR(POWER(E689-VLOOKUP(A689,I:J,2,FALSE),2)+POWER(F689-VLOOKUP(A689,I:K,3,FALSE),2),"")</f>
        <v/>
      </c>
      <c r="H689" s="5"/>
      <c r="I689" s="125"/>
      <c r="J689" s="125"/>
      <c r="K689" s="125"/>
      <c r="L689" s="5"/>
      <c r="M689" s="5"/>
      <c r="N689" s="5"/>
      <c r="O689" s="5"/>
      <c r="P689" s="5"/>
      <c r="Q689" s="5"/>
    </row>
    <row r="690" spans="1:17" ht="12.75">
      <c r="A690" s="114"/>
      <c r="B690" s="165"/>
      <c r="C690" s="166"/>
      <c r="D690" s="188"/>
      <c r="E690" s="131" t="str">
        <f t="shared" ref="E690:F690" si="706">IFERROR(C690/($B690*$H$4),"")</f>
        <v/>
      </c>
      <c r="F690" s="131" t="str">
        <f t="shared" si="706"/>
        <v/>
      </c>
      <c r="G690" s="131" t="str">
        <f ca="1">IFERROR(POWER(E690-VLOOKUP(A690,I:J,2,FALSE),2)+POWER(F690-VLOOKUP(A690,I:K,3,FALSE),2),"")</f>
        <v/>
      </c>
      <c r="H690" s="5"/>
      <c r="I690" s="125"/>
      <c r="J690" s="125"/>
      <c r="K690" s="125"/>
      <c r="L690" s="5"/>
      <c r="M690" s="5"/>
      <c r="N690" s="5"/>
      <c r="O690" s="5"/>
      <c r="P690" s="5"/>
      <c r="Q690" s="5"/>
    </row>
    <row r="691" spans="1:17" ht="12.75">
      <c r="A691" s="114"/>
      <c r="B691" s="165"/>
      <c r="C691" s="166"/>
      <c r="D691" s="188"/>
      <c r="E691" s="131" t="str">
        <f t="shared" ref="E691:F691" si="707">IFERROR(C691/($B691*$H$4),"")</f>
        <v/>
      </c>
      <c r="F691" s="131" t="str">
        <f t="shared" si="707"/>
        <v/>
      </c>
      <c r="G691" s="131" t="str">
        <f ca="1">IFERROR(POWER(E691-VLOOKUP(A691,I:J,2,FALSE),2)+POWER(F691-VLOOKUP(A691,I:K,3,FALSE),2),"")</f>
        <v/>
      </c>
      <c r="H691" s="5"/>
      <c r="I691" s="125"/>
      <c r="J691" s="125"/>
      <c r="K691" s="125"/>
      <c r="L691" s="5"/>
      <c r="M691" s="5"/>
      <c r="N691" s="5"/>
      <c r="O691" s="5"/>
      <c r="P691" s="5"/>
      <c r="Q691" s="5"/>
    </row>
    <row r="692" spans="1:17" ht="12.75">
      <c r="A692" s="114"/>
      <c r="B692" s="165"/>
      <c r="C692" s="166"/>
      <c r="D692" s="188"/>
      <c r="E692" s="131" t="str">
        <f t="shared" ref="E692:F692" si="708">IFERROR(C692/($B692*$H$4),"")</f>
        <v/>
      </c>
      <c r="F692" s="131" t="str">
        <f t="shared" si="708"/>
        <v/>
      </c>
      <c r="G692" s="131" t="str">
        <f ca="1">IFERROR(POWER(E692-VLOOKUP(A692,I:J,2,FALSE),2)+POWER(F692-VLOOKUP(A692,I:K,3,FALSE),2),"")</f>
        <v/>
      </c>
      <c r="H692" s="5"/>
      <c r="I692" s="125"/>
      <c r="J692" s="125"/>
      <c r="K692" s="125"/>
      <c r="L692" s="5"/>
      <c r="M692" s="5"/>
      <c r="N692" s="5"/>
      <c r="O692" s="5"/>
      <c r="P692" s="5"/>
      <c r="Q692" s="5"/>
    </row>
    <row r="693" spans="1:17" ht="12.75">
      <c r="A693" s="114"/>
      <c r="B693" s="165"/>
      <c r="C693" s="166"/>
      <c r="D693" s="188"/>
      <c r="E693" s="131" t="str">
        <f t="shared" ref="E693:F693" si="709">IFERROR(C693/($B693*$H$4),"")</f>
        <v/>
      </c>
      <c r="F693" s="131" t="str">
        <f t="shared" si="709"/>
        <v/>
      </c>
      <c r="G693" s="131" t="str">
        <f ca="1">IFERROR(POWER(E693-VLOOKUP(A693,I:J,2,FALSE),2)+POWER(F693-VLOOKUP(A693,I:K,3,FALSE),2),"")</f>
        <v/>
      </c>
      <c r="H693" s="5"/>
      <c r="I693" s="125"/>
      <c r="J693" s="125"/>
      <c r="K693" s="125"/>
      <c r="L693" s="5"/>
      <c r="M693" s="5"/>
      <c r="N693" s="5"/>
      <c r="O693" s="5"/>
      <c r="P693" s="5"/>
      <c r="Q693" s="5"/>
    </row>
    <row r="694" spans="1:17" ht="12.75">
      <c r="A694" s="114"/>
      <c r="B694" s="165"/>
      <c r="C694" s="166"/>
      <c r="D694" s="188"/>
      <c r="E694" s="131" t="str">
        <f t="shared" ref="E694:F694" si="710">IFERROR(C694/($B694*$H$4),"")</f>
        <v/>
      </c>
      <c r="F694" s="131" t="str">
        <f t="shared" si="710"/>
        <v/>
      </c>
      <c r="G694" s="131" t="str">
        <f ca="1">IFERROR(POWER(E694-VLOOKUP(A694,I:J,2,FALSE),2)+POWER(F694-VLOOKUP(A694,I:K,3,FALSE),2),"")</f>
        <v/>
      </c>
      <c r="H694" s="5"/>
      <c r="I694" s="125"/>
      <c r="J694" s="125"/>
      <c r="K694" s="125"/>
      <c r="L694" s="5"/>
      <c r="M694" s="5"/>
      <c r="N694" s="5"/>
      <c r="O694" s="5"/>
      <c r="P694" s="5"/>
      <c r="Q694" s="5"/>
    </row>
    <row r="695" spans="1:17" ht="12.75">
      <c r="A695" s="114"/>
      <c r="B695" s="165"/>
      <c r="C695" s="166"/>
      <c r="D695" s="188"/>
      <c r="E695" s="131" t="str">
        <f t="shared" ref="E695:F695" si="711">IFERROR(C695/($B695*$H$4),"")</f>
        <v/>
      </c>
      <c r="F695" s="131" t="str">
        <f t="shared" si="711"/>
        <v/>
      </c>
      <c r="G695" s="131" t="str">
        <f ca="1">IFERROR(POWER(E695-VLOOKUP(A695,I:J,2,FALSE),2)+POWER(F695-VLOOKUP(A695,I:K,3,FALSE),2),"")</f>
        <v/>
      </c>
      <c r="H695" s="5"/>
      <c r="I695" s="125"/>
      <c r="J695" s="125"/>
      <c r="K695" s="125"/>
      <c r="L695" s="5"/>
      <c r="M695" s="5"/>
      <c r="N695" s="5"/>
      <c r="O695" s="5"/>
      <c r="P695" s="5"/>
      <c r="Q695" s="5"/>
    </row>
    <row r="696" spans="1:17" ht="12.75">
      <c r="A696" s="114"/>
      <c r="B696" s="165"/>
      <c r="C696" s="166"/>
      <c r="D696" s="188"/>
      <c r="E696" s="131" t="str">
        <f t="shared" ref="E696:F696" si="712">IFERROR(C696/($B696*$H$4),"")</f>
        <v/>
      </c>
      <c r="F696" s="131" t="str">
        <f t="shared" si="712"/>
        <v/>
      </c>
      <c r="G696" s="131" t="str">
        <f ca="1">IFERROR(POWER(E696-VLOOKUP(A696,I:J,2,FALSE),2)+POWER(F696-VLOOKUP(A696,I:K,3,FALSE),2),"")</f>
        <v/>
      </c>
      <c r="H696" s="5"/>
      <c r="I696" s="125"/>
      <c r="J696" s="125"/>
      <c r="K696" s="125"/>
      <c r="L696" s="5"/>
      <c r="M696" s="5"/>
      <c r="N696" s="5"/>
      <c r="O696" s="5"/>
      <c r="P696" s="5"/>
      <c r="Q696" s="5"/>
    </row>
    <row r="697" spans="1:17" ht="12.75">
      <c r="A697" s="114"/>
      <c r="B697" s="165"/>
      <c r="C697" s="166"/>
      <c r="D697" s="188"/>
      <c r="E697" s="131" t="str">
        <f t="shared" ref="E697:F697" si="713">IFERROR(C697/($B697*$H$4),"")</f>
        <v/>
      </c>
      <c r="F697" s="131" t="str">
        <f t="shared" si="713"/>
        <v/>
      </c>
      <c r="G697" s="131" t="str">
        <f ca="1">IFERROR(POWER(E697-VLOOKUP(A697,I:J,2,FALSE),2)+POWER(F697-VLOOKUP(A697,I:K,3,FALSE),2),"")</f>
        <v/>
      </c>
      <c r="H697" s="5"/>
      <c r="I697" s="125"/>
      <c r="J697" s="125"/>
      <c r="K697" s="125"/>
      <c r="L697" s="5"/>
      <c r="M697" s="5"/>
      <c r="N697" s="5"/>
      <c r="O697" s="5"/>
      <c r="P697" s="5"/>
      <c r="Q697" s="5"/>
    </row>
    <row r="698" spans="1:17" ht="12.75">
      <c r="A698" s="114"/>
      <c r="B698" s="165"/>
      <c r="C698" s="166"/>
      <c r="D698" s="188"/>
      <c r="E698" s="131" t="str">
        <f t="shared" ref="E698:F698" si="714">IFERROR(C698/($B698*$H$4),"")</f>
        <v/>
      </c>
      <c r="F698" s="131" t="str">
        <f t="shared" si="714"/>
        <v/>
      </c>
      <c r="G698" s="131" t="str">
        <f ca="1">IFERROR(POWER(E698-VLOOKUP(A698,I:J,2,FALSE),2)+POWER(F698-VLOOKUP(A698,I:K,3,FALSE),2),"")</f>
        <v/>
      </c>
      <c r="H698" s="5"/>
      <c r="I698" s="125"/>
      <c r="J698" s="125"/>
      <c r="K698" s="125"/>
      <c r="L698" s="5"/>
      <c r="M698" s="5"/>
      <c r="N698" s="5"/>
      <c r="O698" s="5"/>
      <c r="P698" s="5"/>
      <c r="Q698" s="5"/>
    </row>
    <row r="699" spans="1:17" ht="12.75">
      <c r="A699" s="114"/>
      <c r="B699" s="165"/>
      <c r="C699" s="166"/>
      <c r="D699" s="188"/>
      <c r="E699" s="131" t="str">
        <f t="shared" ref="E699:F699" si="715">IFERROR(C699/($B699*$H$4),"")</f>
        <v/>
      </c>
      <c r="F699" s="131" t="str">
        <f t="shared" si="715"/>
        <v/>
      </c>
      <c r="G699" s="131" t="str">
        <f ca="1">IFERROR(POWER(E699-VLOOKUP(A699,I:J,2,FALSE),2)+POWER(F699-VLOOKUP(A699,I:K,3,FALSE),2),"")</f>
        <v/>
      </c>
      <c r="H699" s="5"/>
      <c r="I699" s="125"/>
      <c r="J699" s="125"/>
      <c r="K699" s="125"/>
      <c r="L699" s="5"/>
      <c r="M699" s="5"/>
      <c r="N699" s="5"/>
      <c r="O699" s="5"/>
      <c r="P699" s="5"/>
      <c r="Q699" s="5"/>
    </row>
    <row r="700" spans="1:17" ht="12.75">
      <c r="A700" s="114"/>
      <c r="B700" s="165"/>
      <c r="C700" s="166"/>
      <c r="D700" s="188"/>
      <c r="E700" s="131" t="str">
        <f t="shared" ref="E700:F700" si="716">IFERROR(C700/($B700*$H$4),"")</f>
        <v/>
      </c>
      <c r="F700" s="131" t="str">
        <f t="shared" si="716"/>
        <v/>
      </c>
      <c r="G700" s="131" t="str">
        <f ca="1">IFERROR(POWER(E700-VLOOKUP(A700,I:J,2,FALSE),2)+POWER(F700-VLOOKUP(A700,I:K,3,FALSE),2),"")</f>
        <v/>
      </c>
      <c r="H700" s="5"/>
      <c r="I700" s="125"/>
      <c r="J700" s="125"/>
      <c r="K700" s="125"/>
      <c r="L700" s="5"/>
      <c r="M700" s="5"/>
      <c r="N700" s="5"/>
      <c r="O700" s="5"/>
      <c r="P700" s="5"/>
      <c r="Q700" s="5"/>
    </row>
    <row r="701" spans="1:17" ht="12.75">
      <c r="A701" s="114"/>
      <c r="B701" s="165"/>
      <c r="C701" s="166"/>
      <c r="D701" s="188"/>
      <c r="E701" s="131" t="str">
        <f t="shared" ref="E701:F701" si="717">IFERROR(C701/($B701*$H$4),"")</f>
        <v/>
      </c>
      <c r="F701" s="131" t="str">
        <f t="shared" si="717"/>
        <v/>
      </c>
      <c r="G701" s="131" t="str">
        <f ca="1">IFERROR(POWER(E701-VLOOKUP(A701,I:J,2,FALSE),2)+POWER(F701-VLOOKUP(A701,I:K,3,FALSE),2),"")</f>
        <v/>
      </c>
      <c r="H701" s="5"/>
      <c r="I701" s="125"/>
      <c r="J701" s="125"/>
      <c r="K701" s="125"/>
      <c r="L701" s="5"/>
      <c r="M701" s="5"/>
      <c r="N701" s="5"/>
      <c r="O701" s="5"/>
      <c r="P701" s="5"/>
      <c r="Q701" s="5"/>
    </row>
    <row r="702" spans="1:17" ht="12.75">
      <c r="A702" s="114"/>
      <c r="B702" s="165"/>
      <c r="C702" s="166"/>
      <c r="D702" s="188"/>
      <c r="E702" s="131" t="str">
        <f t="shared" ref="E702:F702" si="718">IFERROR(C702/($B702*$H$4),"")</f>
        <v/>
      </c>
      <c r="F702" s="131" t="str">
        <f t="shared" si="718"/>
        <v/>
      </c>
      <c r="G702" s="131" t="str">
        <f ca="1">IFERROR(POWER(E702-VLOOKUP(A702,I:J,2,FALSE),2)+POWER(F702-VLOOKUP(A702,I:K,3,FALSE),2),"")</f>
        <v/>
      </c>
      <c r="H702" s="5"/>
      <c r="I702" s="125"/>
      <c r="J702" s="125"/>
      <c r="K702" s="125"/>
      <c r="L702" s="5"/>
      <c r="M702" s="5"/>
      <c r="N702" s="5"/>
      <c r="O702" s="5"/>
      <c r="P702" s="5"/>
      <c r="Q702" s="5"/>
    </row>
    <row r="703" spans="1:17" ht="12.75">
      <c r="A703" s="114"/>
      <c r="B703" s="165"/>
      <c r="C703" s="166"/>
      <c r="D703" s="188"/>
      <c r="E703" s="131" t="str">
        <f t="shared" ref="E703:F703" si="719">IFERROR(C703/($B703*$H$4),"")</f>
        <v/>
      </c>
      <c r="F703" s="131" t="str">
        <f t="shared" si="719"/>
        <v/>
      </c>
      <c r="G703" s="131" t="str">
        <f ca="1">IFERROR(POWER(E703-VLOOKUP(A703,I:J,2,FALSE),2)+POWER(F703-VLOOKUP(A703,I:K,3,FALSE),2),"")</f>
        <v/>
      </c>
      <c r="H703" s="5"/>
      <c r="I703" s="125"/>
      <c r="J703" s="125"/>
      <c r="K703" s="125"/>
      <c r="L703" s="5"/>
      <c r="M703" s="5"/>
      <c r="N703" s="5"/>
      <c r="O703" s="5"/>
      <c r="P703" s="5"/>
      <c r="Q703" s="5"/>
    </row>
    <row r="704" spans="1:17" ht="12.75">
      <c r="A704" s="114"/>
      <c r="B704" s="165"/>
      <c r="C704" s="166"/>
      <c r="D704" s="188"/>
      <c r="E704" s="131" t="str">
        <f t="shared" ref="E704:F704" si="720">IFERROR(C704/($B704*$H$4),"")</f>
        <v/>
      </c>
      <c r="F704" s="131" t="str">
        <f t="shared" si="720"/>
        <v/>
      </c>
      <c r="G704" s="131" t="str">
        <f ca="1">IFERROR(POWER(E704-VLOOKUP(A704,I:J,2,FALSE),2)+POWER(F704-VLOOKUP(A704,I:K,3,FALSE),2),"")</f>
        <v/>
      </c>
      <c r="H704" s="5"/>
      <c r="I704" s="125"/>
      <c r="J704" s="125"/>
      <c r="K704" s="125"/>
      <c r="L704" s="5"/>
      <c r="M704" s="5"/>
      <c r="N704" s="5"/>
      <c r="O704" s="5"/>
      <c r="P704" s="5"/>
      <c r="Q704" s="5"/>
    </row>
    <row r="705" spans="1:17" ht="12.75">
      <c r="A705" s="114"/>
      <c r="B705" s="165"/>
      <c r="C705" s="166"/>
      <c r="D705" s="188"/>
      <c r="E705" s="131" t="str">
        <f t="shared" ref="E705:F705" si="721">IFERROR(C705/($B705*$H$4),"")</f>
        <v/>
      </c>
      <c r="F705" s="131" t="str">
        <f t="shared" si="721"/>
        <v/>
      </c>
      <c r="G705" s="131" t="str">
        <f ca="1">IFERROR(POWER(E705-VLOOKUP(A705,I:J,2,FALSE),2)+POWER(F705-VLOOKUP(A705,I:K,3,FALSE),2),"")</f>
        <v/>
      </c>
      <c r="H705" s="5"/>
      <c r="I705" s="125"/>
      <c r="J705" s="125"/>
      <c r="K705" s="125"/>
      <c r="L705" s="5"/>
      <c r="M705" s="5"/>
      <c r="N705" s="5"/>
      <c r="O705" s="5"/>
      <c r="P705" s="5"/>
      <c r="Q705" s="5"/>
    </row>
    <row r="706" spans="1:17" ht="12.75">
      <c r="A706" s="114"/>
      <c r="B706" s="165"/>
      <c r="C706" s="166"/>
      <c r="D706" s="188"/>
      <c r="E706" s="131" t="str">
        <f t="shared" ref="E706:F706" si="722">IFERROR(C706/($B706*$H$4),"")</f>
        <v/>
      </c>
      <c r="F706" s="131" t="str">
        <f t="shared" si="722"/>
        <v/>
      </c>
      <c r="G706" s="131" t="str">
        <f ca="1">IFERROR(POWER(E706-VLOOKUP(A706,I:J,2,FALSE),2)+POWER(F706-VLOOKUP(A706,I:K,3,FALSE),2),"")</f>
        <v/>
      </c>
      <c r="H706" s="5"/>
      <c r="I706" s="125"/>
      <c r="J706" s="125"/>
      <c r="K706" s="125"/>
      <c r="L706" s="5"/>
      <c r="M706" s="5"/>
      <c r="N706" s="5"/>
      <c r="O706" s="5"/>
      <c r="P706" s="5"/>
      <c r="Q706" s="5"/>
    </row>
    <row r="707" spans="1:17" ht="12.75">
      <c r="A707" s="114"/>
      <c r="B707" s="165"/>
      <c r="C707" s="166"/>
      <c r="D707" s="188"/>
      <c r="E707" s="131" t="str">
        <f t="shared" ref="E707:F707" si="723">IFERROR(C707/($B707*$H$4),"")</f>
        <v/>
      </c>
      <c r="F707" s="131" t="str">
        <f t="shared" si="723"/>
        <v/>
      </c>
      <c r="G707" s="131" t="str">
        <f ca="1">IFERROR(POWER(E707-VLOOKUP(A707,I:J,2,FALSE),2)+POWER(F707-VLOOKUP(A707,I:K,3,FALSE),2),"")</f>
        <v/>
      </c>
      <c r="H707" s="5"/>
      <c r="I707" s="125"/>
      <c r="J707" s="125"/>
      <c r="K707" s="125"/>
      <c r="L707" s="5"/>
      <c r="M707" s="5"/>
      <c r="N707" s="5"/>
      <c r="O707" s="5"/>
      <c r="P707" s="5"/>
      <c r="Q707" s="5"/>
    </row>
    <row r="708" spans="1:17" ht="12.75">
      <c r="A708" s="114"/>
      <c r="B708" s="165"/>
      <c r="C708" s="166"/>
      <c r="D708" s="188"/>
      <c r="E708" s="131" t="str">
        <f t="shared" ref="E708:F708" si="724">IFERROR(C708/($B708*$H$4),"")</f>
        <v/>
      </c>
      <c r="F708" s="131" t="str">
        <f t="shared" si="724"/>
        <v/>
      </c>
      <c r="G708" s="131" t="str">
        <f ca="1">IFERROR(POWER(E708-VLOOKUP(A708,I:J,2,FALSE),2)+POWER(F708-VLOOKUP(A708,I:K,3,FALSE),2),"")</f>
        <v/>
      </c>
      <c r="H708" s="5"/>
      <c r="I708" s="125"/>
      <c r="J708" s="125"/>
      <c r="K708" s="125"/>
      <c r="L708" s="5"/>
      <c r="M708" s="5"/>
      <c r="N708" s="5"/>
      <c r="O708" s="5"/>
      <c r="P708" s="5"/>
      <c r="Q708" s="5"/>
    </row>
    <row r="709" spans="1:17" ht="12.75">
      <c r="A709" s="114"/>
      <c r="B709" s="165"/>
      <c r="C709" s="166"/>
      <c r="D709" s="188"/>
      <c r="E709" s="131" t="str">
        <f t="shared" ref="E709:F709" si="725">IFERROR(C709/($B709*$H$4),"")</f>
        <v/>
      </c>
      <c r="F709" s="131" t="str">
        <f t="shared" si="725"/>
        <v/>
      </c>
      <c r="G709" s="131" t="str">
        <f ca="1">IFERROR(POWER(E709-VLOOKUP(A709,I:J,2,FALSE),2)+POWER(F709-VLOOKUP(A709,I:K,3,FALSE),2),"")</f>
        <v/>
      </c>
      <c r="H709" s="5"/>
      <c r="I709" s="125"/>
      <c r="J709" s="125"/>
      <c r="K709" s="125"/>
      <c r="L709" s="5"/>
      <c r="M709" s="5"/>
      <c r="N709" s="5"/>
      <c r="O709" s="5"/>
      <c r="P709" s="5"/>
      <c r="Q709" s="5"/>
    </row>
    <row r="710" spans="1:17" ht="12.75">
      <c r="A710" s="114"/>
      <c r="B710" s="165"/>
      <c r="C710" s="166"/>
      <c r="D710" s="188"/>
      <c r="E710" s="131" t="str">
        <f t="shared" ref="E710:F710" si="726">IFERROR(C710/($B710*$H$4),"")</f>
        <v/>
      </c>
      <c r="F710" s="131" t="str">
        <f t="shared" si="726"/>
        <v/>
      </c>
      <c r="G710" s="131" t="str">
        <f ca="1">IFERROR(POWER(E710-VLOOKUP(A710,I:J,2,FALSE),2)+POWER(F710-VLOOKUP(A710,I:K,3,FALSE),2),"")</f>
        <v/>
      </c>
      <c r="H710" s="5"/>
      <c r="I710" s="125"/>
      <c r="J710" s="125"/>
      <c r="K710" s="125"/>
      <c r="L710" s="5"/>
      <c r="M710" s="5"/>
      <c r="N710" s="5"/>
      <c r="O710" s="5"/>
      <c r="P710" s="5"/>
      <c r="Q710" s="5"/>
    </row>
    <row r="711" spans="1:17" ht="12.75">
      <c r="A711" s="114"/>
      <c r="B711" s="165"/>
      <c r="C711" s="166"/>
      <c r="D711" s="188"/>
      <c r="E711" s="131" t="str">
        <f t="shared" ref="E711:F711" si="727">IFERROR(C711/($B711*$H$4),"")</f>
        <v/>
      </c>
      <c r="F711" s="131" t="str">
        <f t="shared" si="727"/>
        <v/>
      </c>
      <c r="G711" s="131" t="str">
        <f ca="1">IFERROR(POWER(E711-VLOOKUP(A711,I:J,2,FALSE),2)+POWER(F711-VLOOKUP(A711,I:K,3,FALSE),2),"")</f>
        <v/>
      </c>
      <c r="H711" s="5"/>
      <c r="I711" s="125"/>
      <c r="J711" s="125"/>
      <c r="K711" s="125"/>
      <c r="L711" s="5"/>
      <c r="M711" s="5"/>
      <c r="N711" s="5"/>
      <c r="O711" s="5"/>
      <c r="P711" s="5"/>
      <c r="Q711" s="5"/>
    </row>
    <row r="712" spans="1:17" ht="12.75">
      <c r="A712" s="114"/>
      <c r="B712" s="165"/>
      <c r="C712" s="166"/>
      <c r="D712" s="188"/>
      <c r="E712" s="131" t="str">
        <f t="shared" ref="E712:F712" si="728">IFERROR(C712/($B712*$H$4),"")</f>
        <v/>
      </c>
      <c r="F712" s="131" t="str">
        <f t="shared" si="728"/>
        <v/>
      </c>
      <c r="G712" s="131" t="str">
        <f ca="1">IFERROR(POWER(E712-VLOOKUP(A712,I:J,2,FALSE),2)+POWER(F712-VLOOKUP(A712,I:K,3,FALSE),2),"")</f>
        <v/>
      </c>
      <c r="H712" s="5"/>
      <c r="I712" s="125"/>
      <c r="J712" s="125"/>
      <c r="K712" s="125"/>
      <c r="L712" s="5"/>
      <c r="M712" s="5"/>
      <c r="N712" s="5"/>
      <c r="O712" s="5"/>
      <c r="P712" s="5"/>
      <c r="Q712" s="5"/>
    </row>
    <row r="713" spans="1:17" ht="12.75">
      <c r="A713" s="114"/>
      <c r="B713" s="165"/>
      <c r="C713" s="166"/>
      <c r="D713" s="188"/>
      <c r="E713" s="131" t="str">
        <f t="shared" ref="E713:F713" si="729">IFERROR(C713/($B713*$H$4),"")</f>
        <v/>
      </c>
      <c r="F713" s="131" t="str">
        <f t="shared" si="729"/>
        <v/>
      </c>
      <c r="G713" s="131" t="str">
        <f ca="1">IFERROR(POWER(E713-VLOOKUP(A713,I:J,2,FALSE),2)+POWER(F713-VLOOKUP(A713,I:K,3,FALSE),2),"")</f>
        <v/>
      </c>
      <c r="H713" s="5"/>
      <c r="I713" s="125"/>
      <c r="J713" s="125"/>
      <c r="K713" s="125"/>
      <c r="L713" s="5"/>
      <c r="M713" s="5"/>
      <c r="N713" s="5"/>
      <c r="O713" s="5"/>
      <c r="P713" s="5"/>
      <c r="Q713" s="5"/>
    </row>
    <row r="714" spans="1:17" ht="12.75">
      <c r="A714" s="114"/>
      <c r="B714" s="165"/>
      <c r="C714" s="166"/>
      <c r="D714" s="188"/>
      <c r="E714" s="131" t="str">
        <f t="shared" ref="E714:F714" si="730">IFERROR(C714/($B714*$H$4),"")</f>
        <v/>
      </c>
      <c r="F714" s="131" t="str">
        <f t="shared" si="730"/>
        <v/>
      </c>
      <c r="G714" s="131" t="str">
        <f ca="1">IFERROR(POWER(E714-VLOOKUP(A714,I:J,2,FALSE),2)+POWER(F714-VLOOKUP(A714,I:K,3,FALSE),2),"")</f>
        <v/>
      </c>
      <c r="H714" s="5"/>
      <c r="I714" s="125"/>
      <c r="J714" s="125"/>
      <c r="K714" s="125"/>
      <c r="L714" s="5"/>
      <c r="M714" s="5"/>
      <c r="N714" s="5"/>
      <c r="O714" s="5"/>
      <c r="P714" s="5"/>
      <c r="Q714" s="5"/>
    </row>
    <row r="715" spans="1:17" ht="12.75">
      <c r="A715" s="114"/>
      <c r="B715" s="165"/>
      <c r="C715" s="166"/>
      <c r="D715" s="188"/>
      <c r="E715" s="131" t="str">
        <f t="shared" ref="E715:F715" si="731">IFERROR(C715/($B715*$H$4),"")</f>
        <v/>
      </c>
      <c r="F715" s="131" t="str">
        <f t="shared" si="731"/>
        <v/>
      </c>
      <c r="G715" s="131" t="str">
        <f ca="1">IFERROR(POWER(E715-VLOOKUP(A715,I:J,2,FALSE),2)+POWER(F715-VLOOKUP(A715,I:K,3,FALSE),2),"")</f>
        <v/>
      </c>
      <c r="H715" s="5"/>
      <c r="I715" s="125"/>
      <c r="J715" s="125"/>
      <c r="K715" s="125"/>
      <c r="L715" s="5"/>
      <c r="M715" s="5"/>
      <c r="N715" s="5"/>
      <c r="O715" s="5"/>
      <c r="P715" s="5"/>
      <c r="Q715" s="5"/>
    </row>
    <row r="716" spans="1:17" ht="12.75">
      <c r="A716" s="114"/>
      <c r="B716" s="165"/>
      <c r="C716" s="166"/>
      <c r="D716" s="188"/>
      <c r="E716" s="131" t="str">
        <f t="shared" ref="E716:F716" si="732">IFERROR(C716/($B716*$H$4),"")</f>
        <v/>
      </c>
      <c r="F716" s="131" t="str">
        <f t="shared" si="732"/>
        <v/>
      </c>
      <c r="G716" s="131" t="str">
        <f ca="1">IFERROR(POWER(E716-VLOOKUP(A716,I:J,2,FALSE),2)+POWER(F716-VLOOKUP(A716,I:K,3,FALSE),2),"")</f>
        <v/>
      </c>
      <c r="H716" s="5"/>
      <c r="I716" s="125"/>
      <c r="J716" s="125"/>
      <c r="K716" s="125"/>
      <c r="L716" s="5"/>
      <c r="M716" s="5"/>
      <c r="N716" s="5"/>
      <c r="O716" s="5"/>
      <c r="P716" s="5"/>
      <c r="Q716" s="5"/>
    </row>
    <row r="717" spans="1:17" ht="12.75">
      <c r="A717" s="114"/>
      <c r="B717" s="165"/>
      <c r="C717" s="166"/>
      <c r="D717" s="188"/>
      <c r="E717" s="131" t="str">
        <f t="shared" ref="E717:F717" si="733">IFERROR(C717/($B717*$H$4),"")</f>
        <v/>
      </c>
      <c r="F717" s="131" t="str">
        <f t="shared" si="733"/>
        <v/>
      </c>
      <c r="G717" s="131" t="str">
        <f ca="1">IFERROR(POWER(E717-VLOOKUP(A717,I:J,2,FALSE),2)+POWER(F717-VLOOKUP(A717,I:K,3,FALSE),2),"")</f>
        <v/>
      </c>
      <c r="H717" s="5"/>
      <c r="I717" s="125"/>
      <c r="J717" s="125"/>
      <c r="K717" s="125"/>
      <c r="L717" s="5"/>
      <c r="M717" s="5"/>
      <c r="N717" s="5"/>
      <c r="O717" s="5"/>
      <c r="P717" s="5"/>
      <c r="Q717" s="5"/>
    </row>
    <row r="718" spans="1:17" ht="12.75">
      <c r="A718" s="114"/>
      <c r="B718" s="165"/>
      <c r="C718" s="166"/>
      <c r="D718" s="188"/>
      <c r="E718" s="131" t="str">
        <f t="shared" ref="E718:F718" si="734">IFERROR(C718/($B718*$H$4),"")</f>
        <v/>
      </c>
      <c r="F718" s="131" t="str">
        <f t="shared" si="734"/>
        <v/>
      </c>
      <c r="G718" s="131" t="str">
        <f ca="1">IFERROR(POWER(E718-VLOOKUP(A718,I:J,2,FALSE),2)+POWER(F718-VLOOKUP(A718,I:K,3,FALSE),2),"")</f>
        <v/>
      </c>
      <c r="H718" s="5"/>
      <c r="I718" s="125"/>
      <c r="J718" s="125"/>
      <c r="K718" s="125"/>
      <c r="L718" s="5"/>
      <c r="M718" s="5"/>
      <c r="N718" s="5"/>
      <c r="O718" s="5"/>
      <c r="P718" s="5"/>
      <c r="Q718" s="5"/>
    </row>
    <row r="719" spans="1:17" ht="12.75">
      <c r="A719" s="114"/>
      <c r="B719" s="165"/>
      <c r="C719" s="166"/>
      <c r="D719" s="188"/>
      <c r="E719" s="131" t="str">
        <f t="shared" ref="E719:F719" si="735">IFERROR(C719/($B719*$H$4),"")</f>
        <v/>
      </c>
      <c r="F719" s="131" t="str">
        <f t="shared" si="735"/>
        <v/>
      </c>
      <c r="G719" s="131" t="str">
        <f ca="1">IFERROR(POWER(E719-VLOOKUP(A719,I:J,2,FALSE),2)+POWER(F719-VLOOKUP(A719,I:K,3,FALSE),2),"")</f>
        <v/>
      </c>
      <c r="H719" s="5"/>
      <c r="I719" s="125"/>
      <c r="J719" s="125"/>
      <c r="K719" s="125"/>
      <c r="L719" s="5"/>
      <c r="M719" s="5"/>
      <c r="N719" s="5"/>
      <c r="O719" s="5"/>
      <c r="P719" s="5"/>
      <c r="Q719" s="5"/>
    </row>
    <row r="720" spans="1:17" ht="12.75">
      <c r="A720" s="114"/>
      <c r="B720" s="165"/>
      <c r="C720" s="166"/>
      <c r="D720" s="188"/>
      <c r="E720" s="131" t="str">
        <f t="shared" ref="E720:F720" si="736">IFERROR(C720/($B720*$H$4),"")</f>
        <v/>
      </c>
      <c r="F720" s="131" t="str">
        <f t="shared" si="736"/>
        <v/>
      </c>
      <c r="G720" s="131" t="str">
        <f ca="1">IFERROR(POWER(E720-VLOOKUP(A720,I:J,2,FALSE),2)+POWER(F720-VLOOKUP(A720,I:K,3,FALSE),2),"")</f>
        <v/>
      </c>
      <c r="H720" s="5"/>
      <c r="I720" s="125"/>
      <c r="J720" s="125"/>
      <c r="K720" s="125"/>
      <c r="L720" s="5"/>
      <c r="M720" s="5"/>
      <c r="N720" s="5"/>
      <c r="O720" s="5"/>
      <c r="P720" s="5"/>
      <c r="Q720" s="5"/>
    </row>
    <row r="721" spans="1:17" ht="12.75">
      <c r="A721" s="114"/>
      <c r="B721" s="165"/>
      <c r="C721" s="166"/>
      <c r="D721" s="188"/>
      <c r="E721" s="131" t="str">
        <f t="shared" ref="E721:F721" si="737">IFERROR(C721/($B721*$H$4),"")</f>
        <v/>
      </c>
      <c r="F721" s="131" t="str">
        <f t="shared" si="737"/>
        <v/>
      </c>
      <c r="G721" s="131" t="str">
        <f ca="1">IFERROR(POWER(E721-VLOOKUP(A721,I:J,2,FALSE),2)+POWER(F721-VLOOKUP(A721,I:K,3,FALSE),2),"")</f>
        <v/>
      </c>
      <c r="H721" s="5"/>
      <c r="I721" s="125"/>
      <c r="J721" s="125"/>
      <c r="K721" s="125"/>
      <c r="L721" s="5"/>
      <c r="M721" s="5"/>
      <c r="N721" s="5"/>
      <c r="O721" s="5"/>
      <c r="P721" s="5"/>
      <c r="Q721" s="5"/>
    </row>
    <row r="722" spans="1:17" ht="12.75">
      <c r="A722" s="114"/>
      <c r="B722" s="165"/>
      <c r="C722" s="166"/>
      <c r="D722" s="188"/>
      <c r="E722" s="131" t="str">
        <f t="shared" ref="E722:F722" si="738">IFERROR(C722/($B722*$H$4),"")</f>
        <v/>
      </c>
      <c r="F722" s="131" t="str">
        <f t="shared" si="738"/>
        <v/>
      </c>
      <c r="G722" s="131" t="str">
        <f ca="1">IFERROR(POWER(E722-VLOOKUP(A722,I:J,2,FALSE),2)+POWER(F722-VLOOKUP(A722,I:K,3,FALSE),2),"")</f>
        <v/>
      </c>
      <c r="H722" s="5"/>
      <c r="I722" s="125"/>
      <c r="J722" s="125"/>
      <c r="K722" s="125"/>
      <c r="L722" s="5"/>
      <c r="M722" s="5"/>
      <c r="N722" s="5"/>
      <c r="O722" s="5"/>
      <c r="P722" s="5"/>
      <c r="Q722" s="5"/>
    </row>
    <row r="723" spans="1:17" ht="12.75">
      <c r="A723" s="114"/>
      <c r="B723" s="165"/>
      <c r="C723" s="166"/>
      <c r="D723" s="188"/>
      <c r="E723" s="131" t="str">
        <f t="shared" ref="E723:F723" si="739">IFERROR(C723/($B723*$H$4),"")</f>
        <v/>
      </c>
      <c r="F723" s="131" t="str">
        <f t="shared" si="739"/>
        <v/>
      </c>
      <c r="G723" s="131" t="str">
        <f ca="1">IFERROR(POWER(E723-VLOOKUP(A723,I:J,2,FALSE),2)+POWER(F723-VLOOKUP(A723,I:K,3,FALSE),2),"")</f>
        <v/>
      </c>
      <c r="H723" s="5"/>
      <c r="I723" s="125"/>
      <c r="J723" s="125"/>
      <c r="K723" s="125"/>
      <c r="L723" s="5"/>
      <c r="M723" s="5"/>
      <c r="N723" s="5"/>
      <c r="O723" s="5"/>
      <c r="P723" s="5"/>
      <c r="Q723" s="5"/>
    </row>
    <row r="724" spans="1:17" ht="12.75">
      <c r="A724" s="114"/>
      <c r="B724" s="165"/>
      <c r="C724" s="166"/>
      <c r="D724" s="188"/>
      <c r="E724" s="131" t="str">
        <f t="shared" ref="E724:F724" si="740">IFERROR(C724/($B724*$H$4),"")</f>
        <v/>
      </c>
      <c r="F724" s="131" t="str">
        <f t="shared" si="740"/>
        <v/>
      </c>
      <c r="G724" s="131" t="str">
        <f ca="1">IFERROR(POWER(E724-VLOOKUP(A724,I:J,2,FALSE),2)+POWER(F724-VLOOKUP(A724,I:K,3,FALSE),2),"")</f>
        <v/>
      </c>
      <c r="H724" s="5"/>
      <c r="I724" s="125"/>
      <c r="J724" s="125"/>
      <c r="K724" s="125"/>
      <c r="L724" s="5"/>
      <c r="M724" s="5"/>
      <c r="N724" s="5"/>
      <c r="O724" s="5"/>
      <c r="P724" s="5"/>
      <c r="Q724" s="5"/>
    </row>
    <row r="725" spans="1:17" ht="12.75">
      <c r="A725" s="114"/>
      <c r="B725" s="165"/>
      <c r="C725" s="166"/>
      <c r="D725" s="188"/>
      <c r="E725" s="131" t="str">
        <f t="shared" ref="E725:F725" si="741">IFERROR(C725/($B725*$H$4),"")</f>
        <v/>
      </c>
      <c r="F725" s="131" t="str">
        <f t="shared" si="741"/>
        <v/>
      </c>
      <c r="G725" s="131" t="str">
        <f ca="1">IFERROR(POWER(E725-VLOOKUP(A725,I:J,2,FALSE),2)+POWER(F725-VLOOKUP(A725,I:K,3,FALSE),2),"")</f>
        <v/>
      </c>
      <c r="H725" s="5"/>
      <c r="I725" s="125"/>
      <c r="J725" s="125"/>
      <c r="K725" s="125"/>
      <c r="L725" s="5"/>
      <c r="M725" s="5"/>
      <c r="N725" s="5"/>
      <c r="O725" s="5"/>
      <c r="P725" s="5"/>
      <c r="Q725" s="5"/>
    </row>
    <row r="726" spans="1:17" ht="12.75">
      <c r="A726" s="114"/>
      <c r="B726" s="165"/>
      <c r="C726" s="166"/>
      <c r="D726" s="188"/>
      <c r="E726" s="131" t="str">
        <f t="shared" ref="E726:F726" si="742">IFERROR(C726/($B726*$H$4),"")</f>
        <v/>
      </c>
      <c r="F726" s="131" t="str">
        <f t="shared" si="742"/>
        <v/>
      </c>
      <c r="G726" s="131" t="str">
        <f ca="1">IFERROR(POWER(E726-VLOOKUP(A726,I:J,2,FALSE),2)+POWER(F726-VLOOKUP(A726,I:K,3,FALSE),2),"")</f>
        <v/>
      </c>
      <c r="H726" s="5"/>
      <c r="I726" s="125"/>
      <c r="J726" s="125"/>
      <c r="K726" s="125"/>
      <c r="L726" s="5"/>
      <c r="M726" s="5"/>
      <c r="N726" s="5"/>
      <c r="O726" s="5"/>
      <c r="P726" s="5"/>
      <c r="Q726" s="5"/>
    </row>
    <row r="727" spans="1:17" ht="12.75">
      <c r="A727" s="114"/>
      <c r="B727" s="165"/>
      <c r="C727" s="166"/>
      <c r="D727" s="188"/>
      <c r="E727" s="131" t="str">
        <f t="shared" ref="E727:F727" si="743">IFERROR(C727/($B727*$H$4),"")</f>
        <v/>
      </c>
      <c r="F727" s="131" t="str">
        <f t="shared" si="743"/>
        <v/>
      </c>
      <c r="G727" s="131" t="str">
        <f ca="1">IFERROR(POWER(E727-VLOOKUP(A727,I:J,2,FALSE),2)+POWER(F727-VLOOKUP(A727,I:K,3,FALSE),2),"")</f>
        <v/>
      </c>
      <c r="H727" s="5"/>
      <c r="I727" s="125"/>
      <c r="J727" s="125"/>
      <c r="K727" s="125"/>
      <c r="L727" s="5"/>
      <c r="M727" s="5"/>
      <c r="N727" s="5"/>
      <c r="O727" s="5"/>
      <c r="P727" s="5"/>
      <c r="Q727" s="5"/>
    </row>
    <row r="728" spans="1:17" ht="12.75">
      <c r="A728" s="114"/>
      <c r="B728" s="165"/>
      <c r="C728" s="166"/>
      <c r="D728" s="188"/>
      <c r="E728" s="131" t="str">
        <f t="shared" ref="E728:F728" si="744">IFERROR(C728/($B728*$H$4),"")</f>
        <v/>
      </c>
      <c r="F728" s="131" t="str">
        <f t="shared" si="744"/>
        <v/>
      </c>
      <c r="G728" s="131" t="str">
        <f ca="1">IFERROR(POWER(E728-VLOOKUP(A728,I:J,2,FALSE),2)+POWER(F728-VLOOKUP(A728,I:K,3,FALSE),2),"")</f>
        <v/>
      </c>
      <c r="H728" s="5"/>
      <c r="I728" s="125"/>
      <c r="J728" s="125"/>
      <c r="K728" s="125"/>
      <c r="L728" s="5"/>
      <c r="M728" s="5"/>
      <c r="N728" s="5"/>
      <c r="O728" s="5"/>
      <c r="P728" s="5"/>
      <c r="Q728" s="5"/>
    </row>
    <row r="729" spans="1:17" ht="12.75">
      <c r="A729" s="114"/>
      <c r="B729" s="165"/>
      <c r="C729" s="166"/>
      <c r="D729" s="188"/>
      <c r="E729" s="131" t="str">
        <f t="shared" ref="E729:F729" si="745">IFERROR(C729/($B729*$H$4),"")</f>
        <v/>
      </c>
      <c r="F729" s="131" t="str">
        <f t="shared" si="745"/>
        <v/>
      </c>
      <c r="G729" s="131" t="str">
        <f ca="1">IFERROR(POWER(E729-VLOOKUP(A729,I:J,2,FALSE),2)+POWER(F729-VLOOKUP(A729,I:K,3,FALSE),2),"")</f>
        <v/>
      </c>
      <c r="H729" s="5"/>
      <c r="I729" s="125"/>
      <c r="J729" s="125"/>
      <c r="K729" s="125"/>
      <c r="L729" s="5"/>
      <c r="M729" s="5"/>
      <c r="N729" s="5"/>
      <c r="O729" s="5"/>
      <c r="P729" s="5"/>
      <c r="Q729" s="5"/>
    </row>
    <row r="730" spans="1:17" ht="12.75">
      <c r="A730" s="114"/>
      <c r="B730" s="165"/>
      <c r="C730" s="166"/>
      <c r="D730" s="188"/>
      <c r="E730" s="131" t="str">
        <f t="shared" ref="E730:F730" si="746">IFERROR(C730/($B730*$H$4),"")</f>
        <v/>
      </c>
      <c r="F730" s="131" t="str">
        <f t="shared" si="746"/>
        <v/>
      </c>
      <c r="G730" s="131" t="str">
        <f ca="1">IFERROR(POWER(E730-VLOOKUP(A730,I:J,2,FALSE),2)+POWER(F730-VLOOKUP(A730,I:K,3,FALSE),2),"")</f>
        <v/>
      </c>
      <c r="H730" s="5"/>
      <c r="I730" s="125"/>
      <c r="J730" s="125"/>
      <c r="K730" s="125"/>
      <c r="L730" s="5"/>
      <c r="M730" s="5"/>
      <c r="N730" s="5"/>
      <c r="O730" s="5"/>
      <c r="P730" s="5"/>
      <c r="Q730" s="5"/>
    </row>
    <row r="731" spans="1:17" ht="12.75">
      <c r="A731" s="114"/>
      <c r="B731" s="165"/>
      <c r="C731" s="166"/>
      <c r="D731" s="188"/>
      <c r="E731" s="131" t="str">
        <f t="shared" ref="E731:F731" si="747">IFERROR(C731/($B731*$H$4),"")</f>
        <v/>
      </c>
      <c r="F731" s="131" t="str">
        <f t="shared" si="747"/>
        <v/>
      </c>
      <c r="G731" s="131" t="str">
        <f ca="1">IFERROR(POWER(E731-VLOOKUP(A731,I:J,2,FALSE),2)+POWER(F731-VLOOKUP(A731,I:K,3,FALSE),2),"")</f>
        <v/>
      </c>
      <c r="H731" s="5"/>
      <c r="I731" s="125"/>
      <c r="J731" s="125"/>
      <c r="K731" s="125"/>
      <c r="L731" s="5"/>
      <c r="M731" s="5"/>
      <c r="N731" s="5"/>
      <c r="O731" s="5"/>
      <c r="P731" s="5"/>
      <c r="Q731" s="5"/>
    </row>
    <row r="732" spans="1:17" ht="12.75">
      <c r="A732" s="114"/>
      <c r="B732" s="165"/>
      <c r="C732" s="166"/>
      <c r="D732" s="188"/>
      <c r="E732" s="131" t="str">
        <f t="shared" ref="E732:F732" si="748">IFERROR(C732/($B732*$H$4),"")</f>
        <v/>
      </c>
      <c r="F732" s="131" t="str">
        <f t="shared" si="748"/>
        <v/>
      </c>
      <c r="G732" s="131" t="str">
        <f ca="1">IFERROR(POWER(E732-VLOOKUP(A732,I:J,2,FALSE),2)+POWER(F732-VLOOKUP(A732,I:K,3,FALSE),2),"")</f>
        <v/>
      </c>
      <c r="H732" s="5"/>
      <c r="I732" s="125"/>
      <c r="J732" s="125"/>
      <c r="K732" s="125"/>
      <c r="L732" s="5"/>
      <c r="M732" s="5"/>
      <c r="N732" s="5"/>
      <c r="O732" s="5"/>
      <c r="P732" s="5"/>
      <c r="Q732" s="5"/>
    </row>
    <row r="733" spans="1:17" ht="12.75">
      <c r="A733" s="114"/>
      <c r="B733" s="165"/>
      <c r="C733" s="166"/>
      <c r="D733" s="188"/>
      <c r="E733" s="131" t="str">
        <f t="shared" ref="E733:F733" si="749">IFERROR(C733/($B733*$H$4),"")</f>
        <v/>
      </c>
      <c r="F733" s="131" t="str">
        <f t="shared" si="749"/>
        <v/>
      </c>
      <c r="G733" s="131" t="str">
        <f ca="1">IFERROR(POWER(E733-VLOOKUP(A733,I:J,2,FALSE),2)+POWER(F733-VLOOKUP(A733,I:K,3,FALSE),2),"")</f>
        <v/>
      </c>
      <c r="H733" s="5"/>
      <c r="I733" s="125"/>
      <c r="J733" s="125"/>
      <c r="K733" s="125"/>
      <c r="L733" s="5"/>
      <c r="M733" s="5"/>
      <c r="N733" s="5"/>
      <c r="O733" s="5"/>
      <c r="P733" s="5"/>
      <c r="Q733" s="5"/>
    </row>
    <row r="734" spans="1:17" ht="12.75">
      <c r="A734" s="114"/>
      <c r="B734" s="165"/>
      <c r="C734" s="166"/>
      <c r="D734" s="188"/>
      <c r="E734" s="131" t="str">
        <f t="shared" ref="E734:F734" si="750">IFERROR(C734/($B734*$H$4),"")</f>
        <v/>
      </c>
      <c r="F734" s="131" t="str">
        <f t="shared" si="750"/>
        <v/>
      </c>
      <c r="G734" s="131" t="str">
        <f ca="1">IFERROR(POWER(E734-VLOOKUP(A734,I:J,2,FALSE),2)+POWER(F734-VLOOKUP(A734,I:K,3,FALSE),2),"")</f>
        <v/>
      </c>
      <c r="H734" s="5"/>
      <c r="I734" s="125"/>
      <c r="J734" s="125"/>
      <c r="K734" s="125"/>
      <c r="L734" s="5"/>
      <c r="M734" s="5"/>
      <c r="N734" s="5"/>
      <c r="O734" s="5"/>
      <c r="P734" s="5"/>
      <c r="Q734" s="5"/>
    </row>
    <row r="735" spans="1:17" ht="12.75">
      <c r="A735" s="114"/>
      <c r="B735" s="165"/>
      <c r="C735" s="166"/>
      <c r="D735" s="188"/>
      <c r="E735" s="131" t="str">
        <f t="shared" ref="E735:F735" si="751">IFERROR(C735/($B735*$H$4),"")</f>
        <v/>
      </c>
      <c r="F735" s="131" t="str">
        <f t="shared" si="751"/>
        <v/>
      </c>
      <c r="G735" s="131" t="str">
        <f ca="1">IFERROR(POWER(E735-VLOOKUP(A735,I:J,2,FALSE),2)+POWER(F735-VLOOKUP(A735,I:K,3,FALSE),2),"")</f>
        <v/>
      </c>
      <c r="H735" s="5"/>
      <c r="I735" s="125"/>
      <c r="J735" s="125"/>
      <c r="K735" s="125"/>
      <c r="L735" s="5"/>
      <c r="M735" s="5"/>
      <c r="N735" s="5"/>
      <c r="O735" s="5"/>
      <c r="P735" s="5"/>
      <c r="Q735" s="5"/>
    </row>
    <row r="736" spans="1:17" ht="12.75">
      <c r="A736" s="114"/>
      <c r="B736" s="165"/>
      <c r="C736" s="166"/>
      <c r="D736" s="188"/>
      <c r="E736" s="131" t="str">
        <f t="shared" ref="E736:F736" si="752">IFERROR(C736/($B736*$H$4),"")</f>
        <v/>
      </c>
      <c r="F736" s="131" t="str">
        <f t="shared" si="752"/>
        <v/>
      </c>
      <c r="G736" s="131" t="str">
        <f ca="1">IFERROR(POWER(E736-VLOOKUP(A736,I:J,2,FALSE),2)+POWER(F736-VLOOKUP(A736,I:K,3,FALSE),2),"")</f>
        <v/>
      </c>
      <c r="H736" s="5"/>
      <c r="I736" s="125"/>
      <c r="J736" s="125"/>
      <c r="K736" s="125"/>
      <c r="L736" s="5"/>
      <c r="M736" s="5"/>
      <c r="N736" s="5"/>
      <c r="O736" s="5"/>
      <c r="P736" s="5"/>
      <c r="Q736" s="5"/>
    </row>
    <row r="737" spans="1:17" ht="12.75">
      <c r="A737" s="114"/>
      <c r="B737" s="165"/>
      <c r="C737" s="166"/>
      <c r="D737" s="188"/>
      <c r="E737" s="131" t="str">
        <f t="shared" ref="E737:F737" si="753">IFERROR(C737/($B737*$H$4),"")</f>
        <v/>
      </c>
      <c r="F737" s="131" t="str">
        <f t="shared" si="753"/>
        <v/>
      </c>
      <c r="G737" s="131" t="str">
        <f ca="1">IFERROR(POWER(E737-VLOOKUP(A737,I:J,2,FALSE),2)+POWER(F737-VLOOKUP(A737,I:K,3,FALSE),2),"")</f>
        <v/>
      </c>
      <c r="H737" s="5"/>
      <c r="I737" s="125"/>
      <c r="J737" s="125"/>
      <c r="K737" s="125"/>
      <c r="L737" s="5"/>
      <c r="M737" s="5"/>
      <c r="N737" s="5"/>
      <c r="O737" s="5"/>
      <c r="P737" s="5"/>
      <c r="Q737" s="5"/>
    </row>
    <row r="738" spans="1:17" ht="12.75">
      <c r="A738" s="114"/>
      <c r="B738" s="165"/>
      <c r="C738" s="166"/>
      <c r="D738" s="188"/>
      <c r="E738" s="131" t="str">
        <f t="shared" ref="E738:F738" si="754">IFERROR(C738/($B738*$H$4),"")</f>
        <v/>
      </c>
      <c r="F738" s="131" t="str">
        <f t="shared" si="754"/>
        <v/>
      </c>
      <c r="G738" s="131" t="str">
        <f ca="1">IFERROR(POWER(E738-VLOOKUP(A738,I:J,2,FALSE),2)+POWER(F738-VLOOKUP(A738,I:K,3,FALSE),2),"")</f>
        <v/>
      </c>
      <c r="H738" s="5"/>
      <c r="I738" s="125"/>
      <c r="J738" s="125"/>
      <c r="K738" s="125"/>
      <c r="L738" s="5"/>
      <c r="M738" s="5"/>
      <c r="N738" s="5"/>
      <c r="O738" s="5"/>
      <c r="P738" s="5"/>
      <c r="Q738" s="5"/>
    </row>
    <row r="739" spans="1:17" ht="12.75">
      <c r="A739" s="114"/>
      <c r="B739" s="165"/>
      <c r="C739" s="166"/>
      <c r="D739" s="188"/>
      <c r="E739" s="131" t="str">
        <f t="shared" ref="E739:F739" si="755">IFERROR(C739/($B739*$H$4),"")</f>
        <v/>
      </c>
      <c r="F739" s="131" t="str">
        <f t="shared" si="755"/>
        <v/>
      </c>
      <c r="G739" s="131" t="str">
        <f ca="1">IFERROR(POWER(E739-VLOOKUP(A739,I:J,2,FALSE),2)+POWER(F739-VLOOKUP(A739,I:K,3,FALSE),2),"")</f>
        <v/>
      </c>
      <c r="H739" s="5"/>
      <c r="I739" s="125"/>
      <c r="J739" s="125"/>
      <c r="K739" s="125"/>
      <c r="L739" s="5"/>
      <c r="M739" s="5"/>
      <c r="N739" s="5"/>
      <c r="O739" s="5"/>
      <c r="P739" s="5"/>
      <c r="Q739" s="5"/>
    </row>
    <row r="740" spans="1:17" ht="12.75">
      <c r="A740" s="114"/>
      <c r="B740" s="165"/>
      <c r="C740" s="166"/>
      <c r="D740" s="188"/>
      <c r="E740" s="131" t="str">
        <f t="shared" ref="E740:F740" si="756">IFERROR(C740/($B740*$H$4),"")</f>
        <v/>
      </c>
      <c r="F740" s="131" t="str">
        <f t="shared" si="756"/>
        <v/>
      </c>
      <c r="G740" s="131" t="str">
        <f ca="1">IFERROR(POWER(E740-VLOOKUP(A740,I:J,2,FALSE),2)+POWER(F740-VLOOKUP(A740,I:K,3,FALSE),2),"")</f>
        <v/>
      </c>
      <c r="H740" s="5"/>
      <c r="I740" s="125"/>
      <c r="J740" s="125"/>
      <c r="K740" s="125"/>
      <c r="L740" s="5"/>
      <c r="M740" s="5"/>
      <c r="N740" s="5"/>
      <c r="O740" s="5"/>
      <c r="P740" s="5"/>
      <c r="Q740" s="5"/>
    </row>
    <row r="741" spans="1:17" ht="12.75">
      <c r="A741" s="114"/>
      <c r="B741" s="165"/>
      <c r="C741" s="166"/>
      <c r="D741" s="188"/>
      <c r="E741" s="131" t="str">
        <f t="shared" ref="E741:F741" si="757">IFERROR(C741/($B741*$H$4),"")</f>
        <v/>
      </c>
      <c r="F741" s="131" t="str">
        <f t="shared" si="757"/>
        <v/>
      </c>
      <c r="G741" s="131" t="str">
        <f ca="1">IFERROR(POWER(E741-VLOOKUP(A741,I:J,2,FALSE),2)+POWER(F741-VLOOKUP(A741,I:K,3,FALSE),2),"")</f>
        <v/>
      </c>
      <c r="H741" s="5"/>
      <c r="I741" s="125"/>
      <c r="J741" s="125"/>
      <c r="K741" s="125"/>
      <c r="L741" s="5"/>
      <c r="M741" s="5"/>
      <c r="N741" s="5"/>
      <c r="O741" s="5"/>
      <c r="P741" s="5"/>
      <c r="Q741" s="5"/>
    </row>
    <row r="742" spans="1:17" ht="12.75">
      <c r="A742" s="114"/>
      <c r="B742" s="165"/>
      <c r="C742" s="166"/>
      <c r="D742" s="188"/>
      <c r="E742" s="131" t="str">
        <f t="shared" ref="E742:F742" si="758">IFERROR(C742/($B742*$H$4),"")</f>
        <v/>
      </c>
      <c r="F742" s="131" t="str">
        <f t="shared" si="758"/>
        <v/>
      </c>
      <c r="G742" s="131" t="str">
        <f ca="1">IFERROR(POWER(E742-VLOOKUP(A742,I:J,2,FALSE),2)+POWER(F742-VLOOKUP(A742,I:K,3,FALSE),2),"")</f>
        <v/>
      </c>
      <c r="H742" s="5"/>
      <c r="I742" s="125"/>
      <c r="J742" s="125"/>
      <c r="K742" s="125"/>
      <c r="L742" s="5"/>
      <c r="M742" s="5"/>
      <c r="N742" s="5"/>
      <c r="O742" s="5"/>
      <c r="P742" s="5"/>
      <c r="Q742" s="5"/>
    </row>
    <row r="743" spans="1:17" ht="12.75">
      <c r="A743" s="114"/>
      <c r="B743" s="165"/>
      <c r="C743" s="166"/>
      <c r="D743" s="188"/>
      <c r="E743" s="131" t="str">
        <f t="shared" ref="E743:F743" si="759">IFERROR(C743/($B743*$H$4),"")</f>
        <v/>
      </c>
      <c r="F743" s="131" t="str">
        <f t="shared" si="759"/>
        <v/>
      </c>
      <c r="G743" s="131" t="str">
        <f ca="1">IFERROR(POWER(E743-VLOOKUP(A743,I:J,2,FALSE),2)+POWER(F743-VLOOKUP(A743,I:K,3,FALSE),2),"")</f>
        <v/>
      </c>
      <c r="H743" s="5"/>
      <c r="I743" s="125"/>
      <c r="J743" s="125"/>
      <c r="K743" s="125"/>
      <c r="L743" s="5"/>
      <c r="M743" s="5"/>
      <c r="N743" s="5"/>
      <c r="O743" s="5"/>
      <c r="P743" s="5"/>
      <c r="Q743" s="5"/>
    </row>
    <row r="744" spans="1:17" ht="12.75">
      <c r="A744" s="114"/>
      <c r="B744" s="165"/>
      <c r="C744" s="166"/>
      <c r="D744" s="188"/>
      <c r="E744" s="131" t="str">
        <f t="shared" ref="E744:F744" si="760">IFERROR(C744/($B744*$H$4),"")</f>
        <v/>
      </c>
      <c r="F744" s="131" t="str">
        <f t="shared" si="760"/>
        <v/>
      </c>
      <c r="G744" s="131" t="str">
        <f ca="1">IFERROR(POWER(E744-VLOOKUP(A744,I:J,2,FALSE),2)+POWER(F744-VLOOKUP(A744,I:K,3,FALSE),2),"")</f>
        <v/>
      </c>
      <c r="H744" s="5"/>
      <c r="I744" s="125"/>
      <c r="J744" s="125"/>
      <c r="K744" s="125"/>
      <c r="L744" s="5"/>
      <c r="M744" s="5"/>
      <c r="N744" s="5"/>
      <c r="O744" s="5"/>
      <c r="P744" s="5"/>
      <c r="Q744" s="5"/>
    </row>
    <row r="745" spans="1:17" ht="12.75">
      <c r="A745" s="114"/>
      <c r="B745" s="165"/>
      <c r="C745" s="166"/>
      <c r="D745" s="188"/>
      <c r="E745" s="131" t="str">
        <f t="shared" ref="E745:F745" si="761">IFERROR(C745/($B745*$H$4),"")</f>
        <v/>
      </c>
      <c r="F745" s="131" t="str">
        <f t="shared" si="761"/>
        <v/>
      </c>
      <c r="G745" s="131" t="str">
        <f ca="1">IFERROR(POWER(E745-VLOOKUP(A745,I:J,2,FALSE),2)+POWER(F745-VLOOKUP(A745,I:K,3,FALSE),2),"")</f>
        <v/>
      </c>
      <c r="H745" s="5"/>
      <c r="I745" s="125"/>
      <c r="J745" s="125"/>
      <c r="K745" s="125"/>
      <c r="L745" s="5"/>
      <c r="M745" s="5"/>
      <c r="N745" s="5"/>
      <c r="O745" s="5"/>
      <c r="P745" s="5"/>
      <c r="Q745" s="5"/>
    </row>
    <row r="746" spans="1:17" ht="12.75">
      <c r="A746" s="114"/>
      <c r="B746" s="165"/>
      <c r="C746" s="166"/>
      <c r="D746" s="188"/>
      <c r="E746" s="131" t="str">
        <f t="shared" ref="E746:F746" si="762">IFERROR(C746/($B746*$H$4),"")</f>
        <v/>
      </c>
      <c r="F746" s="131" t="str">
        <f t="shared" si="762"/>
        <v/>
      </c>
      <c r="G746" s="131" t="str">
        <f ca="1">IFERROR(POWER(E746-VLOOKUP(A746,I:J,2,FALSE),2)+POWER(F746-VLOOKUP(A746,I:K,3,FALSE),2),"")</f>
        <v/>
      </c>
      <c r="H746" s="5"/>
      <c r="I746" s="125"/>
      <c r="J746" s="125"/>
      <c r="K746" s="125"/>
      <c r="L746" s="5"/>
      <c r="M746" s="5"/>
      <c r="N746" s="5"/>
      <c r="O746" s="5"/>
      <c r="P746" s="5"/>
      <c r="Q746" s="5"/>
    </row>
    <row r="747" spans="1:17" ht="12.75">
      <c r="A747" s="114"/>
      <c r="B747" s="165"/>
      <c r="C747" s="166"/>
      <c r="D747" s="188"/>
      <c r="E747" s="131" t="str">
        <f t="shared" ref="E747:F747" si="763">IFERROR(C747/($B747*$H$4),"")</f>
        <v/>
      </c>
      <c r="F747" s="131" t="str">
        <f t="shared" si="763"/>
        <v/>
      </c>
      <c r="G747" s="131" t="str">
        <f ca="1">IFERROR(POWER(E747-VLOOKUP(A747,I:J,2,FALSE),2)+POWER(F747-VLOOKUP(A747,I:K,3,FALSE),2),"")</f>
        <v/>
      </c>
      <c r="H747" s="5"/>
      <c r="I747" s="125"/>
      <c r="J747" s="125"/>
      <c r="K747" s="125"/>
      <c r="L747" s="5"/>
      <c r="M747" s="5"/>
      <c r="N747" s="5"/>
      <c r="O747" s="5"/>
      <c r="P747" s="5"/>
      <c r="Q747" s="5"/>
    </row>
    <row r="748" spans="1:17" ht="12.75">
      <c r="A748" s="114"/>
      <c r="B748" s="165"/>
      <c r="C748" s="166"/>
      <c r="D748" s="188"/>
      <c r="E748" s="131" t="str">
        <f t="shared" ref="E748:F748" si="764">IFERROR(C748/($B748*$H$4),"")</f>
        <v/>
      </c>
      <c r="F748" s="131" t="str">
        <f t="shared" si="764"/>
        <v/>
      </c>
      <c r="G748" s="131" t="str">
        <f ca="1">IFERROR(POWER(E748-VLOOKUP(A748,I:J,2,FALSE),2)+POWER(F748-VLOOKUP(A748,I:K,3,FALSE),2),"")</f>
        <v/>
      </c>
      <c r="H748" s="5"/>
      <c r="I748" s="125"/>
      <c r="J748" s="125"/>
      <c r="K748" s="125"/>
      <c r="L748" s="5"/>
      <c r="M748" s="5"/>
      <c r="N748" s="5"/>
      <c r="O748" s="5"/>
      <c r="P748" s="5"/>
      <c r="Q748" s="5"/>
    </row>
    <row r="749" spans="1:17" ht="12.75">
      <c r="A749" s="114"/>
      <c r="B749" s="165"/>
      <c r="C749" s="166"/>
      <c r="D749" s="188"/>
      <c r="E749" s="131" t="str">
        <f t="shared" ref="E749:F749" si="765">IFERROR(C749/($B749*$H$4),"")</f>
        <v/>
      </c>
      <c r="F749" s="131" t="str">
        <f t="shared" si="765"/>
        <v/>
      </c>
      <c r="G749" s="131" t="str">
        <f ca="1">IFERROR(POWER(E749-VLOOKUP(A749,I:J,2,FALSE),2)+POWER(F749-VLOOKUP(A749,I:K,3,FALSE),2),"")</f>
        <v/>
      </c>
      <c r="H749" s="5"/>
      <c r="I749" s="125"/>
      <c r="J749" s="125"/>
      <c r="K749" s="125"/>
      <c r="L749" s="5"/>
      <c r="M749" s="5"/>
      <c r="N749" s="5"/>
      <c r="O749" s="5"/>
      <c r="P749" s="5"/>
      <c r="Q749" s="5"/>
    </row>
    <row r="750" spans="1:17" ht="12.75">
      <c r="A750" s="114"/>
      <c r="B750" s="165"/>
      <c r="C750" s="166"/>
      <c r="D750" s="188"/>
      <c r="E750" s="131" t="str">
        <f t="shared" ref="E750:F750" si="766">IFERROR(C750/($B750*$H$4),"")</f>
        <v/>
      </c>
      <c r="F750" s="131" t="str">
        <f t="shared" si="766"/>
        <v/>
      </c>
      <c r="G750" s="131" t="str">
        <f ca="1">IFERROR(POWER(E750-VLOOKUP(A750,I:J,2,FALSE),2)+POWER(F750-VLOOKUP(A750,I:K,3,FALSE),2),"")</f>
        <v/>
      </c>
      <c r="H750" s="5"/>
      <c r="I750" s="125"/>
      <c r="J750" s="125"/>
      <c r="K750" s="125"/>
      <c r="L750" s="5"/>
      <c r="M750" s="5"/>
      <c r="N750" s="5"/>
      <c r="O750" s="5"/>
      <c r="P750" s="5"/>
      <c r="Q750" s="5"/>
    </row>
    <row r="751" spans="1:17" ht="12.75">
      <c r="A751" s="114"/>
      <c r="B751" s="165"/>
      <c r="C751" s="166"/>
      <c r="D751" s="188"/>
      <c r="E751" s="131" t="str">
        <f t="shared" ref="E751:F751" si="767">IFERROR(C751/($B751*$H$4),"")</f>
        <v/>
      </c>
      <c r="F751" s="131" t="str">
        <f t="shared" si="767"/>
        <v/>
      </c>
      <c r="G751" s="131" t="str">
        <f ca="1">IFERROR(POWER(E751-VLOOKUP(A751,I:J,2,FALSE),2)+POWER(F751-VLOOKUP(A751,I:K,3,FALSE),2),"")</f>
        <v/>
      </c>
      <c r="H751" s="5"/>
      <c r="I751" s="125"/>
      <c r="J751" s="125"/>
      <c r="K751" s="125"/>
      <c r="L751" s="5"/>
      <c r="M751" s="5"/>
      <c r="N751" s="5"/>
      <c r="O751" s="5"/>
      <c r="P751" s="5"/>
      <c r="Q751" s="5"/>
    </row>
    <row r="752" spans="1:17" ht="12.75">
      <c r="A752" s="114"/>
      <c r="B752" s="165"/>
      <c r="C752" s="166"/>
      <c r="D752" s="188"/>
      <c r="E752" s="131" t="str">
        <f t="shared" ref="E752:F752" si="768">IFERROR(C752/($B752*$H$4),"")</f>
        <v/>
      </c>
      <c r="F752" s="131" t="str">
        <f t="shared" si="768"/>
        <v/>
      </c>
      <c r="G752" s="131" t="str">
        <f ca="1">IFERROR(POWER(E752-VLOOKUP(A752,I:J,2,FALSE),2)+POWER(F752-VLOOKUP(A752,I:K,3,FALSE),2),"")</f>
        <v/>
      </c>
      <c r="H752" s="5"/>
      <c r="I752" s="125"/>
      <c r="J752" s="125"/>
      <c r="K752" s="125"/>
      <c r="L752" s="5"/>
      <c r="M752" s="5"/>
      <c r="N752" s="5"/>
      <c r="O752" s="5"/>
      <c r="P752" s="5"/>
      <c r="Q752" s="5"/>
    </row>
    <row r="753" spans="1:17" ht="12.75">
      <c r="A753" s="114"/>
      <c r="B753" s="165"/>
      <c r="C753" s="166"/>
      <c r="D753" s="188"/>
      <c r="E753" s="131" t="str">
        <f t="shared" ref="E753:F753" si="769">IFERROR(C753/($B753*$H$4),"")</f>
        <v/>
      </c>
      <c r="F753" s="131" t="str">
        <f t="shared" si="769"/>
        <v/>
      </c>
      <c r="G753" s="131" t="str">
        <f ca="1">IFERROR(POWER(E753-VLOOKUP(A753,I:J,2,FALSE),2)+POWER(F753-VLOOKUP(A753,I:K,3,FALSE),2),"")</f>
        <v/>
      </c>
      <c r="H753" s="5"/>
      <c r="I753" s="125"/>
      <c r="J753" s="125"/>
      <c r="K753" s="125"/>
      <c r="L753" s="5"/>
      <c r="M753" s="5"/>
      <c r="N753" s="5"/>
      <c r="O753" s="5"/>
      <c r="P753" s="5"/>
      <c r="Q753" s="5"/>
    </row>
    <row r="754" spans="1:17" ht="12.75">
      <c r="A754" s="114"/>
      <c r="B754" s="165"/>
      <c r="C754" s="166"/>
      <c r="D754" s="188"/>
      <c r="E754" s="131" t="str">
        <f t="shared" ref="E754:F754" si="770">IFERROR(C754/($B754*$H$4),"")</f>
        <v/>
      </c>
      <c r="F754" s="131" t="str">
        <f t="shared" si="770"/>
        <v/>
      </c>
      <c r="G754" s="131" t="str">
        <f ca="1">IFERROR(POWER(E754-VLOOKUP(A754,I:J,2,FALSE),2)+POWER(F754-VLOOKUP(A754,I:K,3,FALSE),2),"")</f>
        <v/>
      </c>
      <c r="H754" s="5"/>
      <c r="I754" s="125"/>
      <c r="J754" s="125"/>
      <c r="K754" s="125"/>
      <c r="L754" s="5"/>
      <c r="M754" s="5"/>
      <c r="N754" s="5"/>
      <c r="O754" s="5"/>
      <c r="P754" s="5"/>
      <c r="Q754" s="5"/>
    </row>
    <row r="755" spans="1:17" ht="12.75">
      <c r="A755" s="114"/>
      <c r="B755" s="165"/>
      <c r="C755" s="166"/>
      <c r="D755" s="188"/>
      <c r="E755" s="131" t="str">
        <f t="shared" ref="E755:F755" si="771">IFERROR(C755/($B755*$H$4),"")</f>
        <v/>
      </c>
      <c r="F755" s="131" t="str">
        <f t="shared" si="771"/>
        <v/>
      </c>
      <c r="G755" s="131" t="str">
        <f ca="1">IFERROR(POWER(E755-VLOOKUP(A755,I:J,2,FALSE),2)+POWER(F755-VLOOKUP(A755,I:K,3,FALSE),2),"")</f>
        <v/>
      </c>
      <c r="H755" s="5"/>
      <c r="I755" s="125"/>
      <c r="J755" s="125"/>
      <c r="K755" s="125"/>
      <c r="L755" s="5"/>
      <c r="M755" s="5"/>
      <c r="N755" s="5"/>
      <c r="O755" s="5"/>
      <c r="P755" s="5"/>
      <c r="Q755" s="5"/>
    </row>
    <row r="756" spans="1:17" ht="12.75">
      <c r="A756" s="114"/>
      <c r="B756" s="165"/>
      <c r="C756" s="166"/>
      <c r="D756" s="188"/>
      <c r="E756" s="131" t="str">
        <f t="shared" ref="E756:F756" si="772">IFERROR(C756/($B756*$H$4),"")</f>
        <v/>
      </c>
      <c r="F756" s="131" t="str">
        <f t="shared" si="772"/>
        <v/>
      </c>
      <c r="G756" s="131" t="str">
        <f ca="1">IFERROR(POWER(E756-VLOOKUP(A756,I:J,2,FALSE),2)+POWER(F756-VLOOKUP(A756,I:K,3,FALSE),2),"")</f>
        <v/>
      </c>
      <c r="H756" s="5"/>
      <c r="I756" s="125"/>
      <c r="J756" s="125"/>
      <c r="K756" s="125"/>
      <c r="L756" s="5"/>
      <c r="M756" s="5"/>
      <c r="N756" s="5"/>
      <c r="O756" s="5"/>
      <c r="P756" s="5"/>
      <c r="Q756" s="5"/>
    </row>
    <row r="757" spans="1:17" ht="12.75">
      <c r="A757" s="114"/>
      <c r="B757" s="165"/>
      <c r="C757" s="166"/>
      <c r="D757" s="188"/>
      <c r="E757" s="131" t="str">
        <f t="shared" ref="E757:F757" si="773">IFERROR(C757/($B757*$H$4),"")</f>
        <v/>
      </c>
      <c r="F757" s="131" t="str">
        <f t="shared" si="773"/>
        <v/>
      </c>
      <c r="G757" s="131" t="str">
        <f ca="1">IFERROR(POWER(E757-VLOOKUP(A757,I:J,2,FALSE),2)+POWER(F757-VLOOKUP(A757,I:K,3,FALSE),2),"")</f>
        <v/>
      </c>
      <c r="H757" s="5"/>
      <c r="I757" s="125"/>
      <c r="J757" s="125"/>
      <c r="K757" s="125"/>
      <c r="L757" s="5"/>
      <c r="M757" s="5"/>
      <c r="N757" s="5"/>
      <c r="O757" s="5"/>
      <c r="P757" s="5"/>
      <c r="Q757" s="5"/>
    </row>
    <row r="758" spans="1:17" ht="12.75">
      <c r="A758" s="114"/>
      <c r="B758" s="165"/>
      <c r="C758" s="166"/>
      <c r="D758" s="188"/>
      <c r="E758" s="131" t="str">
        <f t="shared" ref="E758:F758" si="774">IFERROR(C758/($B758*$H$4),"")</f>
        <v/>
      </c>
      <c r="F758" s="131" t="str">
        <f t="shared" si="774"/>
        <v/>
      </c>
      <c r="G758" s="131" t="str">
        <f ca="1">IFERROR(POWER(E758-VLOOKUP(A758,I:J,2,FALSE),2)+POWER(F758-VLOOKUP(A758,I:K,3,FALSE),2),"")</f>
        <v/>
      </c>
      <c r="H758" s="5"/>
      <c r="I758" s="125"/>
      <c r="J758" s="125"/>
      <c r="K758" s="125"/>
      <c r="L758" s="5"/>
      <c r="M758" s="5"/>
      <c r="N758" s="5"/>
      <c r="O758" s="5"/>
      <c r="P758" s="5"/>
      <c r="Q758" s="5"/>
    </row>
    <row r="759" spans="1:17" ht="12.75">
      <c r="A759" s="114"/>
      <c r="B759" s="165"/>
      <c r="C759" s="166"/>
      <c r="D759" s="188"/>
      <c r="E759" s="131" t="str">
        <f t="shared" ref="E759:F759" si="775">IFERROR(C759/($B759*$H$4),"")</f>
        <v/>
      </c>
      <c r="F759" s="131" t="str">
        <f t="shared" si="775"/>
        <v/>
      </c>
      <c r="G759" s="131" t="str">
        <f ca="1">IFERROR(POWER(E759-VLOOKUP(A759,I:J,2,FALSE),2)+POWER(F759-VLOOKUP(A759,I:K,3,FALSE),2),"")</f>
        <v/>
      </c>
      <c r="H759" s="5"/>
      <c r="I759" s="125"/>
      <c r="J759" s="125"/>
      <c r="K759" s="125"/>
      <c r="L759" s="5"/>
      <c r="M759" s="5"/>
      <c r="N759" s="5"/>
      <c r="O759" s="5"/>
      <c r="P759" s="5"/>
      <c r="Q759" s="5"/>
    </row>
    <row r="760" spans="1:17" ht="12.75">
      <c r="A760" s="114"/>
      <c r="B760" s="165"/>
      <c r="C760" s="166"/>
      <c r="D760" s="188"/>
      <c r="E760" s="131" t="str">
        <f t="shared" ref="E760:F760" si="776">IFERROR(C760/($B760*$H$4),"")</f>
        <v/>
      </c>
      <c r="F760" s="131" t="str">
        <f t="shared" si="776"/>
        <v/>
      </c>
      <c r="G760" s="131" t="str">
        <f ca="1">IFERROR(POWER(E760-VLOOKUP(A760,I:J,2,FALSE),2)+POWER(F760-VLOOKUP(A760,I:K,3,FALSE),2),"")</f>
        <v/>
      </c>
      <c r="H760" s="5"/>
      <c r="I760" s="125"/>
      <c r="J760" s="125"/>
      <c r="K760" s="125"/>
      <c r="L760" s="5"/>
      <c r="M760" s="5"/>
      <c r="N760" s="5"/>
      <c r="O760" s="5"/>
      <c r="P760" s="5"/>
      <c r="Q760" s="5"/>
    </row>
    <row r="761" spans="1:17" ht="12.75">
      <c r="A761" s="114"/>
      <c r="B761" s="165"/>
      <c r="C761" s="166"/>
      <c r="D761" s="188"/>
      <c r="E761" s="131" t="str">
        <f t="shared" ref="E761:F761" si="777">IFERROR(C761/($B761*$H$4),"")</f>
        <v/>
      </c>
      <c r="F761" s="131" t="str">
        <f t="shared" si="777"/>
        <v/>
      </c>
      <c r="G761" s="131" t="str">
        <f ca="1">IFERROR(POWER(E761-VLOOKUP(A761,I:J,2,FALSE),2)+POWER(F761-VLOOKUP(A761,I:K,3,FALSE),2),"")</f>
        <v/>
      </c>
      <c r="H761" s="5"/>
      <c r="I761" s="125"/>
      <c r="J761" s="125"/>
      <c r="K761" s="125"/>
      <c r="L761" s="5"/>
      <c r="M761" s="5"/>
      <c r="N761" s="5"/>
      <c r="O761" s="5"/>
      <c r="P761" s="5"/>
      <c r="Q761" s="5"/>
    </row>
    <row r="762" spans="1:17" ht="12.75">
      <c r="A762" s="114"/>
      <c r="B762" s="165"/>
      <c r="C762" s="166"/>
      <c r="D762" s="188"/>
      <c r="E762" s="131" t="str">
        <f t="shared" ref="E762:F762" si="778">IFERROR(C762/($B762*$H$4),"")</f>
        <v/>
      </c>
      <c r="F762" s="131" t="str">
        <f t="shared" si="778"/>
        <v/>
      </c>
      <c r="G762" s="131" t="str">
        <f ca="1">IFERROR(POWER(E762-VLOOKUP(A762,I:J,2,FALSE),2)+POWER(F762-VLOOKUP(A762,I:K,3,FALSE),2),"")</f>
        <v/>
      </c>
      <c r="H762" s="5"/>
      <c r="I762" s="125"/>
      <c r="J762" s="125"/>
      <c r="K762" s="125"/>
      <c r="L762" s="5"/>
      <c r="M762" s="5"/>
      <c r="N762" s="5"/>
      <c r="O762" s="5"/>
      <c r="P762" s="5"/>
      <c r="Q762" s="5"/>
    </row>
    <row r="763" spans="1:17" ht="12.75">
      <c r="A763" s="114"/>
      <c r="B763" s="165"/>
      <c r="C763" s="166"/>
      <c r="D763" s="188"/>
      <c r="E763" s="131" t="str">
        <f t="shared" ref="E763:F763" si="779">IFERROR(C763/($B763*$H$4),"")</f>
        <v/>
      </c>
      <c r="F763" s="131" t="str">
        <f t="shared" si="779"/>
        <v/>
      </c>
      <c r="G763" s="131" t="str">
        <f ca="1">IFERROR(POWER(E763-VLOOKUP(A763,I:J,2,FALSE),2)+POWER(F763-VLOOKUP(A763,I:K,3,FALSE),2),"")</f>
        <v/>
      </c>
      <c r="H763" s="5"/>
      <c r="I763" s="125"/>
      <c r="J763" s="125"/>
      <c r="K763" s="125"/>
      <c r="L763" s="5"/>
      <c r="M763" s="5"/>
      <c r="N763" s="5"/>
      <c r="O763" s="5"/>
      <c r="P763" s="5"/>
      <c r="Q763" s="5"/>
    </row>
    <row r="764" spans="1:17" ht="12.75">
      <c r="A764" s="114"/>
      <c r="B764" s="165"/>
      <c r="C764" s="166"/>
      <c r="D764" s="188"/>
      <c r="E764" s="131" t="str">
        <f t="shared" ref="E764:F764" si="780">IFERROR(C764/($B764*$H$4),"")</f>
        <v/>
      </c>
      <c r="F764" s="131" t="str">
        <f t="shared" si="780"/>
        <v/>
      </c>
      <c r="G764" s="131" t="str">
        <f ca="1">IFERROR(POWER(E764-VLOOKUP(A764,I:J,2,FALSE),2)+POWER(F764-VLOOKUP(A764,I:K,3,FALSE),2),"")</f>
        <v/>
      </c>
      <c r="H764" s="5"/>
      <c r="I764" s="125"/>
      <c r="J764" s="125"/>
      <c r="K764" s="125"/>
      <c r="L764" s="5"/>
      <c r="M764" s="5"/>
      <c r="N764" s="5"/>
      <c r="O764" s="5"/>
      <c r="P764" s="5"/>
      <c r="Q764" s="5"/>
    </row>
    <row r="765" spans="1:17" ht="12.75">
      <c r="A765" s="114"/>
      <c r="B765" s="165"/>
      <c r="C765" s="166"/>
      <c r="D765" s="188"/>
      <c r="E765" s="131" t="str">
        <f t="shared" ref="E765:F765" si="781">IFERROR(C765/($B765*$H$4),"")</f>
        <v/>
      </c>
      <c r="F765" s="131" t="str">
        <f t="shared" si="781"/>
        <v/>
      </c>
      <c r="G765" s="131" t="str">
        <f ca="1">IFERROR(POWER(E765-VLOOKUP(A765,I:J,2,FALSE),2)+POWER(F765-VLOOKUP(A765,I:K,3,FALSE),2),"")</f>
        <v/>
      </c>
      <c r="H765" s="5"/>
      <c r="I765" s="125"/>
      <c r="J765" s="125"/>
      <c r="K765" s="125"/>
      <c r="L765" s="5"/>
      <c r="M765" s="5"/>
      <c r="N765" s="5"/>
      <c r="O765" s="5"/>
      <c r="P765" s="5"/>
      <c r="Q765" s="5"/>
    </row>
    <row r="766" spans="1:17" ht="12.75">
      <c r="A766" s="114"/>
      <c r="B766" s="165"/>
      <c r="C766" s="166"/>
      <c r="D766" s="188"/>
      <c r="E766" s="131" t="str">
        <f t="shared" ref="E766:F766" si="782">IFERROR(C766/($B766*$H$4),"")</f>
        <v/>
      </c>
      <c r="F766" s="131" t="str">
        <f t="shared" si="782"/>
        <v/>
      </c>
      <c r="G766" s="131" t="str">
        <f ca="1">IFERROR(POWER(E766-VLOOKUP(A766,I:J,2,FALSE),2)+POWER(F766-VLOOKUP(A766,I:K,3,FALSE),2),"")</f>
        <v/>
      </c>
      <c r="H766" s="5"/>
      <c r="I766" s="125"/>
      <c r="J766" s="125"/>
      <c r="K766" s="125"/>
      <c r="L766" s="5"/>
      <c r="M766" s="5"/>
      <c r="N766" s="5"/>
      <c r="O766" s="5"/>
      <c r="P766" s="5"/>
      <c r="Q766" s="5"/>
    </row>
    <row r="767" spans="1:17" ht="12.75">
      <c r="A767" s="114"/>
      <c r="B767" s="165"/>
      <c r="C767" s="166"/>
      <c r="D767" s="188"/>
      <c r="E767" s="131" t="str">
        <f t="shared" ref="E767:F767" si="783">IFERROR(C767/($B767*$H$4),"")</f>
        <v/>
      </c>
      <c r="F767" s="131" t="str">
        <f t="shared" si="783"/>
        <v/>
      </c>
      <c r="G767" s="131" t="str">
        <f ca="1">IFERROR(POWER(E767-VLOOKUP(A767,I:J,2,FALSE),2)+POWER(F767-VLOOKUP(A767,I:K,3,FALSE),2),"")</f>
        <v/>
      </c>
      <c r="H767" s="5"/>
      <c r="I767" s="125"/>
      <c r="J767" s="125"/>
      <c r="K767" s="125"/>
      <c r="L767" s="5"/>
      <c r="M767" s="5"/>
      <c r="N767" s="5"/>
      <c r="O767" s="5"/>
      <c r="P767" s="5"/>
      <c r="Q767" s="5"/>
    </row>
    <row r="768" spans="1:17" ht="12.75">
      <c r="A768" s="114"/>
      <c r="B768" s="165"/>
      <c r="C768" s="166"/>
      <c r="D768" s="188"/>
      <c r="E768" s="131" t="str">
        <f t="shared" ref="E768:F768" si="784">IFERROR(C768/($B768*$H$4),"")</f>
        <v/>
      </c>
      <c r="F768" s="131" t="str">
        <f t="shared" si="784"/>
        <v/>
      </c>
      <c r="G768" s="131" t="str">
        <f ca="1">IFERROR(POWER(E768-VLOOKUP(A768,I:J,2,FALSE),2)+POWER(F768-VLOOKUP(A768,I:K,3,FALSE),2),"")</f>
        <v/>
      </c>
      <c r="H768" s="5"/>
      <c r="I768" s="125"/>
      <c r="J768" s="125"/>
      <c r="K768" s="125"/>
      <c r="L768" s="5"/>
      <c r="M768" s="5"/>
      <c r="N768" s="5"/>
      <c r="O768" s="5"/>
      <c r="P768" s="5"/>
      <c r="Q768" s="5"/>
    </row>
    <row r="769" spans="1:17" ht="12.75">
      <c r="A769" s="114"/>
      <c r="B769" s="165"/>
      <c r="C769" s="166"/>
      <c r="D769" s="188"/>
      <c r="E769" s="131" t="str">
        <f t="shared" ref="E769:F769" si="785">IFERROR(C769/($B769*$H$4),"")</f>
        <v/>
      </c>
      <c r="F769" s="131" t="str">
        <f t="shared" si="785"/>
        <v/>
      </c>
      <c r="G769" s="131" t="str">
        <f ca="1">IFERROR(POWER(E769-VLOOKUP(A769,I:J,2,FALSE),2)+POWER(F769-VLOOKUP(A769,I:K,3,FALSE),2),"")</f>
        <v/>
      </c>
      <c r="H769" s="5"/>
      <c r="I769" s="125"/>
      <c r="J769" s="125"/>
      <c r="K769" s="125"/>
      <c r="L769" s="5"/>
      <c r="M769" s="5"/>
      <c r="N769" s="5"/>
      <c r="O769" s="5"/>
      <c r="P769" s="5"/>
      <c r="Q769" s="5"/>
    </row>
    <row r="770" spans="1:17" ht="12.75">
      <c r="A770" s="114"/>
      <c r="B770" s="165"/>
      <c r="C770" s="166"/>
      <c r="D770" s="188"/>
      <c r="E770" s="131" t="str">
        <f t="shared" ref="E770:F770" si="786">IFERROR(C770/($B770*$H$4),"")</f>
        <v/>
      </c>
      <c r="F770" s="131" t="str">
        <f t="shared" si="786"/>
        <v/>
      </c>
      <c r="G770" s="131" t="str">
        <f ca="1">IFERROR(POWER(E770-VLOOKUP(A770,I:J,2,FALSE),2)+POWER(F770-VLOOKUP(A770,I:K,3,FALSE),2),"")</f>
        <v/>
      </c>
      <c r="H770" s="5"/>
      <c r="I770" s="125"/>
      <c r="J770" s="125"/>
      <c r="K770" s="125"/>
      <c r="L770" s="5"/>
      <c r="M770" s="5"/>
      <c r="N770" s="5"/>
      <c r="O770" s="5"/>
      <c r="P770" s="5"/>
      <c r="Q770" s="5"/>
    </row>
    <row r="771" spans="1:17" ht="12.75">
      <c r="A771" s="114"/>
      <c r="B771" s="165"/>
      <c r="C771" s="166"/>
      <c r="D771" s="188"/>
      <c r="E771" s="131" t="str">
        <f t="shared" ref="E771:F771" si="787">IFERROR(C771/($B771*$H$4),"")</f>
        <v/>
      </c>
      <c r="F771" s="131" t="str">
        <f t="shared" si="787"/>
        <v/>
      </c>
      <c r="G771" s="131" t="str">
        <f ca="1">IFERROR(POWER(E771-VLOOKUP(A771,I:J,2,FALSE),2)+POWER(F771-VLOOKUP(A771,I:K,3,FALSE),2),"")</f>
        <v/>
      </c>
      <c r="H771" s="5"/>
      <c r="I771" s="125"/>
      <c r="J771" s="125"/>
      <c r="K771" s="125"/>
      <c r="L771" s="5"/>
      <c r="M771" s="5"/>
      <c r="N771" s="5"/>
      <c r="O771" s="5"/>
      <c r="P771" s="5"/>
      <c r="Q771" s="5"/>
    </row>
    <row r="772" spans="1:17" ht="12.75">
      <c r="A772" s="114"/>
      <c r="B772" s="165"/>
      <c r="C772" s="166"/>
      <c r="D772" s="188"/>
      <c r="E772" s="131" t="str">
        <f t="shared" ref="E772:F772" si="788">IFERROR(C772/($B772*$H$4),"")</f>
        <v/>
      </c>
      <c r="F772" s="131" t="str">
        <f t="shared" si="788"/>
        <v/>
      </c>
      <c r="G772" s="131" t="str">
        <f ca="1">IFERROR(POWER(E772-VLOOKUP(A772,I:J,2,FALSE),2)+POWER(F772-VLOOKUP(A772,I:K,3,FALSE),2),"")</f>
        <v/>
      </c>
      <c r="H772" s="5"/>
      <c r="I772" s="125"/>
      <c r="J772" s="125"/>
      <c r="K772" s="125"/>
      <c r="L772" s="5"/>
      <c r="M772" s="5"/>
      <c r="N772" s="5"/>
      <c r="O772" s="5"/>
      <c r="P772" s="5"/>
      <c r="Q772" s="5"/>
    </row>
    <row r="773" spans="1:17" ht="12.75">
      <c r="A773" s="114"/>
      <c r="B773" s="165"/>
      <c r="C773" s="166"/>
      <c r="D773" s="188"/>
      <c r="E773" s="131" t="str">
        <f t="shared" ref="E773:F773" si="789">IFERROR(C773/($B773*$H$4),"")</f>
        <v/>
      </c>
      <c r="F773" s="131" t="str">
        <f t="shared" si="789"/>
        <v/>
      </c>
      <c r="G773" s="131" t="str">
        <f ca="1">IFERROR(POWER(E773-VLOOKUP(A773,I:J,2,FALSE),2)+POWER(F773-VLOOKUP(A773,I:K,3,FALSE),2),"")</f>
        <v/>
      </c>
      <c r="H773" s="5"/>
      <c r="I773" s="125"/>
      <c r="J773" s="125"/>
      <c r="K773" s="125"/>
      <c r="L773" s="5"/>
      <c r="M773" s="5"/>
      <c r="N773" s="5"/>
      <c r="O773" s="5"/>
      <c r="P773" s="5"/>
      <c r="Q773" s="5"/>
    </row>
    <row r="774" spans="1:17" ht="12.75">
      <c r="A774" s="114"/>
      <c r="B774" s="165"/>
      <c r="C774" s="166"/>
      <c r="D774" s="188"/>
      <c r="E774" s="131" t="str">
        <f t="shared" ref="E774:F774" si="790">IFERROR(C774/($B774*$H$4),"")</f>
        <v/>
      </c>
      <c r="F774" s="131" t="str">
        <f t="shared" si="790"/>
        <v/>
      </c>
      <c r="G774" s="131" t="str">
        <f ca="1">IFERROR(POWER(E774-VLOOKUP(A774,I:J,2,FALSE),2)+POWER(F774-VLOOKUP(A774,I:K,3,FALSE),2),"")</f>
        <v/>
      </c>
      <c r="H774" s="5"/>
      <c r="I774" s="125"/>
      <c r="J774" s="125"/>
      <c r="K774" s="125"/>
      <c r="L774" s="5"/>
      <c r="M774" s="5"/>
      <c r="N774" s="5"/>
      <c r="O774" s="5"/>
      <c r="P774" s="5"/>
      <c r="Q774" s="5"/>
    </row>
    <row r="775" spans="1:17" ht="12.75">
      <c r="A775" s="114"/>
      <c r="B775" s="165"/>
      <c r="C775" s="166"/>
      <c r="D775" s="188"/>
      <c r="E775" s="131" t="str">
        <f t="shared" ref="E775:F775" si="791">IFERROR(C775/($B775*$H$4),"")</f>
        <v/>
      </c>
      <c r="F775" s="131" t="str">
        <f t="shared" si="791"/>
        <v/>
      </c>
      <c r="G775" s="131" t="str">
        <f ca="1">IFERROR(POWER(E775-VLOOKUP(A775,I:J,2,FALSE),2)+POWER(F775-VLOOKUP(A775,I:K,3,FALSE),2),"")</f>
        <v/>
      </c>
      <c r="H775" s="5"/>
      <c r="I775" s="125"/>
      <c r="J775" s="125"/>
      <c r="K775" s="125"/>
      <c r="L775" s="5"/>
      <c r="M775" s="5"/>
      <c r="N775" s="5"/>
      <c r="O775" s="5"/>
      <c r="P775" s="5"/>
      <c r="Q775" s="5"/>
    </row>
    <row r="776" spans="1:17" ht="12.75">
      <c r="A776" s="114"/>
      <c r="B776" s="165"/>
      <c r="C776" s="166"/>
      <c r="D776" s="188"/>
      <c r="E776" s="131" t="str">
        <f t="shared" ref="E776:F776" si="792">IFERROR(C776/($B776*$H$4),"")</f>
        <v/>
      </c>
      <c r="F776" s="131" t="str">
        <f t="shared" si="792"/>
        <v/>
      </c>
      <c r="G776" s="131" t="str">
        <f ca="1">IFERROR(POWER(E776-VLOOKUP(A776,I:J,2,FALSE),2)+POWER(F776-VLOOKUP(A776,I:K,3,FALSE),2),"")</f>
        <v/>
      </c>
      <c r="H776" s="5"/>
      <c r="I776" s="125"/>
      <c r="J776" s="125"/>
      <c r="K776" s="125"/>
      <c r="L776" s="5"/>
      <c r="M776" s="5"/>
      <c r="N776" s="5"/>
      <c r="O776" s="5"/>
      <c r="P776" s="5"/>
      <c r="Q776" s="5"/>
    </row>
    <row r="777" spans="1:17" ht="12.75">
      <c r="A777" s="114"/>
      <c r="B777" s="165"/>
      <c r="C777" s="166"/>
      <c r="D777" s="188"/>
      <c r="E777" s="131" t="str">
        <f t="shared" ref="E777:F777" si="793">IFERROR(C777/($B777*$H$4),"")</f>
        <v/>
      </c>
      <c r="F777" s="131" t="str">
        <f t="shared" si="793"/>
        <v/>
      </c>
      <c r="G777" s="131" t="str">
        <f ca="1">IFERROR(POWER(E777-VLOOKUP(A777,I:J,2,FALSE),2)+POWER(F777-VLOOKUP(A777,I:K,3,FALSE),2),"")</f>
        <v/>
      </c>
      <c r="H777" s="5"/>
      <c r="I777" s="125"/>
      <c r="J777" s="125"/>
      <c r="K777" s="125"/>
      <c r="L777" s="5"/>
      <c r="M777" s="5"/>
      <c r="N777" s="5"/>
      <c r="O777" s="5"/>
      <c r="P777" s="5"/>
      <c r="Q777" s="5"/>
    </row>
    <row r="778" spans="1:17" ht="12.75">
      <c r="A778" s="114"/>
      <c r="B778" s="165"/>
      <c r="C778" s="166"/>
      <c r="D778" s="188"/>
      <c r="E778" s="131" t="str">
        <f t="shared" ref="E778:F778" si="794">IFERROR(C778/($B778*$H$4),"")</f>
        <v/>
      </c>
      <c r="F778" s="131" t="str">
        <f t="shared" si="794"/>
        <v/>
      </c>
      <c r="G778" s="131" t="str">
        <f ca="1">IFERROR(POWER(E778-VLOOKUP(A778,I:J,2,FALSE),2)+POWER(F778-VLOOKUP(A778,I:K,3,FALSE),2),"")</f>
        <v/>
      </c>
      <c r="H778" s="5"/>
      <c r="I778" s="125"/>
      <c r="J778" s="125"/>
      <c r="K778" s="125"/>
      <c r="L778" s="5"/>
      <c r="M778" s="5"/>
      <c r="N778" s="5"/>
      <c r="O778" s="5"/>
      <c r="P778" s="5"/>
      <c r="Q778" s="5"/>
    </row>
    <row r="779" spans="1:17" ht="12.75">
      <c r="A779" s="114"/>
      <c r="B779" s="165"/>
      <c r="C779" s="166"/>
      <c r="D779" s="188"/>
      <c r="E779" s="131" t="str">
        <f t="shared" ref="E779:F779" si="795">IFERROR(C779/($B779*$H$4),"")</f>
        <v/>
      </c>
      <c r="F779" s="131" t="str">
        <f t="shared" si="795"/>
        <v/>
      </c>
      <c r="G779" s="131" t="str">
        <f ca="1">IFERROR(POWER(E779-VLOOKUP(A779,I:J,2,FALSE),2)+POWER(F779-VLOOKUP(A779,I:K,3,FALSE),2),"")</f>
        <v/>
      </c>
      <c r="H779" s="5"/>
      <c r="I779" s="125"/>
      <c r="J779" s="125"/>
      <c r="K779" s="125"/>
      <c r="L779" s="5"/>
      <c r="M779" s="5"/>
      <c r="N779" s="5"/>
      <c r="O779" s="5"/>
      <c r="P779" s="5"/>
      <c r="Q779" s="5"/>
    </row>
    <row r="780" spans="1:17" ht="12.75">
      <c r="A780" s="114"/>
      <c r="B780" s="165"/>
      <c r="C780" s="166"/>
      <c r="D780" s="188"/>
      <c r="E780" s="131" t="str">
        <f t="shared" ref="E780:F780" si="796">IFERROR(C780/($B780*$H$4),"")</f>
        <v/>
      </c>
      <c r="F780" s="131" t="str">
        <f t="shared" si="796"/>
        <v/>
      </c>
      <c r="G780" s="131" t="str">
        <f ca="1">IFERROR(POWER(E780-VLOOKUP(A780,I:J,2,FALSE),2)+POWER(F780-VLOOKUP(A780,I:K,3,FALSE),2),"")</f>
        <v/>
      </c>
      <c r="H780" s="5"/>
      <c r="I780" s="125"/>
      <c r="J780" s="125"/>
      <c r="K780" s="125"/>
      <c r="L780" s="5"/>
      <c r="M780" s="5"/>
      <c r="N780" s="5"/>
      <c r="O780" s="5"/>
      <c r="P780" s="5"/>
      <c r="Q780" s="5"/>
    </row>
    <row r="781" spans="1:17" ht="12.75">
      <c r="A781" s="114"/>
      <c r="B781" s="165"/>
      <c r="C781" s="166"/>
      <c r="D781" s="188"/>
      <c r="E781" s="131" t="str">
        <f t="shared" ref="E781:F781" si="797">IFERROR(C781/($B781*$H$4),"")</f>
        <v/>
      </c>
      <c r="F781" s="131" t="str">
        <f t="shared" si="797"/>
        <v/>
      </c>
      <c r="G781" s="131" t="str">
        <f ca="1">IFERROR(POWER(E781-VLOOKUP(A781,I:J,2,FALSE),2)+POWER(F781-VLOOKUP(A781,I:K,3,FALSE),2),"")</f>
        <v/>
      </c>
      <c r="H781" s="5"/>
      <c r="I781" s="125"/>
      <c r="J781" s="125"/>
      <c r="K781" s="125"/>
      <c r="L781" s="5"/>
      <c r="M781" s="5"/>
      <c r="N781" s="5"/>
      <c r="O781" s="5"/>
      <c r="P781" s="5"/>
      <c r="Q781" s="5"/>
    </row>
    <row r="782" spans="1:17" ht="12.75">
      <c r="A782" s="114"/>
      <c r="B782" s="165"/>
      <c r="C782" s="166"/>
      <c r="D782" s="188"/>
      <c r="E782" s="131" t="str">
        <f t="shared" ref="E782:F782" si="798">IFERROR(C782/($B782*$H$4),"")</f>
        <v/>
      </c>
      <c r="F782" s="131" t="str">
        <f t="shared" si="798"/>
        <v/>
      </c>
      <c r="G782" s="131" t="str">
        <f ca="1">IFERROR(POWER(E782-VLOOKUP(A782,I:J,2,FALSE),2)+POWER(F782-VLOOKUP(A782,I:K,3,FALSE),2),"")</f>
        <v/>
      </c>
      <c r="H782" s="5"/>
      <c r="I782" s="125"/>
      <c r="J782" s="125"/>
      <c r="K782" s="125"/>
      <c r="L782" s="5"/>
      <c r="M782" s="5"/>
      <c r="N782" s="5"/>
      <c r="O782" s="5"/>
      <c r="P782" s="5"/>
      <c r="Q782" s="5"/>
    </row>
    <row r="783" spans="1:17" ht="12.75">
      <c r="A783" s="114"/>
      <c r="B783" s="165"/>
      <c r="C783" s="166"/>
      <c r="D783" s="188"/>
      <c r="E783" s="131" t="str">
        <f t="shared" ref="E783:F783" si="799">IFERROR(C783/($B783*$H$4),"")</f>
        <v/>
      </c>
      <c r="F783" s="131" t="str">
        <f t="shared" si="799"/>
        <v/>
      </c>
      <c r="G783" s="131" t="str">
        <f ca="1">IFERROR(POWER(E783-VLOOKUP(A783,I:J,2,FALSE),2)+POWER(F783-VLOOKUP(A783,I:K,3,FALSE),2),"")</f>
        <v/>
      </c>
      <c r="H783" s="5"/>
      <c r="I783" s="125"/>
      <c r="J783" s="125"/>
      <c r="K783" s="125"/>
      <c r="L783" s="5"/>
      <c r="M783" s="5"/>
      <c r="N783" s="5"/>
      <c r="O783" s="5"/>
      <c r="P783" s="5"/>
      <c r="Q783" s="5"/>
    </row>
    <row r="784" spans="1:17" ht="12.75">
      <c r="A784" s="114"/>
      <c r="B784" s="165"/>
      <c r="C784" s="166"/>
      <c r="D784" s="188"/>
      <c r="E784" s="131" t="str">
        <f t="shared" ref="E784:F784" si="800">IFERROR(C784/($B784*$H$4),"")</f>
        <v/>
      </c>
      <c r="F784" s="131" t="str">
        <f t="shared" si="800"/>
        <v/>
      </c>
      <c r="G784" s="131" t="str">
        <f ca="1">IFERROR(POWER(E784-VLOOKUP(A784,I:J,2,FALSE),2)+POWER(F784-VLOOKUP(A784,I:K,3,FALSE),2),"")</f>
        <v/>
      </c>
      <c r="H784" s="5"/>
      <c r="I784" s="125"/>
      <c r="J784" s="125"/>
      <c r="K784" s="125"/>
      <c r="L784" s="5"/>
      <c r="M784" s="5"/>
      <c r="N784" s="5"/>
      <c r="O784" s="5"/>
      <c r="P784" s="5"/>
      <c r="Q784" s="5"/>
    </row>
    <row r="785" spans="1:17" ht="12.75">
      <c r="A785" s="114"/>
      <c r="B785" s="165"/>
      <c r="C785" s="166"/>
      <c r="D785" s="188"/>
      <c r="E785" s="131" t="str">
        <f t="shared" ref="E785:F785" si="801">IFERROR(C785/($B785*$H$4),"")</f>
        <v/>
      </c>
      <c r="F785" s="131" t="str">
        <f t="shared" si="801"/>
        <v/>
      </c>
      <c r="G785" s="131" t="str">
        <f ca="1">IFERROR(POWER(E785-VLOOKUP(A785,I:J,2,FALSE),2)+POWER(F785-VLOOKUP(A785,I:K,3,FALSE),2),"")</f>
        <v/>
      </c>
      <c r="H785" s="5"/>
      <c r="I785" s="125"/>
      <c r="J785" s="125"/>
      <c r="K785" s="125"/>
      <c r="L785" s="5"/>
      <c r="M785" s="5"/>
      <c r="N785" s="5"/>
      <c r="O785" s="5"/>
      <c r="P785" s="5"/>
      <c r="Q785" s="5"/>
    </row>
    <row r="786" spans="1:17" ht="12.75">
      <c r="A786" s="114"/>
      <c r="B786" s="165"/>
      <c r="C786" s="166"/>
      <c r="D786" s="188"/>
      <c r="E786" s="131" t="str">
        <f t="shared" ref="E786:F786" si="802">IFERROR(C786/($B786*$H$4),"")</f>
        <v/>
      </c>
      <c r="F786" s="131" t="str">
        <f t="shared" si="802"/>
        <v/>
      </c>
      <c r="G786" s="131" t="str">
        <f ca="1">IFERROR(POWER(E786-VLOOKUP(A786,I:J,2,FALSE),2)+POWER(F786-VLOOKUP(A786,I:K,3,FALSE),2),"")</f>
        <v/>
      </c>
      <c r="H786" s="5"/>
      <c r="I786" s="125"/>
      <c r="J786" s="125"/>
      <c r="K786" s="125"/>
      <c r="L786" s="5"/>
      <c r="M786" s="5"/>
      <c r="N786" s="5"/>
      <c r="O786" s="5"/>
      <c r="P786" s="5"/>
      <c r="Q786" s="5"/>
    </row>
    <row r="787" spans="1:17" ht="12.75">
      <c r="A787" s="114"/>
      <c r="B787" s="165"/>
      <c r="C787" s="166"/>
      <c r="D787" s="188"/>
      <c r="E787" s="131" t="str">
        <f t="shared" ref="E787:F787" si="803">IFERROR(C787/($B787*$H$4),"")</f>
        <v/>
      </c>
      <c r="F787" s="131" t="str">
        <f t="shared" si="803"/>
        <v/>
      </c>
      <c r="G787" s="131" t="str">
        <f ca="1">IFERROR(POWER(E787-VLOOKUP(A787,I:J,2,FALSE),2)+POWER(F787-VLOOKUP(A787,I:K,3,FALSE),2),"")</f>
        <v/>
      </c>
      <c r="H787" s="5"/>
      <c r="I787" s="125"/>
      <c r="J787" s="125"/>
      <c r="K787" s="125"/>
      <c r="L787" s="5"/>
      <c r="M787" s="5"/>
      <c r="N787" s="5"/>
      <c r="O787" s="5"/>
      <c r="P787" s="5"/>
      <c r="Q787" s="5"/>
    </row>
    <row r="788" spans="1:17" ht="12.75">
      <c r="A788" s="114"/>
      <c r="B788" s="165"/>
      <c r="C788" s="166"/>
      <c r="D788" s="188"/>
      <c r="E788" s="131" t="str">
        <f t="shared" ref="E788:F788" si="804">IFERROR(C788/($B788*$H$4),"")</f>
        <v/>
      </c>
      <c r="F788" s="131" t="str">
        <f t="shared" si="804"/>
        <v/>
      </c>
      <c r="G788" s="131" t="str">
        <f ca="1">IFERROR(POWER(E788-VLOOKUP(A788,I:J,2,FALSE),2)+POWER(F788-VLOOKUP(A788,I:K,3,FALSE),2),"")</f>
        <v/>
      </c>
      <c r="H788" s="5"/>
      <c r="I788" s="125"/>
      <c r="J788" s="125"/>
      <c r="K788" s="125"/>
      <c r="L788" s="5"/>
      <c r="M788" s="5"/>
      <c r="N788" s="5"/>
      <c r="O788" s="5"/>
      <c r="P788" s="5"/>
      <c r="Q788" s="5"/>
    </row>
    <row r="789" spans="1:17" ht="12.75">
      <c r="A789" s="114"/>
      <c r="B789" s="165"/>
      <c r="C789" s="166"/>
      <c r="D789" s="188"/>
      <c r="E789" s="131" t="str">
        <f t="shared" ref="E789:F789" si="805">IFERROR(C789/($B789*$H$4),"")</f>
        <v/>
      </c>
      <c r="F789" s="131" t="str">
        <f t="shared" si="805"/>
        <v/>
      </c>
      <c r="G789" s="131" t="str">
        <f ca="1">IFERROR(POWER(E789-VLOOKUP(A789,I:J,2,FALSE),2)+POWER(F789-VLOOKUP(A789,I:K,3,FALSE),2),"")</f>
        <v/>
      </c>
      <c r="H789" s="5"/>
      <c r="I789" s="125"/>
      <c r="J789" s="125"/>
      <c r="K789" s="125"/>
      <c r="L789" s="5"/>
      <c r="M789" s="5"/>
      <c r="N789" s="5"/>
      <c r="O789" s="5"/>
      <c r="P789" s="5"/>
      <c r="Q789" s="5"/>
    </row>
    <row r="790" spans="1:17" ht="12.75">
      <c r="A790" s="114"/>
      <c r="B790" s="165"/>
      <c r="C790" s="166"/>
      <c r="D790" s="188"/>
      <c r="E790" s="131" t="str">
        <f t="shared" ref="E790:F790" si="806">IFERROR(C790/($B790*$H$4),"")</f>
        <v/>
      </c>
      <c r="F790" s="131" t="str">
        <f t="shared" si="806"/>
        <v/>
      </c>
      <c r="G790" s="131" t="str">
        <f ca="1">IFERROR(POWER(E790-VLOOKUP(A790,I:J,2,FALSE),2)+POWER(F790-VLOOKUP(A790,I:K,3,FALSE),2),"")</f>
        <v/>
      </c>
      <c r="H790" s="5"/>
      <c r="I790" s="125"/>
      <c r="J790" s="125"/>
      <c r="K790" s="125"/>
      <c r="L790" s="5"/>
      <c r="M790" s="5"/>
      <c r="N790" s="5"/>
      <c r="O790" s="5"/>
      <c r="P790" s="5"/>
      <c r="Q790" s="5"/>
    </row>
    <row r="791" spans="1:17" ht="12.75">
      <c r="A791" s="114"/>
      <c r="B791" s="165"/>
      <c r="C791" s="166"/>
      <c r="D791" s="188"/>
      <c r="E791" s="131" t="str">
        <f t="shared" ref="E791:F791" si="807">IFERROR(C791/($B791*$H$4),"")</f>
        <v/>
      </c>
      <c r="F791" s="131" t="str">
        <f t="shared" si="807"/>
        <v/>
      </c>
      <c r="G791" s="131" t="str">
        <f ca="1">IFERROR(POWER(E791-VLOOKUP(A791,I:J,2,FALSE),2)+POWER(F791-VLOOKUP(A791,I:K,3,FALSE),2),"")</f>
        <v/>
      </c>
      <c r="H791" s="5"/>
      <c r="I791" s="125"/>
      <c r="J791" s="125"/>
      <c r="K791" s="125"/>
      <c r="L791" s="5"/>
      <c r="M791" s="5"/>
      <c r="N791" s="5"/>
      <c r="O791" s="5"/>
      <c r="P791" s="5"/>
      <c r="Q791" s="5"/>
    </row>
    <row r="792" spans="1:17" ht="12.75">
      <c r="A792" s="114"/>
      <c r="B792" s="165"/>
      <c r="C792" s="166"/>
      <c r="D792" s="188"/>
      <c r="E792" s="131" t="str">
        <f t="shared" ref="E792:F792" si="808">IFERROR(C792/($B792*$H$4),"")</f>
        <v/>
      </c>
      <c r="F792" s="131" t="str">
        <f t="shared" si="808"/>
        <v/>
      </c>
      <c r="G792" s="131" t="str">
        <f ca="1">IFERROR(POWER(E792-VLOOKUP(A792,I:J,2,FALSE),2)+POWER(F792-VLOOKUP(A792,I:K,3,FALSE),2),"")</f>
        <v/>
      </c>
      <c r="H792" s="5"/>
      <c r="I792" s="125"/>
      <c r="J792" s="125"/>
      <c r="K792" s="125"/>
      <c r="L792" s="5"/>
      <c r="M792" s="5"/>
      <c r="N792" s="5"/>
      <c r="O792" s="5"/>
      <c r="P792" s="5"/>
      <c r="Q792" s="5"/>
    </row>
    <row r="793" spans="1:17" ht="12.75">
      <c r="A793" s="114"/>
      <c r="B793" s="165"/>
      <c r="C793" s="166"/>
      <c r="D793" s="188"/>
      <c r="E793" s="131" t="str">
        <f t="shared" ref="E793:F793" si="809">IFERROR(C793/($B793*$H$4),"")</f>
        <v/>
      </c>
      <c r="F793" s="131" t="str">
        <f t="shared" si="809"/>
        <v/>
      </c>
      <c r="G793" s="131" t="str">
        <f ca="1">IFERROR(POWER(E793-VLOOKUP(A793,I:J,2,FALSE),2)+POWER(F793-VLOOKUP(A793,I:K,3,FALSE),2),"")</f>
        <v/>
      </c>
      <c r="H793" s="5"/>
      <c r="I793" s="125"/>
      <c r="J793" s="125"/>
      <c r="K793" s="125"/>
      <c r="L793" s="5"/>
      <c r="M793" s="5"/>
      <c r="N793" s="5"/>
      <c r="O793" s="5"/>
      <c r="P793" s="5"/>
      <c r="Q793" s="5"/>
    </row>
    <row r="794" spans="1:17" ht="12.75">
      <c r="A794" s="114"/>
      <c r="B794" s="165"/>
      <c r="C794" s="166"/>
      <c r="D794" s="188"/>
      <c r="E794" s="131" t="str">
        <f t="shared" ref="E794:F794" si="810">IFERROR(C794/($B794*$H$4),"")</f>
        <v/>
      </c>
      <c r="F794" s="131" t="str">
        <f t="shared" si="810"/>
        <v/>
      </c>
      <c r="G794" s="131" t="str">
        <f ca="1">IFERROR(POWER(E794-VLOOKUP(A794,I:J,2,FALSE),2)+POWER(F794-VLOOKUP(A794,I:K,3,FALSE),2),"")</f>
        <v/>
      </c>
      <c r="H794" s="5"/>
      <c r="I794" s="125"/>
      <c r="J794" s="125"/>
      <c r="K794" s="125"/>
      <c r="L794" s="5"/>
      <c r="M794" s="5"/>
      <c r="N794" s="5"/>
      <c r="O794" s="5"/>
      <c r="P794" s="5"/>
      <c r="Q794" s="5"/>
    </row>
    <row r="795" spans="1:17" ht="12.75">
      <c r="A795" s="114"/>
      <c r="B795" s="165"/>
      <c r="C795" s="166"/>
      <c r="D795" s="188"/>
      <c r="E795" s="131" t="str">
        <f t="shared" ref="E795:F795" si="811">IFERROR(C795/($B795*$H$4),"")</f>
        <v/>
      </c>
      <c r="F795" s="131" t="str">
        <f t="shared" si="811"/>
        <v/>
      </c>
      <c r="G795" s="131" t="str">
        <f ca="1">IFERROR(POWER(E795-VLOOKUP(A795,I:J,2,FALSE),2)+POWER(F795-VLOOKUP(A795,I:K,3,FALSE),2),"")</f>
        <v/>
      </c>
      <c r="H795" s="5"/>
      <c r="I795" s="125"/>
      <c r="J795" s="125"/>
      <c r="K795" s="125"/>
      <c r="L795" s="5"/>
      <c r="M795" s="5"/>
      <c r="N795" s="5"/>
      <c r="O795" s="5"/>
      <c r="P795" s="5"/>
      <c r="Q795" s="5"/>
    </row>
    <row r="796" spans="1:17" ht="12.75">
      <c r="A796" s="114"/>
      <c r="B796" s="165"/>
      <c r="C796" s="166"/>
      <c r="D796" s="188"/>
      <c r="E796" s="131" t="str">
        <f t="shared" ref="E796:F796" si="812">IFERROR(C796/($B796*$H$4),"")</f>
        <v/>
      </c>
      <c r="F796" s="131" t="str">
        <f t="shared" si="812"/>
        <v/>
      </c>
      <c r="G796" s="131" t="str">
        <f ca="1">IFERROR(POWER(E796-VLOOKUP(A796,I:J,2,FALSE),2)+POWER(F796-VLOOKUP(A796,I:K,3,FALSE),2),"")</f>
        <v/>
      </c>
      <c r="H796" s="5"/>
      <c r="I796" s="125"/>
      <c r="J796" s="125"/>
      <c r="K796" s="125"/>
      <c r="L796" s="5"/>
      <c r="M796" s="5"/>
      <c r="N796" s="5"/>
      <c r="O796" s="5"/>
      <c r="P796" s="5"/>
      <c r="Q796" s="5"/>
    </row>
    <row r="797" spans="1:17" ht="12.75">
      <c r="A797" s="114"/>
      <c r="B797" s="165"/>
      <c r="C797" s="166"/>
      <c r="D797" s="188"/>
      <c r="E797" s="131" t="str">
        <f t="shared" ref="E797:F797" si="813">IFERROR(C797/($B797*$H$4),"")</f>
        <v/>
      </c>
      <c r="F797" s="131" t="str">
        <f t="shared" si="813"/>
        <v/>
      </c>
      <c r="G797" s="131" t="str">
        <f ca="1">IFERROR(POWER(E797-VLOOKUP(A797,I:J,2,FALSE),2)+POWER(F797-VLOOKUP(A797,I:K,3,FALSE),2),"")</f>
        <v/>
      </c>
      <c r="H797" s="5"/>
      <c r="I797" s="125"/>
      <c r="J797" s="125"/>
      <c r="K797" s="125"/>
      <c r="L797" s="5"/>
      <c r="M797" s="5"/>
      <c r="N797" s="5"/>
      <c r="O797" s="5"/>
      <c r="P797" s="5"/>
      <c r="Q797" s="5"/>
    </row>
    <row r="798" spans="1:17" ht="12.75">
      <c r="A798" s="114"/>
      <c r="B798" s="165"/>
      <c r="C798" s="166"/>
      <c r="D798" s="188"/>
      <c r="E798" s="131" t="str">
        <f t="shared" ref="E798:F798" si="814">IFERROR(C798/($B798*$H$4),"")</f>
        <v/>
      </c>
      <c r="F798" s="131" t="str">
        <f t="shared" si="814"/>
        <v/>
      </c>
      <c r="G798" s="131" t="str">
        <f ca="1">IFERROR(POWER(E798-VLOOKUP(A798,I:J,2,FALSE),2)+POWER(F798-VLOOKUP(A798,I:K,3,FALSE),2),"")</f>
        <v/>
      </c>
      <c r="H798" s="5"/>
      <c r="I798" s="125"/>
      <c r="J798" s="125"/>
      <c r="K798" s="125"/>
      <c r="L798" s="5"/>
      <c r="M798" s="5"/>
      <c r="N798" s="5"/>
      <c r="O798" s="5"/>
      <c r="P798" s="5"/>
      <c r="Q798" s="5"/>
    </row>
    <row r="799" spans="1:17" ht="12.75">
      <c r="A799" s="114"/>
      <c r="B799" s="165"/>
      <c r="C799" s="166"/>
      <c r="D799" s="188"/>
      <c r="E799" s="131" t="str">
        <f t="shared" ref="E799:F799" si="815">IFERROR(C799/($B799*$H$4),"")</f>
        <v/>
      </c>
      <c r="F799" s="131" t="str">
        <f t="shared" si="815"/>
        <v/>
      </c>
      <c r="G799" s="131" t="str">
        <f ca="1">IFERROR(POWER(E799-VLOOKUP(A799,I:J,2,FALSE),2)+POWER(F799-VLOOKUP(A799,I:K,3,FALSE),2),"")</f>
        <v/>
      </c>
      <c r="H799" s="5"/>
      <c r="I799" s="125"/>
      <c r="J799" s="125"/>
      <c r="K799" s="125"/>
      <c r="L799" s="5"/>
      <c r="M799" s="5"/>
      <c r="N799" s="5"/>
      <c r="O799" s="5"/>
      <c r="P799" s="5"/>
      <c r="Q799" s="5"/>
    </row>
    <row r="800" spans="1:17" ht="12.75">
      <c r="A800" s="114"/>
      <c r="B800" s="165"/>
      <c r="C800" s="166"/>
      <c r="D800" s="188"/>
      <c r="E800" s="131" t="str">
        <f t="shared" ref="E800:F800" si="816">IFERROR(C800/($B800*$H$4),"")</f>
        <v/>
      </c>
      <c r="F800" s="131" t="str">
        <f t="shared" si="816"/>
        <v/>
      </c>
      <c r="G800" s="131" t="str">
        <f ca="1">IFERROR(POWER(E800-VLOOKUP(A800,I:J,2,FALSE),2)+POWER(F800-VLOOKUP(A800,I:K,3,FALSE),2),"")</f>
        <v/>
      </c>
      <c r="H800" s="5"/>
      <c r="I800" s="125"/>
      <c r="J800" s="125"/>
      <c r="K800" s="125"/>
      <c r="L800" s="5"/>
      <c r="M800" s="5"/>
      <c r="N800" s="5"/>
      <c r="O800" s="5"/>
      <c r="P800" s="5"/>
      <c r="Q800" s="5"/>
    </row>
    <row r="801" spans="1:17" ht="12.75">
      <c r="A801" s="114"/>
      <c r="B801" s="165"/>
      <c r="C801" s="166"/>
      <c r="D801" s="188"/>
      <c r="E801" s="131" t="str">
        <f t="shared" ref="E801:F801" si="817">IFERROR(C801/($B801*$H$4),"")</f>
        <v/>
      </c>
      <c r="F801" s="131" t="str">
        <f t="shared" si="817"/>
        <v/>
      </c>
      <c r="G801" s="131" t="str">
        <f ca="1">IFERROR(POWER(E801-VLOOKUP(A801,I:J,2,FALSE),2)+POWER(F801-VLOOKUP(A801,I:K,3,FALSE),2),"")</f>
        <v/>
      </c>
      <c r="H801" s="5"/>
      <c r="I801" s="125"/>
      <c r="J801" s="125"/>
      <c r="K801" s="125"/>
      <c r="L801" s="5"/>
      <c r="M801" s="5"/>
      <c r="N801" s="5"/>
      <c r="O801" s="5"/>
      <c r="P801" s="5"/>
      <c r="Q801" s="5"/>
    </row>
    <row r="802" spans="1:17" ht="12.75">
      <c r="A802" s="114"/>
      <c r="B802" s="165"/>
      <c r="C802" s="166"/>
      <c r="D802" s="188"/>
      <c r="E802" s="131" t="str">
        <f t="shared" ref="E802:F802" si="818">IFERROR(C802/($B802*$H$4),"")</f>
        <v/>
      </c>
      <c r="F802" s="131" t="str">
        <f t="shared" si="818"/>
        <v/>
      </c>
      <c r="G802" s="131" t="str">
        <f ca="1">IFERROR(POWER(E802-VLOOKUP(A802,I:J,2,FALSE),2)+POWER(F802-VLOOKUP(A802,I:K,3,FALSE),2),"")</f>
        <v/>
      </c>
      <c r="H802" s="5"/>
      <c r="I802" s="125"/>
      <c r="J802" s="125"/>
      <c r="K802" s="125"/>
      <c r="L802" s="5"/>
      <c r="M802" s="5"/>
      <c r="N802" s="5"/>
      <c r="O802" s="5"/>
      <c r="P802" s="5"/>
      <c r="Q802" s="5"/>
    </row>
    <row r="803" spans="1:17" ht="12.75">
      <c r="A803" s="114"/>
      <c r="B803" s="165"/>
      <c r="C803" s="166"/>
      <c r="D803" s="188"/>
      <c r="E803" s="131" t="str">
        <f t="shared" ref="E803:F803" si="819">IFERROR(C803/($B803*$H$4),"")</f>
        <v/>
      </c>
      <c r="F803" s="131" t="str">
        <f t="shared" si="819"/>
        <v/>
      </c>
      <c r="G803" s="131" t="str">
        <f ca="1">IFERROR(POWER(E803-VLOOKUP(A803,I:J,2,FALSE),2)+POWER(F803-VLOOKUP(A803,I:K,3,FALSE),2),"")</f>
        <v/>
      </c>
      <c r="H803" s="5"/>
      <c r="I803" s="125"/>
      <c r="J803" s="125"/>
      <c r="K803" s="125"/>
      <c r="L803" s="5"/>
      <c r="M803" s="5"/>
      <c r="N803" s="5"/>
      <c r="O803" s="5"/>
      <c r="P803" s="5"/>
      <c r="Q803" s="5"/>
    </row>
    <row r="804" spans="1:17" ht="12.75">
      <c r="A804" s="114"/>
      <c r="B804" s="165"/>
      <c r="C804" s="166"/>
      <c r="D804" s="188"/>
      <c r="E804" s="131" t="str">
        <f t="shared" ref="E804:F804" si="820">IFERROR(C804/($B804*$H$4),"")</f>
        <v/>
      </c>
      <c r="F804" s="131" t="str">
        <f t="shared" si="820"/>
        <v/>
      </c>
      <c r="G804" s="131" t="str">
        <f ca="1">IFERROR(POWER(E804-VLOOKUP(A804,I:J,2,FALSE),2)+POWER(F804-VLOOKUP(A804,I:K,3,FALSE),2),"")</f>
        <v/>
      </c>
      <c r="H804" s="5"/>
      <c r="I804" s="125"/>
      <c r="J804" s="125"/>
      <c r="K804" s="125"/>
      <c r="L804" s="5"/>
      <c r="M804" s="5"/>
      <c r="N804" s="5"/>
      <c r="O804" s="5"/>
      <c r="P804" s="5"/>
      <c r="Q804" s="5"/>
    </row>
    <row r="805" spans="1:17" ht="12.75">
      <c r="A805" s="114"/>
      <c r="B805" s="165"/>
      <c r="C805" s="166"/>
      <c r="D805" s="188"/>
      <c r="E805" s="131" t="str">
        <f t="shared" ref="E805:F805" si="821">IFERROR(C805/($B805*$H$4),"")</f>
        <v/>
      </c>
      <c r="F805" s="131" t="str">
        <f t="shared" si="821"/>
        <v/>
      </c>
      <c r="G805" s="131" t="str">
        <f ca="1">IFERROR(POWER(E805-VLOOKUP(A805,I:J,2,FALSE),2)+POWER(F805-VLOOKUP(A805,I:K,3,FALSE),2),"")</f>
        <v/>
      </c>
      <c r="H805" s="5"/>
      <c r="I805" s="125"/>
      <c r="J805" s="125"/>
      <c r="K805" s="125"/>
      <c r="L805" s="5"/>
      <c r="M805" s="5"/>
      <c r="N805" s="5"/>
      <c r="O805" s="5"/>
      <c r="P805" s="5"/>
      <c r="Q805" s="5"/>
    </row>
    <row r="806" spans="1:17" ht="12.75">
      <c r="A806" s="114"/>
      <c r="B806" s="165"/>
      <c r="C806" s="166"/>
      <c r="D806" s="188"/>
      <c r="E806" s="131" t="str">
        <f t="shared" ref="E806:F806" si="822">IFERROR(C806/($B806*$H$4),"")</f>
        <v/>
      </c>
      <c r="F806" s="131" t="str">
        <f t="shared" si="822"/>
        <v/>
      </c>
      <c r="G806" s="131" t="str">
        <f ca="1">IFERROR(POWER(E806-VLOOKUP(A806,I:J,2,FALSE),2)+POWER(F806-VLOOKUP(A806,I:K,3,FALSE),2),"")</f>
        <v/>
      </c>
      <c r="H806" s="5"/>
      <c r="I806" s="125"/>
      <c r="J806" s="125"/>
      <c r="K806" s="125"/>
      <c r="L806" s="5"/>
      <c r="M806" s="5"/>
      <c r="N806" s="5"/>
      <c r="O806" s="5"/>
      <c r="P806" s="5"/>
      <c r="Q806" s="5"/>
    </row>
    <row r="807" spans="1:17" ht="12.75">
      <c r="A807" s="114"/>
      <c r="B807" s="165"/>
      <c r="C807" s="166"/>
      <c r="D807" s="188"/>
      <c r="E807" s="131" t="str">
        <f t="shared" ref="E807:F807" si="823">IFERROR(C807/($B807*$H$4),"")</f>
        <v/>
      </c>
      <c r="F807" s="131" t="str">
        <f t="shared" si="823"/>
        <v/>
      </c>
      <c r="G807" s="131" t="str">
        <f ca="1">IFERROR(POWER(E807-VLOOKUP(A807,I:J,2,FALSE),2)+POWER(F807-VLOOKUP(A807,I:K,3,FALSE),2),"")</f>
        <v/>
      </c>
      <c r="H807" s="5"/>
      <c r="I807" s="125"/>
      <c r="J807" s="125"/>
      <c r="K807" s="125"/>
      <c r="L807" s="5"/>
      <c r="M807" s="5"/>
      <c r="N807" s="5"/>
      <c r="O807" s="5"/>
      <c r="P807" s="5"/>
      <c r="Q807" s="5"/>
    </row>
    <row r="808" spans="1:17" ht="12.75">
      <c r="A808" s="114"/>
      <c r="B808" s="165"/>
      <c r="C808" s="166"/>
      <c r="D808" s="188"/>
      <c r="E808" s="131" t="str">
        <f t="shared" ref="E808:F808" si="824">IFERROR(C808/($B808*$H$4),"")</f>
        <v/>
      </c>
      <c r="F808" s="131" t="str">
        <f t="shared" si="824"/>
        <v/>
      </c>
      <c r="G808" s="131" t="str">
        <f ca="1">IFERROR(POWER(E808-VLOOKUP(A808,I:J,2,FALSE),2)+POWER(F808-VLOOKUP(A808,I:K,3,FALSE),2),"")</f>
        <v/>
      </c>
      <c r="H808" s="5"/>
      <c r="I808" s="125"/>
      <c r="J808" s="125"/>
      <c r="K808" s="125"/>
      <c r="L808" s="5"/>
      <c r="M808" s="5"/>
      <c r="N808" s="5"/>
      <c r="O808" s="5"/>
      <c r="P808" s="5"/>
      <c r="Q808" s="5"/>
    </row>
    <row r="809" spans="1:17" ht="12.75">
      <c r="A809" s="114"/>
      <c r="B809" s="165"/>
      <c r="C809" s="166"/>
      <c r="D809" s="188"/>
      <c r="E809" s="131" t="str">
        <f t="shared" ref="E809:F809" si="825">IFERROR(C809/($B809*$H$4),"")</f>
        <v/>
      </c>
      <c r="F809" s="131" t="str">
        <f t="shared" si="825"/>
        <v/>
      </c>
      <c r="G809" s="131" t="str">
        <f ca="1">IFERROR(POWER(E809-VLOOKUP(A809,I:J,2,FALSE),2)+POWER(F809-VLOOKUP(A809,I:K,3,FALSE),2),"")</f>
        <v/>
      </c>
      <c r="H809" s="5"/>
      <c r="I809" s="125"/>
      <c r="J809" s="125"/>
      <c r="K809" s="125"/>
      <c r="L809" s="5"/>
      <c r="M809" s="5"/>
      <c r="N809" s="5"/>
      <c r="O809" s="5"/>
      <c r="P809" s="5"/>
      <c r="Q809" s="5"/>
    </row>
    <row r="810" spans="1:17" ht="12.75">
      <c r="A810" s="114"/>
      <c r="B810" s="165"/>
      <c r="C810" s="166"/>
      <c r="D810" s="188"/>
      <c r="E810" s="131" t="str">
        <f t="shared" ref="E810:F810" si="826">IFERROR(C810/($B810*$H$4),"")</f>
        <v/>
      </c>
      <c r="F810" s="131" t="str">
        <f t="shared" si="826"/>
        <v/>
      </c>
      <c r="G810" s="131" t="str">
        <f ca="1">IFERROR(POWER(E810-VLOOKUP(A810,I:J,2,FALSE),2)+POWER(F810-VLOOKUP(A810,I:K,3,FALSE),2),"")</f>
        <v/>
      </c>
      <c r="H810" s="5"/>
      <c r="I810" s="125"/>
      <c r="J810" s="125"/>
      <c r="K810" s="125"/>
      <c r="L810" s="5"/>
      <c r="M810" s="5"/>
      <c r="N810" s="5"/>
      <c r="O810" s="5"/>
      <c r="P810" s="5"/>
      <c r="Q810" s="5"/>
    </row>
    <row r="811" spans="1:17" ht="12.75">
      <c r="A811" s="114"/>
      <c r="B811" s="165"/>
      <c r="C811" s="166"/>
      <c r="D811" s="188"/>
      <c r="E811" s="131" t="str">
        <f t="shared" ref="E811:F811" si="827">IFERROR(C811/($B811*$H$4),"")</f>
        <v/>
      </c>
      <c r="F811" s="131" t="str">
        <f t="shared" si="827"/>
        <v/>
      </c>
      <c r="G811" s="131" t="str">
        <f ca="1">IFERROR(POWER(E811-VLOOKUP(A811,I:J,2,FALSE),2)+POWER(F811-VLOOKUP(A811,I:K,3,FALSE),2),"")</f>
        <v/>
      </c>
      <c r="H811" s="5"/>
      <c r="I811" s="125"/>
      <c r="J811" s="125"/>
      <c r="K811" s="125"/>
      <c r="L811" s="5"/>
      <c r="M811" s="5"/>
      <c r="N811" s="5"/>
      <c r="O811" s="5"/>
      <c r="P811" s="5"/>
      <c r="Q811" s="5"/>
    </row>
    <row r="812" spans="1:17" ht="12.75">
      <c r="A812" s="114"/>
      <c r="B812" s="165"/>
      <c r="C812" s="166"/>
      <c r="D812" s="188"/>
      <c r="E812" s="131" t="str">
        <f t="shared" ref="E812:F812" si="828">IFERROR(C812/($B812*$H$4),"")</f>
        <v/>
      </c>
      <c r="F812" s="131" t="str">
        <f t="shared" si="828"/>
        <v/>
      </c>
      <c r="G812" s="131" t="str">
        <f ca="1">IFERROR(POWER(E812-VLOOKUP(A812,I:J,2,FALSE),2)+POWER(F812-VLOOKUP(A812,I:K,3,FALSE),2),"")</f>
        <v/>
      </c>
      <c r="H812" s="5"/>
      <c r="I812" s="125"/>
      <c r="J812" s="125"/>
      <c r="K812" s="125"/>
      <c r="L812" s="5"/>
      <c r="M812" s="5"/>
      <c r="N812" s="5"/>
      <c r="O812" s="5"/>
      <c r="P812" s="5"/>
      <c r="Q812" s="5"/>
    </row>
    <row r="813" spans="1:17" ht="12.75">
      <c r="A813" s="114"/>
      <c r="B813" s="165"/>
      <c r="C813" s="166"/>
      <c r="D813" s="188"/>
      <c r="E813" s="131" t="str">
        <f t="shared" ref="E813:F813" si="829">IFERROR(C813/($B813*$H$4),"")</f>
        <v/>
      </c>
      <c r="F813" s="131" t="str">
        <f t="shared" si="829"/>
        <v/>
      </c>
      <c r="G813" s="131" t="str">
        <f ca="1">IFERROR(POWER(E813-VLOOKUP(A813,I:J,2,FALSE),2)+POWER(F813-VLOOKUP(A813,I:K,3,FALSE),2),"")</f>
        <v/>
      </c>
      <c r="H813" s="5"/>
      <c r="I813" s="125"/>
      <c r="J813" s="125"/>
      <c r="K813" s="125"/>
      <c r="L813" s="5"/>
      <c r="M813" s="5"/>
      <c r="N813" s="5"/>
      <c r="O813" s="5"/>
      <c r="P813" s="5"/>
      <c r="Q813" s="5"/>
    </row>
    <row r="814" spans="1:17" ht="12.75">
      <c r="A814" s="114"/>
      <c r="B814" s="165"/>
      <c r="C814" s="166"/>
      <c r="D814" s="188"/>
      <c r="E814" s="131" t="str">
        <f t="shared" ref="E814:F814" si="830">IFERROR(C814/($B814*$H$4),"")</f>
        <v/>
      </c>
      <c r="F814" s="131" t="str">
        <f t="shared" si="830"/>
        <v/>
      </c>
      <c r="G814" s="131" t="str">
        <f ca="1">IFERROR(POWER(E814-VLOOKUP(A814,I:J,2,FALSE),2)+POWER(F814-VLOOKUP(A814,I:K,3,FALSE),2),"")</f>
        <v/>
      </c>
      <c r="H814" s="5"/>
      <c r="I814" s="125"/>
      <c r="J814" s="125"/>
      <c r="K814" s="125"/>
      <c r="L814" s="5"/>
      <c r="M814" s="5"/>
      <c r="N814" s="5"/>
      <c r="O814" s="5"/>
      <c r="P814" s="5"/>
      <c r="Q814" s="5"/>
    </row>
    <row r="815" spans="1:17" ht="12.75">
      <c r="A815" s="114"/>
      <c r="B815" s="165"/>
      <c r="C815" s="166"/>
      <c r="D815" s="188"/>
      <c r="E815" s="131" t="str">
        <f t="shared" ref="E815:F815" si="831">IFERROR(C815/($B815*$H$4),"")</f>
        <v/>
      </c>
      <c r="F815" s="131" t="str">
        <f t="shared" si="831"/>
        <v/>
      </c>
      <c r="G815" s="131" t="str">
        <f ca="1">IFERROR(POWER(E815-VLOOKUP(A815,I:J,2,FALSE),2)+POWER(F815-VLOOKUP(A815,I:K,3,FALSE),2),"")</f>
        <v/>
      </c>
      <c r="H815" s="5"/>
      <c r="I815" s="125"/>
      <c r="J815" s="125"/>
      <c r="K815" s="125"/>
      <c r="L815" s="5"/>
      <c r="M815" s="5"/>
      <c r="N815" s="5"/>
      <c r="O815" s="5"/>
      <c r="P815" s="5"/>
      <c r="Q815" s="5"/>
    </row>
    <row r="816" spans="1:17" ht="12.75">
      <c r="A816" s="114"/>
      <c r="B816" s="165"/>
      <c r="C816" s="166"/>
      <c r="D816" s="188"/>
      <c r="E816" s="131" t="str">
        <f t="shared" ref="E816:F816" si="832">IFERROR(C816/($B816*$H$4),"")</f>
        <v/>
      </c>
      <c r="F816" s="131" t="str">
        <f t="shared" si="832"/>
        <v/>
      </c>
      <c r="G816" s="131" t="str">
        <f ca="1">IFERROR(POWER(E816-VLOOKUP(A816,I:J,2,FALSE),2)+POWER(F816-VLOOKUP(A816,I:K,3,FALSE),2),"")</f>
        <v/>
      </c>
      <c r="H816" s="5"/>
      <c r="I816" s="125"/>
      <c r="J816" s="125"/>
      <c r="K816" s="125"/>
      <c r="L816" s="5"/>
      <c r="M816" s="5"/>
      <c r="N816" s="5"/>
      <c r="O816" s="5"/>
      <c r="P816" s="5"/>
      <c r="Q816" s="5"/>
    </row>
    <row r="817" spans="1:17" ht="12.75">
      <c r="A817" s="114"/>
      <c r="B817" s="165"/>
      <c r="C817" s="166"/>
      <c r="D817" s="188"/>
      <c r="E817" s="131" t="str">
        <f t="shared" ref="E817:F817" si="833">IFERROR(C817/($B817*$H$4),"")</f>
        <v/>
      </c>
      <c r="F817" s="131" t="str">
        <f t="shared" si="833"/>
        <v/>
      </c>
      <c r="G817" s="131" t="str">
        <f ca="1">IFERROR(POWER(E817-VLOOKUP(A817,I:J,2,FALSE),2)+POWER(F817-VLOOKUP(A817,I:K,3,FALSE),2),"")</f>
        <v/>
      </c>
      <c r="H817" s="5"/>
      <c r="I817" s="125"/>
      <c r="J817" s="125"/>
      <c r="K817" s="125"/>
      <c r="L817" s="5"/>
      <c r="M817" s="5"/>
      <c r="N817" s="5"/>
      <c r="O817" s="5"/>
      <c r="P817" s="5"/>
      <c r="Q817" s="5"/>
    </row>
    <row r="818" spans="1:17" ht="12.75">
      <c r="A818" s="114"/>
      <c r="B818" s="165"/>
      <c r="C818" s="166"/>
      <c r="D818" s="188"/>
      <c r="E818" s="131" t="str">
        <f t="shared" ref="E818:F818" si="834">IFERROR(C818/($B818*$H$4),"")</f>
        <v/>
      </c>
      <c r="F818" s="131" t="str">
        <f t="shared" si="834"/>
        <v/>
      </c>
      <c r="G818" s="131" t="str">
        <f ca="1">IFERROR(POWER(E818-VLOOKUP(A818,I:J,2,FALSE),2)+POWER(F818-VLOOKUP(A818,I:K,3,FALSE),2),"")</f>
        <v/>
      </c>
      <c r="H818" s="5"/>
      <c r="I818" s="125"/>
      <c r="J818" s="125"/>
      <c r="K818" s="125"/>
      <c r="L818" s="5"/>
      <c r="M818" s="5"/>
      <c r="N818" s="5"/>
      <c r="O818" s="5"/>
      <c r="P818" s="5"/>
      <c r="Q818" s="5"/>
    </row>
    <row r="819" spans="1:17" ht="12.75">
      <c r="A819" s="114"/>
      <c r="B819" s="165"/>
      <c r="C819" s="166"/>
      <c r="D819" s="188"/>
      <c r="E819" s="131" t="str">
        <f t="shared" ref="E819:F819" si="835">IFERROR(C819/($B819*$H$4),"")</f>
        <v/>
      </c>
      <c r="F819" s="131" t="str">
        <f t="shared" si="835"/>
        <v/>
      </c>
      <c r="G819" s="131" t="str">
        <f ca="1">IFERROR(POWER(E819-VLOOKUP(A819,I:J,2,FALSE),2)+POWER(F819-VLOOKUP(A819,I:K,3,FALSE),2),"")</f>
        <v/>
      </c>
      <c r="H819" s="5"/>
      <c r="I819" s="125"/>
      <c r="J819" s="125"/>
      <c r="K819" s="125"/>
      <c r="L819" s="5"/>
      <c r="M819" s="5"/>
      <c r="N819" s="5"/>
      <c r="O819" s="5"/>
      <c r="P819" s="5"/>
      <c r="Q819" s="5"/>
    </row>
    <row r="820" spans="1:17" ht="12.75">
      <c r="A820" s="114"/>
      <c r="B820" s="165"/>
      <c r="C820" s="166"/>
      <c r="D820" s="188"/>
      <c r="E820" s="131" t="str">
        <f t="shared" ref="E820:F820" si="836">IFERROR(C820/($B820*$H$4),"")</f>
        <v/>
      </c>
      <c r="F820" s="131" t="str">
        <f t="shared" si="836"/>
        <v/>
      </c>
      <c r="G820" s="131" t="str">
        <f ca="1">IFERROR(POWER(E820-VLOOKUP(A820,I:J,2,FALSE),2)+POWER(F820-VLOOKUP(A820,I:K,3,FALSE),2),"")</f>
        <v/>
      </c>
      <c r="H820" s="5"/>
      <c r="I820" s="125"/>
      <c r="J820" s="125"/>
      <c r="K820" s="125"/>
      <c r="L820" s="5"/>
      <c r="M820" s="5"/>
      <c r="N820" s="5"/>
      <c r="O820" s="5"/>
      <c r="P820" s="5"/>
      <c r="Q820" s="5"/>
    </row>
    <row r="821" spans="1:17" ht="12.75">
      <c r="A821" s="114"/>
      <c r="B821" s="165"/>
      <c r="C821" s="166"/>
      <c r="D821" s="188"/>
      <c r="E821" s="131" t="str">
        <f t="shared" ref="E821:F821" si="837">IFERROR(C821/($B821*$H$4),"")</f>
        <v/>
      </c>
      <c r="F821" s="131" t="str">
        <f t="shared" si="837"/>
        <v/>
      </c>
      <c r="G821" s="131" t="str">
        <f ca="1">IFERROR(POWER(E821-VLOOKUP(A821,I:J,2,FALSE),2)+POWER(F821-VLOOKUP(A821,I:K,3,FALSE),2),"")</f>
        <v/>
      </c>
      <c r="H821" s="5"/>
      <c r="I821" s="125"/>
      <c r="J821" s="125"/>
      <c r="K821" s="125"/>
      <c r="L821" s="5"/>
      <c r="M821" s="5"/>
      <c r="N821" s="5"/>
      <c r="O821" s="5"/>
      <c r="P821" s="5"/>
      <c r="Q821" s="5"/>
    </row>
    <row r="822" spans="1:17" ht="12.75">
      <c r="A822" s="114"/>
      <c r="B822" s="165"/>
      <c r="C822" s="166"/>
      <c r="D822" s="188"/>
      <c r="E822" s="131" t="str">
        <f t="shared" ref="E822:F822" si="838">IFERROR(C822/($B822*$H$4),"")</f>
        <v/>
      </c>
      <c r="F822" s="131" t="str">
        <f t="shared" si="838"/>
        <v/>
      </c>
      <c r="G822" s="131" t="str">
        <f ca="1">IFERROR(POWER(E822-VLOOKUP(A822,I:J,2,FALSE),2)+POWER(F822-VLOOKUP(A822,I:K,3,FALSE),2),"")</f>
        <v/>
      </c>
      <c r="H822" s="5"/>
      <c r="I822" s="125"/>
      <c r="J822" s="125"/>
      <c r="K822" s="125"/>
      <c r="L822" s="5"/>
      <c r="M822" s="5"/>
      <c r="N822" s="5"/>
      <c r="O822" s="5"/>
      <c r="P822" s="5"/>
      <c r="Q822" s="5"/>
    </row>
    <row r="823" spans="1:17" ht="12.75">
      <c r="A823" s="114"/>
      <c r="B823" s="165"/>
      <c r="C823" s="166"/>
      <c r="D823" s="188"/>
      <c r="E823" s="131" t="str">
        <f t="shared" ref="E823:F823" si="839">IFERROR(C823/($B823*$H$4),"")</f>
        <v/>
      </c>
      <c r="F823" s="131" t="str">
        <f t="shared" si="839"/>
        <v/>
      </c>
      <c r="G823" s="131" t="str">
        <f ca="1">IFERROR(POWER(E823-VLOOKUP(A823,I:J,2,FALSE),2)+POWER(F823-VLOOKUP(A823,I:K,3,FALSE),2),"")</f>
        <v/>
      </c>
      <c r="H823" s="5"/>
      <c r="I823" s="125"/>
      <c r="J823" s="125"/>
      <c r="K823" s="125"/>
      <c r="L823" s="5"/>
      <c r="M823" s="5"/>
      <c r="N823" s="5"/>
      <c r="O823" s="5"/>
      <c r="P823" s="5"/>
      <c r="Q823" s="5"/>
    </row>
    <row r="824" spans="1:17" ht="12.75">
      <c r="A824" s="114"/>
      <c r="B824" s="165"/>
      <c r="C824" s="166"/>
      <c r="D824" s="188"/>
      <c r="E824" s="131" t="str">
        <f t="shared" ref="E824:F824" si="840">IFERROR(C824/($B824*$H$4),"")</f>
        <v/>
      </c>
      <c r="F824" s="131" t="str">
        <f t="shared" si="840"/>
        <v/>
      </c>
      <c r="G824" s="131" t="str">
        <f ca="1">IFERROR(POWER(E824-VLOOKUP(A824,I:J,2,FALSE),2)+POWER(F824-VLOOKUP(A824,I:K,3,FALSE),2),"")</f>
        <v/>
      </c>
      <c r="H824" s="5"/>
      <c r="I824" s="125"/>
      <c r="J824" s="125"/>
      <c r="K824" s="125"/>
      <c r="L824" s="5"/>
      <c r="M824" s="5"/>
      <c r="N824" s="5"/>
      <c r="O824" s="5"/>
      <c r="P824" s="5"/>
      <c r="Q824" s="5"/>
    </row>
    <row r="825" spans="1:17" ht="12.75">
      <c r="A825" s="114"/>
      <c r="B825" s="165"/>
      <c r="C825" s="166"/>
      <c r="D825" s="188"/>
      <c r="E825" s="131" t="str">
        <f t="shared" ref="E825:F825" si="841">IFERROR(C825/($B825*$H$4),"")</f>
        <v/>
      </c>
      <c r="F825" s="131" t="str">
        <f t="shared" si="841"/>
        <v/>
      </c>
      <c r="G825" s="131" t="str">
        <f ca="1">IFERROR(POWER(E825-VLOOKUP(A825,I:J,2,FALSE),2)+POWER(F825-VLOOKUP(A825,I:K,3,FALSE),2),"")</f>
        <v/>
      </c>
      <c r="H825" s="5"/>
      <c r="I825" s="125"/>
      <c r="J825" s="125"/>
      <c r="K825" s="125"/>
      <c r="L825" s="5"/>
      <c r="M825" s="5"/>
      <c r="N825" s="5"/>
      <c r="O825" s="5"/>
      <c r="P825" s="5"/>
      <c r="Q825" s="5"/>
    </row>
    <row r="826" spans="1:17" ht="12.75">
      <c r="A826" s="114"/>
      <c r="B826" s="165"/>
      <c r="C826" s="166"/>
      <c r="D826" s="188"/>
      <c r="E826" s="131" t="str">
        <f t="shared" ref="E826:F826" si="842">IFERROR(C826/($B826*$H$4),"")</f>
        <v/>
      </c>
      <c r="F826" s="131" t="str">
        <f t="shared" si="842"/>
        <v/>
      </c>
      <c r="G826" s="131" t="str">
        <f ca="1">IFERROR(POWER(E826-VLOOKUP(A826,I:J,2,FALSE),2)+POWER(F826-VLOOKUP(A826,I:K,3,FALSE),2),"")</f>
        <v/>
      </c>
      <c r="H826" s="5"/>
      <c r="I826" s="125"/>
      <c r="J826" s="125"/>
      <c r="K826" s="125"/>
      <c r="L826" s="5"/>
      <c r="M826" s="5"/>
      <c r="N826" s="5"/>
      <c r="O826" s="5"/>
      <c r="P826" s="5"/>
      <c r="Q826" s="5"/>
    </row>
    <row r="827" spans="1:17" ht="12.75">
      <c r="A827" s="114"/>
      <c r="B827" s="165"/>
      <c r="C827" s="166"/>
      <c r="D827" s="188"/>
      <c r="E827" s="131" t="str">
        <f t="shared" ref="E827:F827" si="843">IFERROR(C827/($B827*$H$4),"")</f>
        <v/>
      </c>
      <c r="F827" s="131" t="str">
        <f t="shared" si="843"/>
        <v/>
      </c>
      <c r="G827" s="131" t="str">
        <f ca="1">IFERROR(POWER(E827-VLOOKUP(A827,I:J,2,FALSE),2)+POWER(F827-VLOOKUP(A827,I:K,3,FALSE),2),"")</f>
        <v/>
      </c>
      <c r="H827" s="5"/>
      <c r="I827" s="125"/>
      <c r="J827" s="125"/>
      <c r="K827" s="125"/>
      <c r="L827" s="5"/>
      <c r="M827" s="5"/>
      <c r="N827" s="5"/>
      <c r="O827" s="5"/>
      <c r="P827" s="5"/>
      <c r="Q827" s="5"/>
    </row>
    <row r="828" spans="1:17" ht="12.75">
      <c r="A828" s="114"/>
      <c r="B828" s="165"/>
      <c r="C828" s="166"/>
      <c r="D828" s="188"/>
      <c r="E828" s="131" t="str">
        <f t="shared" ref="E828:F828" si="844">IFERROR(C828/($B828*$H$4),"")</f>
        <v/>
      </c>
      <c r="F828" s="131" t="str">
        <f t="shared" si="844"/>
        <v/>
      </c>
      <c r="G828" s="131" t="str">
        <f ca="1">IFERROR(POWER(E828-VLOOKUP(A828,I:J,2,FALSE),2)+POWER(F828-VLOOKUP(A828,I:K,3,FALSE),2),"")</f>
        <v/>
      </c>
      <c r="H828" s="5"/>
      <c r="I828" s="125"/>
      <c r="J828" s="125"/>
      <c r="K828" s="125"/>
      <c r="L828" s="5"/>
      <c r="M828" s="5"/>
      <c r="N828" s="5"/>
      <c r="O828" s="5"/>
      <c r="P828" s="5"/>
      <c r="Q828" s="5"/>
    </row>
    <row r="829" spans="1:17" ht="12.75">
      <c r="A829" s="114"/>
      <c r="B829" s="165"/>
      <c r="C829" s="166"/>
      <c r="D829" s="188"/>
      <c r="E829" s="131" t="str">
        <f t="shared" ref="E829:F829" si="845">IFERROR(C829/($B829*$H$4),"")</f>
        <v/>
      </c>
      <c r="F829" s="131" t="str">
        <f t="shared" si="845"/>
        <v/>
      </c>
      <c r="G829" s="131" t="str">
        <f ca="1">IFERROR(POWER(E829-VLOOKUP(A829,I:J,2,FALSE),2)+POWER(F829-VLOOKUP(A829,I:K,3,FALSE),2),"")</f>
        <v/>
      </c>
      <c r="H829" s="5"/>
      <c r="I829" s="125"/>
      <c r="J829" s="125"/>
      <c r="K829" s="125"/>
      <c r="L829" s="5"/>
      <c r="M829" s="5"/>
      <c r="N829" s="5"/>
      <c r="O829" s="5"/>
      <c r="P829" s="5"/>
      <c r="Q829" s="5"/>
    </row>
    <row r="830" spans="1:17" ht="12.75">
      <c r="A830" s="114"/>
      <c r="B830" s="165"/>
      <c r="C830" s="166"/>
      <c r="D830" s="188"/>
      <c r="E830" s="131" t="str">
        <f t="shared" ref="E830:F830" si="846">IFERROR(C830/($B830*$H$4),"")</f>
        <v/>
      </c>
      <c r="F830" s="131" t="str">
        <f t="shared" si="846"/>
        <v/>
      </c>
      <c r="G830" s="131" t="str">
        <f ca="1">IFERROR(POWER(E830-VLOOKUP(A830,I:J,2,FALSE),2)+POWER(F830-VLOOKUP(A830,I:K,3,FALSE),2),"")</f>
        <v/>
      </c>
      <c r="H830" s="5"/>
      <c r="I830" s="125"/>
      <c r="J830" s="125"/>
      <c r="K830" s="125"/>
      <c r="L830" s="5"/>
      <c r="M830" s="5"/>
      <c r="N830" s="5"/>
      <c r="O830" s="5"/>
      <c r="P830" s="5"/>
      <c r="Q830" s="5"/>
    </row>
    <row r="831" spans="1:17" ht="12.75">
      <c r="A831" s="114"/>
      <c r="B831" s="165"/>
      <c r="C831" s="166"/>
      <c r="D831" s="188"/>
      <c r="E831" s="131" t="str">
        <f t="shared" ref="E831:F831" si="847">IFERROR(C831/($B831*$H$4),"")</f>
        <v/>
      </c>
      <c r="F831" s="131" t="str">
        <f t="shared" si="847"/>
        <v/>
      </c>
      <c r="G831" s="131" t="str">
        <f ca="1">IFERROR(POWER(E831-VLOOKUP(A831,I:J,2,FALSE),2)+POWER(F831-VLOOKUP(A831,I:K,3,FALSE),2),"")</f>
        <v/>
      </c>
      <c r="H831" s="5"/>
      <c r="I831" s="125"/>
      <c r="J831" s="125"/>
      <c r="K831" s="125"/>
      <c r="L831" s="5"/>
      <c r="M831" s="5"/>
      <c r="N831" s="5"/>
      <c r="O831" s="5"/>
      <c r="P831" s="5"/>
      <c r="Q831" s="5"/>
    </row>
    <row r="832" spans="1:17" ht="12.75">
      <c r="A832" s="114"/>
      <c r="B832" s="165"/>
      <c r="C832" s="166"/>
      <c r="D832" s="188"/>
      <c r="E832" s="131" t="str">
        <f t="shared" ref="E832:F832" si="848">IFERROR(C832/($B832*$H$4),"")</f>
        <v/>
      </c>
      <c r="F832" s="131" t="str">
        <f t="shared" si="848"/>
        <v/>
      </c>
      <c r="G832" s="131" t="str">
        <f ca="1">IFERROR(POWER(E832-VLOOKUP(A832,I:J,2,FALSE),2)+POWER(F832-VLOOKUP(A832,I:K,3,FALSE),2),"")</f>
        <v/>
      </c>
      <c r="H832" s="5"/>
      <c r="I832" s="125"/>
      <c r="J832" s="125"/>
      <c r="K832" s="125"/>
      <c r="L832" s="5"/>
      <c r="M832" s="5"/>
      <c r="N832" s="5"/>
      <c r="O832" s="5"/>
      <c r="P832" s="5"/>
      <c r="Q832" s="5"/>
    </row>
    <row r="833" spans="1:17" ht="12.75">
      <c r="A833" s="114"/>
      <c r="B833" s="165"/>
      <c r="C833" s="166"/>
      <c r="D833" s="188"/>
      <c r="E833" s="131" t="str">
        <f t="shared" ref="E833:F833" si="849">IFERROR(C833/($B833*$H$4),"")</f>
        <v/>
      </c>
      <c r="F833" s="131" t="str">
        <f t="shared" si="849"/>
        <v/>
      </c>
      <c r="G833" s="131" t="str">
        <f ca="1">IFERROR(POWER(E833-VLOOKUP(A833,I:J,2,FALSE),2)+POWER(F833-VLOOKUP(A833,I:K,3,FALSE),2),"")</f>
        <v/>
      </c>
      <c r="H833" s="5"/>
      <c r="I833" s="125"/>
      <c r="J833" s="125"/>
      <c r="K833" s="125"/>
      <c r="L833" s="5"/>
      <c r="M833" s="5"/>
      <c r="N833" s="5"/>
      <c r="O833" s="5"/>
      <c r="P833" s="5"/>
      <c r="Q833" s="5"/>
    </row>
    <row r="834" spans="1:17" ht="12.75">
      <c r="A834" s="114"/>
      <c r="B834" s="165"/>
      <c r="C834" s="166"/>
      <c r="D834" s="188"/>
      <c r="E834" s="131" t="str">
        <f t="shared" ref="E834:F834" si="850">IFERROR(C834/($B834*$H$4),"")</f>
        <v/>
      </c>
      <c r="F834" s="131" t="str">
        <f t="shared" si="850"/>
        <v/>
      </c>
      <c r="G834" s="131" t="str">
        <f ca="1">IFERROR(POWER(E834-VLOOKUP(A834,I:J,2,FALSE),2)+POWER(F834-VLOOKUP(A834,I:K,3,FALSE),2),"")</f>
        <v/>
      </c>
      <c r="H834" s="5"/>
      <c r="I834" s="125"/>
      <c r="J834" s="125"/>
      <c r="K834" s="125"/>
      <c r="L834" s="5"/>
      <c r="M834" s="5"/>
      <c r="N834" s="5"/>
      <c r="O834" s="5"/>
      <c r="P834" s="5"/>
      <c r="Q834" s="5"/>
    </row>
    <row r="835" spans="1:17" ht="12.75">
      <c r="A835" s="114"/>
      <c r="B835" s="165"/>
      <c r="C835" s="166"/>
      <c r="D835" s="188"/>
      <c r="E835" s="131" t="str">
        <f t="shared" ref="E835:F835" si="851">IFERROR(C835/($B835*$H$4),"")</f>
        <v/>
      </c>
      <c r="F835" s="131" t="str">
        <f t="shared" si="851"/>
        <v/>
      </c>
      <c r="G835" s="131" t="str">
        <f ca="1">IFERROR(POWER(E835-VLOOKUP(A835,I:J,2,FALSE),2)+POWER(F835-VLOOKUP(A835,I:K,3,FALSE),2),"")</f>
        <v/>
      </c>
      <c r="H835" s="5"/>
      <c r="I835" s="125"/>
      <c r="J835" s="125"/>
      <c r="K835" s="125"/>
      <c r="L835" s="5"/>
      <c r="M835" s="5"/>
      <c r="N835" s="5"/>
      <c r="O835" s="5"/>
      <c r="P835" s="5"/>
      <c r="Q835" s="5"/>
    </row>
    <row r="836" spans="1:17" ht="12.75">
      <c r="A836" s="114"/>
      <c r="B836" s="165"/>
      <c r="C836" s="166"/>
      <c r="D836" s="188"/>
      <c r="E836" s="131" t="str">
        <f t="shared" ref="E836:F836" si="852">IFERROR(C836/($B836*$H$4),"")</f>
        <v/>
      </c>
      <c r="F836" s="131" t="str">
        <f t="shared" si="852"/>
        <v/>
      </c>
      <c r="G836" s="131" t="str">
        <f ca="1">IFERROR(POWER(E836-VLOOKUP(A836,I:J,2,FALSE),2)+POWER(F836-VLOOKUP(A836,I:K,3,FALSE),2),"")</f>
        <v/>
      </c>
      <c r="H836" s="5"/>
      <c r="I836" s="125"/>
      <c r="J836" s="125"/>
      <c r="K836" s="125"/>
      <c r="L836" s="5"/>
      <c r="M836" s="5"/>
      <c r="N836" s="5"/>
      <c r="O836" s="5"/>
      <c r="P836" s="5"/>
      <c r="Q836" s="5"/>
    </row>
    <row r="837" spans="1:17" ht="12.75">
      <c r="A837" s="114"/>
      <c r="B837" s="165"/>
      <c r="C837" s="166"/>
      <c r="D837" s="188"/>
      <c r="E837" s="131" t="str">
        <f t="shared" ref="E837:F837" si="853">IFERROR(C837/($B837*$H$4),"")</f>
        <v/>
      </c>
      <c r="F837" s="131" t="str">
        <f t="shared" si="853"/>
        <v/>
      </c>
      <c r="G837" s="131" t="str">
        <f ca="1">IFERROR(POWER(E837-VLOOKUP(A837,I:J,2,FALSE),2)+POWER(F837-VLOOKUP(A837,I:K,3,FALSE),2),"")</f>
        <v/>
      </c>
      <c r="H837" s="5"/>
      <c r="I837" s="125"/>
      <c r="J837" s="125"/>
      <c r="K837" s="125"/>
      <c r="L837" s="5"/>
      <c r="M837" s="5"/>
      <c r="N837" s="5"/>
      <c r="O837" s="5"/>
      <c r="P837" s="5"/>
      <c r="Q837" s="5"/>
    </row>
    <row r="838" spans="1:17" ht="12.75">
      <c r="A838" s="114"/>
      <c r="B838" s="165"/>
      <c r="C838" s="166"/>
      <c r="D838" s="188"/>
      <c r="E838" s="131" t="str">
        <f t="shared" ref="E838:F838" si="854">IFERROR(C838/($B838*$H$4),"")</f>
        <v/>
      </c>
      <c r="F838" s="131" t="str">
        <f t="shared" si="854"/>
        <v/>
      </c>
      <c r="G838" s="131" t="str">
        <f ca="1">IFERROR(POWER(E838-VLOOKUP(A838,I:J,2,FALSE),2)+POWER(F838-VLOOKUP(A838,I:K,3,FALSE),2),"")</f>
        <v/>
      </c>
      <c r="H838" s="5"/>
      <c r="I838" s="125"/>
      <c r="J838" s="125"/>
      <c r="K838" s="125"/>
      <c r="L838" s="5"/>
      <c r="M838" s="5"/>
      <c r="N838" s="5"/>
      <c r="O838" s="5"/>
      <c r="P838" s="5"/>
      <c r="Q838" s="5"/>
    </row>
    <row r="839" spans="1:17" ht="12.75">
      <c r="A839" s="114"/>
      <c r="B839" s="165"/>
      <c r="C839" s="166"/>
      <c r="D839" s="188"/>
      <c r="E839" s="131" t="str">
        <f t="shared" ref="E839:F839" si="855">IFERROR(C839/($B839*$H$4),"")</f>
        <v/>
      </c>
      <c r="F839" s="131" t="str">
        <f t="shared" si="855"/>
        <v/>
      </c>
      <c r="G839" s="131" t="str">
        <f ca="1">IFERROR(POWER(E839-VLOOKUP(A839,I:J,2,FALSE),2)+POWER(F839-VLOOKUP(A839,I:K,3,FALSE),2),"")</f>
        <v/>
      </c>
      <c r="H839" s="5"/>
      <c r="I839" s="125"/>
      <c r="J839" s="125"/>
      <c r="K839" s="125"/>
      <c r="L839" s="5"/>
      <c r="M839" s="5"/>
      <c r="N839" s="5"/>
      <c r="O839" s="5"/>
      <c r="P839" s="5"/>
      <c r="Q839" s="5"/>
    </row>
    <row r="840" spans="1:17" ht="12.75">
      <c r="A840" s="114"/>
      <c r="B840" s="165"/>
      <c r="C840" s="166"/>
      <c r="D840" s="188"/>
      <c r="E840" s="131" t="str">
        <f t="shared" ref="E840:F840" si="856">IFERROR(C840/($B840*$H$4),"")</f>
        <v/>
      </c>
      <c r="F840" s="131" t="str">
        <f t="shared" si="856"/>
        <v/>
      </c>
      <c r="G840" s="131" t="str">
        <f ca="1">IFERROR(POWER(E840-VLOOKUP(A840,I:J,2,FALSE),2)+POWER(F840-VLOOKUP(A840,I:K,3,FALSE),2),"")</f>
        <v/>
      </c>
      <c r="H840" s="5"/>
      <c r="I840" s="125"/>
      <c r="J840" s="125"/>
      <c r="K840" s="125"/>
      <c r="L840" s="5"/>
      <c r="M840" s="5"/>
      <c r="N840" s="5"/>
      <c r="O840" s="5"/>
      <c r="P840" s="5"/>
      <c r="Q840" s="5"/>
    </row>
    <row r="841" spans="1:17" ht="12.75">
      <c r="A841" s="114"/>
      <c r="B841" s="165"/>
      <c r="C841" s="166"/>
      <c r="D841" s="188"/>
      <c r="E841" s="131" t="str">
        <f t="shared" ref="E841:F841" si="857">IFERROR(C841/($B841*$H$4),"")</f>
        <v/>
      </c>
      <c r="F841" s="131" t="str">
        <f t="shared" si="857"/>
        <v/>
      </c>
      <c r="G841" s="131" t="str">
        <f ca="1">IFERROR(POWER(E841-VLOOKUP(A841,I:J,2,FALSE),2)+POWER(F841-VLOOKUP(A841,I:K,3,FALSE),2),"")</f>
        <v/>
      </c>
      <c r="H841" s="5"/>
      <c r="I841" s="125"/>
      <c r="J841" s="125"/>
      <c r="K841" s="125"/>
      <c r="L841" s="5"/>
      <c r="M841" s="5"/>
      <c r="N841" s="5"/>
      <c r="O841" s="5"/>
      <c r="P841" s="5"/>
      <c r="Q841" s="5"/>
    </row>
    <row r="842" spans="1:17" ht="12.75">
      <c r="A842" s="114"/>
      <c r="B842" s="165"/>
      <c r="C842" s="166"/>
      <c r="D842" s="188"/>
      <c r="E842" s="131" t="str">
        <f t="shared" ref="E842:F842" si="858">IFERROR(C842/($B842*$H$4),"")</f>
        <v/>
      </c>
      <c r="F842" s="131" t="str">
        <f t="shared" si="858"/>
        <v/>
      </c>
      <c r="G842" s="131" t="str">
        <f ca="1">IFERROR(POWER(E842-VLOOKUP(A842,I:J,2,FALSE),2)+POWER(F842-VLOOKUP(A842,I:K,3,FALSE),2),"")</f>
        <v/>
      </c>
      <c r="H842" s="5"/>
      <c r="I842" s="125"/>
      <c r="J842" s="125"/>
      <c r="K842" s="125"/>
      <c r="L842" s="5"/>
      <c r="M842" s="5"/>
      <c r="N842" s="5"/>
      <c r="O842" s="5"/>
      <c r="P842" s="5"/>
      <c r="Q842" s="5"/>
    </row>
    <row r="843" spans="1:17" ht="12.75">
      <c r="A843" s="114"/>
      <c r="B843" s="165"/>
      <c r="C843" s="166"/>
      <c r="D843" s="188"/>
      <c r="E843" s="131" t="str">
        <f t="shared" ref="E843:F843" si="859">IFERROR(C843/($B843*$H$4),"")</f>
        <v/>
      </c>
      <c r="F843" s="131" t="str">
        <f t="shared" si="859"/>
        <v/>
      </c>
      <c r="G843" s="131" t="str">
        <f ca="1">IFERROR(POWER(E843-VLOOKUP(A843,I:J,2,FALSE),2)+POWER(F843-VLOOKUP(A843,I:K,3,FALSE),2),"")</f>
        <v/>
      </c>
      <c r="H843" s="5"/>
      <c r="I843" s="125"/>
      <c r="J843" s="125"/>
      <c r="K843" s="125"/>
      <c r="L843" s="5"/>
      <c r="M843" s="5"/>
      <c r="N843" s="5"/>
      <c r="O843" s="5"/>
      <c r="P843" s="5"/>
      <c r="Q843" s="5"/>
    </row>
    <row r="844" spans="1:17" ht="12.75">
      <c r="A844" s="114"/>
      <c r="B844" s="165"/>
      <c r="C844" s="166"/>
      <c r="D844" s="188"/>
      <c r="E844" s="131" t="str">
        <f t="shared" ref="E844:F844" si="860">IFERROR(C844/($B844*$H$4),"")</f>
        <v/>
      </c>
      <c r="F844" s="131" t="str">
        <f t="shared" si="860"/>
        <v/>
      </c>
      <c r="G844" s="131" t="str">
        <f ca="1">IFERROR(POWER(E844-VLOOKUP(A844,I:J,2,FALSE),2)+POWER(F844-VLOOKUP(A844,I:K,3,FALSE),2),"")</f>
        <v/>
      </c>
      <c r="H844" s="5"/>
      <c r="I844" s="125"/>
      <c r="J844" s="125"/>
      <c r="K844" s="125"/>
      <c r="L844" s="5"/>
      <c r="M844" s="5"/>
      <c r="N844" s="5"/>
      <c r="O844" s="5"/>
      <c r="P844" s="5"/>
      <c r="Q844" s="5"/>
    </row>
    <row r="845" spans="1:17" ht="12.75">
      <c r="A845" s="114"/>
      <c r="B845" s="165"/>
      <c r="C845" s="166"/>
      <c r="D845" s="188"/>
      <c r="E845" s="131" t="str">
        <f t="shared" ref="E845:F845" si="861">IFERROR(C845/($B845*$H$4),"")</f>
        <v/>
      </c>
      <c r="F845" s="131" t="str">
        <f t="shared" si="861"/>
        <v/>
      </c>
      <c r="G845" s="131" t="str">
        <f ca="1">IFERROR(POWER(E845-VLOOKUP(A845,I:J,2,FALSE),2)+POWER(F845-VLOOKUP(A845,I:K,3,FALSE),2),"")</f>
        <v/>
      </c>
      <c r="H845" s="5"/>
      <c r="I845" s="125"/>
      <c r="J845" s="125"/>
      <c r="K845" s="125"/>
      <c r="L845" s="5"/>
      <c r="M845" s="5"/>
      <c r="N845" s="5"/>
      <c r="O845" s="5"/>
      <c r="P845" s="5"/>
      <c r="Q845" s="5"/>
    </row>
    <row r="846" spans="1:17" ht="12.75">
      <c r="A846" s="114"/>
      <c r="B846" s="165"/>
      <c r="C846" s="166"/>
      <c r="D846" s="188"/>
      <c r="E846" s="131" t="str">
        <f t="shared" ref="E846:F846" si="862">IFERROR(C846/($B846*$H$4),"")</f>
        <v/>
      </c>
      <c r="F846" s="131" t="str">
        <f t="shared" si="862"/>
        <v/>
      </c>
      <c r="G846" s="131" t="str">
        <f ca="1">IFERROR(POWER(E846-VLOOKUP(A846,I:J,2,FALSE),2)+POWER(F846-VLOOKUP(A846,I:K,3,FALSE),2),"")</f>
        <v/>
      </c>
      <c r="H846" s="5"/>
      <c r="I846" s="125"/>
      <c r="J846" s="125"/>
      <c r="K846" s="125"/>
      <c r="L846" s="5"/>
      <c r="M846" s="5"/>
      <c r="N846" s="5"/>
      <c r="O846" s="5"/>
      <c r="P846" s="5"/>
      <c r="Q846" s="5"/>
    </row>
    <row r="847" spans="1:17" ht="12.75">
      <c r="A847" s="114"/>
      <c r="B847" s="165"/>
      <c r="C847" s="166"/>
      <c r="D847" s="188"/>
      <c r="E847" s="131" t="str">
        <f t="shared" ref="E847:F847" si="863">IFERROR(C847/($B847*$H$4),"")</f>
        <v/>
      </c>
      <c r="F847" s="131" t="str">
        <f t="shared" si="863"/>
        <v/>
      </c>
      <c r="G847" s="131" t="str">
        <f ca="1">IFERROR(POWER(E847-VLOOKUP(A847,I:J,2,FALSE),2)+POWER(F847-VLOOKUP(A847,I:K,3,FALSE),2),"")</f>
        <v/>
      </c>
      <c r="H847" s="5"/>
      <c r="I847" s="125"/>
      <c r="J847" s="125"/>
      <c r="K847" s="125"/>
      <c r="L847" s="5"/>
      <c r="M847" s="5"/>
      <c r="N847" s="5"/>
      <c r="O847" s="5"/>
      <c r="P847" s="5"/>
      <c r="Q847" s="5"/>
    </row>
    <row r="848" spans="1:17" ht="12.75">
      <c r="A848" s="114"/>
      <c r="B848" s="165"/>
      <c r="C848" s="166"/>
      <c r="D848" s="188"/>
      <c r="E848" s="131" t="str">
        <f t="shared" ref="E848:F848" si="864">IFERROR(C848/($B848*$H$4),"")</f>
        <v/>
      </c>
      <c r="F848" s="131" t="str">
        <f t="shared" si="864"/>
        <v/>
      </c>
      <c r="G848" s="131" t="str">
        <f ca="1">IFERROR(POWER(E848-VLOOKUP(A848,I:J,2,FALSE),2)+POWER(F848-VLOOKUP(A848,I:K,3,FALSE),2),"")</f>
        <v/>
      </c>
      <c r="H848" s="5"/>
      <c r="I848" s="125"/>
      <c r="J848" s="125"/>
      <c r="K848" s="125"/>
      <c r="L848" s="5"/>
      <c r="M848" s="5"/>
      <c r="N848" s="5"/>
      <c r="O848" s="5"/>
      <c r="P848" s="5"/>
      <c r="Q848" s="5"/>
    </row>
    <row r="849" spans="1:17" ht="12.75">
      <c r="A849" s="114"/>
      <c r="B849" s="165"/>
      <c r="C849" s="166"/>
      <c r="D849" s="188"/>
      <c r="E849" s="131" t="str">
        <f t="shared" ref="E849:F849" si="865">IFERROR(C849/($B849*$H$4),"")</f>
        <v/>
      </c>
      <c r="F849" s="131" t="str">
        <f t="shared" si="865"/>
        <v/>
      </c>
      <c r="G849" s="131" t="str">
        <f ca="1">IFERROR(POWER(E849-VLOOKUP(A849,I:J,2,FALSE),2)+POWER(F849-VLOOKUP(A849,I:K,3,FALSE),2),"")</f>
        <v/>
      </c>
      <c r="H849" s="5"/>
      <c r="I849" s="125"/>
      <c r="J849" s="125"/>
      <c r="K849" s="125"/>
      <c r="L849" s="5"/>
      <c r="M849" s="5"/>
      <c r="N849" s="5"/>
      <c r="O849" s="5"/>
      <c r="P849" s="5"/>
      <c r="Q849" s="5"/>
    </row>
    <row r="850" spans="1:17" ht="12.75">
      <c r="A850" s="114"/>
      <c r="B850" s="165"/>
      <c r="C850" s="166"/>
      <c r="D850" s="188"/>
      <c r="E850" s="131" t="str">
        <f t="shared" ref="E850:F850" si="866">IFERROR(C850/($B850*$H$4),"")</f>
        <v/>
      </c>
      <c r="F850" s="131" t="str">
        <f t="shared" si="866"/>
        <v/>
      </c>
      <c r="G850" s="131" t="str">
        <f ca="1">IFERROR(POWER(E850-VLOOKUP(A850,I:J,2,FALSE),2)+POWER(F850-VLOOKUP(A850,I:K,3,FALSE),2),"")</f>
        <v/>
      </c>
      <c r="H850" s="5"/>
      <c r="I850" s="125"/>
      <c r="J850" s="125"/>
      <c r="K850" s="125"/>
      <c r="L850" s="5"/>
      <c r="M850" s="5"/>
      <c r="N850" s="5"/>
      <c r="O850" s="5"/>
      <c r="P850" s="5"/>
      <c r="Q850" s="5"/>
    </row>
    <row r="851" spans="1:17" ht="12.75">
      <c r="A851" s="114"/>
      <c r="B851" s="165"/>
      <c r="C851" s="166"/>
      <c r="D851" s="188"/>
      <c r="E851" s="131" t="str">
        <f t="shared" ref="E851:F851" si="867">IFERROR(C851/($B851*$H$4),"")</f>
        <v/>
      </c>
      <c r="F851" s="131" t="str">
        <f t="shared" si="867"/>
        <v/>
      </c>
      <c r="G851" s="131" t="str">
        <f ca="1">IFERROR(POWER(E851-VLOOKUP(A851,I:J,2,FALSE),2)+POWER(F851-VLOOKUP(A851,I:K,3,FALSE),2),"")</f>
        <v/>
      </c>
      <c r="H851" s="5"/>
      <c r="I851" s="125"/>
      <c r="J851" s="125"/>
      <c r="K851" s="125"/>
      <c r="L851" s="5"/>
      <c r="M851" s="5"/>
      <c r="N851" s="5"/>
      <c r="O851" s="5"/>
      <c r="P851" s="5"/>
      <c r="Q851" s="5"/>
    </row>
    <row r="852" spans="1:17" ht="12.75">
      <c r="A852" s="114"/>
      <c r="B852" s="165"/>
      <c r="C852" s="166"/>
      <c r="D852" s="188"/>
      <c r="E852" s="131" t="str">
        <f t="shared" ref="E852:F852" si="868">IFERROR(C852/($B852*$H$4),"")</f>
        <v/>
      </c>
      <c r="F852" s="131" t="str">
        <f t="shared" si="868"/>
        <v/>
      </c>
      <c r="G852" s="131" t="str">
        <f ca="1">IFERROR(POWER(E852-VLOOKUP(A852,I:J,2,FALSE),2)+POWER(F852-VLOOKUP(A852,I:K,3,FALSE),2),"")</f>
        <v/>
      </c>
      <c r="H852" s="5"/>
      <c r="I852" s="125"/>
      <c r="J852" s="125"/>
      <c r="K852" s="125"/>
      <c r="L852" s="5"/>
      <c r="M852" s="5"/>
      <c r="N852" s="5"/>
      <c r="O852" s="5"/>
      <c r="P852" s="5"/>
      <c r="Q852" s="5"/>
    </row>
    <row r="853" spans="1:17" ht="12.75">
      <c r="A853" s="114"/>
      <c r="B853" s="165"/>
      <c r="C853" s="166"/>
      <c r="D853" s="188"/>
      <c r="E853" s="131" t="str">
        <f t="shared" ref="E853:F853" si="869">IFERROR(C853/($B853*$H$4),"")</f>
        <v/>
      </c>
      <c r="F853" s="131" t="str">
        <f t="shared" si="869"/>
        <v/>
      </c>
      <c r="G853" s="131" t="str">
        <f ca="1">IFERROR(POWER(E853-VLOOKUP(A853,I:J,2,FALSE),2)+POWER(F853-VLOOKUP(A853,I:K,3,FALSE),2),"")</f>
        <v/>
      </c>
      <c r="H853" s="5"/>
      <c r="I853" s="125"/>
      <c r="J853" s="125"/>
      <c r="K853" s="125"/>
      <c r="L853" s="5"/>
      <c r="M853" s="5"/>
      <c r="N853" s="5"/>
      <c r="O853" s="5"/>
      <c r="P853" s="5"/>
      <c r="Q853" s="5"/>
    </row>
    <row r="854" spans="1:17" ht="12.75">
      <c r="A854" s="114"/>
      <c r="B854" s="165"/>
      <c r="C854" s="166"/>
      <c r="D854" s="188"/>
      <c r="E854" s="131" t="str">
        <f t="shared" ref="E854:F854" si="870">IFERROR(C854/($B854*$H$4),"")</f>
        <v/>
      </c>
      <c r="F854" s="131" t="str">
        <f t="shared" si="870"/>
        <v/>
      </c>
      <c r="G854" s="131" t="str">
        <f ca="1">IFERROR(POWER(E854-VLOOKUP(A854,I:J,2,FALSE),2)+POWER(F854-VLOOKUP(A854,I:K,3,FALSE),2),"")</f>
        <v/>
      </c>
      <c r="H854" s="5"/>
      <c r="I854" s="125"/>
      <c r="J854" s="125"/>
      <c r="K854" s="125"/>
      <c r="L854" s="5"/>
      <c r="M854" s="5"/>
      <c r="N854" s="5"/>
      <c r="O854" s="5"/>
      <c r="P854" s="5"/>
      <c r="Q854" s="5"/>
    </row>
    <row r="855" spans="1:17" ht="12.75">
      <c r="A855" s="114"/>
      <c r="B855" s="165"/>
      <c r="C855" s="166"/>
      <c r="D855" s="188"/>
      <c r="E855" s="131" t="str">
        <f t="shared" ref="E855:F855" si="871">IFERROR(C855/($B855*$H$4),"")</f>
        <v/>
      </c>
      <c r="F855" s="131" t="str">
        <f t="shared" si="871"/>
        <v/>
      </c>
      <c r="G855" s="131" t="str">
        <f ca="1">IFERROR(POWER(E855-VLOOKUP(A855,I:J,2,FALSE),2)+POWER(F855-VLOOKUP(A855,I:K,3,FALSE),2),"")</f>
        <v/>
      </c>
      <c r="H855" s="5"/>
      <c r="I855" s="125"/>
      <c r="J855" s="125"/>
      <c r="K855" s="125"/>
      <c r="L855" s="5"/>
      <c r="M855" s="5"/>
      <c r="N855" s="5"/>
      <c r="O855" s="5"/>
      <c r="P855" s="5"/>
      <c r="Q855" s="5"/>
    </row>
    <row r="856" spans="1:17" ht="12.75">
      <c r="A856" s="114"/>
      <c r="B856" s="165"/>
      <c r="C856" s="166"/>
      <c r="D856" s="188"/>
      <c r="E856" s="131" t="str">
        <f t="shared" ref="E856:F856" si="872">IFERROR(C856/($B856*$H$4),"")</f>
        <v/>
      </c>
      <c r="F856" s="131" t="str">
        <f t="shared" si="872"/>
        <v/>
      </c>
      <c r="G856" s="131" t="str">
        <f ca="1">IFERROR(POWER(E856-VLOOKUP(A856,I:J,2,FALSE),2)+POWER(F856-VLOOKUP(A856,I:K,3,FALSE),2),"")</f>
        <v/>
      </c>
      <c r="H856" s="5"/>
      <c r="I856" s="125"/>
      <c r="J856" s="125"/>
      <c r="K856" s="125"/>
      <c r="L856" s="5"/>
      <c r="M856" s="5"/>
      <c r="N856" s="5"/>
      <c r="O856" s="5"/>
      <c r="P856" s="5"/>
      <c r="Q856" s="5"/>
    </row>
    <row r="857" spans="1:17" ht="12.75">
      <c r="A857" s="114"/>
      <c r="B857" s="165"/>
      <c r="C857" s="166"/>
      <c r="D857" s="188"/>
      <c r="E857" s="131" t="str">
        <f t="shared" ref="E857:F857" si="873">IFERROR(C857/($B857*$H$4),"")</f>
        <v/>
      </c>
      <c r="F857" s="131" t="str">
        <f t="shared" si="873"/>
        <v/>
      </c>
      <c r="G857" s="131" t="str">
        <f ca="1">IFERROR(POWER(E857-VLOOKUP(A857,I:J,2,FALSE),2)+POWER(F857-VLOOKUP(A857,I:K,3,FALSE),2),"")</f>
        <v/>
      </c>
      <c r="H857" s="5"/>
      <c r="I857" s="125"/>
      <c r="J857" s="125"/>
      <c r="K857" s="125"/>
      <c r="L857" s="5"/>
      <c r="M857" s="5"/>
      <c r="N857" s="5"/>
      <c r="O857" s="5"/>
      <c r="P857" s="5"/>
      <c r="Q857" s="5"/>
    </row>
    <row r="858" spans="1:17" ht="12.75">
      <c r="A858" s="114"/>
      <c r="B858" s="165"/>
      <c r="C858" s="166"/>
      <c r="D858" s="188"/>
      <c r="E858" s="131" t="str">
        <f t="shared" ref="E858:F858" si="874">IFERROR(C858/($B858*$H$4),"")</f>
        <v/>
      </c>
      <c r="F858" s="131" t="str">
        <f t="shared" si="874"/>
        <v/>
      </c>
      <c r="G858" s="131" t="str">
        <f ca="1">IFERROR(POWER(E858-VLOOKUP(A858,I:J,2,FALSE),2)+POWER(F858-VLOOKUP(A858,I:K,3,FALSE),2),"")</f>
        <v/>
      </c>
      <c r="H858" s="5"/>
      <c r="I858" s="125"/>
      <c r="J858" s="125"/>
      <c r="K858" s="125"/>
      <c r="L858" s="5"/>
      <c r="M858" s="5"/>
      <c r="N858" s="5"/>
      <c r="O858" s="5"/>
      <c r="P858" s="5"/>
      <c r="Q858" s="5"/>
    </row>
    <row r="859" spans="1:17" ht="12.75">
      <c r="A859" s="114"/>
      <c r="B859" s="165"/>
      <c r="C859" s="166"/>
      <c r="D859" s="188"/>
      <c r="E859" s="131" t="str">
        <f t="shared" ref="E859:F859" si="875">IFERROR(C859/($B859*$H$4),"")</f>
        <v/>
      </c>
      <c r="F859" s="131" t="str">
        <f t="shared" si="875"/>
        <v/>
      </c>
      <c r="G859" s="131" t="str">
        <f ca="1">IFERROR(POWER(E859-VLOOKUP(A859,I:J,2,FALSE),2)+POWER(F859-VLOOKUP(A859,I:K,3,FALSE),2),"")</f>
        <v/>
      </c>
      <c r="H859" s="5"/>
      <c r="I859" s="125"/>
      <c r="J859" s="125"/>
      <c r="K859" s="125"/>
      <c r="L859" s="5"/>
      <c r="M859" s="5"/>
      <c r="N859" s="5"/>
      <c r="O859" s="5"/>
      <c r="P859" s="5"/>
      <c r="Q859" s="5"/>
    </row>
    <row r="860" spans="1:17" ht="12.75">
      <c r="A860" s="114"/>
      <c r="B860" s="165"/>
      <c r="C860" s="166"/>
      <c r="D860" s="188"/>
      <c r="E860" s="131" t="str">
        <f t="shared" ref="E860:F860" si="876">IFERROR(C860/($B860*$H$4),"")</f>
        <v/>
      </c>
      <c r="F860" s="131" t="str">
        <f t="shared" si="876"/>
        <v/>
      </c>
      <c r="G860" s="131" t="str">
        <f ca="1">IFERROR(POWER(E860-VLOOKUP(A860,I:J,2,FALSE),2)+POWER(F860-VLOOKUP(A860,I:K,3,FALSE),2),"")</f>
        <v/>
      </c>
      <c r="H860" s="5"/>
      <c r="I860" s="125"/>
      <c r="J860" s="125"/>
      <c r="K860" s="125"/>
      <c r="L860" s="5"/>
      <c r="M860" s="5"/>
      <c r="N860" s="5"/>
      <c r="O860" s="5"/>
      <c r="P860" s="5"/>
      <c r="Q860" s="5"/>
    </row>
    <row r="861" spans="1:17" ht="12.75">
      <c r="A861" s="114"/>
      <c r="B861" s="165"/>
      <c r="C861" s="166"/>
      <c r="D861" s="188"/>
      <c r="E861" s="131" t="str">
        <f t="shared" ref="E861:F861" si="877">IFERROR(C861/($B861*$H$4),"")</f>
        <v/>
      </c>
      <c r="F861" s="131" t="str">
        <f t="shared" si="877"/>
        <v/>
      </c>
      <c r="G861" s="131" t="str">
        <f ca="1">IFERROR(POWER(E861-VLOOKUP(A861,I:J,2,FALSE),2)+POWER(F861-VLOOKUP(A861,I:K,3,FALSE),2),"")</f>
        <v/>
      </c>
      <c r="H861" s="5"/>
      <c r="I861" s="125"/>
      <c r="J861" s="125"/>
      <c r="K861" s="125"/>
      <c r="L861" s="5"/>
      <c r="M861" s="5"/>
      <c r="N861" s="5"/>
      <c r="O861" s="5"/>
      <c r="P861" s="5"/>
      <c r="Q861" s="5"/>
    </row>
    <row r="862" spans="1:17" ht="12.75">
      <c r="A862" s="114"/>
      <c r="B862" s="165"/>
      <c r="C862" s="166"/>
      <c r="D862" s="188"/>
      <c r="E862" s="131" t="str">
        <f t="shared" ref="E862:F862" si="878">IFERROR(C862/($B862*$H$4),"")</f>
        <v/>
      </c>
      <c r="F862" s="131" t="str">
        <f t="shared" si="878"/>
        <v/>
      </c>
      <c r="G862" s="131" t="str">
        <f ca="1">IFERROR(POWER(E862-VLOOKUP(A862,I:J,2,FALSE),2)+POWER(F862-VLOOKUP(A862,I:K,3,FALSE),2),"")</f>
        <v/>
      </c>
      <c r="H862" s="5"/>
      <c r="I862" s="125"/>
      <c r="J862" s="125"/>
      <c r="K862" s="125"/>
      <c r="L862" s="5"/>
      <c r="M862" s="5"/>
      <c r="N862" s="5"/>
      <c r="O862" s="5"/>
      <c r="P862" s="5"/>
      <c r="Q862" s="5"/>
    </row>
    <row r="863" spans="1:17" ht="12.75">
      <c r="A863" s="114"/>
      <c r="B863" s="165"/>
      <c r="C863" s="166"/>
      <c r="D863" s="188"/>
      <c r="E863" s="131" t="str">
        <f t="shared" ref="E863:F863" si="879">IFERROR(C863/($B863*$H$4),"")</f>
        <v/>
      </c>
      <c r="F863" s="131" t="str">
        <f t="shared" si="879"/>
        <v/>
      </c>
      <c r="G863" s="131" t="str">
        <f ca="1">IFERROR(POWER(E863-VLOOKUP(A863,I:J,2,FALSE),2)+POWER(F863-VLOOKUP(A863,I:K,3,FALSE),2),"")</f>
        <v/>
      </c>
      <c r="H863" s="5"/>
      <c r="I863" s="125"/>
      <c r="J863" s="125"/>
      <c r="K863" s="125"/>
      <c r="L863" s="5"/>
      <c r="M863" s="5"/>
      <c r="N863" s="5"/>
      <c r="O863" s="5"/>
      <c r="P863" s="5"/>
      <c r="Q863" s="5"/>
    </row>
    <row r="864" spans="1:17" ht="12.75">
      <c r="A864" s="114"/>
      <c r="B864" s="165"/>
      <c r="C864" s="166"/>
      <c r="D864" s="188"/>
      <c r="E864" s="131" t="str">
        <f t="shared" ref="E864:F864" si="880">IFERROR(C864/($B864*$H$4),"")</f>
        <v/>
      </c>
      <c r="F864" s="131" t="str">
        <f t="shared" si="880"/>
        <v/>
      </c>
      <c r="G864" s="131" t="str">
        <f ca="1">IFERROR(POWER(E864-VLOOKUP(A864,I:J,2,FALSE),2)+POWER(F864-VLOOKUP(A864,I:K,3,FALSE),2),"")</f>
        <v/>
      </c>
      <c r="H864" s="5"/>
      <c r="I864" s="125"/>
      <c r="J864" s="125"/>
      <c r="K864" s="125"/>
      <c r="L864" s="5"/>
      <c r="M864" s="5"/>
      <c r="N864" s="5"/>
      <c r="O864" s="5"/>
      <c r="P864" s="5"/>
      <c r="Q864" s="5"/>
    </row>
    <row r="865" spans="1:17" ht="12.75">
      <c r="A865" s="114"/>
      <c r="B865" s="165"/>
      <c r="C865" s="166"/>
      <c r="D865" s="188"/>
      <c r="E865" s="131" t="str">
        <f t="shared" ref="E865:F865" si="881">IFERROR(C865/($B865*$H$4),"")</f>
        <v/>
      </c>
      <c r="F865" s="131" t="str">
        <f t="shared" si="881"/>
        <v/>
      </c>
      <c r="G865" s="131" t="str">
        <f ca="1">IFERROR(POWER(E865-VLOOKUP(A865,I:J,2,FALSE),2)+POWER(F865-VLOOKUP(A865,I:K,3,FALSE),2),"")</f>
        <v/>
      </c>
      <c r="H865" s="5"/>
      <c r="I865" s="125"/>
      <c r="J865" s="125"/>
      <c r="K865" s="125"/>
      <c r="L865" s="5"/>
      <c r="M865" s="5"/>
      <c r="N865" s="5"/>
      <c r="O865" s="5"/>
      <c r="P865" s="5"/>
      <c r="Q865" s="5"/>
    </row>
    <row r="866" spans="1:17" ht="12.75">
      <c r="A866" s="114"/>
      <c r="B866" s="165"/>
      <c r="C866" s="166"/>
      <c r="D866" s="188"/>
      <c r="E866" s="131" t="str">
        <f t="shared" ref="E866:F866" si="882">IFERROR(C866/($B866*$H$4),"")</f>
        <v/>
      </c>
      <c r="F866" s="131" t="str">
        <f t="shared" si="882"/>
        <v/>
      </c>
      <c r="G866" s="131" t="str">
        <f ca="1">IFERROR(POWER(E866-VLOOKUP(A866,I:J,2,FALSE),2)+POWER(F866-VLOOKUP(A866,I:K,3,FALSE),2),"")</f>
        <v/>
      </c>
      <c r="H866" s="5"/>
      <c r="I866" s="125"/>
      <c r="J866" s="125"/>
      <c r="K866" s="125"/>
      <c r="L866" s="5"/>
      <c r="M866" s="5"/>
      <c r="N866" s="5"/>
      <c r="O866" s="5"/>
      <c r="P866" s="5"/>
      <c r="Q866" s="5"/>
    </row>
    <row r="867" spans="1:17" ht="12.75">
      <c r="A867" s="114"/>
      <c r="B867" s="165"/>
      <c r="C867" s="166"/>
      <c r="D867" s="188"/>
      <c r="E867" s="131" t="str">
        <f t="shared" ref="E867:F867" si="883">IFERROR(C867/($B867*$H$4),"")</f>
        <v/>
      </c>
      <c r="F867" s="131" t="str">
        <f t="shared" si="883"/>
        <v/>
      </c>
      <c r="G867" s="131" t="str">
        <f ca="1">IFERROR(POWER(E867-VLOOKUP(A867,I:J,2,FALSE),2)+POWER(F867-VLOOKUP(A867,I:K,3,FALSE),2),"")</f>
        <v/>
      </c>
      <c r="H867" s="5"/>
      <c r="I867" s="125"/>
      <c r="J867" s="125"/>
      <c r="K867" s="125"/>
      <c r="L867" s="5"/>
      <c r="M867" s="5"/>
      <c r="N867" s="5"/>
      <c r="O867" s="5"/>
      <c r="P867" s="5"/>
      <c r="Q867" s="5"/>
    </row>
    <row r="868" spans="1:17" ht="12.75">
      <c r="A868" s="114"/>
      <c r="B868" s="165"/>
      <c r="C868" s="166"/>
      <c r="D868" s="188"/>
      <c r="E868" s="131" t="str">
        <f t="shared" ref="E868:F868" si="884">IFERROR(C868/($B868*$H$4),"")</f>
        <v/>
      </c>
      <c r="F868" s="131" t="str">
        <f t="shared" si="884"/>
        <v/>
      </c>
      <c r="G868" s="131" t="str">
        <f ca="1">IFERROR(POWER(E868-VLOOKUP(A868,I:J,2,FALSE),2)+POWER(F868-VLOOKUP(A868,I:K,3,FALSE),2),"")</f>
        <v/>
      </c>
      <c r="H868" s="5"/>
      <c r="I868" s="125"/>
      <c r="J868" s="125"/>
      <c r="K868" s="125"/>
      <c r="L868" s="5"/>
      <c r="M868" s="5"/>
      <c r="N868" s="5"/>
      <c r="O868" s="5"/>
      <c r="P868" s="5"/>
      <c r="Q868" s="5"/>
    </row>
    <row r="869" spans="1:17" ht="12.75">
      <c r="A869" s="114"/>
      <c r="B869" s="165"/>
      <c r="C869" s="166"/>
      <c r="D869" s="188"/>
      <c r="E869" s="131" t="str">
        <f t="shared" ref="E869:F869" si="885">IFERROR(C869/($B869*$H$4),"")</f>
        <v/>
      </c>
      <c r="F869" s="131" t="str">
        <f t="shared" si="885"/>
        <v/>
      </c>
      <c r="G869" s="131" t="str">
        <f ca="1">IFERROR(POWER(E869-VLOOKUP(A869,I:J,2,FALSE),2)+POWER(F869-VLOOKUP(A869,I:K,3,FALSE),2),"")</f>
        <v/>
      </c>
      <c r="H869" s="5"/>
      <c r="I869" s="125"/>
      <c r="J869" s="125"/>
      <c r="K869" s="125"/>
      <c r="L869" s="5"/>
      <c r="M869" s="5"/>
      <c r="N869" s="5"/>
      <c r="O869" s="5"/>
      <c r="P869" s="5"/>
      <c r="Q869" s="5"/>
    </row>
    <row r="870" spans="1:17" ht="12.75">
      <c r="A870" s="114"/>
      <c r="B870" s="165"/>
      <c r="C870" s="166"/>
      <c r="D870" s="188"/>
      <c r="E870" s="131" t="str">
        <f t="shared" ref="E870:F870" si="886">IFERROR(C870/($B870*$H$4),"")</f>
        <v/>
      </c>
      <c r="F870" s="131" t="str">
        <f t="shared" si="886"/>
        <v/>
      </c>
      <c r="G870" s="131" t="str">
        <f ca="1">IFERROR(POWER(E870-VLOOKUP(A870,I:J,2,FALSE),2)+POWER(F870-VLOOKUP(A870,I:K,3,FALSE),2),"")</f>
        <v/>
      </c>
      <c r="H870" s="5"/>
      <c r="I870" s="125"/>
      <c r="J870" s="125"/>
      <c r="K870" s="125"/>
      <c r="L870" s="5"/>
      <c r="M870" s="5"/>
      <c r="N870" s="5"/>
      <c r="O870" s="5"/>
      <c r="P870" s="5"/>
      <c r="Q870" s="5"/>
    </row>
    <row r="871" spans="1:17" ht="12.75">
      <c r="A871" s="114"/>
      <c r="B871" s="165"/>
      <c r="C871" s="166"/>
      <c r="D871" s="188"/>
      <c r="E871" s="131" t="str">
        <f t="shared" ref="E871:F871" si="887">IFERROR(C871/($B871*$H$4),"")</f>
        <v/>
      </c>
      <c r="F871" s="131" t="str">
        <f t="shared" si="887"/>
        <v/>
      </c>
      <c r="G871" s="131" t="str">
        <f ca="1">IFERROR(POWER(E871-VLOOKUP(A871,I:J,2,FALSE),2)+POWER(F871-VLOOKUP(A871,I:K,3,FALSE),2),"")</f>
        <v/>
      </c>
      <c r="H871" s="5"/>
      <c r="I871" s="125"/>
      <c r="J871" s="125"/>
      <c r="K871" s="125"/>
      <c r="L871" s="5"/>
      <c r="M871" s="5"/>
      <c r="N871" s="5"/>
      <c r="O871" s="5"/>
      <c r="P871" s="5"/>
      <c r="Q871" s="5"/>
    </row>
    <row r="872" spans="1:17" ht="12.75">
      <c r="A872" s="114"/>
      <c r="B872" s="165"/>
      <c r="C872" s="166"/>
      <c r="D872" s="188"/>
      <c r="E872" s="131" t="str">
        <f t="shared" ref="E872:F872" si="888">IFERROR(C872/($B872*$H$4),"")</f>
        <v/>
      </c>
      <c r="F872" s="131" t="str">
        <f t="shared" si="888"/>
        <v/>
      </c>
      <c r="G872" s="131" t="str">
        <f ca="1">IFERROR(POWER(E872-VLOOKUP(A872,I:J,2,FALSE),2)+POWER(F872-VLOOKUP(A872,I:K,3,FALSE),2),"")</f>
        <v/>
      </c>
      <c r="H872" s="5"/>
      <c r="I872" s="125"/>
      <c r="J872" s="125"/>
      <c r="K872" s="125"/>
      <c r="L872" s="5"/>
      <c r="M872" s="5"/>
      <c r="N872" s="5"/>
      <c r="O872" s="5"/>
      <c r="P872" s="5"/>
      <c r="Q872" s="5"/>
    </row>
    <row r="873" spans="1:17" ht="12.75">
      <c r="A873" s="114"/>
      <c r="B873" s="165"/>
      <c r="C873" s="166"/>
      <c r="D873" s="188"/>
      <c r="E873" s="131" t="str">
        <f t="shared" ref="E873:F873" si="889">IFERROR(C873/($B873*$H$4),"")</f>
        <v/>
      </c>
      <c r="F873" s="131" t="str">
        <f t="shared" si="889"/>
        <v/>
      </c>
      <c r="G873" s="131" t="str">
        <f ca="1">IFERROR(POWER(E873-VLOOKUP(A873,I:J,2,FALSE),2)+POWER(F873-VLOOKUP(A873,I:K,3,FALSE),2),"")</f>
        <v/>
      </c>
      <c r="H873" s="5"/>
      <c r="I873" s="125"/>
      <c r="J873" s="125"/>
      <c r="K873" s="125"/>
      <c r="L873" s="5"/>
      <c r="M873" s="5"/>
      <c r="N873" s="5"/>
      <c r="O873" s="5"/>
      <c r="P873" s="5"/>
      <c r="Q873" s="5"/>
    </row>
    <row r="874" spans="1:17" ht="12.75">
      <c r="A874" s="114"/>
      <c r="B874" s="165"/>
      <c r="C874" s="166"/>
      <c r="D874" s="188"/>
      <c r="E874" s="131" t="str">
        <f t="shared" ref="E874:F874" si="890">IFERROR(C874/($B874*$H$4),"")</f>
        <v/>
      </c>
      <c r="F874" s="131" t="str">
        <f t="shared" si="890"/>
        <v/>
      </c>
      <c r="G874" s="131" t="str">
        <f ca="1">IFERROR(POWER(E874-VLOOKUP(A874,I:J,2,FALSE),2)+POWER(F874-VLOOKUP(A874,I:K,3,FALSE),2),"")</f>
        <v/>
      </c>
      <c r="H874" s="5"/>
      <c r="I874" s="125"/>
      <c r="J874" s="125"/>
      <c r="K874" s="125"/>
      <c r="L874" s="5"/>
      <c r="M874" s="5"/>
      <c r="N874" s="5"/>
      <c r="O874" s="5"/>
      <c r="P874" s="5"/>
      <c r="Q874" s="5"/>
    </row>
    <row r="875" spans="1:17" ht="12.75">
      <c r="A875" s="114"/>
      <c r="B875" s="165"/>
      <c r="C875" s="166"/>
      <c r="D875" s="188"/>
      <c r="E875" s="131" t="str">
        <f t="shared" ref="E875:F875" si="891">IFERROR(C875/($B875*$H$4),"")</f>
        <v/>
      </c>
      <c r="F875" s="131" t="str">
        <f t="shared" si="891"/>
        <v/>
      </c>
      <c r="G875" s="131" t="str">
        <f ca="1">IFERROR(POWER(E875-VLOOKUP(A875,I:J,2,FALSE),2)+POWER(F875-VLOOKUP(A875,I:K,3,FALSE),2),"")</f>
        <v/>
      </c>
      <c r="H875" s="5"/>
      <c r="I875" s="125"/>
      <c r="J875" s="125"/>
      <c r="K875" s="125"/>
      <c r="L875" s="5"/>
      <c r="M875" s="5"/>
      <c r="N875" s="5"/>
      <c r="O875" s="5"/>
      <c r="P875" s="5"/>
      <c r="Q875" s="5"/>
    </row>
    <row r="876" spans="1:17" ht="12.75">
      <c r="A876" s="114"/>
      <c r="B876" s="165"/>
      <c r="C876" s="166"/>
      <c r="D876" s="188"/>
      <c r="E876" s="131" t="str">
        <f t="shared" ref="E876:F876" si="892">IFERROR(C876/($B876*$H$4),"")</f>
        <v/>
      </c>
      <c r="F876" s="131" t="str">
        <f t="shared" si="892"/>
        <v/>
      </c>
      <c r="G876" s="131" t="str">
        <f ca="1">IFERROR(POWER(E876-VLOOKUP(A876,I:J,2,FALSE),2)+POWER(F876-VLOOKUP(A876,I:K,3,FALSE),2),"")</f>
        <v/>
      </c>
      <c r="H876" s="5"/>
      <c r="I876" s="125"/>
      <c r="J876" s="125"/>
      <c r="K876" s="125"/>
      <c r="L876" s="5"/>
      <c r="M876" s="5"/>
      <c r="N876" s="5"/>
      <c r="O876" s="5"/>
      <c r="P876" s="5"/>
      <c r="Q876" s="5"/>
    </row>
    <row r="877" spans="1:17" ht="12.75">
      <c r="A877" s="114"/>
      <c r="B877" s="165"/>
      <c r="C877" s="166"/>
      <c r="D877" s="188"/>
      <c r="E877" s="131" t="str">
        <f t="shared" ref="E877:F877" si="893">IFERROR(C877/($B877*$H$4),"")</f>
        <v/>
      </c>
      <c r="F877" s="131" t="str">
        <f t="shared" si="893"/>
        <v/>
      </c>
      <c r="G877" s="131" t="str">
        <f ca="1">IFERROR(POWER(E877-VLOOKUP(A877,I:J,2,FALSE),2)+POWER(F877-VLOOKUP(A877,I:K,3,FALSE),2),"")</f>
        <v/>
      </c>
      <c r="H877" s="5"/>
      <c r="I877" s="125"/>
      <c r="J877" s="125"/>
      <c r="K877" s="125"/>
      <c r="L877" s="5"/>
      <c r="M877" s="5"/>
      <c r="N877" s="5"/>
      <c r="O877" s="5"/>
      <c r="P877" s="5"/>
      <c r="Q877" s="5"/>
    </row>
    <row r="878" spans="1:17" ht="12.75">
      <c r="A878" s="114"/>
      <c r="B878" s="165"/>
      <c r="C878" s="166"/>
      <c r="D878" s="188"/>
      <c r="E878" s="131" t="str">
        <f t="shared" ref="E878:F878" si="894">IFERROR(C878/($B878*$H$4),"")</f>
        <v/>
      </c>
      <c r="F878" s="131" t="str">
        <f t="shared" si="894"/>
        <v/>
      </c>
      <c r="G878" s="131" t="str">
        <f ca="1">IFERROR(POWER(E878-VLOOKUP(A878,I:J,2,FALSE),2)+POWER(F878-VLOOKUP(A878,I:K,3,FALSE),2),"")</f>
        <v/>
      </c>
      <c r="H878" s="5"/>
      <c r="I878" s="125"/>
      <c r="J878" s="125"/>
      <c r="K878" s="125"/>
      <c r="L878" s="5"/>
      <c r="M878" s="5"/>
      <c r="N878" s="5"/>
      <c r="O878" s="5"/>
      <c r="P878" s="5"/>
      <c r="Q878" s="5"/>
    </row>
    <row r="879" spans="1:17" ht="12.75">
      <c r="A879" s="114"/>
      <c r="B879" s="165"/>
      <c r="C879" s="166"/>
      <c r="D879" s="188"/>
      <c r="E879" s="131" t="str">
        <f t="shared" ref="E879:F879" si="895">IFERROR(C879/($B879*$H$4),"")</f>
        <v/>
      </c>
      <c r="F879" s="131" t="str">
        <f t="shared" si="895"/>
        <v/>
      </c>
      <c r="G879" s="131" t="str">
        <f ca="1">IFERROR(POWER(E879-VLOOKUP(A879,I:J,2,FALSE),2)+POWER(F879-VLOOKUP(A879,I:K,3,FALSE),2),"")</f>
        <v/>
      </c>
      <c r="H879" s="5"/>
      <c r="I879" s="125"/>
      <c r="J879" s="125"/>
      <c r="K879" s="125"/>
      <c r="L879" s="5"/>
      <c r="M879" s="5"/>
      <c r="N879" s="5"/>
      <c r="O879" s="5"/>
      <c r="P879" s="5"/>
      <c r="Q879" s="5"/>
    </row>
    <row r="880" spans="1:17" ht="12.75">
      <c r="A880" s="114"/>
      <c r="B880" s="165"/>
      <c r="C880" s="166"/>
      <c r="D880" s="188"/>
      <c r="E880" s="131" t="str">
        <f t="shared" ref="E880:F880" si="896">IFERROR(C880/($B880*$H$4),"")</f>
        <v/>
      </c>
      <c r="F880" s="131" t="str">
        <f t="shared" si="896"/>
        <v/>
      </c>
      <c r="G880" s="131" t="str">
        <f ca="1">IFERROR(POWER(E880-VLOOKUP(A880,I:J,2,FALSE),2)+POWER(F880-VLOOKUP(A880,I:K,3,FALSE),2),"")</f>
        <v/>
      </c>
      <c r="H880" s="5"/>
      <c r="I880" s="125"/>
      <c r="J880" s="125"/>
      <c r="K880" s="125"/>
      <c r="L880" s="5"/>
      <c r="M880" s="5"/>
      <c r="N880" s="5"/>
      <c r="O880" s="5"/>
      <c r="P880" s="5"/>
      <c r="Q880" s="5"/>
    </row>
    <row r="881" spans="1:17" ht="12.75">
      <c r="A881" s="114"/>
      <c r="B881" s="165"/>
      <c r="C881" s="166"/>
      <c r="D881" s="188"/>
      <c r="E881" s="131" t="str">
        <f t="shared" ref="E881:F881" si="897">IFERROR(C881/($B881*$H$4),"")</f>
        <v/>
      </c>
      <c r="F881" s="131" t="str">
        <f t="shared" si="897"/>
        <v/>
      </c>
      <c r="G881" s="131" t="str">
        <f ca="1">IFERROR(POWER(E881-VLOOKUP(A881,I:J,2,FALSE),2)+POWER(F881-VLOOKUP(A881,I:K,3,FALSE),2),"")</f>
        <v/>
      </c>
      <c r="H881" s="5"/>
      <c r="I881" s="125"/>
      <c r="J881" s="125"/>
      <c r="K881" s="125"/>
      <c r="L881" s="5"/>
      <c r="M881" s="5"/>
      <c r="N881" s="5"/>
      <c r="O881" s="5"/>
      <c r="P881" s="5"/>
      <c r="Q881" s="5"/>
    </row>
    <row r="882" spans="1:17" ht="12.75">
      <c r="A882" s="114"/>
      <c r="B882" s="165"/>
      <c r="C882" s="166"/>
      <c r="D882" s="188"/>
      <c r="E882" s="131" t="str">
        <f t="shared" ref="E882:F882" si="898">IFERROR(C882/($B882*$H$4),"")</f>
        <v/>
      </c>
      <c r="F882" s="131" t="str">
        <f t="shared" si="898"/>
        <v/>
      </c>
      <c r="G882" s="131" t="str">
        <f ca="1">IFERROR(POWER(E882-VLOOKUP(A882,I:J,2,FALSE),2)+POWER(F882-VLOOKUP(A882,I:K,3,FALSE),2),"")</f>
        <v/>
      </c>
      <c r="H882" s="5"/>
      <c r="I882" s="125"/>
      <c r="J882" s="125"/>
      <c r="K882" s="125"/>
      <c r="L882" s="5"/>
      <c r="M882" s="5"/>
      <c r="N882" s="5"/>
      <c r="O882" s="5"/>
      <c r="P882" s="5"/>
      <c r="Q882" s="5"/>
    </row>
    <row r="883" spans="1:17" ht="12.75">
      <c r="A883" s="114"/>
      <c r="B883" s="165"/>
      <c r="C883" s="166"/>
      <c r="D883" s="188"/>
      <c r="E883" s="131" t="str">
        <f t="shared" ref="E883:F883" si="899">IFERROR(C883/($B883*$H$4),"")</f>
        <v/>
      </c>
      <c r="F883" s="131" t="str">
        <f t="shared" si="899"/>
        <v/>
      </c>
      <c r="G883" s="131" t="str">
        <f ca="1">IFERROR(POWER(E883-VLOOKUP(A883,I:J,2,FALSE),2)+POWER(F883-VLOOKUP(A883,I:K,3,FALSE),2),"")</f>
        <v/>
      </c>
      <c r="H883" s="5"/>
      <c r="I883" s="125"/>
      <c r="J883" s="125"/>
      <c r="K883" s="125"/>
      <c r="L883" s="5"/>
      <c r="M883" s="5"/>
      <c r="N883" s="5"/>
      <c r="O883" s="5"/>
      <c r="P883" s="5"/>
      <c r="Q883" s="5"/>
    </row>
    <row r="884" spans="1:17" ht="12.75">
      <c r="A884" s="114"/>
      <c r="B884" s="165"/>
      <c r="C884" s="166"/>
      <c r="D884" s="188"/>
      <c r="E884" s="131" t="str">
        <f t="shared" ref="E884:F884" si="900">IFERROR(C884/($B884*$H$4),"")</f>
        <v/>
      </c>
      <c r="F884" s="131" t="str">
        <f t="shared" si="900"/>
        <v/>
      </c>
      <c r="G884" s="131" t="str">
        <f ca="1">IFERROR(POWER(E884-VLOOKUP(A884,I:J,2,FALSE),2)+POWER(F884-VLOOKUP(A884,I:K,3,FALSE),2),"")</f>
        <v/>
      </c>
      <c r="H884" s="5"/>
      <c r="I884" s="125"/>
      <c r="J884" s="125"/>
      <c r="K884" s="125"/>
      <c r="L884" s="5"/>
      <c r="M884" s="5"/>
      <c r="N884" s="5"/>
      <c r="O884" s="5"/>
      <c r="P884" s="5"/>
      <c r="Q884" s="5"/>
    </row>
    <row r="885" spans="1:17" ht="12.75">
      <c r="A885" s="114"/>
      <c r="B885" s="165"/>
      <c r="C885" s="166"/>
      <c r="D885" s="188"/>
      <c r="E885" s="131" t="str">
        <f t="shared" ref="E885:F885" si="901">IFERROR(C885/($B885*$H$4),"")</f>
        <v/>
      </c>
      <c r="F885" s="131" t="str">
        <f t="shared" si="901"/>
        <v/>
      </c>
      <c r="G885" s="131" t="str">
        <f ca="1">IFERROR(POWER(E885-VLOOKUP(A885,I:J,2,FALSE),2)+POWER(F885-VLOOKUP(A885,I:K,3,FALSE),2),"")</f>
        <v/>
      </c>
      <c r="H885" s="5"/>
      <c r="I885" s="125"/>
      <c r="J885" s="125"/>
      <c r="K885" s="125"/>
      <c r="L885" s="5"/>
      <c r="M885" s="5"/>
      <c r="N885" s="5"/>
      <c r="O885" s="5"/>
      <c r="P885" s="5"/>
      <c r="Q885" s="5"/>
    </row>
    <row r="886" spans="1:17" ht="12.75">
      <c r="A886" s="114"/>
      <c r="B886" s="165"/>
      <c r="C886" s="166"/>
      <c r="D886" s="188"/>
      <c r="E886" s="131" t="str">
        <f t="shared" ref="E886:F886" si="902">IFERROR(C886/($B886*$H$4),"")</f>
        <v/>
      </c>
      <c r="F886" s="131" t="str">
        <f t="shared" si="902"/>
        <v/>
      </c>
      <c r="G886" s="131" t="str">
        <f ca="1">IFERROR(POWER(E886-VLOOKUP(A886,I:J,2,FALSE),2)+POWER(F886-VLOOKUP(A886,I:K,3,FALSE),2),"")</f>
        <v/>
      </c>
      <c r="H886" s="5"/>
      <c r="I886" s="125"/>
      <c r="J886" s="125"/>
      <c r="K886" s="125"/>
      <c r="L886" s="5"/>
      <c r="M886" s="5"/>
      <c r="N886" s="5"/>
      <c r="O886" s="5"/>
      <c r="P886" s="5"/>
      <c r="Q886" s="5"/>
    </row>
    <row r="887" spans="1:17" ht="12.75">
      <c r="A887" s="114"/>
      <c r="B887" s="165"/>
      <c r="C887" s="166"/>
      <c r="D887" s="188"/>
      <c r="E887" s="131" t="str">
        <f t="shared" ref="E887:F887" si="903">IFERROR(C887/($B887*$H$4),"")</f>
        <v/>
      </c>
      <c r="F887" s="131" t="str">
        <f t="shared" si="903"/>
        <v/>
      </c>
      <c r="G887" s="131" t="str">
        <f ca="1">IFERROR(POWER(E887-VLOOKUP(A887,I:J,2,FALSE),2)+POWER(F887-VLOOKUP(A887,I:K,3,FALSE),2),"")</f>
        <v/>
      </c>
      <c r="H887" s="5"/>
      <c r="I887" s="125"/>
      <c r="J887" s="125"/>
      <c r="K887" s="125"/>
      <c r="L887" s="5"/>
      <c r="M887" s="5"/>
      <c r="N887" s="5"/>
      <c r="O887" s="5"/>
      <c r="P887" s="5"/>
      <c r="Q887" s="5"/>
    </row>
    <row r="888" spans="1:17" ht="12.75">
      <c r="A888" s="114"/>
      <c r="B888" s="165"/>
      <c r="C888" s="166"/>
      <c r="D888" s="188"/>
      <c r="E888" s="131" t="str">
        <f t="shared" ref="E888:F888" si="904">IFERROR(C888/($B888*$H$4),"")</f>
        <v/>
      </c>
      <c r="F888" s="131" t="str">
        <f t="shared" si="904"/>
        <v/>
      </c>
      <c r="G888" s="131" t="str">
        <f ca="1">IFERROR(POWER(E888-VLOOKUP(A888,I:J,2,FALSE),2)+POWER(F888-VLOOKUP(A888,I:K,3,FALSE),2),"")</f>
        <v/>
      </c>
      <c r="H888" s="5"/>
      <c r="I888" s="125"/>
      <c r="J888" s="125"/>
      <c r="K888" s="125"/>
      <c r="L888" s="5"/>
      <c r="M888" s="5"/>
      <c r="N888" s="5"/>
      <c r="O888" s="5"/>
      <c r="P888" s="5"/>
      <c r="Q888" s="5"/>
    </row>
    <row r="889" spans="1:17" ht="12.75">
      <c r="A889" s="114"/>
      <c r="B889" s="165"/>
      <c r="C889" s="166"/>
      <c r="D889" s="188"/>
      <c r="E889" s="131" t="str">
        <f t="shared" ref="E889:F889" si="905">IFERROR(C889/($B889*$H$4),"")</f>
        <v/>
      </c>
      <c r="F889" s="131" t="str">
        <f t="shared" si="905"/>
        <v/>
      </c>
      <c r="G889" s="131" t="str">
        <f ca="1">IFERROR(POWER(E889-VLOOKUP(A889,I:J,2,FALSE),2)+POWER(F889-VLOOKUP(A889,I:K,3,FALSE),2),"")</f>
        <v/>
      </c>
      <c r="H889" s="5"/>
      <c r="I889" s="125"/>
      <c r="J889" s="125"/>
      <c r="K889" s="125"/>
      <c r="L889" s="5"/>
      <c r="M889" s="5"/>
      <c r="N889" s="5"/>
      <c r="O889" s="5"/>
      <c r="P889" s="5"/>
      <c r="Q889" s="5"/>
    </row>
    <row r="890" spans="1:17" ht="12.75">
      <c r="A890" s="114"/>
      <c r="B890" s="165"/>
      <c r="C890" s="166"/>
      <c r="D890" s="188"/>
      <c r="E890" s="131" t="str">
        <f t="shared" ref="E890:F890" si="906">IFERROR(C890/($B890*$H$4),"")</f>
        <v/>
      </c>
      <c r="F890" s="131" t="str">
        <f t="shared" si="906"/>
        <v/>
      </c>
      <c r="G890" s="131" t="str">
        <f ca="1">IFERROR(POWER(E890-VLOOKUP(A890,I:J,2,FALSE),2)+POWER(F890-VLOOKUP(A890,I:K,3,FALSE),2),"")</f>
        <v/>
      </c>
      <c r="H890" s="5"/>
      <c r="I890" s="125"/>
      <c r="J890" s="125"/>
      <c r="K890" s="125"/>
      <c r="L890" s="5"/>
      <c r="M890" s="5"/>
      <c r="N890" s="5"/>
      <c r="O890" s="5"/>
      <c r="P890" s="5"/>
      <c r="Q890" s="5"/>
    </row>
    <row r="891" spans="1:17" ht="12.75">
      <c r="A891" s="114"/>
      <c r="B891" s="165"/>
      <c r="C891" s="166"/>
      <c r="D891" s="188"/>
      <c r="E891" s="131" t="str">
        <f t="shared" ref="E891:F891" si="907">IFERROR(C891/($B891*$H$4),"")</f>
        <v/>
      </c>
      <c r="F891" s="131" t="str">
        <f t="shared" si="907"/>
        <v/>
      </c>
      <c r="G891" s="131" t="str">
        <f ca="1">IFERROR(POWER(E891-VLOOKUP(A891,I:J,2,FALSE),2)+POWER(F891-VLOOKUP(A891,I:K,3,FALSE),2),"")</f>
        <v/>
      </c>
      <c r="H891" s="5"/>
      <c r="I891" s="125"/>
      <c r="J891" s="125"/>
      <c r="K891" s="125"/>
      <c r="L891" s="5"/>
      <c r="M891" s="5"/>
      <c r="N891" s="5"/>
      <c r="O891" s="5"/>
      <c r="P891" s="5"/>
      <c r="Q891" s="5"/>
    </row>
    <row r="892" spans="1:17" ht="12.75">
      <c r="A892" s="114"/>
      <c r="B892" s="165"/>
      <c r="C892" s="166"/>
      <c r="D892" s="188"/>
      <c r="E892" s="131" t="str">
        <f t="shared" ref="E892:F892" si="908">IFERROR(C892/($B892*$H$4),"")</f>
        <v/>
      </c>
      <c r="F892" s="131" t="str">
        <f t="shared" si="908"/>
        <v/>
      </c>
      <c r="G892" s="131" t="str">
        <f ca="1">IFERROR(POWER(E892-VLOOKUP(A892,I:J,2,FALSE),2)+POWER(F892-VLOOKUP(A892,I:K,3,FALSE),2),"")</f>
        <v/>
      </c>
      <c r="H892" s="5"/>
      <c r="I892" s="125"/>
      <c r="J892" s="125"/>
      <c r="K892" s="125"/>
      <c r="L892" s="5"/>
      <c r="M892" s="5"/>
      <c r="N892" s="5"/>
      <c r="O892" s="5"/>
      <c r="P892" s="5"/>
      <c r="Q892" s="5"/>
    </row>
    <row r="893" spans="1:17" ht="12.75">
      <c r="A893" s="114"/>
      <c r="B893" s="165"/>
      <c r="C893" s="166"/>
      <c r="D893" s="188"/>
      <c r="E893" s="131" t="str">
        <f t="shared" ref="E893:F893" si="909">IFERROR(C893/($B893*$H$4),"")</f>
        <v/>
      </c>
      <c r="F893" s="131" t="str">
        <f t="shared" si="909"/>
        <v/>
      </c>
      <c r="G893" s="131" t="str">
        <f ca="1">IFERROR(POWER(E893-VLOOKUP(A893,I:J,2,FALSE),2)+POWER(F893-VLOOKUP(A893,I:K,3,FALSE),2),"")</f>
        <v/>
      </c>
      <c r="H893" s="5"/>
      <c r="I893" s="125"/>
      <c r="J893" s="125"/>
      <c r="K893" s="125"/>
      <c r="L893" s="5"/>
      <c r="M893" s="5"/>
      <c r="N893" s="5"/>
      <c r="O893" s="5"/>
      <c r="P893" s="5"/>
      <c r="Q893" s="5"/>
    </row>
    <row r="894" spans="1:17" ht="12.75">
      <c r="A894" s="114"/>
      <c r="B894" s="165"/>
      <c r="C894" s="166"/>
      <c r="D894" s="188"/>
      <c r="E894" s="131" t="str">
        <f t="shared" ref="E894:F894" si="910">IFERROR(C894/($B894*$H$4),"")</f>
        <v/>
      </c>
      <c r="F894" s="131" t="str">
        <f t="shared" si="910"/>
        <v/>
      </c>
      <c r="G894" s="131" t="str">
        <f ca="1">IFERROR(POWER(E894-VLOOKUP(A894,I:J,2,FALSE),2)+POWER(F894-VLOOKUP(A894,I:K,3,FALSE),2),"")</f>
        <v/>
      </c>
      <c r="H894" s="5"/>
      <c r="I894" s="125"/>
      <c r="J894" s="125"/>
      <c r="K894" s="125"/>
      <c r="L894" s="5"/>
      <c r="M894" s="5"/>
      <c r="N894" s="5"/>
      <c r="O894" s="5"/>
      <c r="P894" s="5"/>
      <c r="Q894" s="5"/>
    </row>
    <row r="895" spans="1:17" ht="12.75">
      <c r="A895" s="114"/>
      <c r="B895" s="165"/>
      <c r="C895" s="166"/>
      <c r="D895" s="188"/>
      <c r="E895" s="131" t="str">
        <f t="shared" ref="E895:F895" si="911">IFERROR(C895/($B895*$H$4),"")</f>
        <v/>
      </c>
      <c r="F895" s="131" t="str">
        <f t="shared" si="911"/>
        <v/>
      </c>
      <c r="G895" s="131" t="str">
        <f ca="1">IFERROR(POWER(E895-VLOOKUP(A895,I:J,2,FALSE),2)+POWER(F895-VLOOKUP(A895,I:K,3,FALSE),2),"")</f>
        <v/>
      </c>
      <c r="H895" s="5"/>
      <c r="I895" s="125"/>
      <c r="J895" s="125"/>
      <c r="K895" s="125"/>
      <c r="L895" s="5"/>
      <c r="M895" s="5"/>
      <c r="N895" s="5"/>
      <c r="O895" s="5"/>
      <c r="P895" s="5"/>
      <c r="Q895" s="5"/>
    </row>
    <row r="896" spans="1:17" ht="12.75">
      <c r="A896" s="114"/>
      <c r="B896" s="165"/>
      <c r="C896" s="166"/>
      <c r="D896" s="188"/>
      <c r="E896" s="131" t="str">
        <f t="shared" ref="E896:F896" si="912">IFERROR(C896/($B896*$H$4),"")</f>
        <v/>
      </c>
      <c r="F896" s="131" t="str">
        <f t="shared" si="912"/>
        <v/>
      </c>
      <c r="G896" s="131" t="str">
        <f ca="1">IFERROR(POWER(E896-VLOOKUP(A896,I:J,2,FALSE),2)+POWER(F896-VLOOKUP(A896,I:K,3,FALSE),2),"")</f>
        <v/>
      </c>
      <c r="H896" s="5"/>
      <c r="I896" s="125"/>
      <c r="J896" s="125"/>
      <c r="K896" s="125"/>
      <c r="L896" s="5"/>
      <c r="M896" s="5"/>
      <c r="N896" s="5"/>
      <c r="O896" s="5"/>
      <c r="P896" s="5"/>
      <c r="Q896" s="5"/>
    </row>
    <row r="897" spans="1:17" ht="12.75">
      <c r="A897" s="114"/>
      <c r="B897" s="165"/>
      <c r="C897" s="166"/>
      <c r="D897" s="188"/>
      <c r="E897" s="131" t="str">
        <f t="shared" ref="E897:F897" si="913">IFERROR(C897/($B897*$H$4),"")</f>
        <v/>
      </c>
      <c r="F897" s="131" t="str">
        <f t="shared" si="913"/>
        <v/>
      </c>
      <c r="G897" s="131" t="str">
        <f ca="1">IFERROR(POWER(E897-VLOOKUP(A897,I:J,2,FALSE),2)+POWER(F897-VLOOKUP(A897,I:K,3,FALSE),2),"")</f>
        <v/>
      </c>
      <c r="H897" s="5"/>
      <c r="I897" s="125"/>
      <c r="J897" s="125"/>
      <c r="K897" s="125"/>
      <c r="L897" s="5"/>
      <c r="M897" s="5"/>
      <c r="N897" s="5"/>
      <c r="O897" s="5"/>
      <c r="P897" s="5"/>
      <c r="Q897" s="5"/>
    </row>
    <row r="898" spans="1:17" ht="12.75">
      <c r="A898" s="114"/>
      <c r="B898" s="165"/>
      <c r="C898" s="166"/>
      <c r="D898" s="188"/>
      <c r="E898" s="131" t="str">
        <f t="shared" ref="E898:F898" si="914">IFERROR(C898/($B898*$H$4),"")</f>
        <v/>
      </c>
      <c r="F898" s="131" t="str">
        <f t="shared" si="914"/>
        <v/>
      </c>
      <c r="G898" s="131" t="str">
        <f ca="1">IFERROR(POWER(E898-VLOOKUP(A898,I:J,2,FALSE),2)+POWER(F898-VLOOKUP(A898,I:K,3,FALSE),2),"")</f>
        <v/>
      </c>
      <c r="H898" s="5"/>
      <c r="I898" s="125"/>
      <c r="J898" s="125"/>
      <c r="K898" s="125"/>
      <c r="L898" s="5"/>
      <c r="M898" s="5"/>
      <c r="N898" s="5"/>
      <c r="O898" s="5"/>
      <c r="P898" s="5"/>
      <c r="Q898" s="5"/>
    </row>
    <row r="899" spans="1:17" ht="12.75">
      <c r="A899" s="114"/>
      <c r="B899" s="165"/>
      <c r="C899" s="166"/>
      <c r="D899" s="188"/>
      <c r="E899" s="131" t="str">
        <f t="shared" ref="E899:F899" si="915">IFERROR(C899/($B899*$H$4),"")</f>
        <v/>
      </c>
      <c r="F899" s="131" t="str">
        <f t="shared" si="915"/>
        <v/>
      </c>
      <c r="G899" s="131" t="str">
        <f ca="1">IFERROR(POWER(E899-VLOOKUP(A899,I:J,2,FALSE),2)+POWER(F899-VLOOKUP(A899,I:K,3,FALSE),2),"")</f>
        <v/>
      </c>
      <c r="H899" s="5"/>
      <c r="I899" s="125"/>
      <c r="J899" s="125"/>
      <c r="K899" s="125"/>
      <c r="L899" s="5"/>
      <c r="M899" s="5"/>
      <c r="N899" s="5"/>
      <c r="O899" s="5"/>
      <c r="P899" s="5"/>
      <c r="Q899" s="5"/>
    </row>
    <row r="900" spans="1:17" ht="12.75">
      <c r="A900" s="114"/>
      <c r="B900" s="165"/>
      <c r="C900" s="166"/>
      <c r="D900" s="188"/>
      <c r="E900" s="131" t="str">
        <f t="shared" ref="E900:F900" si="916">IFERROR(C900/($B900*$H$4),"")</f>
        <v/>
      </c>
      <c r="F900" s="131" t="str">
        <f t="shared" si="916"/>
        <v/>
      </c>
      <c r="G900" s="131" t="str">
        <f ca="1">IFERROR(POWER(E900-VLOOKUP(A900,I:J,2,FALSE),2)+POWER(F900-VLOOKUP(A900,I:K,3,FALSE),2),"")</f>
        <v/>
      </c>
      <c r="H900" s="5"/>
      <c r="I900" s="125"/>
      <c r="J900" s="125"/>
      <c r="K900" s="125"/>
      <c r="L900" s="5"/>
      <c r="M900" s="5"/>
      <c r="N900" s="5"/>
      <c r="O900" s="5"/>
      <c r="P900" s="5"/>
      <c r="Q900" s="5"/>
    </row>
    <row r="901" spans="1:17" ht="12.75">
      <c r="A901" s="114"/>
      <c r="B901" s="165"/>
      <c r="C901" s="166"/>
      <c r="D901" s="188"/>
      <c r="E901" s="131" t="str">
        <f t="shared" ref="E901:F901" si="917">IFERROR(C901/($B901*$H$4),"")</f>
        <v/>
      </c>
      <c r="F901" s="131" t="str">
        <f t="shared" si="917"/>
        <v/>
      </c>
      <c r="G901" s="131" t="str">
        <f ca="1">IFERROR(POWER(E901-VLOOKUP(A901,I:J,2,FALSE),2)+POWER(F901-VLOOKUP(A901,I:K,3,FALSE),2),"")</f>
        <v/>
      </c>
      <c r="H901" s="5"/>
      <c r="I901" s="125"/>
      <c r="J901" s="125"/>
      <c r="K901" s="125"/>
      <c r="L901" s="5"/>
      <c r="M901" s="5"/>
      <c r="N901" s="5"/>
      <c r="O901" s="5"/>
      <c r="P901" s="5"/>
      <c r="Q901" s="5"/>
    </row>
    <row r="902" spans="1:17" ht="12.75">
      <c r="A902" s="114"/>
      <c r="B902" s="165"/>
      <c r="C902" s="166"/>
      <c r="D902" s="188"/>
      <c r="E902" s="131" t="str">
        <f t="shared" ref="E902:F902" si="918">IFERROR(C902/($B902*$H$4),"")</f>
        <v/>
      </c>
      <c r="F902" s="131" t="str">
        <f t="shared" si="918"/>
        <v/>
      </c>
      <c r="G902" s="131" t="str">
        <f ca="1">IFERROR(POWER(E902-VLOOKUP(A902,I:J,2,FALSE),2)+POWER(F902-VLOOKUP(A902,I:K,3,FALSE),2),"")</f>
        <v/>
      </c>
      <c r="H902" s="5"/>
      <c r="I902" s="125"/>
      <c r="J902" s="125"/>
      <c r="K902" s="125"/>
      <c r="L902" s="5"/>
      <c r="M902" s="5"/>
      <c r="N902" s="5"/>
      <c r="O902" s="5"/>
      <c r="P902" s="5"/>
      <c r="Q902" s="5"/>
    </row>
    <row r="903" spans="1:17" ht="12.75">
      <c r="A903" s="114"/>
      <c r="B903" s="165"/>
      <c r="C903" s="166"/>
      <c r="D903" s="188"/>
      <c r="E903" s="131" t="str">
        <f t="shared" ref="E903:F903" si="919">IFERROR(C903/($B903*$H$4),"")</f>
        <v/>
      </c>
      <c r="F903" s="131" t="str">
        <f t="shared" si="919"/>
        <v/>
      </c>
      <c r="G903" s="131" t="str">
        <f ca="1">IFERROR(POWER(E903-VLOOKUP(A903,I:J,2,FALSE),2)+POWER(F903-VLOOKUP(A903,I:K,3,FALSE),2),"")</f>
        <v/>
      </c>
      <c r="H903" s="5"/>
      <c r="I903" s="125"/>
      <c r="J903" s="125"/>
      <c r="K903" s="125"/>
      <c r="L903" s="5"/>
      <c r="M903" s="5"/>
      <c r="N903" s="5"/>
      <c r="O903" s="5"/>
      <c r="P903" s="5"/>
      <c r="Q903" s="5"/>
    </row>
    <row r="904" spans="1:17" ht="12.75">
      <c r="A904" s="114"/>
      <c r="B904" s="165"/>
      <c r="C904" s="166"/>
      <c r="D904" s="188"/>
      <c r="E904" s="131" t="str">
        <f t="shared" ref="E904:F904" si="920">IFERROR(C904/($B904*$H$4),"")</f>
        <v/>
      </c>
      <c r="F904" s="131" t="str">
        <f t="shared" si="920"/>
        <v/>
      </c>
      <c r="G904" s="131" t="str">
        <f ca="1">IFERROR(POWER(E904-VLOOKUP(A904,I:J,2,FALSE),2)+POWER(F904-VLOOKUP(A904,I:K,3,FALSE),2),"")</f>
        <v/>
      </c>
      <c r="H904" s="5"/>
      <c r="I904" s="125"/>
      <c r="J904" s="125"/>
      <c r="K904" s="125"/>
      <c r="L904" s="5"/>
      <c r="M904" s="5"/>
      <c r="N904" s="5"/>
      <c r="O904" s="5"/>
      <c r="P904" s="5"/>
      <c r="Q904" s="5"/>
    </row>
    <row r="905" spans="1:17" ht="12.75">
      <c r="A905" s="114"/>
      <c r="B905" s="165"/>
      <c r="C905" s="166"/>
      <c r="D905" s="188"/>
      <c r="E905" s="131" t="str">
        <f t="shared" ref="E905:F905" si="921">IFERROR(C905/($B905*$H$4),"")</f>
        <v/>
      </c>
      <c r="F905" s="131" t="str">
        <f t="shared" si="921"/>
        <v/>
      </c>
      <c r="G905" s="131" t="str">
        <f ca="1">IFERROR(POWER(E905-VLOOKUP(A905,I:J,2,FALSE),2)+POWER(F905-VLOOKUP(A905,I:K,3,FALSE),2),"")</f>
        <v/>
      </c>
      <c r="H905" s="5"/>
      <c r="I905" s="125"/>
      <c r="J905" s="125"/>
      <c r="K905" s="125"/>
      <c r="L905" s="5"/>
      <c r="M905" s="5"/>
      <c r="N905" s="5"/>
      <c r="O905" s="5"/>
      <c r="P905" s="5"/>
      <c r="Q905" s="5"/>
    </row>
    <row r="906" spans="1:17" ht="12.75">
      <c r="A906" s="114"/>
      <c r="B906" s="165"/>
      <c r="C906" s="166"/>
      <c r="D906" s="188"/>
      <c r="E906" s="131" t="str">
        <f t="shared" ref="E906:F906" si="922">IFERROR(C906/($B906*$H$4),"")</f>
        <v/>
      </c>
      <c r="F906" s="131" t="str">
        <f t="shared" si="922"/>
        <v/>
      </c>
      <c r="G906" s="131" t="str">
        <f ca="1">IFERROR(POWER(E906-VLOOKUP(A906,I:J,2,FALSE),2)+POWER(F906-VLOOKUP(A906,I:K,3,FALSE),2),"")</f>
        <v/>
      </c>
      <c r="H906" s="5"/>
      <c r="I906" s="125"/>
      <c r="J906" s="125"/>
      <c r="K906" s="125"/>
      <c r="L906" s="5"/>
      <c r="M906" s="5"/>
      <c r="N906" s="5"/>
      <c r="O906" s="5"/>
      <c r="P906" s="5"/>
      <c r="Q906" s="5"/>
    </row>
    <row r="907" spans="1:17" ht="12.75">
      <c r="A907" s="114"/>
      <c r="B907" s="165"/>
      <c r="C907" s="166"/>
      <c r="D907" s="188"/>
      <c r="E907" s="131" t="str">
        <f t="shared" ref="E907:F907" si="923">IFERROR(C907/($B907*$H$4),"")</f>
        <v/>
      </c>
      <c r="F907" s="131" t="str">
        <f t="shared" si="923"/>
        <v/>
      </c>
      <c r="G907" s="131" t="str">
        <f ca="1">IFERROR(POWER(E907-VLOOKUP(A907,I:J,2,FALSE),2)+POWER(F907-VLOOKUP(A907,I:K,3,FALSE),2),"")</f>
        <v/>
      </c>
      <c r="H907" s="5"/>
      <c r="I907" s="125"/>
      <c r="J907" s="125"/>
      <c r="K907" s="125"/>
      <c r="L907" s="5"/>
      <c r="M907" s="5"/>
      <c r="N907" s="5"/>
      <c r="O907" s="5"/>
      <c r="P907" s="5"/>
      <c r="Q907" s="5"/>
    </row>
    <row r="908" spans="1:17" ht="12.75">
      <c r="A908" s="114"/>
      <c r="B908" s="165"/>
      <c r="C908" s="166"/>
      <c r="D908" s="188"/>
      <c r="E908" s="131" t="str">
        <f t="shared" ref="E908:F908" si="924">IFERROR(C908/($B908*$H$4),"")</f>
        <v/>
      </c>
      <c r="F908" s="131" t="str">
        <f t="shared" si="924"/>
        <v/>
      </c>
      <c r="G908" s="131" t="str">
        <f ca="1">IFERROR(POWER(E908-VLOOKUP(A908,I:J,2,FALSE),2)+POWER(F908-VLOOKUP(A908,I:K,3,FALSE),2),"")</f>
        <v/>
      </c>
      <c r="H908" s="5"/>
      <c r="I908" s="125"/>
      <c r="J908" s="125"/>
      <c r="K908" s="125"/>
      <c r="L908" s="5"/>
      <c r="M908" s="5"/>
      <c r="N908" s="5"/>
      <c r="O908" s="5"/>
      <c r="P908" s="5"/>
      <c r="Q908" s="5"/>
    </row>
    <row r="909" spans="1:17" ht="12.75">
      <c r="A909" s="114"/>
      <c r="B909" s="165"/>
      <c r="C909" s="166"/>
      <c r="D909" s="188"/>
      <c r="E909" s="131" t="str">
        <f t="shared" ref="E909:F909" si="925">IFERROR(C909/($B909*$H$4),"")</f>
        <v/>
      </c>
      <c r="F909" s="131" t="str">
        <f t="shared" si="925"/>
        <v/>
      </c>
      <c r="G909" s="131" t="str">
        <f ca="1">IFERROR(POWER(E909-VLOOKUP(A909,I:J,2,FALSE),2)+POWER(F909-VLOOKUP(A909,I:K,3,FALSE),2),"")</f>
        <v/>
      </c>
      <c r="H909" s="5"/>
      <c r="I909" s="125"/>
      <c r="J909" s="125"/>
      <c r="K909" s="125"/>
      <c r="L909" s="5"/>
      <c r="M909" s="5"/>
      <c r="N909" s="5"/>
      <c r="O909" s="5"/>
      <c r="P909" s="5"/>
      <c r="Q909" s="5"/>
    </row>
    <row r="910" spans="1:17" ht="12.75">
      <c r="A910" s="114"/>
      <c r="B910" s="165"/>
      <c r="C910" s="166"/>
      <c r="D910" s="188"/>
      <c r="E910" s="131" t="str">
        <f t="shared" ref="E910:F910" si="926">IFERROR(C910/($B910*$H$4),"")</f>
        <v/>
      </c>
      <c r="F910" s="131" t="str">
        <f t="shared" si="926"/>
        <v/>
      </c>
      <c r="G910" s="131" t="str">
        <f ca="1">IFERROR(POWER(E910-VLOOKUP(A910,I:J,2,FALSE),2)+POWER(F910-VLOOKUP(A910,I:K,3,FALSE),2),"")</f>
        <v/>
      </c>
      <c r="H910" s="5"/>
      <c r="I910" s="125"/>
      <c r="J910" s="125"/>
      <c r="K910" s="125"/>
      <c r="L910" s="5"/>
      <c r="M910" s="5"/>
      <c r="N910" s="5"/>
      <c r="O910" s="5"/>
      <c r="P910" s="5"/>
      <c r="Q910" s="5"/>
    </row>
    <row r="911" spans="1:17" ht="12.75">
      <c r="A911" s="114"/>
      <c r="B911" s="165"/>
      <c r="C911" s="166"/>
      <c r="D911" s="188"/>
      <c r="E911" s="131" t="str">
        <f t="shared" ref="E911:F911" si="927">IFERROR(C911/($B911*$H$4),"")</f>
        <v/>
      </c>
      <c r="F911" s="131" t="str">
        <f t="shared" si="927"/>
        <v/>
      </c>
      <c r="G911" s="131" t="str">
        <f ca="1">IFERROR(POWER(E911-VLOOKUP(A911,I:J,2,FALSE),2)+POWER(F911-VLOOKUP(A911,I:K,3,FALSE),2),"")</f>
        <v/>
      </c>
      <c r="H911" s="5"/>
      <c r="I911" s="125"/>
      <c r="J911" s="125"/>
      <c r="K911" s="125"/>
      <c r="L911" s="5"/>
      <c r="M911" s="5"/>
      <c r="N911" s="5"/>
      <c r="O911" s="5"/>
      <c r="P911" s="5"/>
      <c r="Q911" s="5"/>
    </row>
    <row r="912" spans="1:17" ht="12.75">
      <c r="A912" s="114"/>
      <c r="B912" s="165"/>
      <c r="C912" s="166"/>
      <c r="D912" s="188"/>
      <c r="E912" s="131" t="str">
        <f t="shared" ref="E912:F912" si="928">IFERROR(C912/($B912*$H$4),"")</f>
        <v/>
      </c>
      <c r="F912" s="131" t="str">
        <f t="shared" si="928"/>
        <v/>
      </c>
      <c r="G912" s="131" t="str">
        <f ca="1">IFERROR(POWER(E912-VLOOKUP(A912,I:J,2,FALSE),2)+POWER(F912-VLOOKUP(A912,I:K,3,FALSE),2),"")</f>
        <v/>
      </c>
      <c r="H912" s="5"/>
      <c r="I912" s="125"/>
      <c r="J912" s="125"/>
      <c r="K912" s="125"/>
      <c r="L912" s="5"/>
      <c r="M912" s="5"/>
      <c r="N912" s="5"/>
      <c r="O912" s="5"/>
      <c r="P912" s="5"/>
      <c r="Q912" s="5"/>
    </row>
    <row r="913" spans="1:17" ht="12.75">
      <c r="A913" s="114"/>
      <c r="B913" s="165"/>
      <c r="C913" s="166"/>
      <c r="D913" s="188"/>
      <c r="E913" s="131" t="str">
        <f t="shared" ref="E913:F913" si="929">IFERROR(C913/($B913*$H$4),"")</f>
        <v/>
      </c>
      <c r="F913" s="131" t="str">
        <f t="shared" si="929"/>
        <v/>
      </c>
      <c r="G913" s="131" t="str">
        <f ca="1">IFERROR(POWER(E913-VLOOKUP(A913,I:J,2,FALSE),2)+POWER(F913-VLOOKUP(A913,I:K,3,FALSE),2),"")</f>
        <v/>
      </c>
      <c r="H913" s="5"/>
      <c r="I913" s="125"/>
      <c r="J913" s="125"/>
      <c r="K913" s="125"/>
      <c r="L913" s="5"/>
      <c r="M913" s="5"/>
      <c r="N913" s="5"/>
      <c r="O913" s="5"/>
      <c r="P913" s="5"/>
      <c r="Q913" s="5"/>
    </row>
    <row r="914" spans="1:17" ht="12.75">
      <c r="A914" s="114"/>
      <c r="B914" s="165"/>
      <c r="C914" s="166"/>
      <c r="D914" s="188"/>
      <c r="E914" s="131" t="str">
        <f t="shared" ref="E914:F914" si="930">IFERROR(C914/($B914*$H$4),"")</f>
        <v/>
      </c>
      <c r="F914" s="131" t="str">
        <f t="shared" si="930"/>
        <v/>
      </c>
      <c r="G914" s="131" t="str">
        <f ca="1">IFERROR(POWER(E914-VLOOKUP(A914,I:J,2,FALSE),2)+POWER(F914-VLOOKUP(A914,I:K,3,FALSE),2),"")</f>
        <v/>
      </c>
      <c r="H914" s="5"/>
      <c r="I914" s="125"/>
      <c r="J914" s="125"/>
      <c r="K914" s="125"/>
      <c r="L914" s="5"/>
      <c r="M914" s="5"/>
      <c r="N914" s="5"/>
      <c r="O914" s="5"/>
      <c r="P914" s="5"/>
      <c r="Q914" s="5"/>
    </row>
    <row r="915" spans="1:17" ht="12.75">
      <c r="A915" s="114"/>
      <c r="B915" s="165"/>
      <c r="C915" s="166"/>
      <c r="D915" s="188"/>
      <c r="E915" s="131" t="str">
        <f t="shared" ref="E915:F915" si="931">IFERROR(C915/($B915*$H$4),"")</f>
        <v/>
      </c>
      <c r="F915" s="131" t="str">
        <f t="shared" si="931"/>
        <v/>
      </c>
      <c r="G915" s="131" t="str">
        <f ca="1">IFERROR(POWER(E915-VLOOKUP(A915,I:J,2,FALSE),2)+POWER(F915-VLOOKUP(A915,I:K,3,FALSE),2),"")</f>
        <v/>
      </c>
      <c r="H915" s="5"/>
      <c r="I915" s="125"/>
      <c r="J915" s="125"/>
      <c r="K915" s="125"/>
      <c r="L915" s="5"/>
      <c r="M915" s="5"/>
      <c r="N915" s="5"/>
      <c r="O915" s="5"/>
      <c r="P915" s="5"/>
      <c r="Q915" s="5"/>
    </row>
    <row r="916" spans="1:17" ht="12.75">
      <c r="A916" s="114"/>
      <c r="B916" s="165"/>
      <c r="C916" s="166"/>
      <c r="D916" s="188"/>
      <c r="E916" s="131" t="str">
        <f t="shared" ref="E916:F916" si="932">IFERROR(C916/($B916*$H$4),"")</f>
        <v/>
      </c>
      <c r="F916" s="131" t="str">
        <f t="shared" si="932"/>
        <v/>
      </c>
      <c r="G916" s="131" t="str">
        <f ca="1">IFERROR(POWER(E916-VLOOKUP(A916,I:J,2,FALSE),2)+POWER(F916-VLOOKUP(A916,I:K,3,FALSE),2),"")</f>
        <v/>
      </c>
      <c r="H916" s="5"/>
      <c r="I916" s="125"/>
      <c r="J916" s="125"/>
      <c r="K916" s="125"/>
      <c r="L916" s="5"/>
      <c r="M916" s="5"/>
      <c r="N916" s="5"/>
      <c r="O916" s="5"/>
      <c r="P916" s="5"/>
      <c r="Q916" s="5"/>
    </row>
    <row r="917" spans="1:17" ht="12.75">
      <c r="A917" s="114"/>
      <c r="B917" s="165"/>
      <c r="C917" s="166"/>
      <c r="D917" s="188"/>
      <c r="E917" s="131" t="str">
        <f t="shared" ref="E917:F917" si="933">IFERROR(C917/($B917*$H$4),"")</f>
        <v/>
      </c>
      <c r="F917" s="131" t="str">
        <f t="shared" si="933"/>
        <v/>
      </c>
      <c r="G917" s="131" t="str">
        <f ca="1">IFERROR(POWER(E917-VLOOKUP(A917,I:J,2,FALSE),2)+POWER(F917-VLOOKUP(A917,I:K,3,FALSE),2),"")</f>
        <v/>
      </c>
      <c r="H917" s="5"/>
      <c r="I917" s="125"/>
      <c r="J917" s="125"/>
      <c r="K917" s="125"/>
      <c r="L917" s="5"/>
      <c r="M917" s="5"/>
      <c r="N917" s="5"/>
      <c r="O917" s="5"/>
      <c r="P917" s="5"/>
      <c r="Q917" s="5"/>
    </row>
    <row r="918" spans="1:17" ht="12.75">
      <c r="A918" s="114"/>
      <c r="B918" s="165"/>
      <c r="C918" s="166"/>
      <c r="D918" s="188"/>
      <c r="E918" s="131" t="str">
        <f t="shared" ref="E918:F918" si="934">IFERROR(C918/($B918*$H$4),"")</f>
        <v/>
      </c>
      <c r="F918" s="131" t="str">
        <f t="shared" si="934"/>
        <v/>
      </c>
      <c r="G918" s="131" t="str">
        <f ca="1">IFERROR(POWER(E918-VLOOKUP(A918,I:J,2,FALSE),2)+POWER(F918-VLOOKUP(A918,I:K,3,FALSE),2),"")</f>
        <v/>
      </c>
      <c r="H918" s="5"/>
      <c r="I918" s="125"/>
      <c r="J918" s="125"/>
      <c r="K918" s="125"/>
      <c r="L918" s="5"/>
      <c r="M918" s="5"/>
      <c r="N918" s="5"/>
      <c r="O918" s="5"/>
      <c r="P918" s="5"/>
      <c r="Q918" s="5"/>
    </row>
    <row r="919" spans="1:17" ht="12.75">
      <c r="A919" s="114"/>
      <c r="B919" s="165"/>
      <c r="C919" s="166"/>
      <c r="D919" s="188"/>
      <c r="E919" s="131" t="str">
        <f t="shared" ref="E919:F919" si="935">IFERROR(C919/($B919*$H$4),"")</f>
        <v/>
      </c>
      <c r="F919" s="131" t="str">
        <f t="shared" si="935"/>
        <v/>
      </c>
      <c r="G919" s="131" t="str">
        <f ca="1">IFERROR(POWER(E919-VLOOKUP(A919,I:J,2,FALSE),2)+POWER(F919-VLOOKUP(A919,I:K,3,FALSE),2),"")</f>
        <v/>
      </c>
      <c r="H919" s="5"/>
      <c r="I919" s="125"/>
      <c r="J919" s="125"/>
      <c r="K919" s="125"/>
      <c r="L919" s="5"/>
      <c r="M919" s="5"/>
      <c r="N919" s="5"/>
      <c r="O919" s="5"/>
      <c r="P919" s="5"/>
      <c r="Q919" s="5"/>
    </row>
    <row r="920" spans="1:17" ht="12.75">
      <c r="A920" s="114"/>
      <c r="B920" s="165"/>
      <c r="C920" s="166"/>
      <c r="D920" s="188"/>
      <c r="E920" s="131" t="str">
        <f t="shared" ref="E920:F920" si="936">IFERROR(C920/($B920*$H$4),"")</f>
        <v/>
      </c>
      <c r="F920" s="131" t="str">
        <f t="shared" si="936"/>
        <v/>
      </c>
      <c r="G920" s="131" t="str">
        <f ca="1">IFERROR(POWER(E920-VLOOKUP(A920,I:J,2,FALSE),2)+POWER(F920-VLOOKUP(A920,I:K,3,FALSE),2),"")</f>
        <v/>
      </c>
      <c r="H920" s="5"/>
      <c r="I920" s="125"/>
      <c r="J920" s="125"/>
      <c r="K920" s="125"/>
      <c r="L920" s="5"/>
      <c r="M920" s="5"/>
      <c r="N920" s="5"/>
      <c r="O920" s="5"/>
      <c r="P920" s="5"/>
      <c r="Q920" s="5"/>
    </row>
    <row r="921" spans="1:17" ht="12.75">
      <c r="A921" s="114"/>
      <c r="B921" s="165"/>
      <c r="C921" s="166"/>
      <c r="D921" s="188"/>
      <c r="E921" s="131" t="str">
        <f t="shared" ref="E921:F921" si="937">IFERROR(C921/($B921*$H$4),"")</f>
        <v/>
      </c>
      <c r="F921" s="131" t="str">
        <f t="shared" si="937"/>
        <v/>
      </c>
      <c r="G921" s="131" t="str">
        <f ca="1">IFERROR(POWER(E921-VLOOKUP(A921,I:J,2,FALSE),2)+POWER(F921-VLOOKUP(A921,I:K,3,FALSE),2),"")</f>
        <v/>
      </c>
      <c r="H921" s="5"/>
      <c r="I921" s="125"/>
      <c r="J921" s="125"/>
      <c r="K921" s="125"/>
      <c r="L921" s="5"/>
      <c r="M921" s="5"/>
      <c r="N921" s="5"/>
      <c r="O921" s="5"/>
      <c r="P921" s="5"/>
      <c r="Q921" s="5"/>
    </row>
    <row r="922" spans="1:17" ht="12.75">
      <c r="A922" s="114"/>
      <c r="B922" s="165"/>
      <c r="C922" s="166"/>
      <c r="D922" s="188"/>
      <c r="E922" s="131" t="str">
        <f t="shared" ref="E922:F922" si="938">IFERROR(C922/($B922*$H$4),"")</f>
        <v/>
      </c>
      <c r="F922" s="131" t="str">
        <f t="shared" si="938"/>
        <v/>
      </c>
      <c r="G922" s="131" t="str">
        <f ca="1">IFERROR(POWER(E922-VLOOKUP(A922,I:J,2,FALSE),2)+POWER(F922-VLOOKUP(A922,I:K,3,FALSE),2),"")</f>
        <v/>
      </c>
      <c r="H922" s="5"/>
      <c r="I922" s="125"/>
      <c r="J922" s="125"/>
      <c r="K922" s="125"/>
      <c r="L922" s="5"/>
      <c r="M922" s="5"/>
      <c r="N922" s="5"/>
      <c r="O922" s="5"/>
      <c r="P922" s="5"/>
      <c r="Q922" s="5"/>
    </row>
    <row r="923" spans="1:17" ht="12.75">
      <c r="A923" s="114"/>
      <c r="B923" s="165"/>
      <c r="C923" s="166"/>
      <c r="D923" s="188"/>
      <c r="E923" s="131" t="str">
        <f t="shared" ref="E923:F923" si="939">IFERROR(C923/($B923*$H$4),"")</f>
        <v/>
      </c>
      <c r="F923" s="131" t="str">
        <f t="shared" si="939"/>
        <v/>
      </c>
      <c r="G923" s="131" t="str">
        <f ca="1">IFERROR(POWER(E923-VLOOKUP(A923,I:J,2,FALSE),2)+POWER(F923-VLOOKUP(A923,I:K,3,FALSE),2),"")</f>
        <v/>
      </c>
      <c r="H923" s="5"/>
      <c r="I923" s="125"/>
      <c r="J923" s="125"/>
      <c r="K923" s="125"/>
      <c r="L923" s="5"/>
      <c r="M923" s="5"/>
      <c r="N923" s="5"/>
      <c r="O923" s="5"/>
      <c r="P923" s="5"/>
      <c r="Q923" s="5"/>
    </row>
    <row r="924" spans="1:17" ht="12.75">
      <c r="A924" s="114"/>
      <c r="B924" s="165"/>
      <c r="C924" s="166"/>
      <c r="D924" s="188"/>
      <c r="E924" s="131" t="str">
        <f t="shared" ref="E924:F924" si="940">IFERROR(C924/($B924*$H$4),"")</f>
        <v/>
      </c>
      <c r="F924" s="131" t="str">
        <f t="shared" si="940"/>
        <v/>
      </c>
      <c r="G924" s="131" t="str">
        <f ca="1">IFERROR(POWER(E924-VLOOKUP(A924,I:J,2,FALSE),2)+POWER(F924-VLOOKUP(A924,I:K,3,FALSE),2),"")</f>
        <v/>
      </c>
      <c r="H924" s="5"/>
      <c r="I924" s="125"/>
      <c r="J924" s="125"/>
      <c r="K924" s="125"/>
      <c r="L924" s="5"/>
      <c r="M924" s="5"/>
      <c r="N924" s="5"/>
      <c r="O924" s="5"/>
      <c r="P924" s="5"/>
      <c r="Q924" s="5"/>
    </row>
    <row r="925" spans="1:17" ht="12.75">
      <c r="A925" s="114"/>
      <c r="B925" s="165"/>
      <c r="C925" s="166"/>
      <c r="D925" s="188"/>
      <c r="E925" s="131" t="str">
        <f t="shared" ref="E925:F925" si="941">IFERROR(C925/($B925*$H$4),"")</f>
        <v/>
      </c>
      <c r="F925" s="131" t="str">
        <f t="shared" si="941"/>
        <v/>
      </c>
      <c r="G925" s="131" t="str">
        <f ca="1">IFERROR(POWER(E925-VLOOKUP(A925,I:J,2,FALSE),2)+POWER(F925-VLOOKUP(A925,I:K,3,FALSE),2),"")</f>
        <v/>
      </c>
      <c r="H925" s="5"/>
      <c r="I925" s="125"/>
      <c r="J925" s="125"/>
      <c r="K925" s="125"/>
      <c r="L925" s="5"/>
      <c r="M925" s="5"/>
      <c r="N925" s="5"/>
      <c r="O925" s="5"/>
      <c r="P925" s="5"/>
      <c r="Q925" s="5"/>
    </row>
    <row r="926" spans="1:17" ht="12.75">
      <c r="A926" s="114"/>
      <c r="B926" s="165"/>
      <c r="C926" s="166"/>
      <c r="D926" s="188"/>
      <c r="E926" s="131" t="str">
        <f t="shared" ref="E926:F926" si="942">IFERROR(C926/($B926*$H$4),"")</f>
        <v/>
      </c>
      <c r="F926" s="131" t="str">
        <f t="shared" si="942"/>
        <v/>
      </c>
      <c r="G926" s="131" t="str">
        <f ca="1">IFERROR(POWER(E926-VLOOKUP(A926,I:J,2,FALSE),2)+POWER(F926-VLOOKUP(A926,I:K,3,FALSE),2),"")</f>
        <v/>
      </c>
      <c r="H926" s="5"/>
      <c r="I926" s="125"/>
      <c r="J926" s="125"/>
      <c r="K926" s="125"/>
      <c r="L926" s="5"/>
      <c r="M926" s="5"/>
      <c r="N926" s="5"/>
      <c r="O926" s="5"/>
      <c r="P926" s="5"/>
      <c r="Q926" s="5"/>
    </row>
    <row r="927" spans="1:17" ht="12.75">
      <c r="A927" s="114"/>
      <c r="B927" s="165"/>
      <c r="C927" s="166"/>
      <c r="D927" s="188"/>
      <c r="E927" s="131" t="str">
        <f t="shared" ref="E927:F927" si="943">IFERROR(C927/($B927*$H$4),"")</f>
        <v/>
      </c>
      <c r="F927" s="131" t="str">
        <f t="shared" si="943"/>
        <v/>
      </c>
      <c r="G927" s="131" t="str">
        <f ca="1">IFERROR(POWER(E927-VLOOKUP(A927,I:J,2,FALSE),2)+POWER(F927-VLOOKUP(A927,I:K,3,FALSE),2),"")</f>
        <v/>
      </c>
      <c r="H927" s="5"/>
      <c r="I927" s="125"/>
      <c r="J927" s="125"/>
      <c r="K927" s="125"/>
      <c r="L927" s="5"/>
      <c r="M927" s="5"/>
      <c r="N927" s="5"/>
      <c r="O927" s="5"/>
      <c r="P927" s="5"/>
      <c r="Q927" s="5"/>
    </row>
    <row r="928" spans="1:17" ht="12.75">
      <c r="A928" s="114"/>
      <c r="B928" s="165"/>
      <c r="C928" s="166"/>
      <c r="D928" s="188"/>
      <c r="E928" s="131" t="str">
        <f t="shared" ref="E928:F928" si="944">IFERROR(C928/($B928*$H$4),"")</f>
        <v/>
      </c>
      <c r="F928" s="131" t="str">
        <f t="shared" si="944"/>
        <v/>
      </c>
      <c r="G928" s="131" t="str">
        <f ca="1">IFERROR(POWER(E928-VLOOKUP(A928,I:J,2,FALSE),2)+POWER(F928-VLOOKUP(A928,I:K,3,FALSE),2),"")</f>
        <v/>
      </c>
      <c r="H928" s="5"/>
      <c r="I928" s="125"/>
      <c r="J928" s="125"/>
      <c r="K928" s="125"/>
      <c r="L928" s="5"/>
      <c r="M928" s="5"/>
      <c r="N928" s="5"/>
      <c r="O928" s="5"/>
      <c r="P928" s="5"/>
      <c r="Q928" s="5"/>
    </row>
    <row r="929" spans="1:17" ht="12.75">
      <c r="A929" s="114"/>
      <c r="B929" s="165"/>
      <c r="C929" s="166"/>
      <c r="D929" s="188"/>
      <c r="E929" s="131" t="str">
        <f t="shared" ref="E929:F929" si="945">IFERROR(C929/($B929*$H$4),"")</f>
        <v/>
      </c>
      <c r="F929" s="131" t="str">
        <f t="shared" si="945"/>
        <v/>
      </c>
      <c r="G929" s="131" t="str">
        <f ca="1">IFERROR(POWER(E929-VLOOKUP(A929,I:J,2,FALSE),2)+POWER(F929-VLOOKUP(A929,I:K,3,FALSE),2),"")</f>
        <v/>
      </c>
      <c r="H929" s="5"/>
      <c r="I929" s="125"/>
      <c r="J929" s="125"/>
      <c r="K929" s="125"/>
      <c r="L929" s="5"/>
      <c r="M929" s="5"/>
      <c r="N929" s="5"/>
      <c r="O929" s="5"/>
      <c r="P929" s="5"/>
      <c r="Q929" s="5"/>
    </row>
    <row r="930" spans="1:17" ht="12.75">
      <c r="A930" s="114"/>
      <c r="B930" s="165"/>
      <c r="C930" s="166"/>
      <c r="D930" s="188"/>
      <c r="E930" s="131" t="str">
        <f t="shared" ref="E930:F930" si="946">IFERROR(C930/($B930*$H$4),"")</f>
        <v/>
      </c>
      <c r="F930" s="131" t="str">
        <f t="shared" si="946"/>
        <v/>
      </c>
      <c r="G930" s="131" t="str">
        <f ca="1">IFERROR(POWER(E930-VLOOKUP(A930,I:J,2,FALSE),2)+POWER(F930-VLOOKUP(A930,I:K,3,FALSE),2),"")</f>
        <v/>
      </c>
      <c r="H930" s="5"/>
      <c r="I930" s="125"/>
      <c r="J930" s="125"/>
      <c r="K930" s="125"/>
      <c r="L930" s="5"/>
      <c r="M930" s="5"/>
      <c r="N930" s="5"/>
      <c r="O930" s="5"/>
      <c r="P930" s="5"/>
      <c r="Q930" s="5"/>
    </row>
    <row r="931" spans="1:17" ht="12.75">
      <c r="A931" s="114"/>
      <c r="B931" s="165"/>
      <c r="C931" s="166"/>
      <c r="D931" s="188"/>
      <c r="E931" s="131" t="str">
        <f t="shared" ref="E931:F931" si="947">IFERROR(C931/($B931*$H$4),"")</f>
        <v/>
      </c>
      <c r="F931" s="131" t="str">
        <f t="shared" si="947"/>
        <v/>
      </c>
      <c r="G931" s="131" t="str">
        <f ca="1">IFERROR(POWER(E931-VLOOKUP(A931,I:J,2,FALSE),2)+POWER(F931-VLOOKUP(A931,I:K,3,FALSE),2),"")</f>
        <v/>
      </c>
      <c r="H931" s="5"/>
      <c r="I931" s="125"/>
      <c r="J931" s="125"/>
      <c r="K931" s="125"/>
      <c r="L931" s="5"/>
      <c r="M931" s="5"/>
      <c r="N931" s="5"/>
      <c r="O931" s="5"/>
      <c r="P931" s="5"/>
      <c r="Q931" s="5"/>
    </row>
    <row r="932" spans="1:17" ht="12.75">
      <c r="A932" s="114"/>
      <c r="B932" s="165"/>
      <c r="C932" s="166"/>
      <c r="D932" s="188"/>
      <c r="E932" s="131" t="str">
        <f t="shared" ref="E932:F932" si="948">IFERROR(C932/($B932*$H$4),"")</f>
        <v/>
      </c>
      <c r="F932" s="131" t="str">
        <f t="shared" si="948"/>
        <v/>
      </c>
      <c r="G932" s="131" t="str">
        <f ca="1">IFERROR(POWER(E932-VLOOKUP(A932,I:J,2,FALSE),2)+POWER(F932-VLOOKUP(A932,I:K,3,FALSE),2),"")</f>
        <v/>
      </c>
      <c r="H932" s="5"/>
      <c r="I932" s="125"/>
      <c r="J932" s="125"/>
      <c r="K932" s="125"/>
      <c r="L932" s="5"/>
      <c r="M932" s="5"/>
      <c r="N932" s="5"/>
      <c r="O932" s="5"/>
      <c r="P932" s="5"/>
      <c r="Q932" s="5"/>
    </row>
    <row r="933" spans="1:17" ht="12.75">
      <c r="A933" s="114"/>
      <c r="B933" s="165"/>
      <c r="C933" s="166"/>
      <c r="D933" s="188"/>
      <c r="E933" s="131" t="str">
        <f t="shared" ref="E933:F933" si="949">IFERROR(C933/($B933*$H$4),"")</f>
        <v/>
      </c>
      <c r="F933" s="131" t="str">
        <f t="shared" si="949"/>
        <v/>
      </c>
      <c r="G933" s="131" t="str">
        <f ca="1">IFERROR(POWER(E933-VLOOKUP(A933,I:J,2,FALSE),2)+POWER(F933-VLOOKUP(A933,I:K,3,FALSE),2),"")</f>
        <v/>
      </c>
      <c r="H933" s="5"/>
      <c r="I933" s="125"/>
      <c r="J933" s="125"/>
      <c r="K933" s="125"/>
      <c r="L933" s="5"/>
      <c r="M933" s="5"/>
      <c r="N933" s="5"/>
      <c r="O933" s="5"/>
      <c r="P933" s="5"/>
      <c r="Q933" s="5"/>
    </row>
    <row r="934" spans="1:17" ht="12.75">
      <c r="A934" s="114"/>
      <c r="B934" s="165"/>
      <c r="C934" s="166"/>
      <c r="D934" s="188"/>
      <c r="E934" s="131" t="str">
        <f t="shared" ref="E934:F934" si="950">IFERROR(C934/($B934*$H$4),"")</f>
        <v/>
      </c>
      <c r="F934" s="131" t="str">
        <f t="shared" si="950"/>
        <v/>
      </c>
      <c r="G934" s="131" t="str">
        <f ca="1">IFERROR(POWER(E934-VLOOKUP(A934,I:J,2,FALSE),2)+POWER(F934-VLOOKUP(A934,I:K,3,FALSE),2),"")</f>
        <v/>
      </c>
      <c r="H934" s="5"/>
      <c r="I934" s="125"/>
      <c r="J934" s="125"/>
      <c r="K934" s="125"/>
      <c r="L934" s="5"/>
      <c r="M934" s="5"/>
      <c r="N934" s="5"/>
      <c r="O934" s="5"/>
      <c r="P934" s="5"/>
      <c r="Q934" s="5"/>
    </row>
    <row r="935" spans="1:17" ht="12.75">
      <c r="A935" s="114"/>
      <c r="B935" s="165"/>
      <c r="C935" s="166"/>
      <c r="D935" s="188"/>
      <c r="E935" s="131" t="str">
        <f t="shared" ref="E935:F935" si="951">IFERROR(C935/($B935*$H$4),"")</f>
        <v/>
      </c>
      <c r="F935" s="131" t="str">
        <f t="shared" si="951"/>
        <v/>
      </c>
      <c r="G935" s="131" t="str">
        <f ca="1">IFERROR(POWER(E935-VLOOKUP(A935,I:J,2,FALSE),2)+POWER(F935-VLOOKUP(A935,I:K,3,FALSE),2),"")</f>
        <v/>
      </c>
      <c r="H935" s="5"/>
      <c r="I935" s="125"/>
      <c r="J935" s="125"/>
      <c r="K935" s="125"/>
      <c r="L935" s="5"/>
      <c r="M935" s="5"/>
      <c r="N935" s="5"/>
      <c r="O935" s="5"/>
      <c r="P935" s="5"/>
      <c r="Q935" s="5"/>
    </row>
    <row r="936" spans="1:17" ht="12.75">
      <c r="A936" s="114"/>
      <c r="B936" s="165"/>
      <c r="C936" s="166"/>
      <c r="D936" s="188"/>
      <c r="E936" s="131" t="str">
        <f t="shared" ref="E936:F936" si="952">IFERROR(C936/($B936*$H$4),"")</f>
        <v/>
      </c>
      <c r="F936" s="131" t="str">
        <f t="shared" si="952"/>
        <v/>
      </c>
      <c r="G936" s="131" t="str">
        <f ca="1">IFERROR(POWER(E936-VLOOKUP(A936,I:J,2,FALSE),2)+POWER(F936-VLOOKUP(A936,I:K,3,FALSE),2),"")</f>
        <v/>
      </c>
      <c r="H936" s="5"/>
      <c r="I936" s="125"/>
      <c r="J936" s="125"/>
      <c r="K936" s="125"/>
      <c r="L936" s="5"/>
      <c r="M936" s="5"/>
      <c r="N936" s="5"/>
      <c r="O936" s="5"/>
      <c r="P936" s="5"/>
      <c r="Q936" s="5"/>
    </row>
    <row r="937" spans="1:17" ht="12.75">
      <c r="A937" s="114"/>
      <c r="B937" s="165"/>
      <c r="C937" s="166"/>
      <c r="D937" s="188"/>
      <c r="E937" s="131" t="str">
        <f t="shared" ref="E937:F937" si="953">IFERROR(C937/($B937*$H$4),"")</f>
        <v/>
      </c>
      <c r="F937" s="131" t="str">
        <f t="shared" si="953"/>
        <v/>
      </c>
      <c r="G937" s="131" t="str">
        <f ca="1">IFERROR(POWER(E937-VLOOKUP(A937,I:J,2,FALSE),2)+POWER(F937-VLOOKUP(A937,I:K,3,FALSE),2),"")</f>
        <v/>
      </c>
      <c r="H937" s="5"/>
      <c r="I937" s="125"/>
      <c r="J937" s="125"/>
      <c r="K937" s="125"/>
      <c r="L937" s="5"/>
      <c r="M937" s="5"/>
      <c r="N937" s="5"/>
      <c r="O937" s="5"/>
      <c r="P937" s="5"/>
      <c r="Q937" s="5"/>
    </row>
    <row r="938" spans="1:17" ht="12.75">
      <c r="A938" s="114"/>
      <c r="B938" s="165"/>
      <c r="C938" s="166"/>
      <c r="D938" s="188"/>
      <c r="E938" s="131" t="str">
        <f t="shared" ref="E938:F938" si="954">IFERROR(C938/($B938*$H$4),"")</f>
        <v/>
      </c>
      <c r="F938" s="131" t="str">
        <f t="shared" si="954"/>
        <v/>
      </c>
      <c r="G938" s="131" t="str">
        <f ca="1">IFERROR(POWER(E938-VLOOKUP(A938,I:J,2,FALSE),2)+POWER(F938-VLOOKUP(A938,I:K,3,FALSE),2),"")</f>
        <v/>
      </c>
      <c r="H938" s="5"/>
      <c r="I938" s="125"/>
      <c r="J938" s="125"/>
      <c r="K938" s="125"/>
      <c r="L938" s="5"/>
      <c r="M938" s="5"/>
      <c r="N938" s="5"/>
      <c r="O938" s="5"/>
      <c r="P938" s="5"/>
      <c r="Q938" s="5"/>
    </row>
    <row r="939" spans="1:17" ht="12.75">
      <c r="A939" s="114"/>
      <c r="B939" s="165"/>
      <c r="C939" s="166"/>
      <c r="D939" s="188"/>
      <c r="E939" s="131" t="str">
        <f t="shared" ref="E939:F939" si="955">IFERROR(C939/($B939*$H$4),"")</f>
        <v/>
      </c>
      <c r="F939" s="131" t="str">
        <f t="shared" si="955"/>
        <v/>
      </c>
      <c r="G939" s="131" t="str">
        <f ca="1">IFERROR(POWER(E939-VLOOKUP(A939,I:J,2,FALSE),2)+POWER(F939-VLOOKUP(A939,I:K,3,FALSE),2),"")</f>
        <v/>
      </c>
      <c r="H939" s="5"/>
      <c r="I939" s="125"/>
      <c r="J939" s="125"/>
      <c r="K939" s="125"/>
      <c r="L939" s="5"/>
      <c r="M939" s="5"/>
      <c r="N939" s="5"/>
      <c r="O939" s="5"/>
      <c r="P939" s="5"/>
      <c r="Q939" s="5"/>
    </row>
    <row r="940" spans="1:17" ht="12.75">
      <c r="A940" s="114"/>
      <c r="B940" s="165"/>
      <c r="C940" s="166"/>
      <c r="D940" s="188"/>
      <c r="E940" s="131" t="str">
        <f t="shared" ref="E940:F940" si="956">IFERROR(C940/($B940*$H$4),"")</f>
        <v/>
      </c>
      <c r="F940" s="131" t="str">
        <f t="shared" si="956"/>
        <v/>
      </c>
      <c r="G940" s="131" t="str">
        <f ca="1">IFERROR(POWER(E940-VLOOKUP(A940,I:J,2,FALSE),2)+POWER(F940-VLOOKUP(A940,I:K,3,FALSE),2),"")</f>
        <v/>
      </c>
      <c r="H940" s="5"/>
      <c r="I940" s="125"/>
      <c r="J940" s="125"/>
      <c r="K940" s="125"/>
      <c r="L940" s="5"/>
      <c r="M940" s="5"/>
      <c r="N940" s="5"/>
      <c r="O940" s="5"/>
      <c r="P940" s="5"/>
      <c r="Q940" s="5"/>
    </row>
    <row r="941" spans="1:17" ht="12.75">
      <c r="A941" s="114"/>
      <c r="B941" s="165"/>
      <c r="C941" s="166"/>
      <c r="D941" s="188"/>
      <c r="E941" s="131" t="str">
        <f t="shared" ref="E941:F941" si="957">IFERROR(C941/($B941*$H$4),"")</f>
        <v/>
      </c>
      <c r="F941" s="131" t="str">
        <f t="shared" si="957"/>
        <v/>
      </c>
      <c r="G941" s="131" t="str">
        <f ca="1">IFERROR(POWER(E941-VLOOKUP(A941,I:J,2,FALSE),2)+POWER(F941-VLOOKUP(A941,I:K,3,FALSE),2),"")</f>
        <v/>
      </c>
      <c r="H941" s="5"/>
      <c r="I941" s="125"/>
      <c r="J941" s="125"/>
      <c r="K941" s="125"/>
      <c r="L941" s="5"/>
      <c r="M941" s="5"/>
      <c r="N941" s="5"/>
      <c r="O941" s="5"/>
      <c r="P941" s="5"/>
      <c r="Q941" s="5"/>
    </row>
    <row r="942" spans="1:17" ht="12.75">
      <c r="A942" s="114"/>
      <c r="B942" s="165"/>
      <c r="C942" s="166"/>
      <c r="D942" s="188"/>
      <c r="E942" s="131" t="str">
        <f t="shared" ref="E942:F942" si="958">IFERROR(C942/($B942*$H$4),"")</f>
        <v/>
      </c>
      <c r="F942" s="131" t="str">
        <f t="shared" si="958"/>
        <v/>
      </c>
      <c r="G942" s="131" t="str">
        <f ca="1">IFERROR(POWER(E942-VLOOKUP(A942,I:J,2,FALSE),2)+POWER(F942-VLOOKUP(A942,I:K,3,FALSE),2),"")</f>
        <v/>
      </c>
      <c r="H942" s="5"/>
      <c r="I942" s="125"/>
      <c r="J942" s="125"/>
      <c r="K942" s="125"/>
      <c r="L942" s="5"/>
      <c r="M942" s="5"/>
      <c r="N942" s="5"/>
      <c r="O942" s="5"/>
      <c r="P942" s="5"/>
      <c r="Q942" s="5"/>
    </row>
    <row r="943" spans="1:17" ht="12.75">
      <c r="A943" s="114"/>
      <c r="B943" s="165"/>
      <c r="C943" s="166"/>
      <c r="D943" s="188"/>
      <c r="E943" s="131" t="str">
        <f t="shared" ref="E943:F943" si="959">IFERROR(C943/($B943*$H$4),"")</f>
        <v/>
      </c>
      <c r="F943" s="131" t="str">
        <f t="shared" si="959"/>
        <v/>
      </c>
      <c r="G943" s="131" t="str">
        <f ca="1">IFERROR(POWER(E943-VLOOKUP(A943,I:J,2,FALSE),2)+POWER(F943-VLOOKUP(A943,I:K,3,FALSE),2),"")</f>
        <v/>
      </c>
      <c r="H943" s="5"/>
      <c r="I943" s="125"/>
      <c r="J943" s="125"/>
      <c r="K943" s="125"/>
      <c r="L943" s="5"/>
      <c r="M943" s="5"/>
      <c r="N943" s="5"/>
      <c r="O943" s="5"/>
      <c r="P943" s="5"/>
      <c r="Q943" s="5"/>
    </row>
    <row r="944" spans="1:17" ht="12.75">
      <c r="A944" s="114"/>
      <c r="B944" s="165"/>
      <c r="C944" s="166"/>
      <c r="D944" s="188"/>
      <c r="E944" s="131" t="str">
        <f t="shared" ref="E944:F944" si="960">IFERROR(C944/($B944*$H$4),"")</f>
        <v/>
      </c>
      <c r="F944" s="131" t="str">
        <f t="shared" si="960"/>
        <v/>
      </c>
      <c r="G944" s="131" t="str">
        <f ca="1">IFERROR(POWER(E944-VLOOKUP(A944,I:J,2,FALSE),2)+POWER(F944-VLOOKUP(A944,I:K,3,FALSE),2),"")</f>
        <v/>
      </c>
      <c r="H944" s="5"/>
      <c r="I944" s="125"/>
      <c r="J944" s="125"/>
      <c r="K944" s="125"/>
      <c r="L944" s="5"/>
      <c r="M944" s="5"/>
      <c r="N944" s="5"/>
      <c r="O944" s="5"/>
      <c r="P944" s="5"/>
      <c r="Q944" s="5"/>
    </row>
    <row r="945" spans="1:17" ht="12.75">
      <c r="A945" s="114"/>
      <c r="B945" s="165"/>
      <c r="C945" s="166"/>
      <c r="D945" s="188"/>
      <c r="E945" s="131" t="str">
        <f t="shared" ref="E945:F945" si="961">IFERROR(C945/($B945*$H$4),"")</f>
        <v/>
      </c>
      <c r="F945" s="131" t="str">
        <f t="shared" si="961"/>
        <v/>
      </c>
      <c r="G945" s="131" t="str">
        <f ca="1">IFERROR(POWER(E945-VLOOKUP(A945,I:J,2,FALSE),2)+POWER(F945-VLOOKUP(A945,I:K,3,FALSE),2),"")</f>
        <v/>
      </c>
      <c r="H945" s="5"/>
      <c r="I945" s="125"/>
      <c r="J945" s="125"/>
      <c r="K945" s="125"/>
      <c r="L945" s="5"/>
      <c r="M945" s="5"/>
      <c r="N945" s="5"/>
      <c r="O945" s="5"/>
      <c r="P945" s="5"/>
      <c r="Q945" s="5"/>
    </row>
    <row r="946" spans="1:17" ht="12.75">
      <c r="A946" s="114"/>
      <c r="B946" s="165"/>
      <c r="C946" s="166"/>
      <c r="D946" s="188"/>
      <c r="E946" s="131" t="str">
        <f t="shared" ref="E946:F946" si="962">IFERROR(C946/($B946*$H$4),"")</f>
        <v/>
      </c>
      <c r="F946" s="131" t="str">
        <f t="shared" si="962"/>
        <v/>
      </c>
      <c r="G946" s="131" t="str">
        <f ca="1">IFERROR(POWER(E946-VLOOKUP(A946,I:J,2,FALSE),2)+POWER(F946-VLOOKUP(A946,I:K,3,FALSE),2),"")</f>
        <v/>
      </c>
      <c r="H946" s="5"/>
      <c r="I946" s="125"/>
      <c r="J946" s="125"/>
      <c r="K946" s="125"/>
      <c r="L946" s="5"/>
      <c r="M946" s="5"/>
      <c r="N946" s="5"/>
      <c r="O946" s="5"/>
      <c r="P946" s="5"/>
      <c r="Q946" s="5"/>
    </row>
    <row r="947" spans="1:17" ht="12.75">
      <c r="A947" s="114"/>
      <c r="B947" s="165"/>
      <c r="C947" s="166"/>
      <c r="D947" s="188"/>
      <c r="E947" s="131" t="str">
        <f t="shared" ref="E947:F947" si="963">IFERROR(C947/($B947*$H$4),"")</f>
        <v/>
      </c>
      <c r="F947" s="131" t="str">
        <f t="shared" si="963"/>
        <v/>
      </c>
      <c r="G947" s="131" t="str">
        <f ca="1">IFERROR(POWER(E947-VLOOKUP(A947,I:J,2,FALSE),2)+POWER(F947-VLOOKUP(A947,I:K,3,FALSE),2),"")</f>
        <v/>
      </c>
      <c r="H947" s="5"/>
      <c r="I947" s="125"/>
      <c r="J947" s="125"/>
      <c r="K947" s="125"/>
      <c r="L947" s="5"/>
      <c r="M947" s="5"/>
      <c r="N947" s="5"/>
      <c r="O947" s="5"/>
      <c r="P947" s="5"/>
      <c r="Q947" s="5"/>
    </row>
    <row r="948" spans="1:17" ht="12.75">
      <c r="A948" s="114"/>
      <c r="B948" s="165"/>
      <c r="C948" s="166"/>
      <c r="D948" s="188"/>
      <c r="E948" s="131" t="str">
        <f t="shared" ref="E948:F948" si="964">IFERROR(C948/($B948*$H$4),"")</f>
        <v/>
      </c>
      <c r="F948" s="131" t="str">
        <f t="shared" si="964"/>
        <v/>
      </c>
      <c r="G948" s="131" t="str">
        <f ca="1">IFERROR(POWER(E948-VLOOKUP(A948,I:J,2,FALSE),2)+POWER(F948-VLOOKUP(A948,I:K,3,FALSE),2),"")</f>
        <v/>
      </c>
      <c r="H948" s="5"/>
      <c r="I948" s="125"/>
      <c r="J948" s="125"/>
      <c r="K948" s="125"/>
      <c r="L948" s="5"/>
      <c r="M948" s="5"/>
      <c r="N948" s="5"/>
      <c r="O948" s="5"/>
      <c r="P948" s="5"/>
      <c r="Q948" s="5"/>
    </row>
    <row r="949" spans="1:17" ht="12.75">
      <c r="A949" s="114"/>
      <c r="B949" s="165"/>
      <c r="C949" s="166"/>
      <c r="D949" s="188"/>
      <c r="E949" s="131" t="str">
        <f t="shared" ref="E949:F949" si="965">IFERROR(C949/($B949*$H$4),"")</f>
        <v/>
      </c>
      <c r="F949" s="131" t="str">
        <f t="shared" si="965"/>
        <v/>
      </c>
      <c r="G949" s="131" t="str">
        <f ca="1">IFERROR(POWER(E949-VLOOKUP(A949,I:J,2,FALSE),2)+POWER(F949-VLOOKUP(A949,I:K,3,FALSE),2),"")</f>
        <v/>
      </c>
      <c r="H949" s="5"/>
      <c r="I949" s="125"/>
      <c r="J949" s="125"/>
      <c r="K949" s="125"/>
      <c r="L949" s="5"/>
      <c r="M949" s="5"/>
      <c r="N949" s="5"/>
      <c r="O949" s="5"/>
      <c r="P949" s="5"/>
      <c r="Q949" s="5"/>
    </row>
    <row r="950" spans="1:17" ht="12.75">
      <c r="A950" s="114"/>
      <c r="B950" s="165"/>
      <c r="C950" s="166"/>
      <c r="D950" s="188"/>
      <c r="E950" s="131" t="str">
        <f t="shared" ref="E950:F950" si="966">IFERROR(C950/($B950*$H$4),"")</f>
        <v/>
      </c>
      <c r="F950" s="131" t="str">
        <f t="shared" si="966"/>
        <v/>
      </c>
      <c r="G950" s="131" t="str">
        <f ca="1">IFERROR(POWER(E950-VLOOKUP(A950,I:J,2,FALSE),2)+POWER(F950-VLOOKUP(A950,I:K,3,FALSE),2),"")</f>
        <v/>
      </c>
      <c r="H950" s="5"/>
      <c r="I950" s="125"/>
      <c r="J950" s="125"/>
      <c r="K950" s="125"/>
      <c r="L950" s="5"/>
      <c r="M950" s="5"/>
      <c r="N950" s="5"/>
      <c r="O950" s="5"/>
      <c r="P950" s="5"/>
      <c r="Q950" s="5"/>
    </row>
    <row r="951" spans="1:17" ht="12.75">
      <c r="A951" s="114"/>
      <c r="B951" s="165"/>
      <c r="C951" s="166"/>
      <c r="D951" s="188"/>
      <c r="E951" s="131" t="str">
        <f t="shared" ref="E951:F951" si="967">IFERROR(C951/($B951*$H$4),"")</f>
        <v/>
      </c>
      <c r="F951" s="131" t="str">
        <f t="shared" si="967"/>
        <v/>
      </c>
      <c r="G951" s="131" t="str">
        <f ca="1">IFERROR(POWER(E951-VLOOKUP(A951,I:J,2,FALSE),2)+POWER(F951-VLOOKUP(A951,I:K,3,FALSE),2),"")</f>
        <v/>
      </c>
      <c r="H951" s="5"/>
      <c r="I951" s="125"/>
      <c r="J951" s="125"/>
      <c r="K951" s="125"/>
      <c r="L951" s="5"/>
      <c r="M951" s="5"/>
      <c r="N951" s="5"/>
      <c r="O951" s="5"/>
      <c r="P951" s="5"/>
      <c r="Q951" s="5"/>
    </row>
    <row r="952" spans="1:17" ht="12.75">
      <c r="A952" s="114"/>
      <c r="B952" s="165"/>
      <c r="C952" s="166"/>
      <c r="D952" s="188"/>
      <c r="E952" s="131" t="str">
        <f t="shared" ref="E952:F952" si="968">IFERROR(C952/($B952*$H$4),"")</f>
        <v/>
      </c>
      <c r="F952" s="131" t="str">
        <f t="shared" si="968"/>
        <v/>
      </c>
      <c r="G952" s="131" t="str">
        <f ca="1">IFERROR(POWER(E952-VLOOKUP(A952,I:J,2,FALSE),2)+POWER(F952-VLOOKUP(A952,I:K,3,FALSE),2),"")</f>
        <v/>
      </c>
      <c r="H952" s="5"/>
      <c r="I952" s="125"/>
      <c r="J952" s="125"/>
      <c r="K952" s="125"/>
      <c r="L952" s="5"/>
      <c r="M952" s="5"/>
      <c r="N952" s="5"/>
      <c r="O952" s="5"/>
      <c r="P952" s="5"/>
      <c r="Q952" s="5"/>
    </row>
    <row r="953" spans="1:17" ht="12.75">
      <c r="A953" s="114"/>
      <c r="B953" s="165"/>
      <c r="C953" s="166"/>
      <c r="D953" s="188"/>
      <c r="E953" s="131" t="str">
        <f t="shared" ref="E953:F953" si="969">IFERROR(C953/($B953*$H$4),"")</f>
        <v/>
      </c>
      <c r="F953" s="131" t="str">
        <f t="shared" si="969"/>
        <v/>
      </c>
      <c r="G953" s="131" t="str">
        <f ca="1">IFERROR(POWER(E953-VLOOKUP(A953,I:J,2,FALSE),2)+POWER(F953-VLOOKUP(A953,I:K,3,FALSE),2),"")</f>
        <v/>
      </c>
      <c r="H953" s="5"/>
      <c r="I953" s="125"/>
      <c r="J953" s="125"/>
      <c r="K953" s="125"/>
      <c r="L953" s="5"/>
      <c r="M953" s="5"/>
      <c r="N953" s="5"/>
      <c r="O953" s="5"/>
      <c r="P953" s="5"/>
      <c r="Q953" s="5"/>
    </row>
    <row r="954" spans="1:17" ht="12.75">
      <c r="A954" s="114"/>
      <c r="B954" s="165"/>
      <c r="C954" s="166"/>
      <c r="D954" s="188"/>
      <c r="E954" s="131" t="str">
        <f t="shared" ref="E954:F954" si="970">IFERROR(C954/($B954*$H$4),"")</f>
        <v/>
      </c>
      <c r="F954" s="131" t="str">
        <f t="shared" si="970"/>
        <v/>
      </c>
      <c r="G954" s="131" t="str">
        <f ca="1">IFERROR(POWER(E954-VLOOKUP(A954,I:J,2,FALSE),2)+POWER(F954-VLOOKUP(A954,I:K,3,FALSE),2),"")</f>
        <v/>
      </c>
      <c r="H954" s="5"/>
      <c r="I954" s="125"/>
      <c r="J954" s="125"/>
      <c r="K954" s="125"/>
      <c r="L954" s="5"/>
      <c r="M954" s="5"/>
      <c r="N954" s="5"/>
      <c r="O954" s="5"/>
      <c r="P954" s="5"/>
      <c r="Q954" s="5"/>
    </row>
    <row r="955" spans="1:17" ht="12.75">
      <c r="A955" s="114"/>
      <c r="B955" s="165"/>
      <c r="C955" s="166"/>
      <c r="D955" s="188"/>
      <c r="E955" s="131" t="str">
        <f t="shared" ref="E955:F955" si="971">IFERROR(C955/($B955*$H$4),"")</f>
        <v/>
      </c>
      <c r="F955" s="131" t="str">
        <f t="shared" si="971"/>
        <v/>
      </c>
      <c r="G955" s="131" t="str">
        <f ca="1">IFERROR(POWER(E955-VLOOKUP(A955,I:J,2,FALSE),2)+POWER(F955-VLOOKUP(A955,I:K,3,FALSE),2),"")</f>
        <v/>
      </c>
      <c r="H955" s="5"/>
      <c r="I955" s="125"/>
      <c r="J955" s="125"/>
      <c r="K955" s="125"/>
      <c r="L955" s="5"/>
      <c r="M955" s="5"/>
      <c r="N955" s="5"/>
      <c r="O955" s="5"/>
      <c r="P955" s="5"/>
      <c r="Q955" s="5"/>
    </row>
    <row r="956" spans="1:17" ht="12.75">
      <c r="A956" s="114"/>
      <c r="B956" s="165"/>
      <c r="C956" s="166"/>
      <c r="D956" s="188"/>
      <c r="E956" s="131" t="str">
        <f t="shared" ref="E956:F956" si="972">IFERROR(C956/($B956*$H$4),"")</f>
        <v/>
      </c>
      <c r="F956" s="131" t="str">
        <f t="shared" si="972"/>
        <v/>
      </c>
      <c r="G956" s="131" t="str">
        <f ca="1">IFERROR(POWER(E956-VLOOKUP(A956,I:J,2,FALSE),2)+POWER(F956-VLOOKUP(A956,I:K,3,FALSE),2),"")</f>
        <v/>
      </c>
      <c r="H956" s="5"/>
      <c r="I956" s="125"/>
      <c r="J956" s="125"/>
      <c r="K956" s="125"/>
      <c r="L956" s="5"/>
      <c r="M956" s="5"/>
      <c r="N956" s="5"/>
      <c r="O956" s="5"/>
      <c r="P956" s="5"/>
      <c r="Q956" s="5"/>
    </row>
    <row r="957" spans="1:17" ht="12.75">
      <c r="A957" s="114"/>
      <c r="B957" s="165"/>
      <c r="C957" s="166"/>
      <c r="D957" s="188"/>
      <c r="E957" s="131" t="str">
        <f t="shared" ref="E957:F957" si="973">IFERROR(C957/($B957*$H$4),"")</f>
        <v/>
      </c>
      <c r="F957" s="131" t="str">
        <f t="shared" si="973"/>
        <v/>
      </c>
      <c r="G957" s="131" t="str">
        <f ca="1">IFERROR(POWER(E957-VLOOKUP(A957,I:J,2,FALSE),2)+POWER(F957-VLOOKUP(A957,I:K,3,FALSE),2),"")</f>
        <v/>
      </c>
      <c r="H957" s="5"/>
      <c r="I957" s="125"/>
      <c r="J957" s="125"/>
      <c r="K957" s="125"/>
      <c r="L957" s="5"/>
      <c r="M957" s="5"/>
      <c r="N957" s="5"/>
      <c r="O957" s="5"/>
      <c r="P957" s="5"/>
      <c r="Q957" s="5"/>
    </row>
    <row r="958" spans="1:17" ht="12.75">
      <c r="A958" s="114"/>
      <c r="B958" s="165"/>
      <c r="C958" s="166"/>
      <c r="D958" s="188"/>
      <c r="E958" s="131" t="str">
        <f t="shared" ref="E958:F958" si="974">IFERROR(C958/($B958*$H$4),"")</f>
        <v/>
      </c>
      <c r="F958" s="131" t="str">
        <f t="shared" si="974"/>
        <v/>
      </c>
      <c r="G958" s="131" t="str">
        <f ca="1">IFERROR(POWER(E958-VLOOKUP(A958,I:J,2,FALSE),2)+POWER(F958-VLOOKUP(A958,I:K,3,FALSE),2),"")</f>
        <v/>
      </c>
      <c r="H958" s="5"/>
      <c r="I958" s="125"/>
      <c r="J958" s="125"/>
      <c r="K958" s="125"/>
      <c r="L958" s="5"/>
      <c r="M958" s="5"/>
      <c r="N958" s="5"/>
      <c r="O958" s="5"/>
      <c r="P958" s="5"/>
      <c r="Q958" s="5"/>
    </row>
    <row r="959" spans="1:17" ht="12.75">
      <c r="A959" s="114"/>
      <c r="B959" s="165"/>
      <c r="C959" s="166"/>
      <c r="D959" s="188"/>
      <c r="E959" s="131" t="str">
        <f t="shared" ref="E959:F959" si="975">IFERROR(C959/($B959*$H$4),"")</f>
        <v/>
      </c>
      <c r="F959" s="131" t="str">
        <f t="shared" si="975"/>
        <v/>
      </c>
      <c r="G959" s="131" t="str">
        <f ca="1">IFERROR(POWER(E959-VLOOKUP(A959,I:J,2,FALSE),2)+POWER(F959-VLOOKUP(A959,I:K,3,FALSE),2),"")</f>
        <v/>
      </c>
      <c r="H959" s="5"/>
      <c r="I959" s="125"/>
      <c r="J959" s="125"/>
      <c r="K959" s="125"/>
      <c r="L959" s="5"/>
      <c r="M959" s="5"/>
      <c r="N959" s="5"/>
      <c r="O959" s="5"/>
      <c r="P959" s="5"/>
      <c r="Q959" s="5"/>
    </row>
    <row r="960" spans="1:17" ht="12.75">
      <c r="A960" s="114"/>
      <c r="B960" s="165"/>
      <c r="C960" s="166"/>
      <c r="D960" s="188"/>
      <c r="E960" s="131" t="str">
        <f t="shared" ref="E960:F960" si="976">IFERROR(C960/($B960*$H$4),"")</f>
        <v/>
      </c>
      <c r="F960" s="131" t="str">
        <f t="shared" si="976"/>
        <v/>
      </c>
      <c r="G960" s="131" t="str">
        <f ca="1">IFERROR(POWER(E960-VLOOKUP(A960,I:J,2,FALSE),2)+POWER(F960-VLOOKUP(A960,I:K,3,FALSE),2),"")</f>
        <v/>
      </c>
      <c r="H960" s="5"/>
      <c r="I960" s="125"/>
      <c r="J960" s="125"/>
      <c r="K960" s="125"/>
      <c r="L960" s="5"/>
      <c r="M960" s="5"/>
      <c r="N960" s="5"/>
      <c r="O960" s="5"/>
      <c r="P960" s="5"/>
      <c r="Q960" s="5"/>
    </row>
    <row r="961" spans="1:17" ht="12.75">
      <c r="A961" s="114"/>
      <c r="B961" s="165"/>
      <c r="C961" s="166"/>
      <c r="D961" s="188"/>
      <c r="E961" s="131" t="str">
        <f t="shared" ref="E961:F961" si="977">IFERROR(C961/($B961*$H$4),"")</f>
        <v/>
      </c>
      <c r="F961" s="131" t="str">
        <f t="shared" si="977"/>
        <v/>
      </c>
      <c r="G961" s="131" t="str">
        <f ca="1">IFERROR(POWER(E961-VLOOKUP(A961,I:J,2,FALSE),2)+POWER(F961-VLOOKUP(A961,I:K,3,FALSE),2),"")</f>
        <v/>
      </c>
      <c r="H961" s="5"/>
      <c r="I961" s="125"/>
      <c r="J961" s="125"/>
      <c r="K961" s="125"/>
      <c r="L961" s="5"/>
      <c r="M961" s="5"/>
      <c r="N961" s="5"/>
      <c r="O961" s="5"/>
      <c r="P961" s="5"/>
      <c r="Q961" s="5"/>
    </row>
    <row r="962" spans="1:17" ht="12.75">
      <c r="A962" s="114"/>
      <c r="B962" s="165"/>
      <c r="C962" s="166"/>
      <c r="D962" s="188"/>
      <c r="E962" s="131" t="str">
        <f t="shared" ref="E962:F962" si="978">IFERROR(C962/($B962*$H$4),"")</f>
        <v/>
      </c>
      <c r="F962" s="131" t="str">
        <f t="shared" si="978"/>
        <v/>
      </c>
      <c r="G962" s="131" t="str">
        <f ca="1">IFERROR(POWER(E962-VLOOKUP(A962,I:J,2,FALSE),2)+POWER(F962-VLOOKUP(A962,I:K,3,FALSE),2),"")</f>
        <v/>
      </c>
      <c r="H962" s="5"/>
      <c r="I962" s="125"/>
      <c r="J962" s="125"/>
      <c r="K962" s="125"/>
      <c r="L962" s="5"/>
      <c r="M962" s="5"/>
      <c r="N962" s="5"/>
      <c r="O962" s="5"/>
      <c r="P962" s="5"/>
      <c r="Q962" s="5"/>
    </row>
    <row r="963" spans="1:17" ht="12.75">
      <c r="A963" s="114"/>
      <c r="B963" s="165"/>
      <c r="C963" s="166"/>
      <c r="D963" s="188"/>
      <c r="E963" s="131" t="str">
        <f t="shared" ref="E963:F963" si="979">IFERROR(C963/($B963*$H$4),"")</f>
        <v/>
      </c>
      <c r="F963" s="131" t="str">
        <f t="shared" si="979"/>
        <v/>
      </c>
      <c r="G963" s="131" t="str">
        <f ca="1">IFERROR(POWER(E963-VLOOKUP(A963,I:J,2,FALSE),2)+POWER(F963-VLOOKUP(A963,I:K,3,FALSE),2),"")</f>
        <v/>
      </c>
      <c r="H963" s="5"/>
      <c r="I963" s="125"/>
      <c r="J963" s="125"/>
      <c r="K963" s="125"/>
      <c r="L963" s="5"/>
      <c r="M963" s="5"/>
      <c r="N963" s="5"/>
      <c r="O963" s="5"/>
      <c r="P963" s="5"/>
      <c r="Q963" s="5"/>
    </row>
    <row r="964" spans="1:17" ht="12.75">
      <c r="A964" s="114"/>
      <c r="B964" s="165"/>
      <c r="C964" s="166"/>
      <c r="D964" s="188"/>
      <c r="E964" s="131" t="str">
        <f t="shared" ref="E964:F964" si="980">IFERROR(C964/($B964*$H$4),"")</f>
        <v/>
      </c>
      <c r="F964" s="131" t="str">
        <f t="shared" si="980"/>
        <v/>
      </c>
      <c r="G964" s="131" t="str">
        <f ca="1">IFERROR(POWER(E964-VLOOKUP(A964,I:J,2,FALSE),2)+POWER(F964-VLOOKUP(A964,I:K,3,FALSE),2),"")</f>
        <v/>
      </c>
      <c r="H964" s="5"/>
      <c r="I964" s="125"/>
      <c r="J964" s="125"/>
      <c r="K964" s="125"/>
      <c r="L964" s="5"/>
      <c r="M964" s="5"/>
      <c r="N964" s="5"/>
      <c r="O964" s="5"/>
      <c r="P964" s="5"/>
      <c r="Q964" s="5"/>
    </row>
    <row r="965" spans="1:17" ht="12.75">
      <c r="A965" s="114"/>
      <c r="B965" s="165"/>
      <c r="C965" s="166"/>
      <c r="D965" s="188"/>
      <c r="E965" s="131" t="str">
        <f t="shared" ref="E965:F965" si="981">IFERROR(C965/($B965*$H$4),"")</f>
        <v/>
      </c>
      <c r="F965" s="131" t="str">
        <f t="shared" si="981"/>
        <v/>
      </c>
      <c r="G965" s="131" t="str">
        <f ca="1">IFERROR(POWER(E965-VLOOKUP(A965,I:J,2,FALSE),2)+POWER(F965-VLOOKUP(A965,I:K,3,FALSE),2),"")</f>
        <v/>
      </c>
      <c r="H965" s="5"/>
      <c r="I965" s="125"/>
      <c r="J965" s="125"/>
      <c r="K965" s="125"/>
      <c r="L965" s="5"/>
      <c r="M965" s="5"/>
      <c r="N965" s="5"/>
      <c r="O965" s="5"/>
      <c r="P965" s="5"/>
      <c r="Q965" s="5"/>
    </row>
    <row r="966" spans="1:17" ht="12.75">
      <c r="A966" s="114"/>
      <c r="B966" s="165"/>
      <c r="C966" s="166"/>
      <c r="D966" s="188"/>
      <c r="E966" s="131" t="str">
        <f t="shared" ref="E966:F966" si="982">IFERROR(C966/($B966*$H$4),"")</f>
        <v/>
      </c>
      <c r="F966" s="131" t="str">
        <f t="shared" si="982"/>
        <v/>
      </c>
      <c r="G966" s="131" t="str">
        <f ca="1">IFERROR(POWER(E966-VLOOKUP(A966,I:J,2,FALSE),2)+POWER(F966-VLOOKUP(A966,I:K,3,FALSE),2),"")</f>
        <v/>
      </c>
      <c r="H966" s="5"/>
      <c r="I966" s="125"/>
      <c r="J966" s="125"/>
      <c r="K966" s="125"/>
      <c r="L966" s="5"/>
      <c r="M966" s="5"/>
      <c r="N966" s="5"/>
      <c r="O966" s="5"/>
      <c r="P966" s="5"/>
      <c r="Q966" s="5"/>
    </row>
    <row r="967" spans="1:17" ht="12.75">
      <c r="A967" s="114"/>
      <c r="B967" s="165"/>
      <c r="C967" s="166"/>
      <c r="D967" s="188"/>
      <c r="E967" s="131" t="str">
        <f t="shared" ref="E967:F967" si="983">IFERROR(C967/($B967*$H$4),"")</f>
        <v/>
      </c>
      <c r="F967" s="131" t="str">
        <f t="shared" si="983"/>
        <v/>
      </c>
      <c r="G967" s="131" t="str">
        <f ca="1">IFERROR(POWER(E967-VLOOKUP(A967,I:J,2,FALSE),2)+POWER(F967-VLOOKUP(A967,I:K,3,FALSE),2),"")</f>
        <v/>
      </c>
      <c r="H967" s="5"/>
      <c r="I967" s="125"/>
      <c r="J967" s="125"/>
      <c r="K967" s="125"/>
      <c r="L967" s="5"/>
      <c r="M967" s="5"/>
      <c r="N967" s="5"/>
      <c r="O967" s="5"/>
      <c r="P967" s="5"/>
      <c r="Q967" s="5"/>
    </row>
    <row r="968" spans="1:17" ht="12.75">
      <c r="A968" s="114"/>
      <c r="B968" s="165"/>
      <c r="C968" s="166"/>
      <c r="D968" s="188"/>
      <c r="E968" s="131" t="str">
        <f t="shared" ref="E968:F968" si="984">IFERROR(C968/($B968*$H$4),"")</f>
        <v/>
      </c>
      <c r="F968" s="131" t="str">
        <f t="shared" si="984"/>
        <v/>
      </c>
      <c r="G968" s="131" t="str">
        <f ca="1">IFERROR(POWER(E968-VLOOKUP(A968,I:J,2,FALSE),2)+POWER(F968-VLOOKUP(A968,I:K,3,FALSE),2),"")</f>
        <v/>
      </c>
      <c r="H968" s="5"/>
      <c r="I968" s="125"/>
      <c r="J968" s="125"/>
      <c r="K968" s="125"/>
      <c r="L968" s="5"/>
      <c r="M968" s="5"/>
      <c r="N968" s="5"/>
      <c r="O968" s="5"/>
      <c r="P968" s="5"/>
      <c r="Q968" s="5"/>
    </row>
    <row r="969" spans="1:17" ht="12.75">
      <c r="A969" s="114"/>
      <c r="B969" s="165"/>
      <c r="C969" s="166"/>
      <c r="D969" s="188"/>
      <c r="E969" s="131" t="str">
        <f t="shared" ref="E969:F969" si="985">IFERROR(C969/($B969*$H$4),"")</f>
        <v/>
      </c>
      <c r="F969" s="131" t="str">
        <f t="shared" si="985"/>
        <v/>
      </c>
      <c r="G969" s="131" t="str">
        <f ca="1">IFERROR(POWER(E969-VLOOKUP(A969,I:J,2,FALSE),2)+POWER(F969-VLOOKUP(A969,I:K,3,FALSE),2),"")</f>
        <v/>
      </c>
      <c r="H969" s="5"/>
      <c r="I969" s="125"/>
      <c r="J969" s="125"/>
      <c r="K969" s="125"/>
      <c r="L969" s="5"/>
      <c r="M969" s="5"/>
      <c r="N969" s="5"/>
      <c r="O969" s="5"/>
      <c r="P969" s="5"/>
      <c r="Q969" s="5"/>
    </row>
    <row r="970" spans="1:17" ht="12.75">
      <c r="A970" s="114"/>
      <c r="B970" s="165"/>
      <c r="C970" s="166"/>
      <c r="D970" s="188"/>
      <c r="E970" s="131" t="str">
        <f t="shared" ref="E970:F970" si="986">IFERROR(C970/($B970*$H$4),"")</f>
        <v/>
      </c>
      <c r="F970" s="131" t="str">
        <f t="shared" si="986"/>
        <v/>
      </c>
      <c r="G970" s="131" t="str">
        <f ca="1">IFERROR(POWER(E970-VLOOKUP(A970,I:J,2,FALSE),2)+POWER(F970-VLOOKUP(A970,I:K,3,FALSE),2),"")</f>
        <v/>
      </c>
      <c r="H970" s="5"/>
      <c r="I970" s="125"/>
      <c r="J970" s="125"/>
      <c r="K970" s="125"/>
      <c r="L970" s="5"/>
      <c r="M970" s="5"/>
      <c r="N970" s="5"/>
      <c r="O970" s="5"/>
      <c r="P970" s="5"/>
      <c r="Q970" s="5"/>
    </row>
    <row r="971" spans="1:17" ht="12.75">
      <c r="A971" s="114"/>
      <c r="B971" s="165"/>
      <c r="C971" s="166"/>
      <c r="D971" s="188"/>
      <c r="E971" s="131" t="str">
        <f t="shared" ref="E971:F971" si="987">IFERROR(C971/($B971*$H$4),"")</f>
        <v/>
      </c>
      <c r="F971" s="131" t="str">
        <f t="shared" si="987"/>
        <v/>
      </c>
      <c r="G971" s="131" t="str">
        <f ca="1">IFERROR(POWER(E971-VLOOKUP(A971,I:J,2,FALSE),2)+POWER(F971-VLOOKUP(A971,I:K,3,FALSE),2),"")</f>
        <v/>
      </c>
      <c r="H971" s="5"/>
      <c r="I971" s="125"/>
      <c r="J971" s="125"/>
      <c r="K971" s="125"/>
      <c r="L971" s="5"/>
      <c r="M971" s="5"/>
      <c r="N971" s="5"/>
      <c r="O971" s="5"/>
      <c r="P971" s="5"/>
      <c r="Q971" s="5"/>
    </row>
    <row r="972" spans="1:17" ht="12.75">
      <c r="A972" s="114"/>
      <c r="B972" s="165"/>
      <c r="C972" s="166"/>
      <c r="D972" s="188"/>
      <c r="E972" s="131" t="str">
        <f t="shared" ref="E972:F972" si="988">IFERROR(C972/($B972*$H$4),"")</f>
        <v/>
      </c>
      <c r="F972" s="131" t="str">
        <f t="shared" si="988"/>
        <v/>
      </c>
      <c r="G972" s="131" t="str">
        <f ca="1">IFERROR(POWER(E972-VLOOKUP(A972,I:J,2,FALSE),2)+POWER(F972-VLOOKUP(A972,I:K,3,FALSE),2),"")</f>
        <v/>
      </c>
      <c r="H972" s="5"/>
      <c r="I972" s="125"/>
      <c r="J972" s="125"/>
      <c r="K972" s="125"/>
      <c r="L972" s="5"/>
      <c r="M972" s="5"/>
      <c r="N972" s="5"/>
      <c r="O972" s="5"/>
      <c r="P972" s="5"/>
      <c r="Q972" s="5"/>
    </row>
    <row r="973" spans="1:17" ht="12.75">
      <c r="A973" s="114"/>
      <c r="B973" s="165"/>
      <c r="C973" s="166"/>
      <c r="D973" s="188"/>
      <c r="E973" s="131" t="str">
        <f t="shared" ref="E973:F973" si="989">IFERROR(C973/($B973*$H$4),"")</f>
        <v/>
      </c>
      <c r="F973" s="131" t="str">
        <f t="shared" si="989"/>
        <v/>
      </c>
      <c r="G973" s="131" t="str">
        <f ca="1">IFERROR(POWER(E973-VLOOKUP(A973,I:J,2,FALSE),2)+POWER(F973-VLOOKUP(A973,I:K,3,FALSE),2),"")</f>
        <v/>
      </c>
      <c r="H973" s="5"/>
      <c r="I973" s="125"/>
      <c r="J973" s="125"/>
      <c r="K973" s="125"/>
      <c r="L973" s="5"/>
      <c r="M973" s="5"/>
      <c r="N973" s="5"/>
      <c r="O973" s="5"/>
      <c r="P973" s="5"/>
      <c r="Q973" s="5"/>
    </row>
    <row r="974" spans="1:17" ht="12.75">
      <c r="A974" s="114"/>
      <c r="B974" s="165"/>
      <c r="C974" s="166"/>
      <c r="D974" s="188"/>
      <c r="E974" s="131" t="str">
        <f t="shared" ref="E974:F974" si="990">IFERROR(C974/($B974*$H$4),"")</f>
        <v/>
      </c>
      <c r="F974" s="131" t="str">
        <f t="shared" si="990"/>
        <v/>
      </c>
      <c r="G974" s="131" t="str">
        <f ca="1">IFERROR(POWER(E974-VLOOKUP(A974,I:J,2,FALSE),2)+POWER(F974-VLOOKUP(A974,I:K,3,FALSE),2),"")</f>
        <v/>
      </c>
      <c r="H974" s="5"/>
      <c r="I974" s="125"/>
      <c r="J974" s="125"/>
      <c r="K974" s="125"/>
      <c r="L974" s="5"/>
      <c r="M974" s="5"/>
      <c r="N974" s="5"/>
      <c r="O974" s="5"/>
      <c r="P974" s="5"/>
      <c r="Q974" s="5"/>
    </row>
    <row r="975" spans="1:17" ht="12.75">
      <c r="A975" s="114"/>
      <c r="B975" s="165"/>
      <c r="C975" s="166"/>
      <c r="D975" s="188"/>
      <c r="E975" s="131" t="str">
        <f t="shared" ref="E975:F975" si="991">IFERROR(C975/($B975*$H$4),"")</f>
        <v/>
      </c>
      <c r="F975" s="131" t="str">
        <f t="shared" si="991"/>
        <v/>
      </c>
      <c r="G975" s="131" t="str">
        <f ca="1">IFERROR(POWER(E975-VLOOKUP(A975,I:J,2,FALSE),2)+POWER(F975-VLOOKUP(A975,I:K,3,FALSE),2),"")</f>
        <v/>
      </c>
      <c r="H975" s="5"/>
      <c r="I975" s="125"/>
      <c r="J975" s="125"/>
      <c r="K975" s="125"/>
      <c r="L975" s="5"/>
      <c r="M975" s="5"/>
      <c r="N975" s="5"/>
      <c r="O975" s="5"/>
      <c r="P975" s="5"/>
      <c r="Q975" s="5"/>
    </row>
    <row r="976" spans="1:17" ht="12.75">
      <c r="A976" s="114"/>
      <c r="B976" s="165"/>
      <c r="C976" s="166"/>
      <c r="D976" s="188"/>
      <c r="E976" s="131" t="str">
        <f t="shared" ref="E976:F976" si="992">IFERROR(C976/($B976*$H$4),"")</f>
        <v/>
      </c>
      <c r="F976" s="131" t="str">
        <f t="shared" si="992"/>
        <v/>
      </c>
      <c r="G976" s="131" t="str">
        <f ca="1">IFERROR(POWER(E976-VLOOKUP(A976,I:J,2,FALSE),2)+POWER(F976-VLOOKUP(A976,I:K,3,FALSE),2),"")</f>
        <v/>
      </c>
      <c r="H976" s="5"/>
      <c r="I976" s="125"/>
      <c r="J976" s="125"/>
      <c r="K976" s="125"/>
      <c r="L976" s="5"/>
      <c r="M976" s="5"/>
      <c r="N976" s="5"/>
      <c r="O976" s="5"/>
      <c r="P976" s="5"/>
      <c r="Q976" s="5"/>
    </row>
    <row r="977" spans="1:17" ht="12.75">
      <c r="A977" s="114"/>
      <c r="B977" s="165"/>
      <c r="C977" s="166"/>
      <c r="D977" s="188"/>
      <c r="E977" s="131" t="str">
        <f t="shared" ref="E977:F977" si="993">IFERROR(C977/($B977*$H$4),"")</f>
        <v/>
      </c>
      <c r="F977" s="131" t="str">
        <f t="shared" si="993"/>
        <v/>
      </c>
      <c r="G977" s="131" t="str">
        <f ca="1">IFERROR(POWER(E977-VLOOKUP(A977,I:J,2,FALSE),2)+POWER(F977-VLOOKUP(A977,I:K,3,FALSE),2),"")</f>
        <v/>
      </c>
      <c r="H977" s="5"/>
      <c r="I977" s="125"/>
      <c r="J977" s="125"/>
      <c r="K977" s="125"/>
      <c r="L977" s="5"/>
      <c r="M977" s="5"/>
      <c r="N977" s="5"/>
      <c r="O977" s="5"/>
      <c r="P977" s="5"/>
      <c r="Q977" s="5"/>
    </row>
    <row r="978" spans="1:17" ht="12.75">
      <c r="A978" s="114"/>
      <c r="B978" s="165"/>
      <c r="C978" s="166"/>
      <c r="D978" s="188"/>
      <c r="E978" s="131" t="str">
        <f t="shared" ref="E978:F978" si="994">IFERROR(C978/($B978*$H$4),"")</f>
        <v/>
      </c>
      <c r="F978" s="131" t="str">
        <f t="shared" si="994"/>
        <v/>
      </c>
      <c r="G978" s="131" t="str">
        <f ca="1">IFERROR(POWER(E978-VLOOKUP(A978,I:J,2,FALSE),2)+POWER(F978-VLOOKUP(A978,I:K,3,FALSE),2),"")</f>
        <v/>
      </c>
      <c r="H978" s="5"/>
      <c r="I978" s="125"/>
      <c r="J978" s="125"/>
      <c r="K978" s="125"/>
      <c r="L978" s="5"/>
      <c r="M978" s="5"/>
      <c r="N978" s="5"/>
      <c r="O978" s="5"/>
      <c r="P978" s="5"/>
      <c r="Q978" s="5"/>
    </row>
    <row r="979" spans="1:17" ht="12.75">
      <c r="A979" s="114"/>
      <c r="B979" s="165"/>
      <c r="C979" s="166"/>
      <c r="D979" s="188"/>
      <c r="E979" s="131" t="str">
        <f t="shared" ref="E979:F979" si="995">IFERROR(C979/($B979*$H$4),"")</f>
        <v/>
      </c>
      <c r="F979" s="131" t="str">
        <f t="shared" si="995"/>
        <v/>
      </c>
      <c r="G979" s="131" t="str">
        <f ca="1">IFERROR(POWER(E979-VLOOKUP(A979,I:J,2,FALSE),2)+POWER(F979-VLOOKUP(A979,I:K,3,FALSE),2),"")</f>
        <v/>
      </c>
      <c r="H979" s="5"/>
      <c r="I979" s="125"/>
      <c r="J979" s="125"/>
      <c r="K979" s="125"/>
      <c r="L979" s="5"/>
      <c r="M979" s="5"/>
      <c r="N979" s="5"/>
      <c r="O979" s="5"/>
      <c r="P979" s="5"/>
      <c r="Q979" s="5"/>
    </row>
    <row r="980" spans="1:17" ht="12.75">
      <c r="A980" s="114"/>
      <c r="B980" s="165"/>
      <c r="C980" s="166"/>
      <c r="D980" s="188"/>
      <c r="E980" s="131" t="str">
        <f t="shared" ref="E980:F980" si="996">IFERROR(C980/($B980*$H$4),"")</f>
        <v/>
      </c>
      <c r="F980" s="131" t="str">
        <f t="shared" si="996"/>
        <v/>
      </c>
      <c r="G980" s="131" t="str">
        <f ca="1">IFERROR(POWER(E980-VLOOKUP(A980,I:J,2,FALSE),2)+POWER(F980-VLOOKUP(A980,I:K,3,FALSE),2),"")</f>
        <v/>
      </c>
      <c r="H980" s="5"/>
      <c r="I980" s="125"/>
      <c r="J980" s="125"/>
      <c r="K980" s="125"/>
      <c r="L980" s="5"/>
      <c r="M980" s="5"/>
      <c r="N980" s="5"/>
      <c r="O980" s="5"/>
      <c r="P980" s="5"/>
      <c r="Q980" s="5"/>
    </row>
    <row r="981" spans="1:17" ht="12.75">
      <c r="A981" s="114"/>
      <c r="B981" s="165"/>
      <c r="C981" s="166"/>
      <c r="D981" s="188"/>
      <c r="E981" s="131" t="str">
        <f t="shared" ref="E981:F981" si="997">IFERROR(C981/($B981*$H$4),"")</f>
        <v/>
      </c>
      <c r="F981" s="131" t="str">
        <f t="shared" si="997"/>
        <v/>
      </c>
      <c r="G981" s="131" t="str">
        <f ca="1">IFERROR(POWER(E981-VLOOKUP(A981,I:J,2,FALSE),2)+POWER(F981-VLOOKUP(A981,I:K,3,FALSE),2),"")</f>
        <v/>
      </c>
      <c r="H981" s="5"/>
      <c r="I981" s="125"/>
      <c r="J981" s="125"/>
      <c r="K981" s="125"/>
      <c r="L981" s="5"/>
      <c r="M981" s="5"/>
      <c r="N981" s="5"/>
      <c r="O981" s="5"/>
      <c r="P981" s="5"/>
      <c r="Q981" s="5"/>
    </row>
    <row r="982" spans="1:17" ht="12.75">
      <c r="A982" s="114"/>
      <c r="B982" s="165"/>
      <c r="C982" s="166"/>
      <c r="D982" s="188"/>
      <c r="E982" s="131" t="str">
        <f t="shared" ref="E982:F982" si="998">IFERROR(C982/($B982*$H$4),"")</f>
        <v/>
      </c>
      <c r="F982" s="131" t="str">
        <f t="shared" si="998"/>
        <v/>
      </c>
      <c r="G982" s="131" t="str">
        <f ca="1">IFERROR(POWER(E982-VLOOKUP(A982,I:J,2,FALSE),2)+POWER(F982-VLOOKUP(A982,I:K,3,FALSE),2),"")</f>
        <v/>
      </c>
      <c r="H982" s="5"/>
      <c r="I982" s="125"/>
      <c r="J982" s="125"/>
      <c r="K982" s="125"/>
      <c r="L982" s="5"/>
      <c r="M982" s="5"/>
      <c r="N982" s="5"/>
      <c r="O982" s="5"/>
      <c r="P982" s="5"/>
      <c r="Q982" s="5"/>
    </row>
    <row r="983" spans="1:17" ht="12.75">
      <c r="A983" s="114"/>
      <c r="B983" s="165"/>
      <c r="C983" s="166"/>
      <c r="D983" s="188"/>
      <c r="E983" s="131" t="str">
        <f t="shared" ref="E983:F983" si="999">IFERROR(C983/($B983*$H$4),"")</f>
        <v/>
      </c>
      <c r="F983" s="131" t="str">
        <f t="shared" si="999"/>
        <v/>
      </c>
      <c r="G983" s="131" t="str">
        <f ca="1">IFERROR(POWER(E983-VLOOKUP(A983,I:J,2,FALSE),2)+POWER(F983-VLOOKUP(A983,I:K,3,FALSE),2),"")</f>
        <v/>
      </c>
      <c r="H983" s="5"/>
      <c r="I983" s="125"/>
      <c r="J983" s="125"/>
      <c r="K983" s="125"/>
      <c r="L983" s="5"/>
      <c r="M983" s="5"/>
      <c r="N983" s="5"/>
      <c r="O983" s="5"/>
      <c r="P983" s="5"/>
      <c r="Q983" s="5"/>
    </row>
    <row r="984" spans="1:17" ht="12.75">
      <c r="A984" s="114"/>
      <c r="B984" s="165"/>
      <c r="C984" s="166"/>
      <c r="D984" s="188"/>
      <c r="E984" s="131" t="str">
        <f t="shared" ref="E984:F984" si="1000">IFERROR(C984/($B984*$H$4),"")</f>
        <v/>
      </c>
      <c r="F984" s="131" t="str">
        <f t="shared" si="1000"/>
        <v/>
      </c>
      <c r="G984" s="131" t="str">
        <f ca="1">IFERROR(POWER(E984-VLOOKUP(A984,I:J,2,FALSE),2)+POWER(F984-VLOOKUP(A984,I:K,3,FALSE),2),"")</f>
        <v/>
      </c>
      <c r="H984" s="5"/>
      <c r="I984" s="125"/>
      <c r="J984" s="125"/>
      <c r="K984" s="125"/>
      <c r="L984" s="5"/>
      <c r="M984" s="5"/>
      <c r="N984" s="5"/>
      <c r="O984" s="5"/>
      <c r="P984" s="5"/>
      <c r="Q984" s="5"/>
    </row>
    <row r="985" spans="1:17" ht="12.75">
      <c r="A985" s="114"/>
      <c r="B985" s="165"/>
      <c r="C985" s="166"/>
      <c r="D985" s="188"/>
      <c r="E985" s="131" t="str">
        <f t="shared" ref="E985:F985" si="1001">IFERROR(C985/($B985*$H$4),"")</f>
        <v/>
      </c>
      <c r="F985" s="131" t="str">
        <f t="shared" si="1001"/>
        <v/>
      </c>
      <c r="G985" s="131" t="str">
        <f ca="1">IFERROR(POWER(E985-VLOOKUP(A985,I:J,2,FALSE),2)+POWER(F985-VLOOKUP(A985,I:K,3,FALSE),2),"")</f>
        <v/>
      </c>
      <c r="H985" s="5"/>
      <c r="I985" s="125"/>
      <c r="J985" s="125"/>
      <c r="K985" s="125"/>
      <c r="L985" s="5"/>
      <c r="M985" s="5"/>
      <c r="N985" s="5"/>
      <c r="O985" s="5"/>
      <c r="P985" s="5"/>
      <c r="Q985" s="5"/>
    </row>
    <row r="986" spans="1:17" ht="12.75">
      <c r="A986" s="114"/>
      <c r="B986" s="165"/>
      <c r="C986" s="166"/>
      <c r="D986" s="188"/>
      <c r="E986" s="131" t="str">
        <f t="shared" ref="E986:F986" si="1002">IFERROR(C986/($B986*$H$4),"")</f>
        <v/>
      </c>
      <c r="F986" s="131" t="str">
        <f t="shared" si="1002"/>
        <v/>
      </c>
      <c r="G986" s="131" t="str">
        <f ca="1">IFERROR(POWER(E986-VLOOKUP(A986,I:J,2,FALSE),2)+POWER(F986-VLOOKUP(A986,I:K,3,FALSE),2),"")</f>
        <v/>
      </c>
      <c r="H986" s="5"/>
      <c r="I986" s="125"/>
      <c r="J986" s="125"/>
      <c r="K986" s="125"/>
      <c r="L986" s="5"/>
      <c r="M986" s="5"/>
      <c r="N986" s="5"/>
      <c r="O986" s="5"/>
      <c r="P986" s="5"/>
      <c r="Q986" s="5"/>
    </row>
    <row r="987" spans="1:17" ht="12.75">
      <c r="A987" s="114"/>
      <c r="B987" s="165"/>
      <c r="C987" s="166"/>
      <c r="D987" s="188"/>
      <c r="E987" s="131" t="str">
        <f t="shared" ref="E987:F987" si="1003">IFERROR(C987/($B987*$H$4),"")</f>
        <v/>
      </c>
      <c r="F987" s="131" t="str">
        <f t="shared" si="1003"/>
        <v/>
      </c>
      <c r="G987" s="131" t="str">
        <f ca="1">IFERROR(POWER(E987-VLOOKUP(A987,I:J,2,FALSE),2)+POWER(F987-VLOOKUP(A987,I:K,3,FALSE),2),"")</f>
        <v/>
      </c>
      <c r="H987" s="5"/>
      <c r="I987" s="125"/>
      <c r="J987" s="125"/>
      <c r="K987" s="125"/>
      <c r="L987" s="5"/>
      <c r="M987" s="5"/>
      <c r="N987" s="5"/>
      <c r="O987" s="5"/>
      <c r="P987" s="5"/>
      <c r="Q987" s="5"/>
    </row>
    <row r="988" spans="1:17" ht="12.75">
      <c r="A988" s="114"/>
      <c r="B988" s="165"/>
      <c r="C988" s="166"/>
      <c r="D988" s="188"/>
      <c r="E988" s="131" t="str">
        <f t="shared" ref="E988:F988" si="1004">IFERROR(C988/($B988*$H$4),"")</f>
        <v/>
      </c>
      <c r="F988" s="131" t="str">
        <f t="shared" si="1004"/>
        <v/>
      </c>
      <c r="G988" s="131" t="str">
        <f ca="1">IFERROR(POWER(E988-VLOOKUP(A988,I:J,2,FALSE),2)+POWER(F988-VLOOKUP(A988,I:K,3,FALSE),2),"")</f>
        <v/>
      </c>
      <c r="H988" s="5"/>
      <c r="I988" s="125"/>
      <c r="J988" s="125"/>
      <c r="K988" s="125"/>
      <c r="L988" s="5"/>
      <c r="M988" s="5"/>
      <c r="N988" s="5"/>
      <c r="O988" s="5"/>
      <c r="P988" s="5"/>
      <c r="Q988" s="5"/>
    </row>
    <row r="989" spans="1:17" ht="12.75">
      <c r="A989" s="114"/>
      <c r="B989" s="165"/>
      <c r="C989" s="166"/>
      <c r="D989" s="188"/>
      <c r="E989" s="131" t="str">
        <f t="shared" ref="E989:F989" si="1005">IFERROR(C989/($B989*$H$4),"")</f>
        <v/>
      </c>
      <c r="F989" s="131" t="str">
        <f t="shared" si="1005"/>
        <v/>
      </c>
      <c r="G989" s="131" t="str">
        <f ca="1">IFERROR(POWER(E989-VLOOKUP(A989,I:J,2,FALSE),2)+POWER(F989-VLOOKUP(A989,I:K,3,FALSE),2),"")</f>
        <v/>
      </c>
      <c r="H989" s="5"/>
      <c r="I989" s="125"/>
      <c r="J989" s="125"/>
      <c r="K989" s="125"/>
      <c r="L989" s="5"/>
      <c r="M989" s="5"/>
      <c r="N989" s="5"/>
      <c r="O989" s="5"/>
      <c r="P989" s="5"/>
      <c r="Q989" s="5"/>
    </row>
    <row r="990" spans="1:17" ht="12.75">
      <c r="A990" s="114"/>
      <c r="B990" s="165"/>
      <c r="C990" s="166"/>
      <c r="D990" s="188"/>
      <c r="E990" s="131" t="str">
        <f t="shared" ref="E990:F990" si="1006">IFERROR(C990/($B990*$H$4),"")</f>
        <v/>
      </c>
      <c r="F990" s="131" t="str">
        <f t="shared" si="1006"/>
        <v/>
      </c>
      <c r="G990" s="131" t="str">
        <f ca="1">IFERROR(POWER(E990-VLOOKUP(A990,I:J,2,FALSE),2)+POWER(F990-VLOOKUP(A990,I:K,3,FALSE),2),"")</f>
        <v/>
      </c>
      <c r="H990" s="5"/>
      <c r="I990" s="125"/>
      <c r="J990" s="125"/>
      <c r="K990" s="125"/>
      <c r="L990" s="5"/>
      <c r="M990" s="5"/>
      <c r="N990" s="5"/>
      <c r="O990" s="5"/>
      <c r="P990" s="5"/>
      <c r="Q990" s="5"/>
    </row>
    <row r="991" spans="1:17" ht="12.75">
      <c r="A991" s="114"/>
      <c r="B991" s="165"/>
      <c r="C991" s="166"/>
      <c r="D991" s="188"/>
      <c r="E991" s="131" t="str">
        <f t="shared" ref="E991:F991" si="1007">IFERROR(C991/($B991*$H$4),"")</f>
        <v/>
      </c>
      <c r="F991" s="131" t="str">
        <f t="shared" si="1007"/>
        <v/>
      </c>
      <c r="G991" s="131" t="str">
        <f ca="1">IFERROR(POWER(E991-VLOOKUP(A991,I:J,2,FALSE),2)+POWER(F991-VLOOKUP(A991,I:K,3,FALSE),2),"")</f>
        <v/>
      </c>
      <c r="H991" s="5"/>
      <c r="I991" s="125"/>
      <c r="J991" s="125"/>
      <c r="K991" s="125"/>
      <c r="L991" s="5"/>
      <c r="M991" s="5"/>
      <c r="N991" s="5"/>
      <c r="O991" s="5"/>
      <c r="P991" s="5"/>
      <c r="Q991" s="5"/>
    </row>
    <row r="992" spans="1:17" ht="12.75">
      <c r="A992" s="114"/>
      <c r="B992" s="165"/>
      <c r="C992" s="166"/>
      <c r="D992" s="188"/>
      <c r="E992" s="131" t="str">
        <f t="shared" ref="E992:F992" si="1008">IFERROR(C992/($B992*$H$4),"")</f>
        <v/>
      </c>
      <c r="F992" s="131" t="str">
        <f t="shared" si="1008"/>
        <v/>
      </c>
      <c r="G992" s="131" t="str">
        <f ca="1">IFERROR(POWER(E992-VLOOKUP(A992,I:J,2,FALSE),2)+POWER(F992-VLOOKUP(A992,I:K,3,FALSE),2),"")</f>
        <v/>
      </c>
      <c r="H992" s="5"/>
      <c r="I992" s="125"/>
      <c r="J992" s="125"/>
      <c r="K992" s="125"/>
      <c r="L992" s="5"/>
      <c r="M992" s="5"/>
      <c r="N992" s="5"/>
      <c r="O992" s="5"/>
      <c r="P992" s="5"/>
      <c r="Q992" s="5"/>
    </row>
    <row r="993" spans="1:17" ht="12.75">
      <c r="A993" s="114"/>
      <c r="B993" s="165"/>
      <c r="C993" s="166"/>
      <c r="D993" s="188"/>
      <c r="E993" s="131" t="str">
        <f t="shared" ref="E993:F993" si="1009">IFERROR(C993/($B993*$H$4),"")</f>
        <v/>
      </c>
      <c r="F993" s="131" t="str">
        <f t="shared" si="1009"/>
        <v/>
      </c>
      <c r="G993" s="131" t="str">
        <f ca="1">IFERROR(POWER(E993-VLOOKUP(A993,I:J,2,FALSE),2)+POWER(F993-VLOOKUP(A993,I:K,3,FALSE),2),"")</f>
        <v/>
      </c>
      <c r="H993" s="5"/>
      <c r="I993" s="125"/>
      <c r="J993" s="125"/>
      <c r="K993" s="125"/>
      <c r="L993" s="5"/>
      <c r="M993" s="5"/>
      <c r="N993" s="5"/>
      <c r="O993" s="5"/>
      <c r="P993" s="5"/>
      <c r="Q993" s="5"/>
    </row>
    <row r="994" spans="1:17" ht="12.75">
      <c r="A994" s="114"/>
      <c r="B994" s="165"/>
      <c r="C994" s="166"/>
      <c r="D994" s="188"/>
      <c r="E994" s="131" t="str">
        <f t="shared" ref="E994:F994" si="1010">IFERROR(C994/($B994*$H$4),"")</f>
        <v/>
      </c>
      <c r="F994" s="131" t="str">
        <f t="shared" si="1010"/>
        <v/>
      </c>
      <c r="G994" s="131" t="str">
        <f ca="1">IFERROR(POWER(E994-VLOOKUP(A994,I:J,2,FALSE),2)+POWER(F994-VLOOKUP(A994,I:K,3,FALSE),2),"")</f>
        <v/>
      </c>
      <c r="H994" s="5"/>
      <c r="I994" s="125"/>
      <c r="J994" s="125"/>
      <c r="K994" s="125"/>
      <c r="L994" s="5"/>
      <c r="M994" s="5"/>
      <c r="N994" s="5"/>
      <c r="O994" s="5"/>
      <c r="P994" s="5"/>
      <c r="Q994" s="5"/>
    </row>
    <row r="995" spans="1:17" ht="12.75">
      <c r="A995" s="114"/>
      <c r="B995" s="165"/>
      <c r="C995" s="166"/>
      <c r="D995" s="188"/>
      <c r="E995" s="131" t="str">
        <f t="shared" ref="E995:F995" si="1011">IFERROR(C995/($B995*$H$4),"")</f>
        <v/>
      </c>
      <c r="F995" s="131" t="str">
        <f t="shared" si="1011"/>
        <v/>
      </c>
      <c r="G995" s="131" t="str">
        <f ca="1">IFERROR(POWER(E995-VLOOKUP(A995,I:J,2,FALSE),2)+POWER(F995-VLOOKUP(A995,I:K,3,FALSE),2),"")</f>
        <v/>
      </c>
      <c r="H995" s="5"/>
      <c r="I995" s="125"/>
      <c r="J995" s="125"/>
      <c r="K995" s="125"/>
      <c r="L995" s="5"/>
      <c r="M995" s="5"/>
      <c r="N995" s="5"/>
      <c r="O995" s="5"/>
      <c r="P995" s="5"/>
      <c r="Q995" s="5"/>
    </row>
    <row r="996" spans="1:17" ht="12.75">
      <c r="A996" s="114"/>
      <c r="B996" s="165"/>
      <c r="C996" s="166"/>
      <c r="D996" s="188"/>
      <c r="E996" s="131" t="str">
        <f t="shared" ref="E996:F996" si="1012">IFERROR(C996/($B996*$H$4),"")</f>
        <v/>
      </c>
      <c r="F996" s="131" t="str">
        <f t="shared" si="1012"/>
        <v/>
      </c>
      <c r="G996" s="131" t="str">
        <f ca="1">IFERROR(POWER(E996-VLOOKUP(A996,I:J,2,FALSE),2)+POWER(F996-VLOOKUP(A996,I:K,3,FALSE),2),"")</f>
        <v/>
      </c>
      <c r="H996" s="5"/>
      <c r="I996" s="125"/>
      <c r="J996" s="125"/>
      <c r="K996" s="125"/>
      <c r="L996" s="5"/>
      <c r="M996" s="5"/>
      <c r="N996" s="5"/>
      <c r="O996" s="5"/>
      <c r="P996" s="5"/>
      <c r="Q996" s="5"/>
    </row>
    <row r="997" spans="1:17" ht="12.75">
      <c r="A997" s="114"/>
      <c r="B997" s="165"/>
      <c r="C997" s="166"/>
      <c r="D997" s="188"/>
      <c r="E997" s="131" t="str">
        <f t="shared" ref="E997:F997" si="1013">IFERROR(C997/($B997*$H$4),"")</f>
        <v/>
      </c>
      <c r="F997" s="131" t="str">
        <f t="shared" si="1013"/>
        <v/>
      </c>
      <c r="G997" s="131" t="str">
        <f ca="1">IFERROR(POWER(E997-VLOOKUP(A997,I:J,2,FALSE),2)+POWER(F997-VLOOKUP(A997,I:K,3,FALSE),2),"")</f>
        <v/>
      </c>
      <c r="H997" s="5"/>
      <c r="I997" s="125"/>
      <c r="J997" s="125"/>
      <c r="K997" s="125"/>
      <c r="L997" s="5"/>
      <c r="M997" s="5"/>
      <c r="N997" s="5"/>
      <c r="O997" s="5"/>
      <c r="P997" s="5"/>
      <c r="Q997" s="5"/>
    </row>
    <row r="998" spans="1:17" ht="12.75">
      <c r="A998" s="114"/>
      <c r="B998" s="165"/>
      <c r="C998" s="166"/>
      <c r="D998" s="188"/>
      <c r="E998" s="131" t="str">
        <f t="shared" ref="E998:F998" si="1014">IFERROR(C998/($B998*$H$4),"")</f>
        <v/>
      </c>
      <c r="F998" s="131" t="str">
        <f t="shared" si="1014"/>
        <v/>
      </c>
      <c r="G998" s="131" t="str">
        <f ca="1">IFERROR(POWER(E998-VLOOKUP(A998,I:J,2,FALSE),2)+POWER(F998-VLOOKUP(A998,I:K,3,FALSE),2),"")</f>
        <v/>
      </c>
      <c r="H998" s="5"/>
      <c r="I998" s="125"/>
      <c r="J998" s="125"/>
      <c r="K998" s="125"/>
      <c r="L998" s="5"/>
      <c r="M998" s="5"/>
      <c r="N998" s="5"/>
      <c r="O998" s="5"/>
      <c r="P998" s="5"/>
      <c r="Q998" s="5"/>
    </row>
    <row r="999" spans="1:17" ht="12.75">
      <c r="A999" s="114"/>
      <c r="B999" s="165"/>
      <c r="C999" s="166"/>
      <c r="D999" s="188"/>
      <c r="E999" s="131" t="str">
        <f t="shared" ref="E999:F999" si="1015">IFERROR(C999/($B999*$H$4),"")</f>
        <v/>
      </c>
      <c r="F999" s="131" t="str">
        <f t="shared" si="1015"/>
        <v/>
      </c>
      <c r="G999" s="131" t="str">
        <f ca="1">IFERROR(POWER(E999-VLOOKUP(A999,I:J,2,FALSE),2)+POWER(F999-VLOOKUP(A999,I:K,3,FALSE),2),"")</f>
        <v/>
      </c>
      <c r="H999" s="5"/>
      <c r="I999" s="125"/>
      <c r="J999" s="125"/>
      <c r="K999" s="125"/>
      <c r="L999" s="5"/>
      <c r="M999" s="5"/>
      <c r="N999" s="5"/>
      <c r="O999" s="5"/>
      <c r="P999" s="5"/>
      <c r="Q999" s="5"/>
    </row>
    <row r="1000" spans="1:17" ht="12.75">
      <c r="A1000" s="114"/>
      <c r="B1000" s="165"/>
      <c r="C1000" s="166"/>
      <c r="D1000" s="188"/>
      <c r="E1000" s="131" t="str">
        <f t="shared" ref="E1000:F1000" si="1016">IFERROR(C1000/($B1000*$H$4),"")</f>
        <v/>
      </c>
      <c r="F1000" s="131" t="str">
        <f t="shared" si="1016"/>
        <v/>
      </c>
      <c r="G1000" s="131" t="str">
        <f ca="1">IFERROR(POWER(E1000-VLOOKUP(A1000,I:J,2,FALSE),2)+POWER(F1000-VLOOKUP(A1000,I:K,3,FALSE),2),"")</f>
        <v/>
      </c>
      <c r="H1000" s="5"/>
      <c r="I1000" s="125"/>
      <c r="J1000" s="125"/>
      <c r="K1000" s="125"/>
      <c r="L1000" s="5"/>
      <c r="M1000" s="5"/>
      <c r="N1000" s="5"/>
      <c r="O1000" s="5"/>
      <c r="P1000" s="5"/>
      <c r="Q1000" s="5"/>
    </row>
    <row r="1001" spans="1:17" ht="12.75">
      <c r="A1001" s="114"/>
      <c r="B1001" s="165"/>
      <c r="C1001" s="166"/>
      <c r="D1001" s="188"/>
      <c r="E1001" s="131" t="str">
        <f t="shared" ref="E1001:F1001" si="1017">IFERROR(C1001/($B1001*$H$4),"")</f>
        <v/>
      </c>
      <c r="F1001" s="131" t="str">
        <f t="shared" si="1017"/>
        <v/>
      </c>
      <c r="G1001" s="131" t="str">
        <f ca="1">IFERROR(POWER(E1001-VLOOKUP(A1001,I:J,2,FALSE),2)+POWER(F1001-VLOOKUP(A1001,I:K,3,FALSE),2),"")</f>
        <v/>
      </c>
      <c r="H1001" s="5"/>
      <c r="I1001" s="125"/>
      <c r="J1001" s="125"/>
      <c r="K1001" s="125"/>
      <c r="L1001" s="5"/>
      <c r="M1001" s="5"/>
      <c r="N1001" s="5"/>
      <c r="O1001" s="5"/>
      <c r="P1001" s="5"/>
      <c r="Q1001" s="5"/>
    </row>
    <row r="1002" spans="1:17" ht="12.75">
      <c r="A1002" s="114"/>
      <c r="B1002" s="165"/>
      <c r="C1002" s="166"/>
      <c r="D1002" s="188"/>
      <c r="E1002" s="131" t="str">
        <f t="shared" ref="E1002:F1002" si="1018">IFERROR(C1002/($B1002*$H$4),"")</f>
        <v/>
      </c>
      <c r="F1002" s="131" t="str">
        <f t="shared" si="1018"/>
        <v/>
      </c>
      <c r="G1002" s="131" t="str">
        <f ca="1">IFERROR(POWER(E1002-VLOOKUP(A1002,I:J,2,FALSE),2)+POWER(F1002-VLOOKUP(A1002,I:K,3,FALSE),2),"")</f>
        <v/>
      </c>
      <c r="H1002" s="5"/>
      <c r="I1002" s="125"/>
      <c r="J1002" s="125"/>
      <c r="K1002" s="125"/>
      <c r="L1002" s="5"/>
      <c r="M1002" s="5"/>
      <c r="N1002" s="5"/>
      <c r="O1002" s="5"/>
      <c r="P1002" s="5"/>
      <c r="Q1002" s="5"/>
    </row>
    <row r="1003" spans="1:17" ht="12.75">
      <c r="A1003" s="114"/>
      <c r="B1003" s="165"/>
      <c r="C1003" s="166"/>
      <c r="D1003" s="188"/>
      <c r="E1003" s="131" t="str">
        <f t="shared" ref="E1003:F1003" si="1019">IFERROR(C1003/($B1003*$H$4),"")</f>
        <v/>
      </c>
      <c r="F1003" s="131" t="str">
        <f t="shared" si="1019"/>
        <v/>
      </c>
      <c r="G1003" s="131" t="str">
        <f ca="1">IFERROR(POWER(E1003-VLOOKUP(A1003,I:J,2,FALSE),2)+POWER(F1003-VLOOKUP(A1003,I:K,3,FALSE),2),"")</f>
        <v/>
      </c>
      <c r="H1003" s="5"/>
      <c r="I1003" s="125"/>
      <c r="J1003" s="125"/>
      <c r="K1003" s="125"/>
      <c r="L1003" s="5"/>
      <c r="M1003" s="5"/>
      <c r="N1003" s="5"/>
      <c r="O1003" s="5"/>
      <c r="P1003" s="5"/>
      <c r="Q1003" s="5"/>
    </row>
  </sheetData>
  <mergeCells count="6">
    <mergeCell ref="A1:Q1"/>
    <mergeCell ref="A2:Q2"/>
    <mergeCell ref="A3:Q3"/>
    <mergeCell ref="C4:D4"/>
    <mergeCell ref="E4:G4"/>
    <mergeCell ref="I4:L4"/>
  </mergeCells>
  <dataValidations count="2">
    <dataValidation type="list" allowBlank="1" showErrorMessage="1" sqref="C4" xr:uid="{00000000-0002-0000-0400-000000000000}">
      <formula1>$O$9:$O$10</formula1>
    </dataValidation>
    <dataValidation type="list" allowBlank="1" showErrorMessage="1" sqref="B4" xr:uid="{00000000-0002-0000-0400-000001000000}">
      <formula1>$O$5:$O$7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Q1003"/>
  <sheetViews>
    <sheetView showGridLines="0" workbookViewId="0">
      <selection sqref="A1:Q1"/>
    </sheetView>
  </sheetViews>
  <sheetFormatPr defaultColWidth="12.59765625" defaultRowHeight="15.75" customHeight="1"/>
  <cols>
    <col min="1" max="1" width="6.1328125" customWidth="1"/>
    <col min="2" max="2" width="13.3984375" customWidth="1"/>
    <col min="5" max="6" width="6.46484375" customWidth="1"/>
    <col min="7" max="7" width="8.3984375" customWidth="1"/>
    <col min="8" max="8" width="10.59765625" customWidth="1"/>
    <col min="9" max="9" width="13.59765625" customWidth="1"/>
    <col min="10" max="10" width="9.73046875" customWidth="1"/>
    <col min="11" max="11" width="9.59765625" customWidth="1"/>
    <col min="13" max="13" width="34.73046875" customWidth="1"/>
    <col min="15" max="15" width="18.59765625" customWidth="1"/>
    <col min="16" max="16" width="6.265625" customWidth="1"/>
    <col min="17" max="17" width="5.1328125" customWidth="1"/>
  </cols>
  <sheetData>
    <row r="1" spans="1:17">
      <c r="A1" s="353" t="s">
        <v>118</v>
      </c>
      <c r="B1" s="329"/>
      <c r="C1" s="329"/>
      <c r="D1" s="329"/>
      <c r="E1" s="329"/>
      <c r="F1" s="329"/>
      <c r="G1" s="329"/>
      <c r="H1" s="329"/>
      <c r="I1" s="329"/>
      <c r="J1" s="329"/>
      <c r="K1" s="329"/>
      <c r="L1" s="329"/>
      <c r="M1" s="329"/>
      <c r="N1" s="329"/>
      <c r="O1" s="329"/>
      <c r="P1" s="329"/>
      <c r="Q1" s="329"/>
    </row>
    <row r="2" spans="1:17">
      <c r="A2" s="354" t="s">
        <v>119</v>
      </c>
      <c r="B2" s="329"/>
      <c r="C2" s="329"/>
      <c r="D2" s="329"/>
      <c r="E2" s="329"/>
      <c r="F2" s="329"/>
      <c r="G2" s="329"/>
      <c r="H2" s="329"/>
      <c r="I2" s="329"/>
      <c r="J2" s="329"/>
      <c r="K2" s="329"/>
      <c r="L2" s="329"/>
      <c r="M2" s="329"/>
      <c r="N2" s="329"/>
      <c r="O2" s="329"/>
      <c r="P2" s="329"/>
      <c r="Q2" s="329"/>
    </row>
    <row r="3" spans="1:17">
      <c r="A3" s="357" t="s">
        <v>120</v>
      </c>
      <c r="B3" s="331"/>
      <c r="C3" s="331"/>
      <c r="D3" s="331"/>
      <c r="E3" s="331"/>
      <c r="F3" s="331"/>
      <c r="G3" s="331"/>
      <c r="H3" s="331"/>
      <c r="I3" s="331"/>
      <c r="J3" s="331"/>
      <c r="K3" s="331"/>
      <c r="L3" s="331"/>
      <c r="M3" s="331"/>
      <c r="N3" s="331"/>
      <c r="O3" s="331"/>
      <c r="P3" s="331"/>
      <c r="Q3" s="331"/>
    </row>
    <row r="4" spans="1:17" ht="15.75" customHeight="1">
      <c r="A4" s="189"/>
      <c r="B4" s="188" t="s">
        <v>62</v>
      </c>
      <c r="C4" s="347" t="s">
        <v>63</v>
      </c>
      <c r="D4" s="348"/>
      <c r="E4" s="355" t="s">
        <v>83</v>
      </c>
      <c r="F4" s="329"/>
      <c r="G4" s="329"/>
      <c r="H4" s="190">
        <f>TAN(2*PI()/21600)*VLOOKUP(B4,O:Q,3,FALSE)/VLOOKUP(C4,O:Q,3,FALSE)</f>
        <v>1.0471975807331373E-2</v>
      </c>
      <c r="I4" s="356" t="s">
        <v>90</v>
      </c>
      <c r="J4" s="343"/>
      <c r="K4" s="343"/>
      <c r="L4" s="343"/>
      <c r="M4" s="5"/>
      <c r="N4" s="5"/>
      <c r="O4" s="170" t="s">
        <v>91</v>
      </c>
      <c r="P4" s="170" t="s">
        <v>92</v>
      </c>
      <c r="Q4" s="139" t="s">
        <v>93</v>
      </c>
    </row>
    <row r="5" spans="1:17" ht="15.75" customHeight="1">
      <c r="A5" s="189"/>
      <c r="B5" s="123" t="s">
        <v>68</v>
      </c>
      <c r="C5" s="48" t="s">
        <v>69</v>
      </c>
      <c r="D5" s="123" t="s">
        <v>70</v>
      </c>
      <c r="E5" s="124" t="s">
        <v>94</v>
      </c>
      <c r="F5" s="124" t="s">
        <v>95</v>
      </c>
      <c r="G5" s="132" t="s">
        <v>96</v>
      </c>
      <c r="H5" s="5"/>
      <c r="I5" s="171"/>
      <c r="J5" s="172" t="s">
        <v>97</v>
      </c>
      <c r="K5" s="173">
        <f>SUM(G:G)</f>
        <v>3.8524680230282748</v>
      </c>
      <c r="L5" s="171"/>
      <c r="M5" s="5"/>
      <c r="N5" s="5"/>
      <c r="O5" s="5" t="s">
        <v>62</v>
      </c>
      <c r="P5" s="5" t="s">
        <v>98</v>
      </c>
      <c r="Q5" s="5">
        <f t="shared" ref="Q5:Q7" si="0">CONVERT(1, P5,$Q$4)</f>
        <v>91.44</v>
      </c>
    </row>
    <row r="6" spans="1:17" ht="15.75" customHeight="1">
      <c r="A6" s="191"/>
      <c r="B6" s="174">
        <v>100</v>
      </c>
      <c r="C6" s="129">
        <v>0.10799999999999998</v>
      </c>
      <c r="D6" s="130">
        <v>0.45900000000000002</v>
      </c>
      <c r="E6" s="131">
        <f t="shared" ref="E6:F6" si="1">IFERROR(C6/($B6*$H$4),"")</f>
        <v>0.10313240021466606</v>
      </c>
      <c r="F6" s="131">
        <f t="shared" si="1"/>
        <v>0.43831270091233082</v>
      </c>
      <c r="G6" s="131">
        <f>IF(ISBLANK(C6),"",(POWER(E6-AVERAGE(E:E),2)+POWER(F6-AVERAGE(F:F),2)))</f>
        <v>0.19990133935733365</v>
      </c>
      <c r="H6" s="5"/>
      <c r="I6" s="171"/>
      <c r="J6" s="172" t="s">
        <v>99</v>
      </c>
      <c r="K6" s="172">
        <f>COUNT(G:G)</f>
        <v>30</v>
      </c>
      <c r="L6" s="171"/>
      <c r="M6" s="5"/>
      <c r="N6" s="5"/>
      <c r="O6" s="5" t="s">
        <v>100</v>
      </c>
      <c r="P6" s="5" t="s">
        <v>101</v>
      </c>
      <c r="Q6" s="5">
        <f t="shared" si="0"/>
        <v>100</v>
      </c>
    </row>
    <row r="7" spans="1:17" ht="15.75" customHeight="1">
      <c r="A7" s="191"/>
      <c r="B7" s="174">
        <v>100</v>
      </c>
      <c r="C7" s="129">
        <v>0.41100000000000003</v>
      </c>
      <c r="D7" s="130">
        <v>0.45900000000000002</v>
      </c>
      <c r="E7" s="131">
        <f t="shared" ref="E7:F7" si="2">IFERROR(C7/($B7*$H$4),"")</f>
        <v>0.39247607859470146</v>
      </c>
      <c r="F7" s="131">
        <f t="shared" si="2"/>
        <v>0.43831270091233082</v>
      </c>
      <c r="G7" s="131">
        <f>IF(ISBLANK(C7),"",(POWER(E7-AVERAGE(E:E),2)+POWER(F7-AVERAGE(F:F),2)))</f>
        <v>0.34348672155384069</v>
      </c>
      <c r="H7" s="5"/>
      <c r="I7" s="171"/>
      <c r="J7" s="172" t="s">
        <v>102</v>
      </c>
      <c r="K7" s="172">
        <v>1</v>
      </c>
      <c r="L7" s="175" t="s">
        <v>121</v>
      </c>
      <c r="M7" s="5"/>
      <c r="N7" s="5"/>
      <c r="O7" s="5" t="s">
        <v>103</v>
      </c>
      <c r="P7" s="5" t="s">
        <v>104</v>
      </c>
      <c r="Q7" s="5">
        <f t="shared" si="0"/>
        <v>30.48</v>
      </c>
    </row>
    <row r="8" spans="1:17" ht="15.75" customHeight="1">
      <c r="A8" s="191"/>
      <c r="B8" s="174">
        <v>100</v>
      </c>
      <c r="C8" s="129">
        <v>-0.3</v>
      </c>
      <c r="D8" s="130">
        <v>5.1999999999999998E-2</v>
      </c>
      <c r="E8" s="131">
        <f t="shared" ref="E8:F8" si="3">IFERROR(C8/($B8*$H$4),"")</f>
        <v>-0.28647888948518352</v>
      </c>
      <c r="F8" s="131">
        <f t="shared" si="3"/>
        <v>4.9656340844098479E-2</v>
      </c>
      <c r="G8" s="131">
        <f>IF(ISBLANK(C8),"",(POWER(E8-AVERAGE(E:E),2)+POWER(F8-AVERAGE(F:F),2)))</f>
        <v>8.4032871988577451E-2</v>
      </c>
      <c r="H8" s="5"/>
      <c r="I8" s="171"/>
      <c r="J8" s="176" t="s">
        <v>101</v>
      </c>
      <c r="K8" s="172">
        <f>2*(K6-K7)+1</f>
        <v>59</v>
      </c>
      <c r="L8" s="177" t="s">
        <v>105</v>
      </c>
      <c r="M8" s="5"/>
      <c r="N8" s="5"/>
      <c r="O8" s="170" t="s">
        <v>106</v>
      </c>
      <c r="P8" s="178"/>
      <c r="Q8" s="178"/>
    </row>
    <row r="9" spans="1:17" ht="15.75" customHeight="1">
      <c r="A9" s="191"/>
      <c r="B9" s="174">
        <v>100</v>
      </c>
      <c r="C9" s="129">
        <v>-0.3</v>
      </c>
      <c r="D9" s="130">
        <v>-0.185</v>
      </c>
      <c r="E9" s="131">
        <f t="shared" ref="E9:F9" si="4">IFERROR(C9/($B9*$H$4),"")</f>
        <v>-0.28647888948518352</v>
      </c>
      <c r="F9" s="131">
        <f t="shared" si="4"/>
        <v>-0.17666198184919651</v>
      </c>
      <c r="G9" s="131">
        <f>IF(ISBLANK(C9),"",(POWER(E9-AVERAGE(E:E),2)+POWER(F9-AVERAGE(F:F),2)))</f>
        <v>0.11428940214106223</v>
      </c>
      <c r="H9" s="5"/>
      <c r="I9" s="179"/>
      <c r="J9" s="180" t="s">
        <v>107</v>
      </c>
      <c r="K9" s="181">
        <f>EXP(GAMMALN((K8-1)/2) - LN(SQRT(2/(K8-1))) - GAMMALN(K8/2))</f>
        <v>1.0043194333267089</v>
      </c>
      <c r="L9" s="177" t="s">
        <v>108</v>
      </c>
      <c r="M9" s="5"/>
      <c r="N9" s="5"/>
      <c r="O9" s="5" t="s">
        <v>63</v>
      </c>
      <c r="P9" s="5" t="s">
        <v>109</v>
      </c>
      <c r="Q9" s="5">
        <f t="shared" ref="Q9:Q10" si="5">CONVERT(1, P9,$Q$4)</f>
        <v>2.54</v>
      </c>
    </row>
    <row r="10" spans="1:17" ht="15.75" customHeight="1">
      <c r="A10" s="191"/>
      <c r="B10" s="174">
        <v>100</v>
      </c>
      <c r="C10" s="129">
        <v>-0.27100000000000002</v>
      </c>
      <c r="D10" s="130">
        <v>-0.26100000000000001</v>
      </c>
      <c r="E10" s="131">
        <f t="shared" ref="E10:F10" si="6">IFERROR(C10/($B10*$H$4),"")</f>
        <v>-0.2587859301682825</v>
      </c>
      <c r="F10" s="131">
        <f t="shared" si="6"/>
        <v>-0.24923663385210967</v>
      </c>
      <c r="G10" s="131">
        <f>IF(ISBLANK(C10),"",(POWER(E10-AVERAGE(E:E),2)+POWER(F10-AVERAGE(F:F),2)))</f>
        <v>0.1306016051813787</v>
      </c>
      <c r="H10" s="5"/>
      <c r="I10" s="182"/>
      <c r="J10" s="183" t="s">
        <v>110</v>
      </c>
      <c r="K10" s="184">
        <f>K9*SQRT(K5/(K8-1))</f>
        <v>0.25883761578430281</v>
      </c>
      <c r="L10" s="177" t="s">
        <v>111</v>
      </c>
      <c r="M10" s="5"/>
      <c r="N10" s="5"/>
      <c r="O10" s="5" t="s">
        <v>93</v>
      </c>
      <c r="P10" s="5" t="s">
        <v>93</v>
      </c>
      <c r="Q10" s="5">
        <f t="shared" si="5"/>
        <v>1</v>
      </c>
    </row>
    <row r="11" spans="1:17" ht="15.75" customHeight="1">
      <c r="A11" s="191"/>
      <c r="B11" s="174">
        <v>100</v>
      </c>
      <c r="C11" s="129">
        <v>1.3000000000000012E-2</v>
      </c>
      <c r="D11" s="130">
        <v>9.9000000000000005E-2</v>
      </c>
      <c r="E11" s="131">
        <f t="shared" ref="E11:F11" si="7">IFERROR(C11/($B11*$H$4),"")</f>
        <v>1.241408521102463E-2</v>
      </c>
      <c r="F11" s="131">
        <f t="shared" si="7"/>
        <v>9.4538033530110574E-2</v>
      </c>
      <c r="G11" s="131">
        <f>IF(ISBLANK(C11),"",(POWER(E11-AVERAGE(E:E),2)+POWER(F11-AVERAGE(F:F),2)))</f>
        <v>8.478784141560421E-3</v>
      </c>
      <c r="H11" s="5"/>
      <c r="I11" s="182"/>
      <c r="J11" s="183" t="s">
        <v>112</v>
      </c>
      <c r="K11" s="184">
        <f>SQRT(K5/CHIINV(0.95,K8-1))</f>
        <v>0.30471060884168266</v>
      </c>
      <c r="L11" s="177" t="s">
        <v>113</v>
      </c>
      <c r="M11" s="5"/>
      <c r="N11" s="5"/>
      <c r="O11" s="5"/>
      <c r="P11" s="5"/>
      <c r="Q11" s="5"/>
    </row>
    <row r="12" spans="1:17" ht="15.75" customHeight="1">
      <c r="A12" s="191"/>
      <c r="B12" s="174">
        <v>100</v>
      </c>
      <c r="C12" s="129">
        <v>0.43999999999999995</v>
      </c>
      <c r="D12" s="130">
        <v>-0.109</v>
      </c>
      <c r="E12" s="131">
        <f t="shared" ref="E12:F12" si="8">IFERROR(C12/($B12*$H$4),"")</f>
        <v>0.42016903791160248</v>
      </c>
      <c r="F12" s="131">
        <f t="shared" si="8"/>
        <v>-0.10408732984628336</v>
      </c>
      <c r="G12" s="131">
        <f>IF(ISBLANK(C12),"",(POWER(E12-AVERAGE(E:E),2)+POWER(F12-AVERAGE(F:F),2)))</f>
        <v>0.18835072507368456</v>
      </c>
      <c r="H12" s="5"/>
      <c r="I12" s="171"/>
      <c r="J12" s="185" t="s">
        <v>114</v>
      </c>
      <c r="K12" s="186">
        <f>ROUND(10*K11,0)</f>
        <v>3</v>
      </c>
      <c r="L12" s="177" t="s">
        <v>115</v>
      </c>
      <c r="M12" s="5"/>
      <c r="N12" s="5"/>
      <c r="O12" s="5"/>
      <c r="P12" s="5"/>
      <c r="Q12" s="5"/>
    </row>
    <row r="13" spans="1:17">
      <c r="A13" s="191"/>
      <c r="B13" s="174">
        <v>100</v>
      </c>
      <c r="C13" s="129">
        <v>0.496</v>
      </c>
      <c r="D13" s="130">
        <v>-1.4E-2</v>
      </c>
      <c r="E13" s="131">
        <f t="shared" ref="E13:F13" si="9">IFERROR(C13/($B13*$H$4),"")</f>
        <v>0.47364509728217008</v>
      </c>
      <c r="F13" s="131">
        <f t="shared" si="9"/>
        <v>-1.3369014842641899E-2</v>
      </c>
      <c r="G13" s="131">
        <f>IF(ISBLANK(C13),"",(POWER(E13-AVERAGE(E:E),2)+POWER(F13-AVERAGE(F:F),2)))</f>
        <v>0.22492057782278488</v>
      </c>
      <c r="H13" s="5"/>
      <c r="I13" s="5"/>
      <c r="J13" s="5"/>
      <c r="K13" s="5"/>
      <c r="L13" s="5"/>
      <c r="M13" s="5"/>
      <c r="N13" s="5"/>
      <c r="O13" s="5"/>
      <c r="P13" s="5"/>
      <c r="Q13" s="5"/>
    </row>
    <row r="14" spans="1:17">
      <c r="A14" s="191"/>
      <c r="B14" s="174">
        <v>100</v>
      </c>
      <c r="C14" s="129">
        <v>0.19299999999999995</v>
      </c>
      <c r="D14" s="130">
        <v>0.223</v>
      </c>
      <c r="E14" s="131">
        <f t="shared" ref="E14:F14" si="10">IFERROR(C14/($B14*$H$4),"")</f>
        <v>0.18430141890213469</v>
      </c>
      <c r="F14" s="131">
        <f t="shared" si="10"/>
        <v>0.21294930785065311</v>
      </c>
      <c r="G14" s="131">
        <f>IF(ISBLANK(C14),"",(POWER(E14-AVERAGE(E:E),2)+POWER(F14-AVERAGE(F:F),2)))</f>
        <v>7.8019561399803053E-2</v>
      </c>
      <c r="H14" s="5"/>
      <c r="I14" s="5"/>
      <c r="J14" s="5"/>
      <c r="K14" s="5"/>
      <c r="L14" s="5"/>
      <c r="M14" s="5"/>
      <c r="N14" s="5"/>
      <c r="O14" s="5"/>
      <c r="P14" s="5"/>
      <c r="Q14" s="5"/>
    </row>
    <row r="15" spans="1:17" ht="15.75" customHeight="1">
      <c r="A15" s="191"/>
      <c r="B15" s="187">
        <v>100</v>
      </c>
      <c r="C15" s="146">
        <v>0.26</v>
      </c>
      <c r="D15" s="147">
        <v>0.32700000000000001</v>
      </c>
      <c r="E15" s="131">
        <f t="shared" ref="E15:F15" si="11">IFERROR(C15/($B15*$H$4),"")</f>
        <v>0.24828170422049239</v>
      </c>
      <c r="F15" s="131">
        <f t="shared" si="11"/>
        <v>0.31226198953885004</v>
      </c>
      <c r="G15" s="131">
        <f>IF(ISBLANK(C15),"",(POWER(E15-AVERAGE(E:E),2)+POWER(F15-AVERAGE(F:F),2)))</f>
        <v>0.15723337019353417</v>
      </c>
      <c r="H15" s="5"/>
      <c r="I15" s="119"/>
      <c r="J15" s="192"/>
      <c r="K15" s="192"/>
      <c r="L15" s="5"/>
      <c r="M15" s="5"/>
      <c r="N15" s="5"/>
      <c r="O15" s="5"/>
      <c r="P15" s="5"/>
      <c r="Q15" s="5"/>
    </row>
    <row r="16" spans="1:17">
      <c r="A16" s="191"/>
      <c r="B16" s="174">
        <v>100</v>
      </c>
      <c r="C16" s="129">
        <v>-0.249</v>
      </c>
      <c r="D16" s="130">
        <v>0.33100000000000002</v>
      </c>
      <c r="E16" s="131">
        <f t="shared" ref="E16:F16" si="12">IFERROR(C16/($B16*$H$4),"")</f>
        <v>-0.23777747827270232</v>
      </c>
      <c r="F16" s="131">
        <f t="shared" si="12"/>
        <v>0.31608170806531916</v>
      </c>
      <c r="G16" s="131">
        <f>IF(ISBLANK(C16),"",(POWER(E16-AVERAGE(E:E),2)+POWER(F16-AVERAGE(F:F),2)))</f>
        <v>0.15419282296513045</v>
      </c>
      <c r="H16" s="5"/>
      <c r="I16" s="5"/>
      <c r="J16" s="131"/>
      <c r="K16" s="131"/>
      <c r="L16" s="5"/>
      <c r="M16" s="5"/>
      <c r="N16" s="5"/>
      <c r="O16" s="5"/>
      <c r="P16" s="5"/>
      <c r="Q16" s="5"/>
    </row>
    <row r="17" spans="1:17">
      <c r="A17" s="191"/>
      <c r="B17" s="174">
        <v>100</v>
      </c>
      <c r="C17" s="129">
        <v>1.6E-2</v>
      </c>
      <c r="D17" s="130">
        <v>0.151</v>
      </c>
      <c r="E17" s="131">
        <f t="shared" ref="E17:F17" si="13">IFERROR(C17/($B17*$H$4),"")</f>
        <v>1.5278874105876455E-2</v>
      </c>
      <c r="F17" s="131">
        <f t="shared" si="13"/>
        <v>0.14419437437420904</v>
      </c>
      <c r="G17" s="131">
        <f>IF(ISBLANK(C17),"",(POWER(E17-AVERAGE(E:E),2)+POWER(F17-AVERAGE(F:F),2)))</f>
        <v>2.0082592043620971E-2</v>
      </c>
      <c r="H17" s="5"/>
      <c r="I17" s="5"/>
      <c r="J17" s="131"/>
      <c r="K17" s="131"/>
      <c r="L17" s="5"/>
      <c r="M17" s="5"/>
      <c r="N17" s="5"/>
      <c r="O17" s="5"/>
      <c r="P17" s="5"/>
      <c r="Q17" s="5"/>
    </row>
    <row r="18" spans="1:17">
      <c r="A18" s="191"/>
      <c r="B18" s="174">
        <v>100</v>
      </c>
      <c r="C18" s="129">
        <v>0.253</v>
      </c>
      <c r="D18" s="130">
        <v>-0.17100000000000001</v>
      </c>
      <c r="E18" s="131">
        <f t="shared" ref="E18:F18" si="14">IFERROR(C18/($B18*$H$4),"")</f>
        <v>0.24159719679917144</v>
      </c>
      <c r="F18" s="131">
        <f t="shared" si="14"/>
        <v>-0.16329296700655463</v>
      </c>
      <c r="G18" s="131">
        <f>IF(ISBLANK(C18),"",(POWER(E18-AVERAGE(E:E),2)+POWER(F18-AVERAGE(F:F),2)))</f>
        <v>8.6290409153963285E-2</v>
      </c>
      <c r="H18" s="5"/>
      <c r="I18" s="5"/>
      <c r="J18" s="131"/>
      <c r="K18" s="131"/>
      <c r="L18" s="5"/>
      <c r="M18" s="5"/>
      <c r="N18" s="5"/>
      <c r="O18" s="5"/>
      <c r="P18" s="5"/>
      <c r="Q18" s="5"/>
    </row>
    <row r="19" spans="1:17">
      <c r="A19" s="191"/>
      <c r="B19" s="174">
        <v>100</v>
      </c>
      <c r="C19" s="129">
        <v>-0.154</v>
      </c>
      <c r="D19" s="130">
        <v>-0.56000000000000005</v>
      </c>
      <c r="E19" s="131">
        <f t="shared" ref="E19:F19" si="15">IFERROR(C19/($B19*$H$4),"")</f>
        <v>-0.14705916326906088</v>
      </c>
      <c r="F19" s="131">
        <f t="shared" si="15"/>
        <v>-0.53476059370567597</v>
      </c>
      <c r="G19" s="131">
        <f>IF(ISBLANK(C19),"",(POWER(E19-AVERAGE(E:E),2)+POWER(F19-AVERAGE(F:F),2)))</f>
        <v>0.31108755245173897</v>
      </c>
      <c r="H19" s="5"/>
      <c r="I19" s="5"/>
      <c r="J19" s="131"/>
      <c r="K19" s="131"/>
      <c r="L19" s="5"/>
      <c r="M19" s="5"/>
      <c r="N19" s="5"/>
      <c r="O19" s="5"/>
      <c r="P19" s="5"/>
      <c r="Q19" s="5"/>
    </row>
    <row r="20" spans="1:17">
      <c r="A20" s="191"/>
      <c r="B20" s="174">
        <v>100</v>
      </c>
      <c r="C20" s="129">
        <v>-0.42</v>
      </c>
      <c r="D20" s="130">
        <v>-0.124</v>
      </c>
      <c r="E20" s="131">
        <f t="shared" ref="E20:F20" si="16">IFERROR(C20/($B20*$H$4),"")</f>
        <v>-0.40107044527925695</v>
      </c>
      <c r="F20" s="131">
        <f t="shared" si="16"/>
        <v>-0.11841127432054252</v>
      </c>
      <c r="G20" s="131">
        <f>IF(ISBLANK(C20),"",(POWER(E20-AVERAGE(E:E),2)+POWER(F20-AVERAGE(F:F),2)))</f>
        <v>0.1754261956173489</v>
      </c>
      <c r="H20" s="5"/>
      <c r="I20" s="5"/>
      <c r="J20" s="131"/>
      <c r="K20" s="131"/>
      <c r="L20" s="5"/>
      <c r="M20" s="5"/>
      <c r="N20" s="5"/>
      <c r="O20" s="5"/>
      <c r="P20" s="5"/>
      <c r="Q20" s="5"/>
    </row>
    <row r="21" spans="1:17">
      <c r="A21" s="191"/>
      <c r="B21" s="174">
        <v>100</v>
      </c>
      <c r="C21" s="129">
        <v>0.13</v>
      </c>
      <c r="D21" s="130">
        <v>-0.105</v>
      </c>
      <c r="E21" s="131">
        <f t="shared" ref="E21:F21" si="17">IFERROR(C21/($B21*$H$4),"")</f>
        <v>0.1241408521102462</v>
      </c>
      <c r="F21" s="131">
        <f t="shared" si="17"/>
        <v>-0.10026761131981424</v>
      </c>
      <c r="G21" s="131">
        <f>IF(ISBLANK(C21),"",(POWER(E21-AVERAGE(E:E),2)+POWER(F21-AVERAGE(F:F),2)))</f>
        <v>2.6225087134251989E-2</v>
      </c>
      <c r="H21" s="5"/>
      <c r="I21" s="5"/>
      <c r="J21" s="131"/>
      <c r="K21" s="131"/>
      <c r="L21" s="5"/>
      <c r="M21" s="5"/>
      <c r="N21" s="5"/>
      <c r="O21" s="5"/>
      <c r="P21" s="5"/>
      <c r="Q21" s="5"/>
    </row>
    <row r="22" spans="1:17">
      <c r="A22" s="191"/>
      <c r="B22" s="174">
        <v>100</v>
      </c>
      <c r="C22" s="129">
        <v>-3.0000000000000001E-3</v>
      </c>
      <c r="D22" s="130">
        <v>-0.17100000000000001</v>
      </c>
      <c r="E22" s="131">
        <f t="shared" ref="E22:F22" si="18">IFERROR(C22/($B22*$H$4),"")</f>
        <v>-2.8647888948518355E-3</v>
      </c>
      <c r="F22" s="131">
        <f t="shared" si="18"/>
        <v>-0.16329296700655463</v>
      </c>
      <c r="G22" s="131">
        <f>IF(ISBLANK(C22),"",(POWER(E22-AVERAGE(E:E),2)+POWER(F22-AVERAGE(F:F),2)))</f>
        <v>2.777378133886229E-2</v>
      </c>
      <c r="H22" s="5"/>
      <c r="I22" s="5"/>
      <c r="J22" s="131"/>
      <c r="K22" s="131"/>
      <c r="L22" s="5"/>
      <c r="M22" s="5"/>
      <c r="N22" s="5"/>
      <c r="O22" s="5"/>
      <c r="P22" s="5"/>
      <c r="Q22" s="5"/>
    </row>
    <row r="23" spans="1:17">
      <c r="A23" s="191"/>
      <c r="B23" s="174">
        <v>100</v>
      </c>
      <c r="C23" s="129">
        <v>-0.192</v>
      </c>
      <c r="D23" s="130">
        <v>-0.2</v>
      </c>
      <c r="E23" s="131">
        <f t="shared" ref="E23:F23" si="19">IFERROR(C23/($B23*$H$4),"")</f>
        <v>-0.18334648927051747</v>
      </c>
      <c r="F23" s="131">
        <f t="shared" si="19"/>
        <v>-0.19098592632345571</v>
      </c>
      <c r="G23" s="131">
        <f>IF(ISBLANK(C23),"",(POWER(E23-AVERAGE(E:E),2)+POWER(F23-AVERAGE(F:F),2)))</f>
        <v>7.1262756007402145E-2</v>
      </c>
      <c r="H23" s="5"/>
      <c r="I23" s="5"/>
      <c r="J23" s="131"/>
      <c r="K23" s="131"/>
      <c r="L23" s="5"/>
      <c r="M23" s="5"/>
      <c r="N23" s="5"/>
      <c r="O23" s="5"/>
      <c r="P23" s="5"/>
      <c r="Q23" s="5"/>
    </row>
    <row r="24" spans="1:17">
      <c r="A24" s="191"/>
      <c r="B24" s="174">
        <v>100</v>
      </c>
      <c r="C24" s="129">
        <v>-0.21099999999999999</v>
      </c>
      <c r="D24" s="130">
        <v>-2.9000000000000001E-2</v>
      </c>
      <c r="E24" s="131">
        <f t="shared" ref="E24:F24" si="20">IFERROR(C24/($B24*$H$4),"")</f>
        <v>-0.20149015227124575</v>
      </c>
      <c r="F24" s="131">
        <f t="shared" si="20"/>
        <v>-2.7692959316901078E-2</v>
      </c>
      <c r="G24" s="131">
        <f>IF(ISBLANK(C24),"",(POWER(E24-AVERAGE(E:E),2)+POWER(F24-AVERAGE(F:F),2)))</f>
        <v>4.1433294619878588E-2</v>
      </c>
      <c r="H24" s="5"/>
      <c r="I24" s="5"/>
      <c r="J24" s="131"/>
      <c r="K24" s="131"/>
      <c r="L24" s="5"/>
      <c r="M24" s="5"/>
      <c r="N24" s="5"/>
      <c r="O24" s="5"/>
      <c r="P24" s="5"/>
      <c r="Q24" s="5"/>
    </row>
    <row r="25" spans="1:17">
      <c r="A25" s="191"/>
      <c r="B25" s="187">
        <v>100</v>
      </c>
      <c r="C25" s="146">
        <v>-0.23</v>
      </c>
      <c r="D25" s="147">
        <v>0.122</v>
      </c>
      <c r="E25" s="131">
        <f t="shared" ref="E25:F25" si="21">IFERROR(C25/($B25*$H$4),"")</f>
        <v>-0.21963381527197406</v>
      </c>
      <c r="F25" s="131">
        <f t="shared" si="21"/>
        <v>0.11650141505730797</v>
      </c>
      <c r="G25" s="131">
        <f>IF(ISBLANK(C25),"",(POWER(E25-AVERAGE(E:E),2)+POWER(F25-AVERAGE(F:F),2)))</f>
        <v>6.0904286703239247E-2</v>
      </c>
      <c r="H25" s="5"/>
      <c r="I25" s="5"/>
      <c r="J25" s="131"/>
      <c r="K25" s="131"/>
      <c r="L25" s="5"/>
      <c r="M25" s="5"/>
      <c r="N25" s="5"/>
      <c r="O25" s="5"/>
      <c r="P25" s="5"/>
      <c r="Q25" s="5"/>
    </row>
    <row r="26" spans="1:17">
      <c r="A26" s="191"/>
      <c r="B26" s="174">
        <v>100</v>
      </c>
      <c r="C26" s="129">
        <v>-0.36499999999999999</v>
      </c>
      <c r="D26" s="130">
        <v>-0.59800000000000009</v>
      </c>
      <c r="E26" s="131">
        <f t="shared" ref="E26:F26" si="22">IFERROR(C26/($B26*$H$4),"")</f>
        <v>-0.3485493155403066</v>
      </c>
      <c r="F26" s="131">
        <f t="shared" si="22"/>
        <v>-0.57104791970713265</v>
      </c>
      <c r="G26" s="131">
        <f>IF(ISBLANK(C26),"",(POWER(E26-AVERAGE(E:E),2)+POWER(F26-AVERAGE(F:F),2)))</f>
        <v>0.45118890462405697</v>
      </c>
      <c r="H26" s="5"/>
      <c r="I26" s="5"/>
      <c r="J26" s="131"/>
      <c r="K26" s="131"/>
      <c r="L26" s="5"/>
      <c r="M26" s="5"/>
      <c r="N26" s="5"/>
      <c r="O26" s="5"/>
      <c r="P26" s="5"/>
      <c r="Q26" s="5"/>
    </row>
    <row r="27" spans="1:17">
      <c r="A27" s="191"/>
      <c r="B27" s="174">
        <v>100</v>
      </c>
      <c r="C27" s="129">
        <v>-0.183</v>
      </c>
      <c r="D27" s="130">
        <v>-0.41000000000000014</v>
      </c>
      <c r="E27" s="131">
        <f t="shared" ref="E27:F27" si="23">IFERROR(C27/($B27*$H$4),"")</f>
        <v>-0.17475212258596196</v>
      </c>
      <c r="F27" s="131">
        <f t="shared" si="23"/>
        <v>-0.39152114896308432</v>
      </c>
      <c r="G27" s="131">
        <f>IF(ISBLANK(C27),"",(POWER(E27-AVERAGE(E:E),2)+POWER(F27-AVERAGE(F:F),2)))</f>
        <v>0.18634426178720132</v>
      </c>
      <c r="H27" s="5"/>
      <c r="I27" s="193"/>
      <c r="J27" s="193"/>
      <c r="K27" s="131"/>
      <c r="L27" s="5"/>
      <c r="M27" s="5"/>
      <c r="N27" s="5"/>
      <c r="O27" s="5"/>
      <c r="P27" s="5"/>
      <c r="Q27" s="5"/>
    </row>
    <row r="28" spans="1:17">
      <c r="A28" s="191"/>
      <c r="B28" s="174">
        <v>100</v>
      </c>
      <c r="C28" s="129">
        <v>-0.33200000000000002</v>
      </c>
      <c r="D28" s="130">
        <v>-5.9000000000000052E-2</v>
      </c>
      <c r="E28" s="131">
        <f t="shared" ref="E28:F28" si="24">IFERROR(C28/($B28*$H$4),"")</f>
        <v>-0.31703663769693646</v>
      </c>
      <c r="F28" s="131">
        <f t="shared" si="24"/>
        <v>-5.6340848265419477E-2</v>
      </c>
      <c r="G28" s="131">
        <f>IF(ISBLANK(C28),"",(POWER(E28-AVERAGE(E:E),2)+POWER(F28-AVERAGE(F:F),2)))</f>
        <v>0.10387257183841356</v>
      </c>
      <c r="H28" s="5"/>
      <c r="I28" s="193"/>
      <c r="J28" s="193"/>
      <c r="K28" s="131"/>
      <c r="L28" s="5"/>
      <c r="M28" s="5"/>
      <c r="N28" s="5"/>
      <c r="O28" s="5"/>
      <c r="P28" s="5"/>
      <c r="Q28" s="5"/>
    </row>
    <row r="29" spans="1:17">
      <c r="A29" s="191"/>
      <c r="B29" s="174">
        <v>100</v>
      </c>
      <c r="C29" s="129">
        <v>-6.6000000000000003E-2</v>
      </c>
      <c r="D29" s="130">
        <v>0.46699999999999997</v>
      </c>
      <c r="E29" s="131">
        <f t="shared" ref="E29:F29" si="25">IFERROR(C29/($B29*$H$4),"")</f>
        <v>-6.3025355686740378E-2</v>
      </c>
      <c r="F29" s="131">
        <f t="shared" si="25"/>
        <v>0.445952137965269</v>
      </c>
      <c r="G29" s="131">
        <f>IF(ISBLANK(C29),"",(POWER(E29-AVERAGE(E:E),2)+POWER(F29-AVERAGE(F:F),2)))</f>
        <v>0.19983568323403705</v>
      </c>
      <c r="H29" s="5"/>
      <c r="I29" s="193"/>
      <c r="J29" s="193"/>
      <c r="K29" s="131"/>
      <c r="L29" s="5"/>
      <c r="M29" s="5"/>
      <c r="N29" s="5"/>
      <c r="O29" s="5"/>
      <c r="P29" s="5"/>
      <c r="Q29" s="5"/>
    </row>
    <row r="30" spans="1:17">
      <c r="A30" s="191"/>
      <c r="B30" s="174">
        <v>100</v>
      </c>
      <c r="C30" s="129">
        <v>0.42199999999999999</v>
      </c>
      <c r="D30" s="130">
        <v>0.1419999999999999</v>
      </c>
      <c r="E30" s="131">
        <f t="shared" ref="E30:F30" si="26">IFERROR(C30/($B30*$H$4),"")</f>
        <v>0.40298030454249151</v>
      </c>
      <c r="F30" s="131">
        <f t="shared" si="26"/>
        <v>0.13560000768965344</v>
      </c>
      <c r="G30" s="131">
        <f>IF(ISBLANK(C30),"",(POWER(E30-AVERAGE(E:E),2)+POWER(F30-AVERAGE(F:F),2)))</f>
        <v>0.18014188588041552</v>
      </c>
      <c r="H30" s="5"/>
      <c r="I30" s="193"/>
      <c r="J30" s="193"/>
      <c r="K30" s="131"/>
      <c r="L30" s="5"/>
      <c r="M30" s="5"/>
      <c r="N30" s="5"/>
      <c r="O30" s="5"/>
      <c r="P30" s="5"/>
      <c r="Q30" s="5"/>
    </row>
    <row r="31" spans="1:17">
      <c r="A31" s="191"/>
      <c r="B31" s="174">
        <v>100</v>
      </c>
      <c r="C31" s="129">
        <v>0.214</v>
      </c>
      <c r="D31" s="130">
        <v>0.13600000000000001</v>
      </c>
      <c r="E31" s="131">
        <f t="shared" ref="E31:F31" si="27">IFERROR(C31/($B31*$H$4),"")</f>
        <v>0.20435494116609759</v>
      </c>
      <c r="F31" s="131">
        <f t="shared" si="27"/>
        <v>0.12987042989994987</v>
      </c>
      <c r="G31" s="131">
        <f>IF(ISBLANK(C31),"",(POWER(E31-AVERAGE(E:E),2)+POWER(F31-AVERAGE(F:F),2)))</f>
        <v>5.7900519062422953E-2</v>
      </c>
      <c r="H31" s="5"/>
      <c r="I31" s="193"/>
      <c r="J31" s="193"/>
      <c r="K31" s="131"/>
      <c r="L31" s="5"/>
      <c r="M31" s="5"/>
      <c r="N31" s="5"/>
      <c r="O31" s="5"/>
      <c r="P31" s="5"/>
      <c r="Q31" s="5"/>
    </row>
    <row r="32" spans="1:17">
      <c r="A32" s="191"/>
      <c r="B32" s="174">
        <v>100</v>
      </c>
      <c r="C32" s="129">
        <v>0.27900000000000003</v>
      </c>
      <c r="D32" s="130">
        <v>6.0000000000000053E-3</v>
      </c>
      <c r="E32" s="131">
        <f t="shared" ref="E32:F32" si="28">IFERROR(C32/($B32*$H$4),"")</f>
        <v>0.26642536722122073</v>
      </c>
      <c r="F32" s="131">
        <f t="shared" si="28"/>
        <v>5.7295777897036762E-3</v>
      </c>
      <c r="G32" s="131">
        <f>IF(ISBLANK(C32),"",(POWER(E32-AVERAGE(E:E),2)+POWER(F32-AVERAGE(F:F),2)))</f>
        <v>7.1157888588247994E-2</v>
      </c>
      <c r="H32" s="5"/>
      <c r="I32" s="193"/>
      <c r="J32" s="193"/>
      <c r="K32" s="131"/>
      <c r="L32" s="5"/>
      <c r="M32" s="5"/>
      <c r="N32" s="5"/>
      <c r="O32" s="5"/>
      <c r="P32" s="5"/>
      <c r="Q32" s="5"/>
    </row>
    <row r="33" spans="1:17" ht="12.75">
      <c r="A33" s="191"/>
      <c r="B33" s="174">
        <v>100</v>
      </c>
      <c r="C33" s="129">
        <v>4.4999999999999998E-2</v>
      </c>
      <c r="D33" s="130">
        <v>0.25899999999999995</v>
      </c>
      <c r="E33" s="131">
        <f t="shared" ref="E33:F33" si="29">IFERROR(C33/($B33*$H$4),"")</f>
        <v>4.2971833422777529E-2</v>
      </c>
      <c r="F33" s="131">
        <f t="shared" si="29"/>
        <v>0.24732677458887506</v>
      </c>
      <c r="G33" s="131">
        <f>IF(ISBLANK(C33),"",(POWER(E33-AVERAGE(E:E),2)+POWER(F33-AVERAGE(F:F),2)))</f>
        <v>6.1402482935105036E-2</v>
      </c>
      <c r="H33" s="5"/>
      <c r="I33" s="193"/>
      <c r="J33" s="193"/>
      <c r="K33" s="131"/>
      <c r="L33" s="5"/>
      <c r="M33" s="5"/>
      <c r="N33" s="5"/>
      <c r="O33" s="5"/>
      <c r="P33" s="5"/>
      <c r="Q33" s="5"/>
    </row>
    <row r="34" spans="1:17" ht="12.75">
      <c r="A34" s="191"/>
      <c r="B34" s="174">
        <v>100</v>
      </c>
      <c r="C34" s="129">
        <v>3.2000000000000001E-2</v>
      </c>
      <c r="D34" s="130">
        <v>5.0999999999999934E-2</v>
      </c>
      <c r="E34" s="131">
        <f t="shared" ref="E34:F34" si="30">IFERROR(C34/($B34*$H$4),"")</f>
        <v>3.055774821175291E-2</v>
      </c>
      <c r="F34" s="131">
        <f t="shared" si="30"/>
        <v>4.8701411212481137E-2</v>
      </c>
      <c r="G34" s="131">
        <f>IF(ISBLANK(C34),"",(POWER(E34-AVERAGE(E:E),2)+POWER(F34-AVERAGE(F:F),2)))</f>
        <v>3.0107841323877261E-3</v>
      </c>
      <c r="H34" s="5"/>
      <c r="I34" s="193"/>
      <c r="J34" s="193"/>
      <c r="K34" s="131"/>
      <c r="L34" s="5"/>
      <c r="M34" s="5"/>
      <c r="N34" s="5"/>
      <c r="O34" s="5"/>
      <c r="P34" s="5"/>
      <c r="Q34" s="5"/>
    </row>
    <row r="35" spans="1:17" ht="12.75">
      <c r="A35" s="191"/>
      <c r="B35" s="174">
        <v>100</v>
      </c>
      <c r="C35" s="129">
        <v>-4.5999999999999999E-2</v>
      </c>
      <c r="D35" s="130">
        <v>-0.18300000000000005</v>
      </c>
      <c r="E35" s="131">
        <f t="shared" ref="E35:F35" si="31">IFERROR(C35/($B35*$H$4),"")</f>
        <v>-4.3926763054394809E-2</v>
      </c>
      <c r="F35" s="131">
        <f t="shared" si="31"/>
        <v>-0.17475212258596201</v>
      </c>
      <c r="G35" s="131">
        <f>IF(ISBLANK(C35),"",(POWER(E35-AVERAGE(E:E),2)+POWER(F35-AVERAGE(F:F),2)))</f>
        <v>3.3619304056990047E-2</v>
      </c>
      <c r="H35" s="5"/>
      <c r="I35" s="193"/>
      <c r="J35" s="193"/>
      <c r="K35" s="131"/>
      <c r="L35" s="5"/>
      <c r="M35" s="5"/>
      <c r="N35" s="5"/>
      <c r="O35" s="5"/>
      <c r="P35" s="5"/>
      <c r="Q35" s="5"/>
    </row>
    <row r="36" spans="1:17" ht="12.75">
      <c r="A36" s="194"/>
      <c r="B36" s="188"/>
      <c r="C36" s="166"/>
      <c r="D36" s="188"/>
      <c r="E36" s="131" t="str">
        <f t="shared" ref="E36:F36" si="32">IFERROR(C36/($B36*$H$4),"")</f>
        <v/>
      </c>
      <c r="F36" s="131" t="str">
        <f t="shared" si="32"/>
        <v/>
      </c>
      <c r="G36" s="131" t="str">
        <f>IF(ISBLANK(C36),"",(POWER(E36-AVERAGE(E:E),2)+POWER(F36-AVERAGE(F:F),2)))</f>
        <v/>
      </c>
      <c r="H36" s="5"/>
      <c r="I36" s="193"/>
      <c r="J36" s="193"/>
      <c r="K36" s="5"/>
      <c r="L36" s="5"/>
      <c r="M36" s="5"/>
      <c r="N36" s="5"/>
      <c r="O36" s="5"/>
      <c r="P36" s="5"/>
      <c r="Q36" s="5"/>
    </row>
    <row r="37" spans="1:17" ht="12.75">
      <c r="A37" s="194"/>
      <c r="B37" s="188"/>
      <c r="C37" s="166"/>
      <c r="D37" s="188"/>
      <c r="E37" s="131" t="str">
        <f t="shared" ref="E37:F37" si="33">IFERROR(C37/($B37*$H$4),"")</f>
        <v/>
      </c>
      <c r="F37" s="131" t="str">
        <f t="shared" si="33"/>
        <v/>
      </c>
      <c r="G37" s="131" t="str">
        <f>IF(ISBLANK(C37),"",(POWER(E37-AVERAGE(E:E),2)+POWER(F37-AVERAGE(F:F),2)))</f>
        <v/>
      </c>
      <c r="H37" s="5"/>
      <c r="I37" s="193"/>
      <c r="J37" s="193"/>
      <c r="K37" s="5"/>
      <c r="L37" s="5"/>
      <c r="M37" s="5"/>
      <c r="N37" s="5"/>
      <c r="O37" s="5"/>
      <c r="P37" s="5"/>
      <c r="Q37" s="5"/>
    </row>
    <row r="38" spans="1:17" ht="12.75">
      <c r="A38" s="194"/>
      <c r="B38" s="188"/>
      <c r="C38" s="166"/>
      <c r="D38" s="188"/>
      <c r="E38" s="131" t="str">
        <f t="shared" ref="E38:F38" si="34">IFERROR(C38/($B38*$H$4),"")</f>
        <v/>
      </c>
      <c r="F38" s="131" t="str">
        <f t="shared" si="34"/>
        <v/>
      </c>
      <c r="G38" s="131" t="str">
        <f>IF(ISBLANK(C38),"",(POWER(E38-AVERAGE(E:E),2)+POWER(F38-AVERAGE(F:F),2)))</f>
        <v/>
      </c>
      <c r="H38" s="5"/>
      <c r="I38" s="193"/>
      <c r="J38" s="193"/>
      <c r="K38" s="5"/>
      <c r="L38" s="5"/>
      <c r="M38" s="5"/>
      <c r="N38" s="5"/>
      <c r="O38" s="5"/>
      <c r="P38" s="5"/>
      <c r="Q38" s="5"/>
    </row>
    <row r="39" spans="1:17" ht="12.75">
      <c r="A39" s="194"/>
      <c r="B39" s="188"/>
      <c r="C39" s="166"/>
      <c r="D39" s="188"/>
      <c r="E39" s="131" t="str">
        <f t="shared" ref="E39:F39" si="35">IFERROR(C39/($B39*$H$4),"")</f>
        <v/>
      </c>
      <c r="F39" s="131" t="str">
        <f t="shared" si="35"/>
        <v/>
      </c>
      <c r="G39" s="131" t="str">
        <f>IF(ISBLANK(C39),"",(POWER(E39-AVERAGE(E:E),2)+POWER(F39-AVERAGE(F:F),2)))</f>
        <v/>
      </c>
      <c r="H39" s="5"/>
      <c r="I39" s="193"/>
      <c r="J39" s="193"/>
      <c r="K39" s="5"/>
      <c r="L39" s="5"/>
      <c r="M39" s="5"/>
      <c r="N39" s="5"/>
      <c r="O39" s="5"/>
      <c r="P39" s="5"/>
      <c r="Q39" s="5"/>
    </row>
    <row r="40" spans="1:17" ht="12.75">
      <c r="A40" s="194"/>
      <c r="B40" s="188"/>
      <c r="C40" s="166"/>
      <c r="D40" s="188"/>
      <c r="E40" s="131" t="str">
        <f t="shared" ref="E40:F40" si="36">IFERROR(C40/($B40*$H$4),"")</f>
        <v/>
      </c>
      <c r="F40" s="131" t="str">
        <f t="shared" si="36"/>
        <v/>
      </c>
      <c r="G40" s="131" t="str">
        <f>IF(ISBLANK(C40),"",(POWER(E40-AVERAGE(E:E),2)+POWER(F40-AVERAGE(F:F),2)))</f>
        <v/>
      </c>
      <c r="H40" s="5"/>
      <c r="I40" s="193"/>
      <c r="J40" s="193"/>
      <c r="K40" s="5"/>
      <c r="L40" s="5"/>
      <c r="M40" s="5"/>
      <c r="N40" s="5"/>
      <c r="O40" s="5"/>
      <c r="P40" s="5"/>
      <c r="Q40" s="5"/>
    </row>
    <row r="41" spans="1:17" ht="12.75">
      <c r="A41" s="194"/>
      <c r="B41" s="188"/>
      <c r="C41" s="166"/>
      <c r="D41" s="188"/>
      <c r="E41" s="131" t="str">
        <f t="shared" ref="E41:F41" si="37">IFERROR(C41/($B41*$H$4),"")</f>
        <v/>
      </c>
      <c r="F41" s="131" t="str">
        <f t="shared" si="37"/>
        <v/>
      </c>
      <c r="G41" s="131" t="str">
        <f>IF(ISBLANK(C41),"",(POWER(E41-AVERAGE(E:E),2)+POWER(F41-AVERAGE(F:F),2)))</f>
        <v/>
      </c>
      <c r="H41" s="5"/>
      <c r="I41" s="193"/>
      <c r="J41" s="193"/>
      <c r="K41" s="5"/>
      <c r="L41" s="5"/>
      <c r="M41" s="5"/>
      <c r="N41" s="5"/>
      <c r="O41" s="5"/>
      <c r="P41" s="5"/>
      <c r="Q41" s="5"/>
    </row>
    <row r="42" spans="1:17" ht="12.75">
      <c r="A42" s="194"/>
      <c r="B42" s="188"/>
      <c r="C42" s="166"/>
      <c r="D42" s="188"/>
      <c r="E42" s="131" t="str">
        <f t="shared" ref="E42:F42" si="38">IFERROR(C42/($B42*$H$4),"")</f>
        <v/>
      </c>
      <c r="F42" s="131" t="str">
        <f t="shared" si="38"/>
        <v/>
      </c>
      <c r="G42" s="131" t="str">
        <f>IF(ISBLANK(C42),"",(POWER(E42-AVERAGE(E:E),2)+POWER(F42-AVERAGE(F:F),2)))</f>
        <v/>
      </c>
      <c r="H42" s="5"/>
      <c r="I42" s="193"/>
      <c r="J42" s="193"/>
      <c r="K42" s="5"/>
      <c r="L42" s="5"/>
      <c r="M42" s="5"/>
      <c r="N42" s="5"/>
      <c r="O42" s="5"/>
      <c r="P42" s="5"/>
      <c r="Q42" s="5"/>
    </row>
    <row r="43" spans="1:17" ht="12.75">
      <c r="A43" s="194"/>
      <c r="B43" s="188"/>
      <c r="C43" s="166"/>
      <c r="D43" s="188"/>
      <c r="E43" s="131" t="str">
        <f t="shared" ref="E43:F43" si="39">IFERROR(C43/($B43*$H$4),"")</f>
        <v/>
      </c>
      <c r="F43" s="131" t="str">
        <f t="shared" si="39"/>
        <v/>
      </c>
      <c r="G43" s="131" t="str">
        <f>IF(ISBLANK(C43),"",(POWER(E43-AVERAGE(E:E),2)+POWER(F43-AVERAGE(F:F),2)))</f>
        <v/>
      </c>
      <c r="H43" s="5"/>
      <c r="I43" s="193"/>
      <c r="J43" s="193"/>
      <c r="K43" s="5"/>
      <c r="L43" s="5"/>
      <c r="M43" s="5"/>
      <c r="N43" s="5"/>
      <c r="O43" s="5"/>
      <c r="P43" s="5"/>
      <c r="Q43" s="5"/>
    </row>
    <row r="44" spans="1:17" ht="12.75">
      <c r="A44" s="194"/>
      <c r="B44" s="188"/>
      <c r="C44" s="166"/>
      <c r="D44" s="188"/>
      <c r="E44" s="131" t="str">
        <f t="shared" ref="E44:F44" si="40">IFERROR(C44/($B44*$H$4),"")</f>
        <v/>
      </c>
      <c r="F44" s="131" t="str">
        <f t="shared" si="40"/>
        <v/>
      </c>
      <c r="G44" s="131" t="str">
        <f>IF(ISBLANK(C44),"",(POWER(E44-AVERAGE(E:E),2)+POWER(F44-AVERAGE(F:F),2)))</f>
        <v/>
      </c>
      <c r="H44" s="5"/>
      <c r="I44" s="193"/>
      <c r="J44" s="193"/>
      <c r="K44" s="5"/>
      <c r="L44" s="5"/>
      <c r="M44" s="5"/>
      <c r="N44" s="5"/>
      <c r="O44" s="5"/>
      <c r="P44" s="5"/>
      <c r="Q44" s="5"/>
    </row>
    <row r="45" spans="1:17" ht="12.75">
      <c r="A45" s="194"/>
      <c r="B45" s="188"/>
      <c r="C45" s="166"/>
      <c r="D45" s="188"/>
      <c r="E45" s="131" t="str">
        <f t="shared" ref="E45:F45" si="41">IFERROR(C45/($B45*$H$4),"")</f>
        <v/>
      </c>
      <c r="F45" s="131" t="str">
        <f t="shared" si="41"/>
        <v/>
      </c>
      <c r="G45" s="131" t="str">
        <f>IF(ISBLANK(C45),"",(POWER(E45-AVERAGE(E:E),2)+POWER(F45-AVERAGE(F:F),2)))</f>
        <v/>
      </c>
      <c r="H45" s="5"/>
      <c r="I45" s="193"/>
      <c r="J45" s="193"/>
      <c r="K45" s="5"/>
      <c r="L45" s="5"/>
      <c r="M45" s="5"/>
      <c r="N45" s="5"/>
      <c r="O45" s="5"/>
      <c r="P45" s="5"/>
      <c r="Q45" s="5"/>
    </row>
    <row r="46" spans="1:17" ht="12.75">
      <c r="A46" s="194"/>
      <c r="B46" s="188"/>
      <c r="C46" s="166"/>
      <c r="D46" s="188"/>
      <c r="E46" s="131" t="str">
        <f t="shared" ref="E46:F46" si="42">IFERROR(C46/($B46*$H$4),"")</f>
        <v/>
      </c>
      <c r="F46" s="131" t="str">
        <f t="shared" si="42"/>
        <v/>
      </c>
      <c r="G46" s="131" t="str">
        <f>IF(ISBLANK(C46),"",(POWER(E46-AVERAGE(E:E),2)+POWER(F46-AVERAGE(F:F),2)))</f>
        <v/>
      </c>
      <c r="H46" s="5"/>
      <c r="I46" s="193"/>
      <c r="J46" s="193"/>
      <c r="K46" s="5"/>
      <c r="L46" s="5"/>
      <c r="M46" s="5"/>
      <c r="N46" s="5"/>
      <c r="O46" s="5"/>
      <c r="P46" s="5"/>
      <c r="Q46" s="5"/>
    </row>
    <row r="47" spans="1:17" ht="12.75">
      <c r="A47" s="194"/>
      <c r="B47" s="188"/>
      <c r="C47" s="166"/>
      <c r="D47" s="188"/>
      <c r="E47" s="131" t="str">
        <f t="shared" ref="E47:F47" si="43">IFERROR(C47/($B47*$H$4),"")</f>
        <v/>
      </c>
      <c r="F47" s="131" t="str">
        <f t="shared" si="43"/>
        <v/>
      </c>
      <c r="G47" s="131" t="str">
        <f>IF(ISBLANK(C47),"",(POWER(E47-AVERAGE(E:E),2)+POWER(F47-AVERAGE(F:F),2)))</f>
        <v/>
      </c>
      <c r="H47" s="5"/>
      <c r="I47" s="193"/>
      <c r="J47" s="193"/>
      <c r="K47" s="5"/>
      <c r="L47" s="5"/>
      <c r="M47" s="5"/>
      <c r="N47" s="5"/>
      <c r="O47" s="5"/>
      <c r="P47" s="5"/>
      <c r="Q47" s="5"/>
    </row>
    <row r="48" spans="1:17" ht="12.75">
      <c r="A48" s="194"/>
      <c r="B48" s="188"/>
      <c r="C48" s="166"/>
      <c r="D48" s="188"/>
      <c r="E48" s="131" t="str">
        <f t="shared" ref="E48:F48" si="44">IFERROR(C48/($B48*$H$4),"")</f>
        <v/>
      </c>
      <c r="F48" s="131" t="str">
        <f t="shared" si="44"/>
        <v/>
      </c>
      <c r="G48" s="131" t="str">
        <f>IF(ISBLANK(C48),"",(POWER(E48-AVERAGE(E:E),2)+POWER(F48-AVERAGE(F:F),2)))</f>
        <v/>
      </c>
      <c r="H48" s="5"/>
      <c r="I48" s="193"/>
      <c r="J48" s="193"/>
      <c r="K48" s="5"/>
      <c r="L48" s="5"/>
      <c r="M48" s="5"/>
      <c r="N48" s="5"/>
      <c r="O48" s="5"/>
      <c r="P48" s="5"/>
      <c r="Q48" s="5"/>
    </row>
    <row r="49" spans="1:17" ht="12.75">
      <c r="A49" s="194"/>
      <c r="B49" s="188"/>
      <c r="C49" s="166"/>
      <c r="D49" s="188"/>
      <c r="E49" s="131" t="str">
        <f t="shared" ref="E49:F49" si="45">IFERROR(C49/($B49*$H$4),"")</f>
        <v/>
      </c>
      <c r="F49" s="131" t="str">
        <f t="shared" si="45"/>
        <v/>
      </c>
      <c r="G49" s="131" t="str">
        <f>IF(ISBLANK(C49),"",(POWER(E49-AVERAGE(E:E),2)+POWER(F49-AVERAGE(F:F),2)))</f>
        <v/>
      </c>
      <c r="H49" s="5"/>
      <c r="I49" s="193"/>
      <c r="J49" s="193"/>
      <c r="K49" s="5"/>
      <c r="L49" s="5"/>
      <c r="M49" s="5"/>
      <c r="N49" s="5"/>
      <c r="O49" s="5"/>
      <c r="P49" s="5"/>
      <c r="Q49" s="5"/>
    </row>
    <row r="50" spans="1:17" ht="12.75">
      <c r="A50" s="194"/>
      <c r="B50" s="188"/>
      <c r="C50" s="166"/>
      <c r="D50" s="188"/>
      <c r="E50" s="131" t="str">
        <f t="shared" ref="E50:F50" si="46">IFERROR(C50/($B50*$H$4),"")</f>
        <v/>
      </c>
      <c r="F50" s="131" t="str">
        <f t="shared" si="46"/>
        <v/>
      </c>
      <c r="G50" s="131" t="str">
        <f>IF(ISBLANK(C50),"",(POWER(E50-AVERAGE(E:E),2)+POWER(F50-AVERAGE(F:F),2)))</f>
        <v/>
      </c>
      <c r="H50" s="5"/>
      <c r="I50" s="193"/>
      <c r="J50" s="193"/>
      <c r="K50" s="5"/>
      <c r="L50" s="5"/>
      <c r="M50" s="5"/>
      <c r="N50" s="5"/>
      <c r="O50" s="5"/>
      <c r="P50" s="5"/>
      <c r="Q50" s="5"/>
    </row>
    <row r="51" spans="1:17" ht="12.75">
      <c r="A51" s="194"/>
      <c r="B51" s="188"/>
      <c r="C51" s="166"/>
      <c r="D51" s="188"/>
      <c r="E51" s="131" t="str">
        <f t="shared" ref="E51:F51" si="47">IFERROR(C51/($B51*$H$4),"")</f>
        <v/>
      </c>
      <c r="F51" s="131" t="str">
        <f t="shared" si="47"/>
        <v/>
      </c>
      <c r="G51" s="131" t="str">
        <f>IF(ISBLANK(C51),"",(POWER(E51-AVERAGE(E:E),2)+POWER(F51-AVERAGE(F:F),2)))</f>
        <v/>
      </c>
      <c r="H51" s="5"/>
      <c r="I51" s="193"/>
      <c r="J51" s="193"/>
      <c r="K51" s="5"/>
      <c r="L51" s="5"/>
      <c r="M51" s="5"/>
      <c r="N51" s="5"/>
      <c r="O51" s="5"/>
      <c r="P51" s="5"/>
      <c r="Q51" s="5"/>
    </row>
    <row r="52" spans="1:17" ht="12.75">
      <c r="A52" s="194"/>
      <c r="B52" s="188"/>
      <c r="C52" s="166"/>
      <c r="D52" s="188"/>
      <c r="E52" s="131" t="str">
        <f t="shared" ref="E52:F52" si="48">IFERROR(C52/($B52*$H$4),"")</f>
        <v/>
      </c>
      <c r="F52" s="131" t="str">
        <f t="shared" si="48"/>
        <v/>
      </c>
      <c r="G52" s="131" t="str">
        <f>IF(ISBLANK(C52),"",(POWER(E52-AVERAGE(E:E),2)+POWER(F52-AVERAGE(F:F),2)))</f>
        <v/>
      </c>
      <c r="H52" s="5"/>
      <c r="I52" s="193"/>
      <c r="J52" s="193"/>
      <c r="K52" s="5"/>
      <c r="L52" s="5"/>
      <c r="M52" s="5"/>
      <c r="N52" s="5"/>
      <c r="O52" s="5"/>
      <c r="P52" s="5"/>
      <c r="Q52" s="5"/>
    </row>
    <row r="53" spans="1:17" ht="12.75">
      <c r="A53" s="194"/>
      <c r="B53" s="188"/>
      <c r="C53" s="166"/>
      <c r="D53" s="188"/>
      <c r="E53" s="131" t="str">
        <f t="shared" ref="E53:F53" si="49">IFERROR(C53/($B53*$H$4),"")</f>
        <v/>
      </c>
      <c r="F53" s="131" t="str">
        <f t="shared" si="49"/>
        <v/>
      </c>
      <c r="G53" s="131" t="str">
        <f>IF(ISBLANK(C53),"",(POWER(E53-AVERAGE(E:E),2)+POWER(F53-AVERAGE(F:F),2)))</f>
        <v/>
      </c>
      <c r="H53" s="5"/>
      <c r="I53" s="193"/>
      <c r="J53" s="193"/>
      <c r="K53" s="5"/>
      <c r="L53" s="5"/>
      <c r="M53" s="5"/>
      <c r="N53" s="5"/>
      <c r="O53" s="5"/>
      <c r="P53" s="5"/>
      <c r="Q53" s="5"/>
    </row>
    <row r="54" spans="1:17" ht="12.75">
      <c r="A54" s="194"/>
      <c r="B54" s="188"/>
      <c r="C54" s="166"/>
      <c r="D54" s="188"/>
      <c r="E54" s="131" t="str">
        <f t="shared" ref="E54:F54" si="50">IFERROR(C54/($B54*$H$4),"")</f>
        <v/>
      </c>
      <c r="F54" s="131" t="str">
        <f t="shared" si="50"/>
        <v/>
      </c>
      <c r="G54" s="131" t="str">
        <f>IF(ISBLANK(C54),"",(POWER(E54-AVERAGE(E:E),2)+POWER(F54-AVERAGE(F:F),2)))</f>
        <v/>
      </c>
      <c r="H54" s="5"/>
      <c r="I54" s="193"/>
      <c r="J54" s="193"/>
      <c r="K54" s="5"/>
      <c r="L54" s="5"/>
      <c r="M54" s="5"/>
      <c r="N54" s="5"/>
      <c r="O54" s="5"/>
      <c r="P54" s="5"/>
      <c r="Q54" s="5"/>
    </row>
    <row r="55" spans="1:17" ht="12.75">
      <c r="A55" s="194"/>
      <c r="B55" s="188"/>
      <c r="C55" s="166"/>
      <c r="D55" s="188"/>
      <c r="E55" s="131" t="str">
        <f t="shared" ref="E55:F55" si="51">IFERROR(C55/($B55*$H$4),"")</f>
        <v/>
      </c>
      <c r="F55" s="131" t="str">
        <f t="shared" si="51"/>
        <v/>
      </c>
      <c r="G55" s="131" t="str">
        <f>IF(ISBLANK(C55),"",(POWER(E55-AVERAGE(E:E),2)+POWER(F55-AVERAGE(F:F),2)))</f>
        <v/>
      </c>
      <c r="H55" s="5"/>
      <c r="I55" s="193"/>
      <c r="J55" s="193"/>
      <c r="K55" s="5"/>
      <c r="L55" s="5"/>
      <c r="M55" s="5"/>
      <c r="N55" s="5"/>
      <c r="O55" s="5"/>
      <c r="P55" s="5"/>
      <c r="Q55" s="5"/>
    </row>
    <row r="56" spans="1:17" ht="12.75">
      <c r="A56" s="194"/>
      <c r="B56" s="188"/>
      <c r="C56" s="166"/>
      <c r="D56" s="188"/>
      <c r="E56" s="131" t="str">
        <f t="shared" ref="E56:F56" si="52">IFERROR(C56/($B56*$H$4),"")</f>
        <v/>
      </c>
      <c r="F56" s="131" t="str">
        <f t="shared" si="52"/>
        <v/>
      </c>
      <c r="G56" s="131" t="str">
        <f>IF(ISBLANK(C56),"",(POWER(E56-AVERAGE(E:E),2)+POWER(F56-AVERAGE(F:F),2)))</f>
        <v/>
      </c>
      <c r="H56" s="5"/>
      <c r="I56" s="193"/>
      <c r="J56" s="193"/>
      <c r="K56" s="5"/>
      <c r="L56" s="5"/>
      <c r="M56" s="5"/>
      <c r="N56" s="5"/>
      <c r="O56" s="5"/>
      <c r="P56" s="5"/>
      <c r="Q56" s="5"/>
    </row>
    <row r="57" spans="1:17" ht="12.75">
      <c r="A57" s="194"/>
      <c r="B57" s="188"/>
      <c r="C57" s="166"/>
      <c r="D57" s="188"/>
      <c r="E57" s="131" t="str">
        <f t="shared" ref="E57:F57" si="53">IFERROR(C57/($B57*$H$4),"")</f>
        <v/>
      </c>
      <c r="F57" s="131" t="str">
        <f t="shared" si="53"/>
        <v/>
      </c>
      <c r="G57" s="131" t="str">
        <f>IF(ISBLANK(C57),"",(POWER(E57-AVERAGE(E:E),2)+POWER(F57-AVERAGE(F:F),2)))</f>
        <v/>
      </c>
      <c r="H57" s="5"/>
      <c r="I57" s="5"/>
      <c r="J57" s="5"/>
      <c r="K57" s="5"/>
      <c r="L57" s="5"/>
      <c r="M57" s="5"/>
      <c r="N57" s="5"/>
      <c r="O57" s="5"/>
      <c r="P57" s="5"/>
      <c r="Q57" s="5"/>
    </row>
    <row r="58" spans="1:17" ht="12.75">
      <c r="A58" s="194"/>
      <c r="B58" s="188"/>
      <c r="C58" s="166"/>
      <c r="D58" s="188"/>
      <c r="E58" s="131" t="str">
        <f t="shared" ref="E58:F58" si="54">IFERROR(C58/($B58*$H$4),"")</f>
        <v/>
      </c>
      <c r="F58" s="131" t="str">
        <f t="shared" si="54"/>
        <v/>
      </c>
      <c r="G58" s="131" t="str">
        <f>IF(ISBLANK(C58),"",(POWER(E58-AVERAGE(E:E),2)+POWER(F58-AVERAGE(F:F),2)))</f>
        <v/>
      </c>
      <c r="H58" s="5"/>
      <c r="I58" s="5"/>
      <c r="J58" s="5"/>
      <c r="K58" s="5"/>
      <c r="L58" s="5"/>
      <c r="M58" s="5"/>
      <c r="N58" s="5"/>
      <c r="O58" s="5"/>
      <c r="P58" s="5"/>
      <c r="Q58" s="5"/>
    </row>
    <row r="59" spans="1:17" ht="12.75">
      <c r="A59" s="194"/>
      <c r="B59" s="188"/>
      <c r="C59" s="166"/>
      <c r="D59" s="188"/>
      <c r="E59" s="131" t="str">
        <f t="shared" ref="E59:F59" si="55">IFERROR(C59/($B59*$H$4),"")</f>
        <v/>
      </c>
      <c r="F59" s="131" t="str">
        <f t="shared" si="55"/>
        <v/>
      </c>
      <c r="G59" s="131" t="str">
        <f>IF(ISBLANK(C59),"",(POWER(E59-AVERAGE(E:E),2)+POWER(F59-AVERAGE(F:F),2)))</f>
        <v/>
      </c>
      <c r="H59" s="5"/>
      <c r="I59" s="5"/>
      <c r="J59" s="5"/>
      <c r="K59" s="5"/>
      <c r="L59" s="5"/>
      <c r="M59" s="5"/>
      <c r="N59" s="5"/>
      <c r="O59" s="5"/>
      <c r="P59" s="5"/>
      <c r="Q59" s="5"/>
    </row>
    <row r="60" spans="1:17" ht="12.75">
      <c r="A60" s="194"/>
      <c r="B60" s="188"/>
      <c r="C60" s="166"/>
      <c r="D60" s="188"/>
      <c r="E60" s="131" t="str">
        <f t="shared" ref="E60:F60" si="56">IFERROR(C60/($B60*$H$4),"")</f>
        <v/>
      </c>
      <c r="F60" s="131" t="str">
        <f t="shared" si="56"/>
        <v/>
      </c>
      <c r="G60" s="131" t="str">
        <f>IF(ISBLANK(C60),"",(POWER(E60-AVERAGE(E:E),2)+POWER(F60-AVERAGE(F:F),2)))</f>
        <v/>
      </c>
      <c r="H60" s="5"/>
      <c r="I60" s="5"/>
      <c r="J60" s="5"/>
      <c r="K60" s="5"/>
      <c r="L60" s="5"/>
      <c r="M60" s="5"/>
      <c r="N60" s="5"/>
      <c r="O60" s="5"/>
      <c r="P60" s="5"/>
      <c r="Q60" s="5"/>
    </row>
    <row r="61" spans="1:17" ht="12.75">
      <c r="A61" s="194"/>
      <c r="B61" s="188"/>
      <c r="C61" s="166"/>
      <c r="D61" s="188"/>
      <c r="E61" s="131" t="str">
        <f t="shared" ref="E61:F61" si="57">IFERROR(C61/($B61*$H$4),"")</f>
        <v/>
      </c>
      <c r="F61" s="131" t="str">
        <f t="shared" si="57"/>
        <v/>
      </c>
      <c r="G61" s="131" t="str">
        <f>IF(ISBLANK(C61),"",(POWER(E61-AVERAGE(E:E),2)+POWER(F61-AVERAGE(F:F),2)))</f>
        <v/>
      </c>
      <c r="H61" s="5"/>
      <c r="I61" s="5"/>
      <c r="J61" s="5"/>
      <c r="K61" s="5"/>
      <c r="L61" s="5"/>
      <c r="M61" s="5"/>
      <c r="N61" s="5"/>
      <c r="O61" s="5"/>
      <c r="P61" s="5"/>
      <c r="Q61" s="5"/>
    </row>
    <row r="62" spans="1:17" ht="12.75">
      <c r="A62" s="194"/>
      <c r="B62" s="188"/>
      <c r="C62" s="166"/>
      <c r="D62" s="188"/>
      <c r="E62" s="131" t="str">
        <f t="shared" ref="E62:F62" si="58">IFERROR(C62/($B62*$H$4),"")</f>
        <v/>
      </c>
      <c r="F62" s="131" t="str">
        <f t="shared" si="58"/>
        <v/>
      </c>
      <c r="G62" s="131" t="str">
        <f>IF(ISBLANK(C62),"",(POWER(E62-AVERAGE(E:E),2)+POWER(F62-AVERAGE(F:F),2)))</f>
        <v/>
      </c>
      <c r="H62" s="5"/>
      <c r="I62" s="5"/>
      <c r="J62" s="5"/>
      <c r="K62" s="5"/>
      <c r="L62" s="5"/>
      <c r="M62" s="5"/>
      <c r="N62" s="5"/>
      <c r="O62" s="5"/>
      <c r="P62" s="5"/>
      <c r="Q62" s="5"/>
    </row>
    <row r="63" spans="1:17" ht="12.75">
      <c r="A63" s="194"/>
      <c r="B63" s="188"/>
      <c r="C63" s="166"/>
      <c r="D63" s="188"/>
      <c r="E63" s="131" t="str">
        <f t="shared" ref="E63:F63" si="59">IFERROR(C63/($B63*$H$4),"")</f>
        <v/>
      </c>
      <c r="F63" s="131" t="str">
        <f t="shared" si="59"/>
        <v/>
      </c>
      <c r="G63" s="131" t="str">
        <f>IF(ISBLANK(C63),"",(POWER(E63-AVERAGE(E:E),2)+POWER(F63-AVERAGE(F:F),2)))</f>
        <v/>
      </c>
      <c r="H63" s="5"/>
      <c r="I63" s="5"/>
      <c r="J63" s="5"/>
      <c r="K63" s="5"/>
      <c r="L63" s="5"/>
      <c r="M63" s="5"/>
      <c r="N63" s="5"/>
      <c r="O63" s="5"/>
      <c r="P63" s="5"/>
      <c r="Q63" s="5"/>
    </row>
    <row r="64" spans="1:17" ht="12.75">
      <c r="A64" s="194"/>
      <c r="B64" s="188"/>
      <c r="C64" s="166"/>
      <c r="D64" s="188"/>
      <c r="E64" s="131" t="str">
        <f t="shared" ref="E64:F64" si="60">IFERROR(C64/($B64*$H$4),"")</f>
        <v/>
      </c>
      <c r="F64" s="131" t="str">
        <f t="shared" si="60"/>
        <v/>
      </c>
      <c r="G64" s="131" t="str">
        <f>IF(ISBLANK(C64),"",(POWER(E64-AVERAGE(E:E),2)+POWER(F64-AVERAGE(F:F),2)))</f>
        <v/>
      </c>
      <c r="H64" s="5"/>
      <c r="I64" s="5"/>
      <c r="J64" s="5"/>
      <c r="K64" s="5"/>
      <c r="L64" s="5"/>
      <c r="M64" s="5"/>
      <c r="N64" s="5"/>
      <c r="O64" s="5"/>
      <c r="P64" s="5"/>
      <c r="Q64" s="5"/>
    </row>
    <row r="65" spans="1:17" ht="12.75">
      <c r="A65" s="194"/>
      <c r="B65" s="188"/>
      <c r="C65" s="166"/>
      <c r="D65" s="188"/>
      <c r="E65" s="131" t="str">
        <f t="shared" ref="E65:F65" si="61">IFERROR(C65/($B65*$H$4),"")</f>
        <v/>
      </c>
      <c r="F65" s="131" t="str">
        <f t="shared" si="61"/>
        <v/>
      </c>
      <c r="G65" s="131" t="str">
        <f>IF(ISBLANK(C65),"",(POWER(E65-AVERAGE(E:E),2)+POWER(F65-AVERAGE(F:F),2)))</f>
        <v/>
      </c>
      <c r="H65" s="5"/>
      <c r="I65" s="5"/>
      <c r="J65" s="5"/>
      <c r="K65" s="5"/>
      <c r="L65" s="5"/>
      <c r="M65" s="5"/>
      <c r="N65" s="5"/>
      <c r="O65" s="5"/>
      <c r="P65" s="5"/>
      <c r="Q65" s="5"/>
    </row>
    <row r="66" spans="1:17" ht="12.75">
      <c r="A66" s="194"/>
      <c r="B66" s="188"/>
      <c r="C66" s="166"/>
      <c r="D66" s="188"/>
      <c r="E66" s="131" t="str">
        <f t="shared" ref="E66:F66" si="62">IFERROR(C66/($B66*$H$4),"")</f>
        <v/>
      </c>
      <c r="F66" s="131" t="str">
        <f t="shared" si="62"/>
        <v/>
      </c>
      <c r="G66" s="131" t="str">
        <f>IF(ISBLANK(C66),"",(POWER(E66-AVERAGE(E:E),2)+POWER(F66-AVERAGE(F:F),2)))</f>
        <v/>
      </c>
      <c r="H66" s="5"/>
      <c r="I66" s="5"/>
      <c r="J66" s="5"/>
      <c r="K66" s="5"/>
      <c r="L66" s="5"/>
      <c r="M66" s="5"/>
      <c r="N66" s="5"/>
      <c r="O66" s="5"/>
      <c r="P66" s="5"/>
      <c r="Q66" s="5"/>
    </row>
    <row r="67" spans="1:17" ht="12.75">
      <c r="A67" s="194"/>
      <c r="B67" s="188"/>
      <c r="C67" s="166"/>
      <c r="D67" s="188"/>
      <c r="E67" s="131" t="str">
        <f t="shared" ref="E67:F67" si="63">IFERROR(C67/($B67*$H$4),"")</f>
        <v/>
      </c>
      <c r="F67" s="131" t="str">
        <f t="shared" si="63"/>
        <v/>
      </c>
      <c r="G67" s="131" t="str">
        <f>IF(ISBLANK(C67),"",(POWER(E67-AVERAGE(E:E),2)+POWER(F67-AVERAGE(F:F),2)))</f>
        <v/>
      </c>
      <c r="H67" s="5"/>
      <c r="I67" s="5"/>
      <c r="J67" s="5"/>
      <c r="K67" s="5"/>
      <c r="L67" s="5"/>
      <c r="M67" s="5"/>
      <c r="N67" s="5"/>
      <c r="O67" s="5"/>
      <c r="P67" s="5"/>
      <c r="Q67" s="5"/>
    </row>
    <row r="68" spans="1:17" ht="12.75">
      <c r="A68" s="194"/>
      <c r="B68" s="188"/>
      <c r="C68" s="166"/>
      <c r="D68" s="188"/>
      <c r="E68" s="131" t="str">
        <f t="shared" ref="E68:F68" si="64">IFERROR(C68/($B68*$H$4),"")</f>
        <v/>
      </c>
      <c r="F68" s="131" t="str">
        <f t="shared" si="64"/>
        <v/>
      </c>
      <c r="G68" s="131" t="str">
        <f>IF(ISBLANK(C68),"",(POWER(E68-AVERAGE(E:E),2)+POWER(F68-AVERAGE(F:F),2)))</f>
        <v/>
      </c>
      <c r="H68" s="5"/>
      <c r="I68" s="5"/>
      <c r="J68" s="5"/>
      <c r="K68" s="5"/>
      <c r="L68" s="5"/>
      <c r="M68" s="5"/>
      <c r="N68" s="5"/>
      <c r="O68" s="5"/>
      <c r="P68" s="5"/>
      <c r="Q68" s="5"/>
    </row>
    <row r="69" spans="1:17" ht="12.75">
      <c r="A69" s="194"/>
      <c r="B69" s="188"/>
      <c r="C69" s="166"/>
      <c r="D69" s="188"/>
      <c r="E69" s="131" t="str">
        <f t="shared" ref="E69:F69" si="65">IFERROR(C69/($B69*$H$4),"")</f>
        <v/>
      </c>
      <c r="F69" s="131" t="str">
        <f t="shared" si="65"/>
        <v/>
      </c>
      <c r="G69" s="131" t="str">
        <f>IF(ISBLANK(C69),"",(POWER(E69-AVERAGE(E:E),2)+POWER(F69-AVERAGE(F:F),2)))</f>
        <v/>
      </c>
      <c r="H69" s="5"/>
      <c r="I69" s="5"/>
      <c r="J69" s="5"/>
      <c r="K69" s="5"/>
      <c r="L69" s="5"/>
      <c r="M69" s="5"/>
      <c r="N69" s="5"/>
      <c r="O69" s="5"/>
      <c r="P69" s="5"/>
      <c r="Q69" s="5"/>
    </row>
    <row r="70" spans="1:17" ht="12.75">
      <c r="A70" s="194"/>
      <c r="B70" s="188"/>
      <c r="C70" s="166"/>
      <c r="D70" s="188"/>
      <c r="E70" s="131" t="str">
        <f t="shared" ref="E70:F70" si="66">IFERROR(C70/($B70*$H$4),"")</f>
        <v/>
      </c>
      <c r="F70" s="131" t="str">
        <f t="shared" si="66"/>
        <v/>
      </c>
      <c r="G70" s="131" t="str">
        <f>IF(ISBLANK(C70),"",(POWER(E70-AVERAGE(E:E),2)+POWER(F70-AVERAGE(F:F),2)))</f>
        <v/>
      </c>
      <c r="H70" s="5"/>
      <c r="I70" s="5"/>
      <c r="J70" s="5"/>
      <c r="K70" s="5"/>
      <c r="L70" s="5"/>
      <c r="M70" s="5"/>
      <c r="N70" s="5"/>
      <c r="O70" s="5"/>
      <c r="P70" s="5"/>
      <c r="Q70" s="5"/>
    </row>
    <row r="71" spans="1:17" ht="12.75">
      <c r="A71" s="194"/>
      <c r="B71" s="188"/>
      <c r="C71" s="166"/>
      <c r="D71" s="188"/>
      <c r="E71" s="131" t="str">
        <f t="shared" ref="E71:F71" si="67">IFERROR(C71/($B71*$H$4),"")</f>
        <v/>
      </c>
      <c r="F71" s="131" t="str">
        <f t="shared" si="67"/>
        <v/>
      </c>
      <c r="G71" s="131" t="str">
        <f>IF(ISBLANK(C71),"",(POWER(E71-AVERAGE(E:E),2)+POWER(F71-AVERAGE(F:F),2)))</f>
        <v/>
      </c>
      <c r="H71" s="5"/>
      <c r="I71" s="5"/>
      <c r="J71" s="5"/>
      <c r="K71" s="5"/>
      <c r="L71" s="5"/>
      <c r="M71" s="5"/>
      <c r="N71" s="5"/>
      <c r="O71" s="5"/>
      <c r="P71" s="5"/>
      <c r="Q71" s="5"/>
    </row>
    <row r="72" spans="1:17" ht="12.75">
      <c r="A72" s="194"/>
      <c r="B72" s="188"/>
      <c r="C72" s="166"/>
      <c r="D72" s="188"/>
      <c r="E72" s="131" t="str">
        <f t="shared" ref="E72:F72" si="68">IFERROR(C72/($B72*$H$4),"")</f>
        <v/>
      </c>
      <c r="F72" s="131" t="str">
        <f t="shared" si="68"/>
        <v/>
      </c>
      <c r="G72" s="131" t="str">
        <f>IF(ISBLANK(C72),"",(POWER(E72-AVERAGE(E:E),2)+POWER(F72-AVERAGE(F:F),2)))</f>
        <v/>
      </c>
      <c r="H72" s="5"/>
      <c r="I72" s="5"/>
      <c r="J72" s="5"/>
      <c r="K72" s="5"/>
      <c r="L72" s="5"/>
      <c r="M72" s="5"/>
      <c r="N72" s="5"/>
      <c r="O72" s="5"/>
      <c r="P72" s="5"/>
      <c r="Q72" s="5"/>
    </row>
    <row r="73" spans="1:17" ht="12.75">
      <c r="A73" s="194"/>
      <c r="B73" s="188"/>
      <c r="C73" s="166"/>
      <c r="D73" s="188"/>
      <c r="E73" s="131" t="str">
        <f t="shared" ref="E73:F73" si="69">IFERROR(C73/($B73*$H$4),"")</f>
        <v/>
      </c>
      <c r="F73" s="131" t="str">
        <f t="shared" si="69"/>
        <v/>
      </c>
      <c r="G73" s="131" t="str">
        <f>IF(ISBLANK(C73),"",(POWER(E73-AVERAGE(E:E),2)+POWER(F73-AVERAGE(F:F),2)))</f>
        <v/>
      </c>
      <c r="H73" s="5"/>
      <c r="I73" s="5"/>
      <c r="J73" s="5"/>
      <c r="K73" s="5"/>
      <c r="L73" s="5"/>
      <c r="M73" s="5"/>
      <c r="N73" s="5"/>
      <c r="O73" s="5"/>
      <c r="P73" s="5"/>
      <c r="Q73" s="5"/>
    </row>
    <row r="74" spans="1:17" ht="12.75">
      <c r="A74" s="194"/>
      <c r="B74" s="188"/>
      <c r="C74" s="166"/>
      <c r="D74" s="188"/>
      <c r="E74" s="131" t="str">
        <f t="shared" ref="E74:F74" si="70">IFERROR(C74/($B74*$H$4),"")</f>
        <v/>
      </c>
      <c r="F74" s="131" t="str">
        <f t="shared" si="70"/>
        <v/>
      </c>
      <c r="G74" s="131" t="str">
        <f>IF(ISBLANK(C74),"",(POWER(E74-AVERAGE(E:E),2)+POWER(F74-AVERAGE(F:F),2)))</f>
        <v/>
      </c>
      <c r="H74" s="5"/>
      <c r="I74" s="5"/>
      <c r="J74" s="5"/>
      <c r="K74" s="5"/>
      <c r="L74" s="5"/>
      <c r="M74" s="5"/>
      <c r="N74" s="5"/>
      <c r="O74" s="5"/>
      <c r="P74" s="5"/>
      <c r="Q74" s="5"/>
    </row>
    <row r="75" spans="1:17" ht="12.75">
      <c r="A75" s="194"/>
      <c r="B75" s="188"/>
      <c r="C75" s="166"/>
      <c r="D75" s="188"/>
      <c r="E75" s="131" t="str">
        <f t="shared" ref="E75:F75" si="71">IFERROR(C75/($B75*$H$4),"")</f>
        <v/>
      </c>
      <c r="F75" s="131" t="str">
        <f t="shared" si="71"/>
        <v/>
      </c>
      <c r="G75" s="131" t="str">
        <f>IF(ISBLANK(C75),"",(POWER(E75-AVERAGE(E:E),2)+POWER(F75-AVERAGE(F:F),2)))</f>
        <v/>
      </c>
      <c r="H75" s="5"/>
      <c r="I75" s="5"/>
      <c r="J75" s="5"/>
      <c r="K75" s="5"/>
      <c r="L75" s="5"/>
      <c r="M75" s="5"/>
      <c r="N75" s="5"/>
      <c r="O75" s="5"/>
      <c r="P75" s="5"/>
      <c r="Q75" s="5"/>
    </row>
    <row r="76" spans="1:17" ht="12.75">
      <c r="A76" s="194"/>
      <c r="B76" s="188"/>
      <c r="C76" s="166"/>
      <c r="D76" s="188"/>
      <c r="E76" s="131" t="str">
        <f t="shared" ref="E76:F76" si="72">IFERROR(C76/($B76*$H$4),"")</f>
        <v/>
      </c>
      <c r="F76" s="131" t="str">
        <f t="shared" si="72"/>
        <v/>
      </c>
      <c r="G76" s="131" t="str">
        <f>IF(ISBLANK(C76),"",(POWER(E76-AVERAGE(E:E),2)+POWER(F76-AVERAGE(F:F),2)))</f>
        <v/>
      </c>
      <c r="H76" s="5"/>
      <c r="I76" s="5"/>
      <c r="J76" s="5"/>
      <c r="K76" s="5"/>
      <c r="L76" s="5"/>
      <c r="M76" s="5"/>
      <c r="N76" s="5"/>
      <c r="O76" s="5"/>
      <c r="P76" s="5"/>
      <c r="Q76" s="5"/>
    </row>
    <row r="77" spans="1:17" ht="12.75">
      <c r="A77" s="194"/>
      <c r="B77" s="188"/>
      <c r="C77" s="166"/>
      <c r="D77" s="188"/>
      <c r="E77" s="131" t="str">
        <f t="shared" ref="E77:F77" si="73">IFERROR(C77/($B77*$H$4),"")</f>
        <v/>
      </c>
      <c r="F77" s="131" t="str">
        <f t="shared" si="73"/>
        <v/>
      </c>
      <c r="G77" s="131" t="str">
        <f>IF(ISBLANK(C77),"",(POWER(E77-AVERAGE(E:E),2)+POWER(F77-AVERAGE(F:F),2)))</f>
        <v/>
      </c>
      <c r="H77" s="5"/>
      <c r="I77" s="5"/>
      <c r="J77" s="5"/>
      <c r="K77" s="5"/>
      <c r="L77" s="5"/>
      <c r="M77" s="5"/>
      <c r="N77" s="5"/>
      <c r="O77" s="5"/>
      <c r="P77" s="5"/>
      <c r="Q77" s="5"/>
    </row>
    <row r="78" spans="1:17" ht="12.75">
      <c r="A78" s="194"/>
      <c r="B78" s="188"/>
      <c r="C78" s="166"/>
      <c r="D78" s="188"/>
      <c r="E78" s="131" t="str">
        <f t="shared" ref="E78:F78" si="74">IFERROR(C78/($B78*$H$4),"")</f>
        <v/>
      </c>
      <c r="F78" s="131" t="str">
        <f t="shared" si="74"/>
        <v/>
      </c>
      <c r="G78" s="131" t="str">
        <f>IF(ISBLANK(C78),"",(POWER(E78-AVERAGE(E:E),2)+POWER(F78-AVERAGE(F:F),2)))</f>
        <v/>
      </c>
      <c r="H78" s="5"/>
      <c r="I78" s="5"/>
      <c r="J78" s="5"/>
      <c r="K78" s="5"/>
      <c r="L78" s="5"/>
      <c r="M78" s="5"/>
      <c r="N78" s="5"/>
      <c r="O78" s="5"/>
      <c r="P78" s="5"/>
      <c r="Q78" s="5"/>
    </row>
    <row r="79" spans="1:17" ht="12.75">
      <c r="A79" s="194"/>
      <c r="B79" s="188"/>
      <c r="C79" s="166"/>
      <c r="D79" s="188"/>
      <c r="E79" s="131" t="str">
        <f t="shared" ref="E79:F79" si="75">IFERROR(C79/($B79*$H$4),"")</f>
        <v/>
      </c>
      <c r="F79" s="131" t="str">
        <f t="shared" si="75"/>
        <v/>
      </c>
      <c r="G79" s="131" t="str">
        <f>IF(ISBLANK(C79),"",(POWER(E79-AVERAGE(E:E),2)+POWER(F79-AVERAGE(F:F),2)))</f>
        <v/>
      </c>
      <c r="H79" s="5"/>
      <c r="I79" s="5"/>
      <c r="J79" s="5"/>
      <c r="K79" s="5"/>
      <c r="L79" s="5"/>
      <c r="M79" s="5"/>
      <c r="N79" s="5"/>
      <c r="O79" s="5"/>
      <c r="P79" s="5"/>
      <c r="Q79" s="5"/>
    </row>
    <row r="80" spans="1:17" ht="12.75">
      <c r="A80" s="194"/>
      <c r="B80" s="188"/>
      <c r="C80" s="166"/>
      <c r="D80" s="188"/>
      <c r="E80" s="131" t="str">
        <f t="shared" ref="E80:F80" si="76">IFERROR(C80/($B80*$H$4),"")</f>
        <v/>
      </c>
      <c r="F80" s="131" t="str">
        <f t="shared" si="76"/>
        <v/>
      </c>
      <c r="G80" s="131" t="str">
        <f>IF(ISBLANK(C80),"",(POWER(E80-AVERAGE(E:E),2)+POWER(F80-AVERAGE(F:F),2)))</f>
        <v/>
      </c>
      <c r="H80" s="5"/>
      <c r="I80" s="5"/>
      <c r="J80" s="5"/>
      <c r="K80" s="5"/>
      <c r="L80" s="5"/>
      <c r="M80" s="5"/>
      <c r="N80" s="5"/>
      <c r="O80" s="5"/>
      <c r="P80" s="5"/>
      <c r="Q80" s="5"/>
    </row>
    <row r="81" spans="1:17" ht="12.75">
      <c r="A81" s="194"/>
      <c r="B81" s="188"/>
      <c r="C81" s="166"/>
      <c r="D81" s="188"/>
      <c r="E81" s="131" t="str">
        <f t="shared" ref="E81:F81" si="77">IFERROR(C81/($B81*$H$4),"")</f>
        <v/>
      </c>
      <c r="F81" s="131" t="str">
        <f t="shared" si="77"/>
        <v/>
      </c>
      <c r="G81" s="131" t="str">
        <f>IF(ISBLANK(C81),"",(POWER(E81-AVERAGE(E:E),2)+POWER(F81-AVERAGE(F:F),2)))</f>
        <v/>
      </c>
      <c r="H81" s="5"/>
      <c r="I81" s="5"/>
      <c r="J81" s="5"/>
      <c r="K81" s="5"/>
      <c r="L81" s="5"/>
      <c r="M81" s="5"/>
      <c r="N81" s="5"/>
      <c r="O81" s="5"/>
      <c r="P81" s="5"/>
      <c r="Q81" s="5"/>
    </row>
    <row r="82" spans="1:17" ht="12.75">
      <c r="A82" s="194"/>
      <c r="B82" s="188"/>
      <c r="C82" s="166"/>
      <c r="D82" s="188"/>
      <c r="E82" s="131" t="str">
        <f t="shared" ref="E82:F82" si="78">IFERROR(C82/($B82*$H$4),"")</f>
        <v/>
      </c>
      <c r="F82" s="131" t="str">
        <f t="shared" si="78"/>
        <v/>
      </c>
      <c r="G82" s="131" t="str">
        <f>IF(ISBLANK(C82),"",(POWER(E82-AVERAGE(E:E),2)+POWER(F82-AVERAGE(F:F),2)))</f>
        <v/>
      </c>
      <c r="H82" s="5"/>
      <c r="I82" s="5"/>
      <c r="J82" s="5"/>
      <c r="K82" s="5"/>
      <c r="L82" s="5"/>
      <c r="M82" s="5"/>
      <c r="N82" s="5"/>
      <c r="O82" s="5"/>
      <c r="P82" s="5"/>
      <c r="Q82" s="5"/>
    </row>
    <row r="83" spans="1:17" ht="12.75">
      <c r="A83" s="194"/>
      <c r="B83" s="188"/>
      <c r="C83" s="166"/>
      <c r="D83" s="188"/>
      <c r="E83" s="131" t="str">
        <f t="shared" ref="E83:F83" si="79">IFERROR(C83/($B83*$H$4),"")</f>
        <v/>
      </c>
      <c r="F83" s="131" t="str">
        <f t="shared" si="79"/>
        <v/>
      </c>
      <c r="G83" s="131" t="str">
        <f>IF(ISBLANK(C83),"",(POWER(E83-AVERAGE(E:E),2)+POWER(F83-AVERAGE(F:F),2)))</f>
        <v/>
      </c>
      <c r="H83" s="5"/>
      <c r="I83" s="5"/>
      <c r="J83" s="5"/>
      <c r="K83" s="5"/>
      <c r="L83" s="5"/>
      <c r="M83" s="5"/>
      <c r="N83" s="5"/>
      <c r="O83" s="5"/>
      <c r="P83" s="5"/>
      <c r="Q83" s="5"/>
    </row>
    <row r="84" spans="1:17" ht="12.75">
      <c r="A84" s="194"/>
      <c r="B84" s="188"/>
      <c r="C84" s="166"/>
      <c r="D84" s="188"/>
      <c r="E84" s="131" t="str">
        <f t="shared" ref="E84:F84" si="80">IFERROR(C84/($B84*$H$4),"")</f>
        <v/>
      </c>
      <c r="F84" s="131" t="str">
        <f t="shared" si="80"/>
        <v/>
      </c>
      <c r="G84" s="131" t="str">
        <f>IF(ISBLANK(C84),"",(POWER(E84-AVERAGE(E:E),2)+POWER(F84-AVERAGE(F:F),2)))</f>
        <v/>
      </c>
      <c r="H84" s="5"/>
      <c r="I84" s="5"/>
      <c r="J84" s="5"/>
      <c r="K84" s="5"/>
      <c r="L84" s="5"/>
      <c r="M84" s="5"/>
      <c r="N84" s="5"/>
      <c r="O84" s="5"/>
      <c r="P84" s="5"/>
      <c r="Q84" s="5"/>
    </row>
    <row r="85" spans="1:17" ht="12.75">
      <c r="A85" s="194"/>
      <c r="B85" s="188"/>
      <c r="C85" s="166"/>
      <c r="D85" s="188"/>
      <c r="E85" s="131" t="str">
        <f t="shared" ref="E85:F85" si="81">IFERROR(C85/($B85*$H$4),"")</f>
        <v/>
      </c>
      <c r="F85" s="131" t="str">
        <f t="shared" si="81"/>
        <v/>
      </c>
      <c r="G85" s="131" t="str">
        <f>IF(ISBLANK(C85),"",(POWER(E85-AVERAGE(E:E),2)+POWER(F85-AVERAGE(F:F),2)))</f>
        <v/>
      </c>
      <c r="H85" s="5"/>
      <c r="I85" s="5"/>
      <c r="J85" s="5"/>
      <c r="K85" s="5"/>
      <c r="L85" s="5"/>
      <c r="M85" s="5"/>
      <c r="N85" s="5"/>
      <c r="O85" s="5"/>
      <c r="P85" s="5"/>
      <c r="Q85" s="5"/>
    </row>
    <row r="86" spans="1:17" ht="12.75">
      <c r="A86" s="194"/>
      <c r="B86" s="188"/>
      <c r="C86" s="166"/>
      <c r="D86" s="188"/>
      <c r="E86" s="131" t="str">
        <f t="shared" ref="E86:F86" si="82">IFERROR(C86/($B86*$H$4),"")</f>
        <v/>
      </c>
      <c r="F86" s="131" t="str">
        <f t="shared" si="82"/>
        <v/>
      </c>
      <c r="G86" s="131" t="str">
        <f>IF(ISBLANK(C86),"",(POWER(E86-AVERAGE(E:E),2)+POWER(F86-AVERAGE(F:F),2)))</f>
        <v/>
      </c>
      <c r="H86" s="5"/>
      <c r="I86" s="5"/>
      <c r="J86" s="5"/>
      <c r="K86" s="5"/>
      <c r="L86" s="5"/>
      <c r="M86" s="5"/>
      <c r="N86" s="5"/>
      <c r="O86" s="5"/>
      <c r="P86" s="5"/>
      <c r="Q86" s="5"/>
    </row>
    <row r="87" spans="1:17" ht="12.75">
      <c r="A87" s="194"/>
      <c r="B87" s="188"/>
      <c r="C87" s="166"/>
      <c r="D87" s="188"/>
      <c r="E87" s="131" t="str">
        <f t="shared" ref="E87:F87" si="83">IFERROR(C87/($B87*$H$4),"")</f>
        <v/>
      </c>
      <c r="F87" s="131" t="str">
        <f t="shared" si="83"/>
        <v/>
      </c>
      <c r="G87" s="131" t="str">
        <f>IF(ISBLANK(C87),"",(POWER(E87-AVERAGE(E:E),2)+POWER(F87-AVERAGE(F:F),2)))</f>
        <v/>
      </c>
      <c r="H87" s="5"/>
      <c r="I87" s="5"/>
      <c r="J87" s="5"/>
      <c r="K87" s="5"/>
      <c r="L87" s="5"/>
      <c r="M87" s="5"/>
      <c r="N87" s="5"/>
      <c r="O87" s="5"/>
      <c r="P87" s="5"/>
      <c r="Q87" s="5"/>
    </row>
    <row r="88" spans="1:17" ht="12.75">
      <c r="A88" s="194"/>
      <c r="B88" s="188"/>
      <c r="C88" s="166"/>
      <c r="D88" s="188"/>
      <c r="E88" s="131" t="str">
        <f t="shared" ref="E88:F88" si="84">IFERROR(C88/($B88*$H$4),"")</f>
        <v/>
      </c>
      <c r="F88" s="131" t="str">
        <f t="shared" si="84"/>
        <v/>
      </c>
      <c r="G88" s="131" t="str">
        <f>IF(ISBLANK(C88),"",(POWER(E88-AVERAGE(E:E),2)+POWER(F88-AVERAGE(F:F),2)))</f>
        <v/>
      </c>
      <c r="H88" s="5"/>
      <c r="I88" s="5"/>
      <c r="J88" s="5"/>
      <c r="K88" s="5"/>
      <c r="L88" s="5"/>
      <c r="M88" s="5"/>
      <c r="N88" s="5"/>
      <c r="O88" s="5"/>
      <c r="P88" s="5"/>
      <c r="Q88" s="5"/>
    </row>
    <row r="89" spans="1:17" ht="12.75">
      <c r="A89" s="194"/>
      <c r="B89" s="188"/>
      <c r="C89" s="166"/>
      <c r="D89" s="188"/>
      <c r="E89" s="131" t="str">
        <f t="shared" ref="E89:F89" si="85">IFERROR(C89/($B89*$H$4),"")</f>
        <v/>
      </c>
      <c r="F89" s="131" t="str">
        <f t="shared" si="85"/>
        <v/>
      </c>
      <c r="G89" s="131" t="str">
        <f>IF(ISBLANK(C89),"",(POWER(E89-AVERAGE(E:E),2)+POWER(F89-AVERAGE(F:F),2)))</f>
        <v/>
      </c>
      <c r="H89" s="5"/>
      <c r="I89" s="5"/>
      <c r="J89" s="5"/>
      <c r="K89" s="5"/>
      <c r="L89" s="5"/>
      <c r="M89" s="5"/>
      <c r="N89" s="5"/>
      <c r="O89" s="5"/>
      <c r="P89" s="5"/>
      <c r="Q89" s="5"/>
    </row>
    <row r="90" spans="1:17" ht="12.75">
      <c r="A90" s="194"/>
      <c r="B90" s="188"/>
      <c r="C90" s="166"/>
      <c r="D90" s="188"/>
      <c r="E90" s="131" t="str">
        <f t="shared" ref="E90:F90" si="86">IFERROR(C90/($B90*$H$4),"")</f>
        <v/>
      </c>
      <c r="F90" s="131" t="str">
        <f t="shared" si="86"/>
        <v/>
      </c>
      <c r="G90" s="131" t="str">
        <f>IF(ISBLANK(C90),"",(POWER(E90-AVERAGE(E:E),2)+POWER(F90-AVERAGE(F:F),2)))</f>
        <v/>
      </c>
      <c r="H90" s="5"/>
      <c r="I90" s="5"/>
      <c r="J90" s="5"/>
      <c r="K90" s="5"/>
      <c r="L90" s="5"/>
      <c r="M90" s="5"/>
      <c r="N90" s="5"/>
      <c r="O90" s="5"/>
      <c r="P90" s="5"/>
      <c r="Q90" s="5"/>
    </row>
    <row r="91" spans="1:17" ht="12.75">
      <c r="A91" s="194"/>
      <c r="B91" s="188"/>
      <c r="C91" s="166"/>
      <c r="D91" s="188"/>
      <c r="E91" s="131" t="str">
        <f t="shared" ref="E91:F91" si="87">IFERROR(C91/($B91*$H$4),"")</f>
        <v/>
      </c>
      <c r="F91" s="131" t="str">
        <f t="shared" si="87"/>
        <v/>
      </c>
      <c r="G91" s="131" t="str">
        <f>IF(ISBLANK(C91),"",(POWER(E91-AVERAGE(E:E),2)+POWER(F91-AVERAGE(F:F),2)))</f>
        <v/>
      </c>
      <c r="H91" s="5"/>
      <c r="I91" s="5"/>
      <c r="J91" s="5"/>
      <c r="K91" s="5"/>
      <c r="L91" s="5"/>
      <c r="M91" s="5"/>
      <c r="N91" s="5"/>
      <c r="O91" s="5"/>
      <c r="P91" s="5"/>
      <c r="Q91" s="5"/>
    </row>
    <row r="92" spans="1:17" ht="12.75">
      <c r="A92" s="194"/>
      <c r="B92" s="188"/>
      <c r="C92" s="166"/>
      <c r="D92" s="188"/>
      <c r="E92" s="131" t="str">
        <f t="shared" ref="E92:F92" si="88">IFERROR(C92/($B92*$H$4),"")</f>
        <v/>
      </c>
      <c r="F92" s="131" t="str">
        <f t="shared" si="88"/>
        <v/>
      </c>
      <c r="G92" s="131" t="str">
        <f>IF(ISBLANK(C92),"",(POWER(E92-AVERAGE(E:E),2)+POWER(F92-AVERAGE(F:F),2)))</f>
        <v/>
      </c>
      <c r="H92" s="5"/>
      <c r="I92" s="5"/>
      <c r="J92" s="5"/>
      <c r="K92" s="5"/>
      <c r="L92" s="5"/>
      <c r="M92" s="5"/>
      <c r="N92" s="5"/>
      <c r="O92" s="5"/>
      <c r="P92" s="5"/>
      <c r="Q92" s="5"/>
    </row>
    <row r="93" spans="1:17" ht="12.75">
      <c r="A93" s="194"/>
      <c r="B93" s="188"/>
      <c r="C93" s="166"/>
      <c r="D93" s="188"/>
      <c r="E93" s="131" t="str">
        <f t="shared" ref="E93:F93" si="89">IFERROR(C93/($B93*$H$4),"")</f>
        <v/>
      </c>
      <c r="F93" s="131" t="str">
        <f t="shared" si="89"/>
        <v/>
      </c>
      <c r="G93" s="131" t="str">
        <f>IF(ISBLANK(C93),"",(POWER(E93-AVERAGE(E:E),2)+POWER(F93-AVERAGE(F:F),2)))</f>
        <v/>
      </c>
      <c r="H93" s="5"/>
      <c r="I93" s="5"/>
      <c r="J93" s="5"/>
      <c r="K93" s="5"/>
      <c r="L93" s="5"/>
      <c r="M93" s="5"/>
      <c r="N93" s="5"/>
      <c r="O93" s="5"/>
      <c r="P93" s="5"/>
      <c r="Q93" s="5"/>
    </row>
    <row r="94" spans="1:17" ht="12.75">
      <c r="A94" s="194"/>
      <c r="B94" s="188"/>
      <c r="C94" s="166"/>
      <c r="D94" s="188"/>
      <c r="E94" s="131" t="str">
        <f t="shared" ref="E94:F94" si="90">IFERROR(C94/($B94*$H$4),"")</f>
        <v/>
      </c>
      <c r="F94" s="131" t="str">
        <f t="shared" si="90"/>
        <v/>
      </c>
      <c r="G94" s="131" t="str">
        <f>IF(ISBLANK(C94),"",(POWER(E94-AVERAGE(E:E),2)+POWER(F94-AVERAGE(F:F),2)))</f>
        <v/>
      </c>
      <c r="H94" s="5"/>
      <c r="I94" s="5"/>
      <c r="J94" s="5"/>
      <c r="K94" s="5"/>
      <c r="L94" s="5"/>
      <c r="M94" s="5"/>
      <c r="N94" s="5"/>
      <c r="O94" s="5"/>
      <c r="P94" s="5"/>
      <c r="Q94" s="5"/>
    </row>
    <row r="95" spans="1:17" ht="12.75">
      <c r="A95" s="194"/>
      <c r="B95" s="188"/>
      <c r="C95" s="166"/>
      <c r="D95" s="188"/>
      <c r="E95" s="131" t="str">
        <f t="shared" ref="E95:F95" si="91">IFERROR(C95/($B95*$H$4),"")</f>
        <v/>
      </c>
      <c r="F95" s="131" t="str">
        <f t="shared" si="91"/>
        <v/>
      </c>
      <c r="G95" s="131" t="str">
        <f>IF(ISBLANK(C95),"",(POWER(E95-AVERAGE(E:E),2)+POWER(F95-AVERAGE(F:F),2)))</f>
        <v/>
      </c>
      <c r="H95" s="5"/>
      <c r="I95" s="5"/>
      <c r="J95" s="5"/>
      <c r="K95" s="5"/>
      <c r="L95" s="5"/>
      <c r="M95" s="5"/>
      <c r="N95" s="5"/>
      <c r="O95" s="5"/>
      <c r="P95" s="5"/>
      <c r="Q95" s="5"/>
    </row>
    <row r="96" spans="1:17" ht="12.75">
      <c r="A96" s="194"/>
      <c r="B96" s="188"/>
      <c r="C96" s="166"/>
      <c r="D96" s="188"/>
      <c r="E96" s="131" t="str">
        <f t="shared" ref="E96:F96" si="92">IFERROR(C96/($B96*$H$4),"")</f>
        <v/>
      </c>
      <c r="F96" s="131" t="str">
        <f t="shared" si="92"/>
        <v/>
      </c>
      <c r="G96" s="131" t="str">
        <f>IF(ISBLANK(C96),"",(POWER(E96-AVERAGE(E:E),2)+POWER(F96-AVERAGE(F:F),2)))</f>
        <v/>
      </c>
      <c r="H96" s="5"/>
      <c r="I96" s="5"/>
      <c r="J96" s="5"/>
      <c r="K96" s="5"/>
      <c r="L96" s="5"/>
      <c r="M96" s="5"/>
      <c r="N96" s="5"/>
      <c r="O96" s="5"/>
      <c r="P96" s="5"/>
      <c r="Q96" s="5"/>
    </row>
    <row r="97" spans="1:17" ht="12.75">
      <c r="A97" s="194"/>
      <c r="B97" s="188"/>
      <c r="C97" s="166"/>
      <c r="D97" s="188"/>
      <c r="E97" s="131" t="str">
        <f t="shared" ref="E97:F97" si="93">IFERROR(C97/($B97*$H$4),"")</f>
        <v/>
      </c>
      <c r="F97" s="131" t="str">
        <f t="shared" si="93"/>
        <v/>
      </c>
      <c r="G97" s="131" t="str">
        <f>IF(ISBLANK(C97),"",(POWER(E97-AVERAGE(E:E),2)+POWER(F97-AVERAGE(F:F),2)))</f>
        <v/>
      </c>
      <c r="H97" s="5"/>
      <c r="I97" s="5"/>
      <c r="J97" s="5"/>
      <c r="K97" s="5"/>
      <c r="L97" s="5"/>
      <c r="M97" s="5"/>
      <c r="N97" s="5"/>
      <c r="O97" s="5"/>
      <c r="P97" s="5"/>
      <c r="Q97" s="5"/>
    </row>
    <row r="98" spans="1:17" ht="12.75">
      <c r="A98" s="194"/>
      <c r="B98" s="188"/>
      <c r="C98" s="166"/>
      <c r="D98" s="188"/>
      <c r="E98" s="131" t="str">
        <f t="shared" ref="E98:F98" si="94">IFERROR(C98/($B98*$H$4),"")</f>
        <v/>
      </c>
      <c r="F98" s="131" t="str">
        <f t="shared" si="94"/>
        <v/>
      </c>
      <c r="G98" s="131" t="str">
        <f>IF(ISBLANK(C98),"",(POWER(E98-AVERAGE(E:E),2)+POWER(F98-AVERAGE(F:F),2)))</f>
        <v/>
      </c>
      <c r="H98" s="5"/>
      <c r="I98" s="5"/>
      <c r="J98" s="5"/>
      <c r="K98" s="5"/>
      <c r="L98" s="5"/>
      <c r="M98" s="5"/>
      <c r="N98" s="5"/>
      <c r="O98" s="5"/>
      <c r="P98" s="5"/>
      <c r="Q98" s="5"/>
    </row>
    <row r="99" spans="1:17" ht="12.75">
      <c r="A99" s="194"/>
      <c r="B99" s="188"/>
      <c r="C99" s="166"/>
      <c r="D99" s="188"/>
      <c r="E99" s="131" t="str">
        <f t="shared" ref="E99:F99" si="95">IFERROR(C99/($B99*$H$4),"")</f>
        <v/>
      </c>
      <c r="F99" s="131" t="str">
        <f t="shared" si="95"/>
        <v/>
      </c>
      <c r="G99" s="131" t="str">
        <f>IF(ISBLANK(C99),"",(POWER(E99-AVERAGE(E:E),2)+POWER(F99-AVERAGE(F:F),2)))</f>
        <v/>
      </c>
      <c r="H99" s="5"/>
      <c r="I99" s="5"/>
      <c r="J99" s="5"/>
      <c r="K99" s="5"/>
      <c r="L99" s="5"/>
      <c r="M99" s="5"/>
      <c r="N99" s="5"/>
      <c r="O99" s="5"/>
      <c r="P99" s="5"/>
      <c r="Q99" s="5"/>
    </row>
    <row r="100" spans="1:17" ht="12.75">
      <c r="A100" s="194"/>
      <c r="B100" s="188"/>
      <c r="C100" s="166"/>
      <c r="D100" s="188"/>
      <c r="E100" s="131" t="str">
        <f t="shared" ref="E100:F100" si="96">IFERROR(C100/($B100*$H$4),"")</f>
        <v/>
      </c>
      <c r="F100" s="131" t="str">
        <f t="shared" si="96"/>
        <v/>
      </c>
      <c r="G100" s="131" t="str">
        <f>IF(ISBLANK(C100),"",(POWER(E100-AVERAGE(E:E),2)+POWER(F100-AVERAGE(F:F),2)))</f>
        <v/>
      </c>
      <c r="H100" s="5"/>
      <c r="I100" s="5"/>
      <c r="J100" s="5"/>
      <c r="K100" s="5"/>
      <c r="L100" s="5"/>
      <c r="M100" s="5"/>
      <c r="N100" s="5"/>
      <c r="O100" s="5"/>
      <c r="P100" s="5"/>
      <c r="Q100" s="5"/>
    </row>
    <row r="101" spans="1:17" ht="12.75">
      <c r="A101" s="194"/>
      <c r="B101" s="188"/>
      <c r="C101" s="166"/>
      <c r="D101" s="188"/>
      <c r="E101" s="131" t="str">
        <f t="shared" ref="E101:F101" si="97">IFERROR(C101/($B101*$H$4),"")</f>
        <v/>
      </c>
      <c r="F101" s="131" t="str">
        <f t="shared" si="97"/>
        <v/>
      </c>
      <c r="G101" s="131" t="str">
        <f>IF(ISBLANK(C101),"",(POWER(E101-AVERAGE(E:E),2)+POWER(F101-AVERAGE(F:F),2)))</f>
        <v/>
      </c>
      <c r="H101" s="5"/>
      <c r="I101" s="5"/>
      <c r="J101" s="5"/>
      <c r="K101" s="5"/>
      <c r="L101" s="5"/>
      <c r="M101" s="5"/>
      <c r="N101" s="5"/>
      <c r="O101" s="5"/>
      <c r="P101" s="5"/>
      <c r="Q101" s="5"/>
    </row>
    <row r="102" spans="1:17" ht="12.75">
      <c r="A102" s="194"/>
      <c r="B102" s="188"/>
      <c r="C102" s="166"/>
      <c r="D102" s="188"/>
      <c r="E102" s="131" t="str">
        <f t="shared" ref="E102:F102" si="98">IFERROR(C102/($B102*$H$4),"")</f>
        <v/>
      </c>
      <c r="F102" s="131" t="str">
        <f t="shared" si="98"/>
        <v/>
      </c>
      <c r="G102" s="131" t="str">
        <f>IF(ISBLANK(C102),"",(POWER(E102-AVERAGE(E:E),2)+POWER(F102-AVERAGE(F:F),2)))</f>
        <v/>
      </c>
      <c r="H102" s="5"/>
      <c r="I102" s="5"/>
      <c r="J102" s="5"/>
      <c r="K102" s="5"/>
      <c r="L102" s="5"/>
      <c r="M102" s="5"/>
      <c r="N102" s="5"/>
      <c r="O102" s="5"/>
      <c r="P102" s="5"/>
      <c r="Q102" s="5"/>
    </row>
    <row r="103" spans="1:17" ht="12.75">
      <c r="A103" s="194"/>
      <c r="B103" s="188"/>
      <c r="C103" s="166"/>
      <c r="D103" s="188"/>
      <c r="E103" s="131" t="str">
        <f t="shared" ref="E103:F103" si="99">IFERROR(C103/($B103*$H$4),"")</f>
        <v/>
      </c>
      <c r="F103" s="131" t="str">
        <f t="shared" si="99"/>
        <v/>
      </c>
      <c r="G103" s="131" t="str">
        <f>IF(ISBLANK(C103),"",(POWER(E103-AVERAGE(E:E),2)+POWER(F103-AVERAGE(F:F),2)))</f>
        <v/>
      </c>
      <c r="H103" s="5"/>
      <c r="I103" s="5"/>
      <c r="J103" s="5"/>
      <c r="K103" s="5"/>
      <c r="L103" s="5"/>
      <c r="M103" s="5"/>
      <c r="N103" s="5"/>
      <c r="O103" s="5"/>
      <c r="P103" s="5"/>
      <c r="Q103" s="5"/>
    </row>
    <row r="104" spans="1:17" ht="12.75">
      <c r="A104" s="194"/>
      <c r="B104" s="188"/>
      <c r="C104" s="166"/>
      <c r="D104" s="188"/>
      <c r="E104" s="131" t="str">
        <f t="shared" ref="E104:F104" si="100">IFERROR(C104/($B104*$H$4),"")</f>
        <v/>
      </c>
      <c r="F104" s="131" t="str">
        <f t="shared" si="100"/>
        <v/>
      </c>
      <c r="G104" s="131" t="str">
        <f>IF(ISBLANK(C104),"",(POWER(E104-AVERAGE(E:E),2)+POWER(F104-AVERAGE(F:F),2)))</f>
        <v/>
      </c>
      <c r="H104" s="5"/>
      <c r="I104" s="5"/>
      <c r="J104" s="5"/>
      <c r="K104" s="5"/>
      <c r="L104" s="5"/>
      <c r="M104" s="5"/>
      <c r="N104" s="5"/>
      <c r="O104" s="5"/>
      <c r="P104" s="5"/>
      <c r="Q104" s="5"/>
    </row>
    <row r="105" spans="1:17" ht="12.75">
      <c r="A105" s="194"/>
      <c r="B105" s="188"/>
      <c r="C105" s="166"/>
      <c r="D105" s="188"/>
      <c r="E105" s="131" t="str">
        <f t="shared" ref="E105:F105" si="101">IFERROR(C105/($B105*$H$4),"")</f>
        <v/>
      </c>
      <c r="F105" s="131" t="str">
        <f t="shared" si="101"/>
        <v/>
      </c>
      <c r="G105" s="131" t="str">
        <f>IF(ISBLANK(C105),"",(POWER(E105-AVERAGE(E:E),2)+POWER(F105-AVERAGE(F:F),2)))</f>
        <v/>
      </c>
      <c r="H105" s="5"/>
      <c r="I105" s="5"/>
      <c r="J105" s="5"/>
      <c r="K105" s="5"/>
      <c r="L105" s="5"/>
      <c r="M105" s="5"/>
      <c r="N105" s="5"/>
      <c r="O105" s="5"/>
      <c r="P105" s="5"/>
      <c r="Q105" s="5"/>
    </row>
    <row r="106" spans="1:17" ht="12.75">
      <c r="A106" s="194"/>
      <c r="B106" s="188"/>
      <c r="C106" s="166"/>
      <c r="D106" s="188"/>
      <c r="E106" s="131" t="str">
        <f t="shared" ref="E106:F106" si="102">IFERROR(C106/($B106*$H$4),"")</f>
        <v/>
      </c>
      <c r="F106" s="131" t="str">
        <f t="shared" si="102"/>
        <v/>
      </c>
      <c r="G106" s="131" t="str">
        <f>IF(ISBLANK(C106),"",(POWER(E106-AVERAGE(E:E),2)+POWER(F106-AVERAGE(F:F),2)))</f>
        <v/>
      </c>
      <c r="H106" s="5"/>
      <c r="I106" s="5"/>
      <c r="J106" s="5"/>
      <c r="K106" s="5"/>
      <c r="L106" s="5"/>
      <c r="M106" s="5"/>
      <c r="N106" s="5"/>
      <c r="O106" s="5"/>
      <c r="P106" s="5"/>
      <c r="Q106" s="5"/>
    </row>
    <row r="107" spans="1:17" ht="12.75">
      <c r="A107" s="194"/>
      <c r="B107" s="188"/>
      <c r="C107" s="166"/>
      <c r="D107" s="188"/>
      <c r="E107" s="131" t="str">
        <f t="shared" ref="E107:F107" si="103">IFERROR(C107/($B107*$H$4),"")</f>
        <v/>
      </c>
      <c r="F107" s="131" t="str">
        <f t="shared" si="103"/>
        <v/>
      </c>
      <c r="G107" s="131" t="str">
        <f>IF(ISBLANK(C107),"",(POWER(E107-AVERAGE(E:E),2)+POWER(F107-AVERAGE(F:F),2)))</f>
        <v/>
      </c>
      <c r="H107" s="5"/>
      <c r="I107" s="5"/>
      <c r="J107" s="5"/>
      <c r="K107" s="5"/>
      <c r="L107" s="5"/>
      <c r="M107" s="5"/>
      <c r="N107" s="5"/>
      <c r="O107" s="5"/>
      <c r="P107" s="5"/>
      <c r="Q107" s="5"/>
    </row>
    <row r="108" spans="1:17" ht="12.75">
      <c r="A108" s="194"/>
      <c r="B108" s="188"/>
      <c r="C108" s="166"/>
      <c r="D108" s="188"/>
      <c r="E108" s="131" t="str">
        <f t="shared" ref="E108:F108" si="104">IFERROR(C108/($B108*$H$4),"")</f>
        <v/>
      </c>
      <c r="F108" s="131" t="str">
        <f t="shared" si="104"/>
        <v/>
      </c>
      <c r="G108" s="131" t="str">
        <f>IF(ISBLANK(C108),"",(POWER(E108-AVERAGE(E:E),2)+POWER(F108-AVERAGE(F:F),2)))</f>
        <v/>
      </c>
      <c r="H108" s="5"/>
      <c r="I108" s="5"/>
      <c r="J108" s="5"/>
      <c r="K108" s="5"/>
      <c r="L108" s="5"/>
      <c r="M108" s="5"/>
      <c r="N108" s="5"/>
      <c r="O108" s="5"/>
      <c r="P108" s="5"/>
      <c r="Q108" s="5"/>
    </row>
    <row r="109" spans="1:17" ht="12.75">
      <c r="A109" s="194"/>
      <c r="B109" s="188"/>
      <c r="C109" s="166"/>
      <c r="D109" s="188"/>
      <c r="E109" s="131" t="str">
        <f t="shared" ref="E109:F109" si="105">IFERROR(C109/($B109*$H$4),"")</f>
        <v/>
      </c>
      <c r="F109" s="131" t="str">
        <f t="shared" si="105"/>
        <v/>
      </c>
      <c r="G109" s="131" t="str">
        <f>IF(ISBLANK(C109),"",(POWER(E109-AVERAGE(E:E),2)+POWER(F109-AVERAGE(F:F),2)))</f>
        <v/>
      </c>
      <c r="H109" s="5"/>
      <c r="I109" s="5"/>
      <c r="J109" s="5"/>
      <c r="K109" s="5"/>
      <c r="L109" s="5"/>
      <c r="M109" s="5"/>
      <c r="N109" s="5"/>
      <c r="O109" s="5"/>
      <c r="P109" s="5"/>
      <c r="Q109" s="5"/>
    </row>
    <row r="110" spans="1:17" ht="12.75">
      <c r="A110" s="194"/>
      <c r="B110" s="188"/>
      <c r="C110" s="166"/>
      <c r="D110" s="188"/>
      <c r="E110" s="131" t="str">
        <f t="shared" ref="E110:F110" si="106">IFERROR(C110/($B110*$H$4),"")</f>
        <v/>
      </c>
      <c r="F110" s="131" t="str">
        <f t="shared" si="106"/>
        <v/>
      </c>
      <c r="G110" s="131" t="str">
        <f>IF(ISBLANK(C110),"",(POWER(E110-AVERAGE(E:E),2)+POWER(F110-AVERAGE(F:F),2)))</f>
        <v/>
      </c>
      <c r="H110" s="5"/>
      <c r="I110" s="5"/>
      <c r="J110" s="5"/>
      <c r="K110" s="5"/>
      <c r="L110" s="5"/>
      <c r="M110" s="5"/>
      <c r="N110" s="5"/>
      <c r="O110" s="5"/>
      <c r="P110" s="5"/>
      <c r="Q110" s="5"/>
    </row>
    <row r="111" spans="1:17" ht="12.75">
      <c r="A111" s="194"/>
      <c r="B111" s="188"/>
      <c r="C111" s="166"/>
      <c r="D111" s="188"/>
      <c r="E111" s="131" t="str">
        <f t="shared" ref="E111:F111" si="107">IFERROR(C111/($B111*$H$4),"")</f>
        <v/>
      </c>
      <c r="F111" s="131" t="str">
        <f t="shared" si="107"/>
        <v/>
      </c>
      <c r="G111" s="131" t="str">
        <f>IF(ISBLANK(C111),"",(POWER(E111-AVERAGE(E:E),2)+POWER(F111-AVERAGE(F:F),2)))</f>
        <v/>
      </c>
      <c r="H111" s="5"/>
      <c r="I111" s="5"/>
      <c r="J111" s="5"/>
      <c r="K111" s="5"/>
      <c r="L111" s="5"/>
      <c r="M111" s="5"/>
      <c r="N111" s="5"/>
      <c r="O111" s="5"/>
      <c r="P111" s="5"/>
      <c r="Q111" s="5"/>
    </row>
    <row r="112" spans="1:17" ht="12.75">
      <c r="A112" s="194"/>
      <c r="B112" s="188"/>
      <c r="C112" s="166"/>
      <c r="D112" s="188"/>
      <c r="E112" s="131" t="str">
        <f t="shared" ref="E112:F112" si="108">IFERROR(C112/($B112*$H$4),"")</f>
        <v/>
      </c>
      <c r="F112" s="131" t="str">
        <f t="shared" si="108"/>
        <v/>
      </c>
      <c r="G112" s="131" t="str">
        <f>IF(ISBLANK(C112),"",(POWER(E112-AVERAGE(E:E),2)+POWER(F112-AVERAGE(F:F),2)))</f>
        <v/>
      </c>
      <c r="H112" s="5"/>
      <c r="I112" s="5"/>
      <c r="J112" s="5"/>
      <c r="K112" s="5"/>
      <c r="L112" s="5"/>
      <c r="M112" s="5"/>
      <c r="N112" s="5"/>
      <c r="O112" s="5"/>
      <c r="P112" s="5"/>
      <c r="Q112" s="5"/>
    </row>
    <row r="113" spans="1:17" ht="12.75">
      <c r="A113" s="194"/>
      <c r="B113" s="188"/>
      <c r="C113" s="166"/>
      <c r="D113" s="188"/>
      <c r="E113" s="131" t="str">
        <f t="shared" ref="E113:F113" si="109">IFERROR(C113/($B113*$H$4),"")</f>
        <v/>
      </c>
      <c r="F113" s="131" t="str">
        <f t="shared" si="109"/>
        <v/>
      </c>
      <c r="G113" s="131" t="str">
        <f>IF(ISBLANK(C113),"",(POWER(E113-AVERAGE(E:E),2)+POWER(F113-AVERAGE(F:F),2)))</f>
        <v/>
      </c>
      <c r="H113" s="5"/>
      <c r="I113" s="5"/>
      <c r="J113" s="5"/>
      <c r="K113" s="5"/>
      <c r="L113" s="5"/>
      <c r="M113" s="5"/>
      <c r="N113" s="5"/>
      <c r="O113" s="5"/>
      <c r="P113" s="5"/>
      <c r="Q113" s="5"/>
    </row>
    <row r="114" spans="1:17" ht="12.75">
      <c r="A114" s="194"/>
      <c r="B114" s="188"/>
      <c r="C114" s="166"/>
      <c r="D114" s="188"/>
      <c r="E114" s="131" t="str">
        <f t="shared" ref="E114:F114" si="110">IFERROR(C114/($B114*$H$4),"")</f>
        <v/>
      </c>
      <c r="F114" s="131" t="str">
        <f t="shared" si="110"/>
        <v/>
      </c>
      <c r="G114" s="131" t="str">
        <f>IF(ISBLANK(C114),"",(POWER(E114-AVERAGE(E:E),2)+POWER(F114-AVERAGE(F:F),2)))</f>
        <v/>
      </c>
      <c r="H114" s="5"/>
      <c r="I114" s="5"/>
      <c r="J114" s="5"/>
      <c r="K114" s="5"/>
      <c r="L114" s="5"/>
      <c r="M114" s="5"/>
      <c r="N114" s="5"/>
      <c r="O114" s="5"/>
      <c r="P114" s="5"/>
      <c r="Q114" s="5"/>
    </row>
    <row r="115" spans="1:17" ht="12.75">
      <c r="A115" s="194"/>
      <c r="B115" s="188"/>
      <c r="C115" s="166"/>
      <c r="D115" s="188"/>
      <c r="E115" s="131" t="str">
        <f t="shared" ref="E115:F115" si="111">IFERROR(C115/($B115*$H$4),"")</f>
        <v/>
      </c>
      <c r="F115" s="131" t="str">
        <f t="shared" si="111"/>
        <v/>
      </c>
      <c r="G115" s="131" t="str">
        <f>IF(ISBLANK(C115),"",(POWER(E115-AVERAGE(E:E),2)+POWER(F115-AVERAGE(F:F),2)))</f>
        <v/>
      </c>
      <c r="H115" s="5"/>
      <c r="I115" s="5"/>
      <c r="J115" s="5"/>
      <c r="K115" s="5"/>
      <c r="L115" s="5"/>
      <c r="M115" s="5"/>
      <c r="N115" s="5"/>
      <c r="O115" s="5"/>
      <c r="P115" s="5"/>
      <c r="Q115" s="5"/>
    </row>
    <row r="116" spans="1:17" ht="12.75">
      <c r="A116" s="194"/>
      <c r="B116" s="188"/>
      <c r="C116" s="166"/>
      <c r="D116" s="188"/>
      <c r="E116" s="131" t="str">
        <f t="shared" ref="E116:F116" si="112">IFERROR(C116/($B116*$H$4),"")</f>
        <v/>
      </c>
      <c r="F116" s="131" t="str">
        <f t="shared" si="112"/>
        <v/>
      </c>
      <c r="G116" s="131" t="str">
        <f>IF(ISBLANK(C116),"",(POWER(E116-AVERAGE(E:E),2)+POWER(F116-AVERAGE(F:F),2)))</f>
        <v/>
      </c>
      <c r="H116" s="5"/>
      <c r="I116" s="5"/>
      <c r="J116" s="5"/>
      <c r="K116" s="5"/>
      <c r="L116" s="5"/>
      <c r="M116" s="5"/>
      <c r="N116" s="5"/>
      <c r="O116" s="5"/>
      <c r="P116" s="5"/>
      <c r="Q116" s="5"/>
    </row>
    <row r="117" spans="1:17" ht="12.75">
      <c r="A117" s="194"/>
      <c r="B117" s="188"/>
      <c r="C117" s="166"/>
      <c r="D117" s="188"/>
      <c r="E117" s="131" t="str">
        <f t="shared" ref="E117:F117" si="113">IFERROR(C117/($B117*$H$4),"")</f>
        <v/>
      </c>
      <c r="F117" s="131" t="str">
        <f t="shared" si="113"/>
        <v/>
      </c>
      <c r="G117" s="131" t="str">
        <f>IF(ISBLANK(C117),"",(POWER(E117-AVERAGE(E:E),2)+POWER(F117-AVERAGE(F:F),2)))</f>
        <v/>
      </c>
      <c r="H117" s="5"/>
      <c r="I117" s="5"/>
      <c r="J117" s="5"/>
      <c r="K117" s="5"/>
      <c r="L117" s="5"/>
      <c r="M117" s="5"/>
      <c r="N117" s="5"/>
      <c r="O117" s="5"/>
      <c r="P117" s="5"/>
      <c r="Q117" s="5"/>
    </row>
    <row r="118" spans="1:17" ht="12.75">
      <c r="A118" s="194"/>
      <c r="B118" s="188"/>
      <c r="C118" s="166"/>
      <c r="D118" s="188"/>
      <c r="E118" s="131" t="str">
        <f t="shared" ref="E118:F118" si="114">IFERROR(C118/($B118*$H$4),"")</f>
        <v/>
      </c>
      <c r="F118" s="131" t="str">
        <f t="shared" si="114"/>
        <v/>
      </c>
      <c r="G118" s="131" t="str">
        <f>IF(ISBLANK(C118),"",(POWER(E118-AVERAGE(E:E),2)+POWER(F118-AVERAGE(F:F),2)))</f>
        <v/>
      </c>
      <c r="H118" s="5"/>
      <c r="I118" s="5"/>
      <c r="J118" s="5"/>
      <c r="K118" s="5"/>
      <c r="L118" s="5"/>
      <c r="M118" s="5"/>
      <c r="N118" s="5"/>
      <c r="O118" s="5"/>
      <c r="P118" s="5"/>
      <c r="Q118" s="5"/>
    </row>
    <row r="119" spans="1:17" ht="12.75">
      <c r="A119" s="194"/>
      <c r="B119" s="188"/>
      <c r="C119" s="166"/>
      <c r="D119" s="188"/>
      <c r="E119" s="131" t="str">
        <f t="shared" ref="E119:F119" si="115">IFERROR(C119/($B119*$H$4),"")</f>
        <v/>
      </c>
      <c r="F119" s="131" t="str">
        <f t="shared" si="115"/>
        <v/>
      </c>
      <c r="G119" s="131" t="str">
        <f>IF(ISBLANK(C119),"",(POWER(E119-AVERAGE(E:E),2)+POWER(F119-AVERAGE(F:F),2)))</f>
        <v/>
      </c>
      <c r="H119" s="5"/>
      <c r="I119" s="5"/>
      <c r="J119" s="5"/>
      <c r="K119" s="5"/>
      <c r="L119" s="5"/>
      <c r="M119" s="5"/>
      <c r="N119" s="5"/>
      <c r="O119" s="5"/>
      <c r="P119" s="5"/>
      <c r="Q119" s="5"/>
    </row>
    <row r="120" spans="1:17" ht="12.75">
      <c r="A120" s="194"/>
      <c r="B120" s="188"/>
      <c r="C120" s="166"/>
      <c r="D120" s="188"/>
      <c r="E120" s="131" t="str">
        <f t="shared" ref="E120:F120" si="116">IFERROR(C120/($B120*$H$4),"")</f>
        <v/>
      </c>
      <c r="F120" s="131" t="str">
        <f t="shared" si="116"/>
        <v/>
      </c>
      <c r="G120" s="131" t="str">
        <f>IF(ISBLANK(C120),"",(POWER(E120-AVERAGE(E:E),2)+POWER(F120-AVERAGE(F:F),2)))</f>
        <v/>
      </c>
      <c r="H120" s="5"/>
      <c r="I120" s="5"/>
      <c r="J120" s="5"/>
      <c r="K120" s="5"/>
      <c r="L120" s="5"/>
      <c r="M120" s="5"/>
      <c r="N120" s="5"/>
      <c r="O120" s="5"/>
      <c r="P120" s="5"/>
      <c r="Q120" s="5"/>
    </row>
    <row r="121" spans="1:17" ht="12.75">
      <c r="A121" s="194"/>
      <c r="B121" s="188"/>
      <c r="C121" s="166"/>
      <c r="D121" s="188"/>
      <c r="E121" s="131" t="str">
        <f t="shared" ref="E121:F121" si="117">IFERROR(C121/($B121*$H$4),"")</f>
        <v/>
      </c>
      <c r="F121" s="131" t="str">
        <f t="shared" si="117"/>
        <v/>
      </c>
      <c r="G121" s="131" t="str">
        <f>IF(ISBLANK(C121),"",(POWER(E121-AVERAGE(E:E),2)+POWER(F121-AVERAGE(F:F),2)))</f>
        <v/>
      </c>
      <c r="H121" s="5"/>
      <c r="I121" s="5"/>
      <c r="J121" s="5"/>
      <c r="K121" s="5"/>
      <c r="L121" s="5"/>
      <c r="M121" s="5"/>
      <c r="N121" s="5"/>
      <c r="O121" s="5"/>
      <c r="P121" s="5"/>
      <c r="Q121" s="5"/>
    </row>
    <row r="122" spans="1:17" ht="12.75">
      <c r="A122" s="194"/>
      <c r="B122" s="188"/>
      <c r="C122" s="166"/>
      <c r="D122" s="188"/>
      <c r="E122" s="131" t="str">
        <f t="shared" ref="E122:F122" si="118">IFERROR(C122/($B122*$H$4),"")</f>
        <v/>
      </c>
      <c r="F122" s="131" t="str">
        <f t="shared" si="118"/>
        <v/>
      </c>
      <c r="G122" s="131" t="str">
        <f>IF(ISBLANK(C122),"",(POWER(E122-AVERAGE(E:E),2)+POWER(F122-AVERAGE(F:F),2)))</f>
        <v/>
      </c>
      <c r="H122" s="5"/>
      <c r="I122" s="5"/>
      <c r="J122" s="5"/>
      <c r="K122" s="5"/>
      <c r="L122" s="5"/>
      <c r="M122" s="5"/>
      <c r="N122" s="5"/>
      <c r="O122" s="5"/>
      <c r="P122" s="5"/>
      <c r="Q122" s="5"/>
    </row>
    <row r="123" spans="1:17" ht="12.75">
      <c r="A123" s="194"/>
      <c r="B123" s="188"/>
      <c r="C123" s="166"/>
      <c r="D123" s="188"/>
      <c r="E123" s="131" t="str">
        <f t="shared" ref="E123:F123" si="119">IFERROR(C123/($B123*$H$4),"")</f>
        <v/>
      </c>
      <c r="F123" s="131" t="str">
        <f t="shared" si="119"/>
        <v/>
      </c>
      <c r="G123" s="131" t="str">
        <f>IF(ISBLANK(C123),"",(POWER(E123-AVERAGE(E:E),2)+POWER(F123-AVERAGE(F:F),2)))</f>
        <v/>
      </c>
      <c r="H123" s="5"/>
      <c r="I123" s="5"/>
      <c r="J123" s="5"/>
      <c r="K123" s="5"/>
      <c r="L123" s="5"/>
      <c r="M123" s="5"/>
      <c r="N123" s="5"/>
      <c r="O123" s="5"/>
      <c r="P123" s="5"/>
      <c r="Q123" s="5"/>
    </row>
    <row r="124" spans="1:17" ht="12.75">
      <c r="A124" s="194"/>
      <c r="B124" s="188"/>
      <c r="C124" s="166"/>
      <c r="D124" s="188"/>
      <c r="E124" s="131" t="str">
        <f t="shared" ref="E124:F124" si="120">IFERROR(C124/($B124*$H$4),"")</f>
        <v/>
      </c>
      <c r="F124" s="131" t="str">
        <f t="shared" si="120"/>
        <v/>
      </c>
      <c r="G124" s="131" t="str">
        <f>IF(ISBLANK(C124),"",(POWER(E124-AVERAGE(E:E),2)+POWER(F124-AVERAGE(F:F),2)))</f>
        <v/>
      </c>
      <c r="H124" s="5"/>
      <c r="I124" s="5"/>
      <c r="J124" s="5"/>
      <c r="K124" s="5"/>
      <c r="L124" s="5"/>
      <c r="M124" s="5"/>
      <c r="N124" s="5"/>
      <c r="O124" s="5"/>
      <c r="P124" s="5"/>
      <c r="Q124" s="5"/>
    </row>
    <row r="125" spans="1:17" ht="12.75">
      <c r="A125" s="194"/>
      <c r="B125" s="188"/>
      <c r="C125" s="166"/>
      <c r="D125" s="188"/>
      <c r="E125" s="131" t="str">
        <f t="shared" ref="E125:F125" si="121">IFERROR(C125/($B125*$H$4),"")</f>
        <v/>
      </c>
      <c r="F125" s="131" t="str">
        <f t="shared" si="121"/>
        <v/>
      </c>
      <c r="G125" s="131" t="str">
        <f>IF(ISBLANK(C125),"",(POWER(E125-AVERAGE(E:E),2)+POWER(F125-AVERAGE(F:F),2)))</f>
        <v/>
      </c>
      <c r="H125" s="5"/>
      <c r="I125" s="5"/>
      <c r="J125" s="5"/>
      <c r="K125" s="5"/>
      <c r="L125" s="5"/>
      <c r="M125" s="5"/>
      <c r="N125" s="5"/>
      <c r="O125" s="5"/>
      <c r="P125" s="5"/>
      <c r="Q125" s="5"/>
    </row>
    <row r="126" spans="1:17" ht="12.75">
      <c r="A126" s="194"/>
      <c r="B126" s="188"/>
      <c r="C126" s="166"/>
      <c r="D126" s="188"/>
      <c r="E126" s="131" t="str">
        <f t="shared" ref="E126:F126" si="122">IFERROR(C126/($B126*$H$4),"")</f>
        <v/>
      </c>
      <c r="F126" s="131" t="str">
        <f t="shared" si="122"/>
        <v/>
      </c>
      <c r="G126" s="131" t="str">
        <f>IF(ISBLANK(C126),"",(POWER(E126-AVERAGE(E:E),2)+POWER(F126-AVERAGE(F:F),2)))</f>
        <v/>
      </c>
      <c r="H126" s="5"/>
      <c r="I126" s="5"/>
      <c r="J126" s="5"/>
      <c r="K126" s="5"/>
      <c r="L126" s="5"/>
      <c r="M126" s="5"/>
      <c r="N126" s="5"/>
      <c r="O126" s="5"/>
      <c r="P126" s="5"/>
      <c r="Q126" s="5"/>
    </row>
    <row r="127" spans="1:17" ht="12.75">
      <c r="A127" s="194"/>
      <c r="B127" s="188"/>
      <c r="C127" s="166"/>
      <c r="D127" s="188"/>
      <c r="E127" s="131" t="str">
        <f t="shared" ref="E127:F127" si="123">IFERROR(C127/($B127*$H$4),"")</f>
        <v/>
      </c>
      <c r="F127" s="131" t="str">
        <f t="shared" si="123"/>
        <v/>
      </c>
      <c r="G127" s="131" t="str">
        <f>IF(ISBLANK(C127),"",(POWER(E127-AVERAGE(E:E),2)+POWER(F127-AVERAGE(F:F),2)))</f>
        <v/>
      </c>
      <c r="H127" s="5"/>
      <c r="I127" s="5"/>
      <c r="J127" s="5"/>
      <c r="K127" s="5"/>
      <c r="L127" s="5"/>
      <c r="M127" s="5"/>
      <c r="N127" s="5"/>
      <c r="O127" s="5"/>
      <c r="P127" s="5"/>
      <c r="Q127" s="5"/>
    </row>
    <row r="128" spans="1:17" ht="12.75">
      <c r="A128" s="194"/>
      <c r="B128" s="188"/>
      <c r="C128" s="166"/>
      <c r="D128" s="188"/>
      <c r="E128" s="131" t="str">
        <f t="shared" ref="E128:F128" si="124">IFERROR(C128/($B128*$H$4),"")</f>
        <v/>
      </c>
      <c r="F128" s="131" t="str">
        <f t="shared" si="124"/>
        <v/>
      </c>
      <c r="G128" s="131" t="str">
        <f>IF(ISBLANK(C128),"",(POWER(E128-AVERAGE(E:E),2)+POWER(F128-AVERAGE(F:F),2)))</f>
        <v/>
      </c>
      <c r="H128" s="5"/>
      <c r="I128" s="5"/>
      <c r="J128" s="5"/>
      <c r="K128" s="5"/>
      <c r="L128" s="5"/>
      <c r="M128" s="5"/>
      <c r="N128" s="5"/>
      <c r="O128" s="5"/>
      <c r="P128" s="5"/>
      <c r="Q128" s="5"/>
    </row>
    <row r="129" spans="1:17" ht="12.75">
      <c r="A129" s="194"/>
      <c r="B129" s="188"/>
      <c r="C129" s="166"/>
      <c r="D129" s="188"/>
      <c r="E129" s="131" t="str">
        <f t="shared" ref="E129:F129" si="125">IFERROR(C129/($B129*$H$4),"")</f>
        <v/>
      </c>
      <c r="F129" s="131" t="str">
        <f t="shared" si="125"/>
        <v/>
      </c>
      <c r="G129" s="131" t="str">
        <f>IF(ISBLANK(C129),"",(POWER(E129-AVERAGE(E:E),2)+POWER(F129-AVERAGE(F:F),2)))</f>
        <v/>
      </c>
      <c r="H129" s="5"/>
      <c r="I129" s="5"/>
      <c r="J129" s="5"/>
      <c r="K129" s="5"/>
      <c r="L129" s="5"/>
      <c r="M129" s="5"/>
      <c r="N129" s="5"/>
      <c r="O129" s="5"/>
      <c r="P129" s="5"/>
      <c r="Q129" s="5"/>
    </row>
    <row r="130" spans="1:17" ht="12.75">
      <c r="A130" s="194"/>
      <c r="B130" s="188"/>
      <c r="C130" s="166"/>
      <c r="D130" s="188"/>
      <c r="E130" s="131" t="str">
        <f t="shared" ref="E130:F130" si="126">IFERROR(C130/($B130*$H$4),"")</f>
        <v/>
      </c>
      <c r="F130" s="131" t="str">
        <f t="shared" si="126"/>
        <v/>
      </c>
      <c r="G130" s="131" t="str">
        <f>IF(ISBLANK(C130),"",(POWER(E130-AVERAGE(E:E),2)+POWER(F130-AVERAGE(F:F),2)))</f>
        <v/>
      </c>
      <c r="H130" s="5"/>
      <c r="I130" s="5"/>
      <c r="J130" s="5"/>
      <c r="K130" s="5"/>
      <c r="L130" s="5"/>
      <c r="M130" s="5"/>
      <c r="N130" s="5"/>
      <c r="O130" s="5"/>
      <c r="P130" s="5"/>
      <c r="Q130" s="5"/>
    </row>
    <row r="131" spans="1:17" ht="12.75">
      <c r="A131" s="194"/>
      <c r="B131" s="188"/>
      <c r="C131" s="166"/>
      <c r="D131" s="188"/>
      <c r="E131" s="131" t="str">
        <f t="shared" ref="E131:F131" si="127">IFERROR(C131/($B131*$H$4),"")</f>
        <v/>
      </c>
      <c r="F131" s="131" t="str">
        <f t="shared" si="127"/>
        <v/>
      </c>
      <c r="G131" s="131" t="str">
        <f>IF(ISBLANK(C131),"",(POWER(E131-AVERAGE(E:E),2)+POWER(F131-AVERAGE(F:F),2)))</f>
        <v/>
      </c>
      <c r="H131" s="5"/>
      <c r="I131" s="5"/>
      <c r="J131" s="5"/>
      <c r="K131" s="5"/>
      <c r="L131" s="5"/>
      <c r="M131" s="5"/>
      <c r="N131" s="5"/>
      <c r="O131" s="5"/>
      <c r="P131" s="5"/>
      <c r="Q131" s="5"/>
    </row>
    <row r="132" spans="1:17" ht="12.75">
      <c r="A132" s="194"/>
      <c r="B132" s="188"/>
      <c r="C132" s="166"/>
      <c r="D132" s="188"/>
      <c r="E132" s="131" t="str">
        <f t="shared" ref="E132:F132" si="128">IFERROR(C132/($B132*$H$4),"")</f>
        <v/>
      </c>
      <c r="F132" s="131" t="str">
        <f t="shared" si="128"/>
        <v/>
      </c>
      <c r="G132" s="131" t="str">
        <f>IF(ISBLANK(C132),"",(POWER(E132-AVERAGE(E:E),2)+POWER(F132-AVERAGE(F:F),2)))</f>
        <v/>
      </c>
      <c r="H132" s="5"/>
      <c r="I132" s="5"/>
      <c r="J132" s="5"/>
      <c r="K132" s="5"/>
      <c r="L132" s="5"/>
      <c r="M132" s="5"/>
      <c r="N132" s="5"/>
      <c r="O132" s="5"/>
      <c r="P132" s="5"/>
      <c r="Q132" s="5"/>
    </row>
    <row r="133" spans="1:17" ht="12.75">
      <c r="A133" s="194"/>
      <c r="B133" s="188"/>
      <c r="C133" s="166"/>
      <c r="D133" s="188"/>
      <c r="E133" s="131" t="str">
        <f t="shared" ref="E133:F133" si="129">IFERROR(C133/($B133*$H$4),"")</f>
        <v/>
      </c>
      <c r="F133" s="131" t="str">
        <f t="shared" si="129"/>
        <v/>
      </c>
      <c r="G133" s="131" t="str">
        <f>IF(ISBLANK(C133),"",(POWER(E133-AVERAGE(E:E),2)+POWER(F133-AVERAGE(F:F),2)))</f>
        <v/>
      </c>
      <c r="H133" s="5"/>
      <c r="I133" s="5"/>
      <c r="J133" s="5"/>
      <c r="K133" s="5"/>
      <c r="L133" s="5"/>
      <c r="M133" s="5"/>
      <c r="N133" s="5"/>
      <c r="O133" s="5"/>
      <c r="P133" s="5"/>
      <c r="Q133" s="5"/>
    </row>
    <row r="134" spans="1:17" ht="12.75">
      <c r="A134" s="194"/>
      <c r="B134" s="188"/>
      <c r="C134" s="166"/>
      <c r="D134" s="188"/>
      <c r="E134" s="131" t="str">
        <f t="shared" ref="E134:F134" si="130">IFERROR(C134/($B134*$H$4),"")</f>
        <v/>
      </c>
      <c r="F134" s="131" t="str">
        <f t="shared" si="130"/>
        <v/>
      </c>
      <c r="G134" s="131" t="str">
        <f>IF(ISBLANK(C134),"",(POWER(E134-AVERAGE(E:E),2)+POWER(F134-AVERAGE(F:F),2)))</f>
        <v/>
      </c>
      <c r="H134" s="5"/>
      <c r="I134" s="5"/>
      <c r="J134" s="5"/>
      <c r="K134" s="5"/>
      <c r="L134" s="5"/>
      <c r="M134" s="5"/>
      <c r="N134" s="5"/>
      <c r="O134" s="5"/>
      <c r="P134" s="5"/>
      <c r="Q134" s="5"/>
    </row>
    <row r="135" spans="1:17" ht="12.75">
      <c r="A135" s="194"/>
      <c r="B135" s="188"/>
      <c r="C135" s="166"/>
      <c r="D135" s="188"/>
      <c r="E135" s="131" t="str">
        <f t="shared" ref="E135:F135" si="131">IFERROR(C135/($B135*$H$4),"")</f>
        <v/>
      </c>
      <c r="F135" s="131" t="str">
        <f t="shared" si="131"/>
        <v/>
      </c>
      <c r="G135" s="131" t="str">
        <f>IF(ISBLANK(C135),"",(POWER(E135-AVERAGE(E:E),2)+POWER(F135-AVERAGE(F:F),2)))</f>
        <v/>
      </c>
      <c r="H135" s="5"/>
      <c r="I135" s="5"/>
      <c r="J135" s="5"/>
      <c r="K135" s="5"/>
      <c r="L135" s="5"/>
      <c r="M135" s="5"/>
      <c r="N135" s="5"/>
      <c r="O135" s="5"/>
      <c r="P135" s="5"/>
      <c r="Q135" s="5"/>
    </row>
    <row r="136" spans="1:17" ht="12.75">
      <c r="A136" s="194"/>
      <c r="B136" s="188"/>
      <c r="C136" s="166"/>
      <c r="D136" s="188"/>
      <c r="E136" s="131" t="str">
        <f t="shared" ref="E136:F136" si="132">IFERROR(C136/($B136*$H$4),"")</f>
        <v/>
      </c>
      <c r="F136" s="131" t="str">
        <f t="shared" si="132"/>
        <v/>
      </c>
      <c r="G136" s="131" t="str">
        <f>IF(ISBLANK(C136),"",(POWER(E136-AVERAGE(E:E),2)+POWER(F136-AVERAGE(F:F),2)))</f>
        <v/>
      </c>
      <c r="H136" s="5"/>
      <c r="I136" s="5"/>
      <c r="J136" s="5"/>
      <c r="K136" s="5"/>
      <c r="L136" s="5"/>
      <c r="M136" s="5"/>
      <c r="N136" s="5"/>
      <c r="O136" s="5"/>
      <c r="P136" s="5"/>
      <c r="Q136" s="5"/>
    </row>
    <row r="137" spans="1:17" ht="12.75">
      <c r="A137" s="194"/>
      <c r="B137" s="188"/>
      <c r="C137" s="166"/>
      <c r="D137" s="188"/>
      <c r="E137" s="131" t="str">
        <f t="shared" ref="E137:F137" si="133">IFERROR(C137/($B137*$H$4),"")</f>
        <v/>
      </c>
      <c r="F137" s="131" t="str">
        <f t="shared" si="133"/>
        <v/>
      </c>
      <c r="G137" s="131" t="str">
        <f>IF(ISBLANK(C137),"",(POWER(E137-AVERAGE(E:E),2)+POWER(F137-AVERAGE(F:F),2)))</f>
        <v/>
      </c>
      <c r="H137" s="5"/>
      <c r="I137" s="5"/>
      <c r="J137" s="5"/>
      <c r="K137" s="5"/>
      <c r="L137" s="5"/>
      <c r="M137" s="5"/>
      <c r="N137" s="5"/>
      <c r="O137" s="5"/>
      <c r="P137" s="5"/>
      <c r="Q137" s="5"/>
    </row>
    <row r="138" spans="1:17" ht="12.75">
      <c r="A138" s="194"/>
      <c r="B138" s="188"/>
      <c r="C138" s="166"/>
      <c r="D138" s="188"/>
      <c r="E138" s="131" t="str">
        <f t="shared" ref="E138:F138" si="134">IFERROR(C138/($B138*$H$4),"")</f>
        <v/>
      </c>
      <c r="F138" s="131" t="str">
        <f t="shared" si="134"/>
        <v/>
      </c>
      <c r="G138" s="131" t="str">
        <f>IF(ISBLANK(C138),"",(POWER(E138-AVERAGE(E:E),2)+POWER(F138-AVERAGE(F:F),2)))</f>
        <v/>
      </c>
      <c r="H138" s="5"/>
      <c r="I138" s="5"/>
      <c r="J138" s="5"/>
      <c r="K138" s="5"/>
      <c r="L138" s="5"/>
      <c r="M138" s="5"/>
      <c r="N138" s="5"/>
      <c r="O138" s="5"/>
      <c r="P138" s="5"/>
      <c r="Q138" s="5"/>
    </row>
    <row r="139" spans="1:17" ht="12.75">
      <c r="A139" s="194"/>
      <c r="B139" s="188"/>
      <c r="C139" s="166"/>
      <c r="D139" s="188"/>
      <c r="E139" s="131" t="str">
        <f t="shared" ref="E139:F139" si="135">IFERROR(C139/($B139*$H$4),"")</f>
        <v/>
      </c>
      <c r="F139" s="131" t="str">
        <f t="shared" si="135"/>
        <v/>
      </c>
      <c r="G139" s="131" t="str">
        <f>IF(ISBLANK(C139),"",(POWER(E139-AVERAGE(E:E),2)+POWER(F139-AVERAGE(F:F),2)))</f>
        <v/>
      </c>
      <c r="H139" s="5"/>
      <c r="I139" s="5"/>
      <c r="J139" s="5"/>
      <c r="K139" s="5"/>
      <c r="L139" s="5"/>
      <c r="M139" s="5"/>
      <c r="N139" s="5"/>
      <c r="O139" s="5"/>
      <c r="P139" s="5"/>
      <c r="Q139" s="5"/>
    </row>
    <row r="140" spans="1:17" ht="12.75">
      <c r="A140" s="194"/>
      <c r="B140" s="188"/>
      <c r="C140" s="166"/>
      <c r="D140" s="188"/>
      <c r="E140" s="131" t="str">
        <f t="shared" ref="E140:F140" si="136">IFERROR(C140/($B140*$H$4),"")</f>
        <v/>
      </c>
      <c r="F140" s="131" t="str">
        <f t="shared" si="136"/>
        <v/>
      </c>
      <c r="G140" s="131" t="str">
        <f>IF(ISBLANK(C140),"",(POWER(E140-AVERAGE(E:E),2)+POWER(F140-AVERAGE(F:F),2)))</f>
        <v/>
      </c>
      <c r="H140" s="5"/>
      <c r="I140" s="5"/>
      <c r="J140" s="5"/>
      <c r="K140" s="5"/>
      <c r="L140" s="5"/>
      <c r="M140" s="5"/>
      <c r="N140" s="5"/>
      <c r="O140" s="5"/>
      <c r="P140" s="5"/>
      <c r="Q140" s="5"/>
    </row>
    <row r="141" spans="1:17" ht="12.75">
      <c r="A141" s="194"/>
      <c r="B141" s="188"/>
      <c r="C141" s="166"/>
      <c r="D141" s="188"/>
      <c r="E141" s="131" t="str">
        <f t="shared" ref="E141:F141" si="137">IFERROR(C141/($B141*$H$4),"")</f>
        <v/>
      </c>
      <c r="F141" s="131" t="str">
        <f t="shared" si="137"/>
        <v/>
      </c>
      <c r="G141" s="131" t="str">
        <f>IF(ISBLANK(C141),"",(POWER(E141-AVERAGE(E:E),2)+POWER(F141-AVERAGE(F:F),2)))</f>
        <v/>
      </c>
      <c r="H141" s="5"/>
      <c r="I141" s="5"/>
      <c r="J141" s="5"/>
      <c r="K141" s="5"/>
      <c r="L141" s="5"/>
      <c r="M141" s="5"/>
      <c r="N141" s="5"/>
      <c r="O141" s="5"/>
      <c r="P141" s="5"/>
      <c r="Q141" s="5"/>
    </row>
    <row r="142" spans="1:17" ht="12.75">
      <c r="A142" s="194"/>
      <c r="B142" s="188"/>
      <c r="C142" s="166"/>
      <c r="D142" s="188"/>
      <c r="E142" s="131" t="str">
        <f t="shared" ref="E142:F142" si="138">IFERROR(C142/($B142*$H$4),"")</f>
        <v/>
      </c>
      <c r="F142" s="131" t="str">
        <f t="shared" si="138"/>
        <v/>
      </c>
      <c r="G142" s="131" t="str">
        <f>IF(ISBLANK(C142),"",(POWER(E142-AVERAGE(E:E),2)+POWER(F142-AVERAGE(F:F),2)))</f>
        <v/>
      </c>
      <c r="H142" s="5"/>
      <c r="I142" s="5"/>
      <c r="J142" s="5"/>
      <c r="K142" s="5"/>
      <c r="L142" s="5"/>
      <c r="M142" s="5"/>
      <c r="N142" s="5"/>
      <c r="O142" s="5"/>
      <c r="P142" s="5"/>
      <c r="Q142" s="5"/>
    </row>
    <row r="143" spans="1:17" ht="12.75">
      <c r="A143" s="194"/>
      <c r="B143" s="188"/>
      <c r="C143" s="166"/>
      <c r="D143" s="188"/>
      <c r="E143" s="131" t="str">
        <f t="shared" ref="E143:F143" si="139">IFERROR(C143/($B143*$H$4),"")</f>
        <v/>
      </c>
      <c r="F143" s="131" t="str">
        <f t="shared" si="139"/>
        <v/>
      </c>
      <c r="G143" s="131" t="str">
        <f>IF(ISBLANK(C143),"",(POWER(E143-AVERAGE(E:E),2)+POWER(F143-AVERAGE(F:F),2)))</f>
        <v/>
      </c>
      <c r="H143" s="5"/>
      <c r="I143" s="5"/>
      <c r="J143" s="5"/>
      <c r="K143" s="5"/>
      <c r="L143" s="5"/>
      <c r="M143" s="5"/>
      <c r="N143" s="5"/>
      <c r="O143" s="5"/>
      <c r="P143" s="5"/>
      <c r="Q143" s="5"/>
    </row>
    <row r="144" spans="1:17" ht="12.75">
      <c r="A144" s="194"/>
      <c r="B144" s="188"/>
      <c r="C144" s="166"/>
      <c r="D144" s="188"/>
      <c r="E144" s="131" t="str">
        <f t="shared" ref="E144:F144" si="140">IFERROR(C144/($B144*$H$4),"")</f>
        <v/>
      </c>
      <c r="F144" s="131" t="str">
        <f t="shared" si="140"/>
        <v/>
      </c>
      <c r="G144" s="131" t="str">
        <f>IF(ISBLANK(C144),"",(POWER(E144-AVERAGE(E:E),2)+POWER(F144-AVERAGE(F:F),2)))</f>
        <v/>
      </c>
      <c r="H144" s="5"/>
      <c r="I144" s="5"/>
      <c r="J144" s="5"/>
      <c r="K144" s="5"/>
      <c r="L144" s="5"/>
      <c r="M144" s="5"/>
      <c r="N144" s="5"/>
      <c r="O144" s="5"/>
      <c r="P144" s="5"/>
      <c r="Q144" s="5"/>
    </row>
    <row r="145" spans="1:17" ht="12.75">
      <c r="A145" s="194"/>
      <c r="B145" s="188"/>
      <c r="C145" s="166"/>
      <c r="D145" s="188"/>
      <c r="E145" s="131" t="str">
        <f t="shared" ref="E145:F145" si="141">IFERROR(C145/($B145*$H$4),"")</f>
        <v/>
      </c>
      <c r="F145" s="131" t="str">
        <f t="shared" si="141"/>
        <v/>
      </c>
      <c r="G145" s="131" t="str">
        <f>IF(ISBLANK(C145),"",(POWER(E145-AVERAGE(E:E),2)+POWER(F145-AVERAGE(F:F),2)))</f>
        <v/>
      </c>
      <c r="H145" s="5"/>
      <c r="I145" s="5"/>
      <c r="J145" s="5"/>
      <c r="K145" s="5"/>
      <c r="L145" s="5"/>
      <c r="M145" s="5"/>
      <c r="N145" s="5"/>
      <c r="O145" s="5"/>
      <c r="P145" s="5"/>
      <c r="Q145" s="5"/>
    </row>
    <row r="146" spans="1:17" ht="12.75">
      <c r="A146" s="194"/>
      <c r="B146" s="188"/>
      <c r="C146" s="166"/>
      <c r="D146" s="188"/>
      <c r="E146" s="131" t="str">
        <f t="shared" ref="E146:F146" si="142">IFERROR(C146/($B146*$H$4),"")</f>
        <v/>
      </c>
      <c r="F146" s="131" t="str">
        <f t="shared" si="142"/>
        <v/>
      </c>
      <c r="G146" s="131" t="str">
        <f>IF(ISBLANK(C146),"",(POWER(E146-AVERAGE(E:E),2)+POWER(F146-AVERAGE(F:F),2)))</f>
        <v/>
      </c>
      <c r="H146" s="5"/>
      <c r="I146" s="5"/>
      <c r="J146" s="5"/>
      <c r="K146" s="5"/>
      <c r="L146" s="5"/>
      <c r="M146" s="5"/>
      <c r="N146" s="5"/>
      <c r="O146" s="5"/>
      <c r="P146" s="5"/>
      <c r="Q146" s="5"/>
    </row>
    <row r="147" spans="1:17" ht="12.75">
      <c r="A147" s="194"/>
      <c r="B147" s="188"/>
      <c r="C147" s="166"/>
      <c r="D147" s="188"/>
      <c r="E147" s="131" t="str">
        <f t="shared" ref="E147:F147" si="143">IFERROR(C147/($B147*$H$4),"")</f>
        <v/>
      </c>
      <c r="F147" s="131" t="str">
        <f t="shared" si="143"/>
        <v/>
      </c>
      <c r="G147" s="131" t="str">
        <f>IF(ISBLANK(C147),"",(POWER(E147-AVERAGE(E:E),2)+POWER(F147-AVERAGE(F:F),2)))</f>
        <v/>
      </c>
      <c r="H147" s="5"/>
      <c r="I147" s="5"/>
      <c r="J147" s="5"/>
      <c r="K147" s="5"/>
      <c r="L147" s="5"/>
      <c r="M147" s="5"/>
      <c r="N147" s="5"/>
      <c r="O147" s="5"/>
      <c r="P147" s="5"/>
      <c r="Q147" s="5"/>
    </row>
    <row r="148" spans="1:17" ht="12.75">
      <c r="A148" s="194"/>
      <c r="B148" s="188"/>
      <c r="C148" s="166"/>
      <c r="D148" s="188"/>
      <c r="E148" s="131" t="str">
        <f t="shared" ref="E148:F148" si="144">IFERROR(C148/($B148*$H$4),"")</f>
        <v/>
      </c>
      <c r="F148" s="131" t="str">
        <f t="shared" si="144"/>
        <v/>
      </c>
      <c r="G148" s="131" t="str">
        <f>IF(ISBLANK(C148),"",(POWER(E148-AVERAGE(E:E),2)+POWER(F148-AVERAGE(F:F),2)))</f>
        <v/>
      </c>
      <c r="H148" s="5"/>
      <c r="I148" s="5"/>
      <c r="J148" s="5"/>
      <c r="K148" s="5"/>
      <c r="L148" s="5"/>
      <c r="M148" s="5"/>
      <c r="N148" s="5"/>
      <c r="O148" s="5"/>
      <c r="P148" s="5"/>
      <c r="Q148" s="5"/>
    </row>
    <row r="149" spans="1:17" ht="12.75">
      <c r="A149" s="194"/>
      <c r="B149" s="188"/>
      <c r="C149" s="166"/>
      <c r="D149" s="188"/>
      <c r="E149" s="131" t="str">
        <f t="shared" ref="E149:F149" si="145">IFERROR(C149/($B149*$H$4),"")</f>
        <v/>
      </c>
      <c r="F149" s="131" t="str">
        <f t="shared" si="145"/>
        <v/>
      </c>
      <c r="G149" s="131" t="str">
        <f>IF(ISBLANK(C149),"",(POWER(E149-AVERAGE(E:E),2)+POWER(F149-AVERAGE(F:F),2)))</f>
        <v/>
      </c>
      <c r="H149" s="5"/>
      <c r="I149" s="5"/>
      <c r="J149" s="5"/>
      <c r="K149" s="5"/>
      <c r="L149" s="5"/>
      <c r="M149" s="5"/>
      <c r="N149" s="5"/>
      <c r="O149" s="5"/>
      <c r="P149" s="5"/>
      <c r="Q149" s="5"/>
    </row>
    <row r="150" spans="1:17" ht="12.75">
      <c r="A150" s="194"/>
      <c r="B150" s="188"/>
      <c r="C150" s="166"/>
      <c r="D150" s="188"/>
      <c r="E150" s="131" t="str">
        <f t="shared" ref="E150:F150" si="146">IFERROR(C150/($B150*$H$4),"")</f>
        <v/>
      </c>
      <c r="F150" s="131" t="str">
        <f t="shared" si="146"/>
        <v/>
      </c>
      <c r="G150" s="131" t="str">
        <f>IF(ISBLANK(C150),"",(POWER(E150-AVERAGE(E:E),2)+POWER(F150-AVERAGE(F:F),2)))</f>
        <v/>
      </c>
      <c r="H150" s="5"/>
      <c r="I150" s="5"/>
      <c r="J150" s="5"/>
      <c r="K150" s="5"/>
      <c r="L150" s="5"/>
      <c r="M150" s="5"/>
      <c r="N150" s="5"/>
      <c r="O150" s="5"/>
      <c r="P150" s="5"/>
      <c r="Q150" s="5"/>
    </row>
    <row r="151" spans="1:17" ht="12.75">
      <c r="A151" s="194"/>
      <c r="B151" s="188"/>
      <c r="C151" s="166"/>
      <c r="D151" s="188"/>
      <c r="E151" s="131" t="str">
        <f t="shared" ref="E151:F151" si="147">IFERROR(C151/($B151*$H$4),"")</f>
        <v/>
      </c>
      <c r="F151" s="131" t="str">
        <f t="shared" si="147"/>
        <v/>
      </c>
      <c r="G151" s="131" t="str">
        <f>IF(ISBLANK(C151),"",(POWER(E151-AVERAGE(E:E),2)+POWER(F151-AVERAGE(F:F),2)))</f>
        <v/>
      </c>
      <c r="H151" s="5"/>
      <c r="I151" s="5"/>
      <c r="J151" s="5"/>
      <c r="K151" s="5"/>
      <c r="L151" s="5"/>
      <c r="M151" s="5"/>
      <c r="N151" s="5"/>
      <c r="O151" s="5"/>
      <c r="P151" s="5"/>
      <c r="Q151" s="5"/>
    </row>
    <row r="152" spans="1:17" ht="12.75">
      <c r="A152" s="194"/>
      <c r="B152" s="188"/>
      <c r="C152" s="166"/>
      <c r="D152" s="188"/>
      <c r="E152" s="131" t="str">
        <f t="shared" ref="E152:F152" si="148">IFERROR(C152/($B152*$H$4),"")</f>
        <v/>
      </c>
      <c r="F152" s="131" t="str">
        <f t="shared" si="148"/>
        <v/>
      </c>
      <c r="G152" s="131" t="str">
        <f>IF(ISBLANK(C152),"",(POWER(E152-AVERAGE(E:E),2)+POWER(F152-AVERAGE(F:F),2)))</f>
        <v/>
      </c>
      <c r="H152" s="5"/>
      <c r="I152" s="5"/>
      <c r="J152" s="5"/>
      <c r="K152" s="5"/>
      <c r="L152" s="5"/>
      <c r="M152" s="5"/>
      <c r="N152" s="5"/>
      <c r="O152" s="5"/>
      <c r="P152" s="5"/>
      <c r="Q152" s="5"/>
    </row>
    <row r="153" spans="1:17" ht="12.75">
      <c r="A153" s="194"/>
      <c r="B153" s="188"/>
      <c r="C153" s="166"/>
      <c r="D153" s="188"/>
      <c r="E153" s="131" t="str">
        <f t="shared" ref="E153:F153" si="149">IFERROR(C153/($B153*$H$4),"")</f>
        <v/>
      </c>
      <c r="F153" s="131" t="str">
        <f t="shared" si="149"/>
        <v/>
      </c>
      <c r="G153" s="131" t="str">
        <f>IF(ISBLANK(C153),"",(POWER(E153-AVERAGE(E:E),2)+POWER(F153-AVERAGE(F:F),2)))</f>
        <v/>
      </c>
      <c r="H153" s="5"/>
      <c r="I153" s="5"/>
      <c r="J153" s="5"/>
      <c r="K153" s="5"/>
      <c r="L153" s="5"/>
      <c r="M153" s="5"/>
      <c r="N153" s="5"/>
      <c r="O153" s="5"/>
      <c r="P153" s="5"/>
      <c r="Q153" s="5"/>
    </row>
    <row r="154" spans="1:17" ht="12.75">
      <c r="A154" s="194"/>
      <c r="B154" s="188"/>
      <c r="C154" s="166"/>
      <c r="D154" s="188"/>
      <c r="E154" s="131" t="str">
        <f t="shared" ref="E154:F154" si="150">IFERROR(C154/($B154*$H$4),"")</f>
        <v/>
      </c>
      <c r="F154" s="131" t="str">
        <f t="shared" si="150"/>
        <v/>
      </c>
      <c r="G154" s="131" t="str">
        <f>IF(ISBLANK(C154),"",(POWER(E154-AVERAGE(E:E),2)+POWER(F154-AVERAGE(F:F),2)))</f>
        <v/>
      </c>
      <c r="H154" s="5"/>
      <c r="I154" s="5"/>
      <c r="J154" s="5"/>
      <c r="K154" s="5"/>
      <c r="L154" s="5"/>
      <c r="M154" s="5"/>
      <c r="N154" s="5"/>
      <c r="O154" s="5"/>
      <c r="P154" s="5"/>
      <c r="Q154" s="5"/>
    </row>
    <row r="155" spans="1:17" ht="12.75">
      <c r="A155" s="194"/>
      <c r="B155" s="188"/>
      <c r="C155" s="166"/>
      <c r="D155" s="188"/>
      <c r="E155" s="131" t="str">
        <f t="shared" ref="E155:F155" si="151">IFERROR(C155/($B155*$H$4),"")</f>
        <v/>
      </c>
      <c r="F155" s="131" t="str">
        <f t="shared" si="151"/>
        <v/>
      </c>
      <c r="G155" s="131" t="str">
        <f>IF(ISBLANK(C155),"",(POWER(E155-AVERAGE(E:E),2)+POWER(F155-AVERAGE(F:F),2)))</f>
        <v/>
      </c>
      <c r="H155" s="5"/>
      <c r="I155" s="5"/>
      <c r="J155" s="5"/>
      <c r="K155" s="5"/>
      <c r="L155" s="5"/>
      <c r="M155" s="5"/>
      <c r="N155" s="5"/>
      <c r="O155" s="5"/>
      <c r="P155" s="5"/>
      <c r="Q155" s="5"/>
    </row>
    <row r="156" spans="1:17" ht="12.75">
      <c r="A156" s="194"/>
      <c r="B156" s="188"/>
      <c r="C156" s="166"/>
      <c r="D156" s="188"/>
      <c r="E156" s="131" t="str">
        <f t="shared" ref="E156:F156" si="152">IFERROR(C156/($B156*$H$4),"")</f>
        <v/>
      </c>
      <c r="F156" s="131" t="str">
        <f t="shared" si="152"/>
        <v/>
      </c>
      <c r="G156" s="131" t="str">
        <f>IF(ISBLANK(C156),"",(POWER(E156-AVERAGE(E:E),2)+POWER(F156-AVERAGE(F:F),2)))</f>
        <v/>
      </c>
      <c r="H156" s="5"/>
      <c r="I156" s="5"/>
      <c r="J156" s="5"/>
      <c r="K156" s="5"/>
      <c r="L156" s="5"/>
      <c r="M156" s="5"/>
      <c r="N156" s="5"/>
      <c r="O156" s="5"/>
      <c r="P156" s="5"/>
      <c r="Q156" s="5"/>
    </row>
    <row r="157" spans="1:17" ht="12.75">
      <c r="A157" s="194"/>
      <c r="B157" s="188"/>
      <c r="C157" s="166"/>
      <c r="D157" s="188"/>
      <c r="E157" s="131" t="str">
        <f t="shared" ref="E157:F157" si="153">IFERROR(C157/($B157*$H$4),"")</f>
        <v/>
      </c>
      <c r="F157" s="131" t="str">
        <f t="shared" si="153"/>
        <v/>
      </c>
      <c r="G157" s="131" t="str">
        <f>IF(ISBLANK(C157),"",(POWER(E157-AVERAGE(E:E),2)+POWER(F157-AVERAGE(F:F),2)))</f>
        <v/>
      </c>
      <c r="H157" s="5"/>
      <c r="I157" s="5"/>
      <c r="J157" s="5"/>
      <c r="K157" s="5"/>
      <c r="L157" s="5"/>
      <c r="M157" s="5"/>
      <c r="N157" s="5"/>
      <c r="O157" s="5"/>
      <c r="P157" s="5"/>
      <c r="Q157" s="5"/>
    </row>
    <row r="158" spans="1:17" ht="12.75">
      <c r="A158" s="194"/>
      <c r="B158" s="188"/>
      <c r="C158" s="166"/>
      <c r="D158" s="188"/>
      <c r="E158" s="131" t="str">
        <f t="shared" ref="E158:F158" si="154">IFERROR(C158/($B158*$H$4),"")</f>
        <v/>
      </c>
      <c r="F158" s="131" t="str">
        <f t="shared" si="154"/>
        <v/>
      </c>
      <c r="G158" s="131" t="str">
        <f>IF(ISBLANK(C158),"",(POWER(E158-AVERAGE(E:E),2)+POWER(F158-AVERAGE(F:F),2)))</f>
        <v/>
      </c>
      <c r="H158" s="5"/>
      <c r="I158" s="5"/>
      <c r="J158" s="5"/>
      <c r="K158" s="5"/>
      <c r="L158" s="5"/>
      <c r="M158" s="5"/>
      <c r="N158" s="5"/>
      <c r="O158" s="5"/>
      <c r="P158" s="5"/>
      <c r="Q158" s="5"/>
    </row>
    <row r="159" spans="1:17" ht="12.75">
      <c r="A159" s="194"/>
      <c r="B159" s="188"/>
      <c r="C159" s="166"/>
      <c r="D159" s="188"/>
      <c r="E159" s="131" t="str">
        <f t="shared" ref="E159:F159" si="155">IFERROR(C159/($B159*$H$4),"")</f>
        <v/>
      </c>
      <c r="F159" s="131" t="str">
        <f t="shared" si="155"/>
        <v/>
      </c>
      <c r="G159" s="131" t="str">
        <f>IF(ISBLANK(C159),"",(POWER(E159-AVERAGE(E:E),2)+POWER(F159-AVERAGE(F:F),2)))</f>
        <v/>
      </c>
      <c r="H159" s="5"/>
      <c r="I159" s="5"/>
      <c r="J159" s="5"/>
      <c r="K159" s="5"/>
      <c r="L159" s="5"/>
      <c r="M159" s="5"/>
      <c r="N159" s="5"/>
      <c r="O159" s="5"/>
      <c r="P159" s="5"/>
      <c r="Q159" s="5"/>
    </row>
    <row r="160" spans="1:17" ht="12.75">
      <c r="A160" s="194"/>
      <c r="B160" s="188"/>
      <c r="C160" s="166"/>
      <c r="D160" s="188"/>
      <c r="E160" s="131" t="str">
        <f t="shared" ref="E160:F160" si="156">IFERROR(C160/($B160*$H$4),"")</f>
        <v/>
      </c>
      <c r="F160" s="131" t="str">
        <f t="shared" si="156"/>
        <v/>
      </c>
      <c r="G160" s="131" t="str">
        <f>IF(ISBLANK(C160),"",(POWER(E160-AVERAGE(E:E),2)+POWER(F160-AVERAGE(F:F),2)))</f>
        <v/>
      </c>
      <c r="H160" s="5"/>
      <c r="I160" s="5"/>
      <c r="J160" s="5"/>
      <c r="K160" s="5"/>
      <c r="L160" s="5"/>
      <c r="M160" s="5"/>
      <c r="N160" s="5"/>
      <c r="O160" s="5"/>
      <c r="P160" s="5"/>
      <c r="Q160" s="5"/>
    </row>
    <row r="161" spans="1:17" ht="12.75">
      <c r="A161" s="194"/>
      <c r="B161" s="188"/>
      <c r="C161" s="166"/>
      <c r="D161" s="188"/>
      <c r="E161" s="131" t="str">
        <f t="shared" ref="E161:F161" si="157">IFERROR(C161/($B161*$H$4),"")</f>
        <v/>
      </c>
      <c r="F161" s="131" t="str">
        <f t="shared" si="157"/>
        <v/>
      </c>
      <c r="G161" s="131" t="str">
        <f>IF(ISBLANK(C161),"",(POWER(E161-AVERAGE(E:E),2)+POWER(F161-AVERAGE(F:F),2)))</f>
        <v/>
      </c>
      <c r="H161" s="5"/>
      <c r="I161" s="5"/>
      <c r="J161" s="5"/>
      <c r="K161" s="5"/>
      <c r="L161" s="5"/>
      <c r="M161" s="5"/>
      <c r="N161" s="5"/>
      <c r="O161" s="5"/>
      <c r="P161" s="5"/>
      <c r="Q161" s="5"/>
    </row>
    <row r="162" spans="1:17" ht="12.75">
      <c r="A162" s="194"/>
      <c r="B162" s="188"/>
      <c r="C162" s="166"/>
      <c r="D162" s="188"/>
      <c r="E162" s="131" t="str">
        <f t="shared" ref="E162:F162" si="158">IFERROR(C162/($B162*$H$4),"")</f>
        <v/>
      </c>
      <c r="F162" s="131" t="str">
        <f t="shared" si="158"/>
        <v/>
      </c>
      <c r="G162" s="131" t="str">
        <f>IF(ISBLANK(C162),"",(POWER(E162-AVERAGE(E:E),2)+POWER(F162-AVERAGE(F:F),2)))</f>
        <v/>
      </c>
      <c r="H162" s="5"/>
      <c r="I162" s="5"/>
      <c r="J162" s="5"/>
      <c r="K162" s="5"/>
      <c r="L162" s="5"/>
      <c r="M162" s="5"/>
      <c r="N162" s="5"/>
      <c r="O162" s="5"/>
      <c r="P162" s="5"/>
      <c r="Q162" s="5"/>
    </row>
    <row r="163" spans="1:17" ht="12.75">
      <c r="A163" s="194"/>
      <c r="B163" s="188"/>
      <c r="C163" s="166"/>
      <c r="D163" s="188"/>
      <c r="E163" s="131" t="str">
        <f t="shared" ref="E163:F163" si="159">IFERROR(C163/($B163*$H$4),"")</f>
        <v/>
      </c>
      <c r="F163" s="131" t="str">
        <f t="shared" si="159"/>
        <v/>
      </c>
      <c r="G163" s="131" t="str">
        <f>IF(ISBLANK(C163),"",(POWER(E163-AVERAGE(E:E),2)+POWER(F163-AVERAGE(F:F),2)))</f>
        <v/>
      </c>
      <c r="H163" s="5"/>
      <c r="I163" s="5"/>
      <c r="J163" s="5"/>
      <c r="K163" s="5"/>
      <c r="L163" s="5"/>
      <c r="M163" s="5"/>
      <c r="N163" s="5"/>
      <c r="O163" s="5"/>
      <c r="P163" s="5"/>
      <c r="Q163" s="5"/>
    </row>
    <row r="164" spans="1:17" ht="12.75">
      <c r="A164" s="194"/>
      <c r="B164" s="188"/>
      <c r="C164" s="166"/>
      <c r="D164" s="188"/>
      <c r="E164" s="131" t="str">
        <f t="shared" ref="E164:F164" si="160">IFERROR(C164/($B164*$H$4),"")</f>
        <v/>
      </c>
      <c r="F164" s="131" t="str">
        <f t="shared" si="160"/>
        <v/>
      </c>
      <c r="G164" s="131" t="str">
        <f>IF(ISBLANK(C164),"",(POWER(E164-AVERAGE(E:E),2)+POWER(F164-AVERAGE(F:F),2)))</f>
        <v/>
      </c>
      <c r="H164" s="5"/>
      <c r="I164" s="5"/>
      <c r="J164" s="5"/>
      <c r="K164" s="5"/>
      <c r="L164" s="5"/>
      <c r="M164" s="5"/>
      <c r="N164" s="5"/>
      <c r="O164" s="5"/>
      <c r="P164" s="5"/>
      <c r="Q164" s="5"/>
    </row>
    <row r="165" spans="1:17" ht="12.75">
      <c r="A165" s="194"/>
      <c r="B165" s="188"/>
      <c r="C165" s="166"/>
      <c r="D165" s="188"/>
      <c r="E165" s="131" t="str">
        <f t="shared" ref="E165:F165" si="161">IFERROR(C165/($B165*$H$4),"")</f>
        <v/>
      </c>
      <c r="F165" s="131" t="str">
        <f t="shared" si="161"/>
        <v/>
      </c>
      <c r="G165" s="131" t="str">
        <f>IF(ISBLANK(C165),"",(POWER(E165-AVERAGE(E:E),2)+POWER(F165-AVERAGE(F:F),2)))</f>
        <v/>
      </c>
      <c r="H165" s="5"/>
      <c r="I165" s="5"/>
      <c r="J165" s="5"/>
      <c r="K165" s="5"/>
      <c r="L165" s="5"/>
      <c r="M165" s="5"/>
      <c r="N165" s="5"/>
      <c r="O165" s="5"/>
      <c r="P165" s="5"/>
      <c r="Q165" s="5"/>
    </row>
    <row r="166" spans="1:17" ht="12.75">
      <c r="A166" s="194"/>
      <c r="B166" s="188"/>
      <c r="C166" s="166"/>
      <c r="D166" s="188"/>
      <c r="E166" s="131" t="str">
        <f t="shared" ref="E166:F166" si="162">IFERROR(C166/($B166*$H$4),"")</f>
        <v/>
      </c>
      <c r="F166" s="131" t="str">
        <f t="shared" si="162"/>
        <v/>
      </c>
      <c r="G166" s="131" t="str">
        <f>IF(ISBLANK(C166),"",(POWER(E166-AVERAGE(E:E),2)+POWER(F166-AVERAGE(F:F),2)))</f>
        <v/>
      </c>
      <c r="H166" s="5"/>
      <c r="I166" s="5"/>
      <c r="J166" s="5"/>
      <c r="K166" s="5"/>
      <c r="L166" s="5"/>
      <c r="M166" s="5"/>
      <c r="N166" s="5"/>
      <c r="O166" s="5"/>
      <c r="P166" s="5"/>
      <c r="Q166" s="5"/>
    </row>
    <row r="167" spans="1:17" ht="12.75">
      <c r="A167" s="194"/>
      <c r="B167" s="188"/>
      <c r="C167" s="166"/>
      <c r="D167" s="188"/>
      <c r="E167" s="131" t="str">
        <f t="shared" ref="E167:F167" si="163">IFERROR(C167/($B167*$H$4),"")</f>
        <v/>
      </c>
      <c r="F167" s="131" t="str">
        <f t="shared" si="163"/>
        <v/>
      </c>
      <c r="G167" s="131" t="str">
        <f>IF(ISBLANK(C167),"",(POWER(E167-AVERAGE(E:E),2)+POWER(F167-AVERAGE(F:F),2)))</f>
        <v/>
      </c>
      <c r="H167" s="5"/>
      <c r="I167" s="5"/>
      <c r="J167" s="5"/>
      <c r="K167" s="5"/>
      <c r="L167" s="5"/>
      <c r="M167" s="5"/>
      <c r="N167" s="5"/>
      <c r="O167" s="5"/>
      <c r="P167" s="5"/>
      <c r="Q167" s="5"/>
    </row>
    <row r="168" spans="1:17" ht="12.75">
      <c r="A168" s="194"/>
      <c r="B168" s="188"/>
      <c r="C168" s="166"/>
      <c r="D168" s="188"/>
      <c r="E168" s="131" t="str">
        <f t="shared" ref="E168:F168" si="164">IFERROR(C168/($B168*$H$4),"")</f>
        <v/>
      </c>
      <c r="F168" s="131" t="str">
        <f t="shared" si="164"/>
        <v/>
      </c>
      <c r="G168" s="131" t="str">
        <f>IF(ISBLANK(C168),"",(POWER(E168-AVERAGE(E:E),2)+POWER(F168-AVERAGE(F:F),2)))</f>
        <v/>
      </c>
      <c r="H168" s="5"/>
      <c r="I168" s="5"/>
      <c r="J168" s="5"/>
      <c r="K168" s="5"/>
      <c r="L168" s="5"/>
      <c r="M168" s="5"/>
      <c r="N168" s="5"/>
      <c r="O168" s="5"/>
      <c r="P168" s="5"/>
      <c r="Q168" s="5"/>
    </row>
    <row r="169" spans="1:17" ht="12.75">
      <c r="A169" s="194"/>
      <c r="B169" s="188"/>
      <c r="C169" s="166"/>
      <c r="D169" s="188"/>
      <c r="E169" s="131" t="str">
        <f t="shared" ref="E169:F169" si="165">IFERROR(C169/($B169*$H$4),"")</f>
        <v/>
      </c>
      <c r="F169" s="131" t="str">
        <f t="shared" si="165"/>
        <v/>
      </c>
      <c r="G169" s="131" t="str">
        <f>IF(ISBLANK(C169),"",(POWER(E169-AVERAGE(E:E),2)+POWER(F169-AVERAGE(F:F),2)))</f>
        <v/>
      </c>
      <c r="H169" s="5"/>
      <c r="I169" s="5"/>
      <c r="J169" s="5"/>
      <c r="K169" s="5"/>
      <c r="L169" s="5"/>
      <c r="M169" s="5"/>
      <c r="N169" s="5"/>
      <c r="O169" s="5"/>
      <c r="P169" s="5"/>
      <c r="Q169" s="5"/>
    </row>
    <row r="170" spans="1:17" ht="12.75">
      <c r="A170" s="194"/>
      <c r="B170" s="188"/>
      <c r="C170" s="166"/>
      <c r="D170" s="188"/>
      <c r="E170" s="131" t="str">
        <f t="shared" ref="E170:F170" si="166">IFERROR(C170/($B170*$H$4),"")</f>
        <v/>
      </c>
      <c r="F170" s="131" t="str">
        <f t="shared" si="166"/>
        <v/>
      </c>
      <c r="G170" s="131" t="str">
        <f>IF(ISBLANK(C170),"",(POWER(E170-AVERAGE(E:E),2)+POWER(F170-AVERAGE(F:F),2)))</f>
        <v/>
      </c>
      <c r="H170" s="5"/>
      <c r="I170" s="5"/>
      <c r="J170" s="5"/>
      <c r="K170" s="5"/>
      <c r="L170" s="5"/>
      <c r="M170" s="5"/>
      <c r="N170" s="5"/>
      <c r="O170" s="5"/>
      <c r="P170" s="5"/>
      <c r="Q170" s="5"/>
    </row>
    <row r="171" spans="1:17" ht="12.75">
      <c r="A171" s="194"/>
      <c r="B171" s="188"/>
      <c r="C171" s="166"/>
      <c r="D171" s="188"/>
      <c r="E171" s="131" t="str">
        <f t="shared" ref="E171:F171" si="167">IFERROR(C171/($B171*$H$4),"")</f>
        <v/>
      </c>
      <c r="F171" s="131" t="str">
        <f t="shared" si="167"/>
        <v/>
      </c>
      <c r="G171" s="131" t="str">
        <f>IF(ISBLANK(C171),"",(POWER(E171-AVERAGE(E:E),2)+POWER(F171-AVERAGE(F:F),2)))</f>
        <v/>
      </c>
      <c r="H171" s="5"/>
      <c r="I171" s="5"/>
      <c r="J171" s="5"/>
      <c r="K171" s="5"/>
      <c r="L171" s="5"/>
      <c r="M171" s="5"/>
      <c r="N171" s="5"/>
      <c r="O171" s="5"/>
      <c r="P171" s="5"/>
      <c r="Q171" s="5"/>
    </row>
    <row r="172" spans="1:17" ht="12.75">
      <c r="A172" s="194"/>
      <c r="B172" s="188"/>
      <c r="C172" s="166"/>
      <c r="D172" s="188"/>
      <c r="E172" s="131" t="str">
        <f t="shared" ref="E172:F172" si="168">IFERROR(C172/($B172*$H$4),"")</f>
        <v/>
      </c>
      <c r="F172" s="131" t="str">
        <f t="shared" si="168"/>
        <v/>
      </c>
      <c r="G172" s="131" t="str">
        <f>IF(ISBLANK(C172),"",(POWER(E172-AVERAGE(E:E),2)+POWER(F172-AVERAGE(F:F),2)))</f>
        <v/>
      </c>
      <c r="H172" s="5"/>
      <c r="I172" s="5"/>
      <c r="J172" s="5"/>
      <c r="K172" s="5"/>
      <c r="L172" s="5"/>
      <c r="M172" s="5"/>
      <c r="N172" s="5"/>
      <c r="O172" s="5"/>
      <c r="P172" s="5"/>
      <c r="Q172" s="5"/>
    </row>
    <row r="173" spans="1:17" ht="12.75">
      <c r="A173" s="194"/>
      <c r="B173" s="188"/>
      <c r="C173" s="166"/>
      <c r="D173" s="188"/>
      <c r="E173" s="131" t="str">
        <f t="shared" ref="E173:F173" si="169">IFERROR(C173/($B173*$H$4),"")</f>
        <v/>
      </c>
      <c r="F173" s="131" t="str">
        <f t="shared" si="169"/>
        <v/>
      </c>
      <c r="G173" s="131" t="str">
        <f>IF(ISBLANK(C173),"",(POWER(E173-AVERAGE(E:E),2)+POWER(F173-AVERAGE(F:F),2)))</f>
        <v/>
      </c>
      <c r="H173" s="5"/>
      <c r="I173" s="5"/>
      <c r="J173" s="5"/>
      <c r="K173" s="5"/>
      <c r="L173" s="5"/>
      <c r="M173" s="5"/>
      <c r="N173" s="5"/>
      <c r="O173" s="5"/>
      <c r="P173" s="5"/>
      <c r="Q173" s="5"/>
    </row>
    <row r="174" spans="1:17" ht="12.75">
      <c r="A174" s="194"/>
      <c r="B174" s="188"/>
      <c r="C174" s="166"/>
      <c r="D174" s="188"/>
      <c r="E174" s="131" t="str">
        <f t="shared" ref="E174:F174" si="170">IFERROR(C174/($B174*$H$4),"")</f>
        <v/>
      </c>
      <c r="F174" s="131" t="str">
        <f t="shared" si="170"/>
        <v/>
      </c>
      <c r="G174" s="131" t="str">
        <f>IF(ISBLANK(C174),"",(POWER(E174-AVERAGE(E:E),2)+POWER(F174-AVERAGE(F:F),2)))</f>
        <v/>
      </c>
      <c r="H174" s="5"/>
      <c r="I174" s="5"/>
      <c r="J174" s="5"/>
      <c r="K174" s="5"/>
      <c r="L174" s="5"/>
      <c r="M174" s="5"/>
      <c r="N174" s="5"/>
      <c r="O174" s="5"/>
      <c r="P174" s="5"/>
      <c r="Q174" s="5"/>
    </row>
    <row r="175" spans="1:17" ht="12.75">
      <c r="A175" s="194"/>
      <c r="B175" s="188"/>
      <c r="C175" s="166"/>
      <c r="D175" s="188"/>
      <c r="E175" s="131" t="str">
        <f t="shared" ref="E175:F175" si="171">IFERROR(C175/($B175*$H$4),"")</f>
        <v/>
      </c>
      <c r="F175" s="131" t="str">
        <f t="shared" si="171"/>
        <v/>
      </c>
      <c r="G175" s="131" t="str">
        <f>IF(ISBLANK(C175),"",(POWER(E175-AVERAGE(E:E),2)+POWER(F175-AVERAGE(F:F),2)))</f>
        <v/>
      </c>
      <c r="H175" s="5"/>
      <c r="I175" s="5"/>
      <c r="J175" s="5"/>
      <c r="K175" s="5"/>
      <c r="L175" s="5"/>
      <c r="M175" s="5"/>
      <c r="N175" s="5"/>
      <c r="O175" s="5"/>
      <c r="P175" s="5"/>
      <c r="Q175" s="5"/>
    </row>
    <row r="176" spans="1:17" ht="12.75">
      <c r="A176" s="194"/>
      <c r="B176" s="188"/>
      <c r="C176" s="166"/>
      <c r="D176" s="188"/>
      <c r="E176" s="131" t="str">
        <f t="shared" ref="E176:F176" si="172">IFERROR(C176/($B176*$H$4),"")</f>
        <v/>
      </c>
      <c r="F176" s="131" t="str">
        <f t="shared" si="172"/>
        <v/>
      </c>
      <c r="G176" s="131" t="str">
        <f>IF(ISBLANK(C176),"",(POWER(E176-AVERAGE(E:E),2)+POWER(F176-AVERAGE(F:F),2)))</f>
        <v/>
      </c>
      <c r="H176" s="5"/>
      <c r="I176" s="5"/>
      <c r="J176" s="5"/>
      <c r="K176" s="5"/>
      <c r="L176" s="5"/>
      <c r="M176" s="5"/>
      <c r="N176" s="5"/>
      <c r="O176" s="5"/>
      <c r="P176" s="5"/>
      <c r="Q176" s="5"/>
    </row>
    <row r="177" spans="1:17" ht="12.75">
      <c r="A177" s="194"/>
      <c r="B177" s="188"/>
      <c r="C177" s="166"/>
      <c r="D177" s="188"/>
      <c r="E177" s="131" t="str">
        <f t="shared" ref="E177:F177" si="173">IFERROR(C177/($B177*$H$4),"")</f>
        <v/>
      </c>
      <c r="F177" s="131" t="str">
        <f t="shared" si="173"/>
        <v/>
      </c>
      <c r="G177" s="131" t="str">
        <f>IF(ISBLANK(C177),"",(POWER(E177-AVERAGE(E:E),2)+POWER(F177-AVERAGE(F:F),2)))</f>
        <v/>
      </c>
      <c r="H177" s="5"/>
      <c r="I177" s="5"/>
      <c r="J177" s="5"/>
      <c r="K177" s="5"/>
      <c r="L177" s="5"/>
      <c r="M177" s="5"/>
      <c r="N177" s="5"/>
      <c r="O177" s="5"/>
      <c r="P177" s="5"/>
      <c r="Q177" s="5"/>
    </row>
    <row r="178" spans="1:17" ht="12.75">
      <c r="A178" s="194"/>
      <c r="B178" s="188"/>
      <c r="C178" s="166"/>
      <c r="D178" s="188"/>
      <c r="E178" s="131" t="str">
        <f t="shared" ref="E178:F178" si="174">IFERROR(C178/($B178*$H$4),"")</f>
        <v/>
      </c>
      <c r="F178" s="131" t="str">
        <f t="shared" si="174"/>
        <v/>
      </c>
      <c r="G178" s="131" t="str">
        <f>IF(ISBLANK(C178),"",(POWER(E178-AVERAGE(E:E),2)+POWER(F178-AVERAGE(F:F),2)))</f>
        <v/>
      </c>
      <c r="H178" s="5"/>
      <c r="I178" s="5"/>
      <c r="J178" s="5"/>
      <c r="K178" s="5"/>
      <c r="L178" s="5"/>
      <c r="M178" s="5"/>
      <c r="N178" s="5"/>
      <c r="O178" s="5"/>
      <c r="P178" s="5"/>
      <c r="Q178" s="5"/>
    </row>
    <row r="179" spans="1:17" ht="12.75">
      <c r="A179" s="194"/>
      <c r="B179" s="188"/>
      <c r="C179" s="166"/>
      <c r="D179" s="188"/>
      <c r="E179" s="131" t="str">
        <f t="shared" ref="E179:F179" si="175">IFERROR(C179/($B179*$H$4),"")</f>
        <v/>
      </c>
      <c r="F179" s="131" t="str">
        <f t="shared" si="175"/>
        <v/>
      </c>
      <c r="G179" s="131" t="str">
        <f>IF(ISBLANK(C179),"",(POWER(E179-AVERAGE(E:E),2)+POWER(F179-AVERAGE(F:F),2)))</f>
        <v/>
      </c>
      <c r="H179" s="5"/>
      <c r="I179" s="5"/>
      <c r="J179" s="5"/>
      <c r="K179" s="5"/>
      <c r="L179" s="5"/>
      <c r="M179" s="5"/>
      <c r="N179" s="5"/>
      <c r="O179" s="5"/>
      <c r="P179" s="5"/>
      <c r="Q179" s="5"/>
    </row>
    <row r="180" spans="1:17" ht="12.75">
      <c r="A180" s="194"/>
      <c r="B180" s="188"/>
      <c r="C180" s="166"/>
      <c r="D180" s="188"/>
      <c r="E180" s="131" t="str">
        <f t="shared" ref="E180:F180" si="176">IFERROR(C180/($B180*$H$4),"")</f>
        <v/>
      </c>
      <c r="F180" s="131" t="str">
        <f t="shared" si="176"/>
        <v/>
      </c>
      <c r="G180" s="131" t="str">
        <f>IF(ISBLANK(C180),"",(POWER(E180-AVERAGE(E:E),2)+POWER(F180-AVERAGE(F:F),2)))</f>
        <v/>
      </c>
      <c r="H180" s="5"/>
      <c r="I180" s="5"/>
      <c r="J180" s="5"/>
      <c r="K180" s="5"/>
      <c r="L180" s="5"/>
      <c r="M180" s="5"/>
      <c r="N180" s="5"/>
      <c r="O180" s="5"/>
      <c r="P180" s="5"/>
      <c r="Q180" s="5"/>
    </row>
    <row r="181" spans="1:17" ht="12.75">
      <c r="A181" s="194"/>
      <c r="B181" s="188"/>
      <c r="C181" s="166"/>
      <c r="D181" s="188"/>
      <c r="E181" s="131" t="str">
        <f t="shared" ref="E181:F181" si="177">IFERROR(C181/($B181*$H$4),"")</f>
        <v/>
      </c>
      <c r="F181" s="131" t="str">
        <f t="shared" si="177"/>
        <v/>
      </c>
      <c r="G181" s="131" t="str">
        <f>IF(ISBLANK(C181),"",(POWER(E181-AVERAGE(E:E),2)+POWER(F181-AVERAGE(F:F),2)))</f>
        <v/>
      </c>
      <c r="H181" s="5"/>
      <c r="I181" s="5"/>
      <c r="J181" s="5"/>
      <c r="K181" s="5"/>
      <c r="L181" s="5"/>
      <c r="M181" s="5"/>
      <c r="N181" s="5"/>
      <c r="O181" s="5"/>
      <c r="P181" s="5"/>
      <c r="Q181" s="5"/>
    </row>
    <row r="182" spans="1:17" ht="12.75">
      <c r="A182" s="194"/>
      <c r="B182" s="188"/>
      <c r="C182" s="166"/>
      <c r="D182" s="188"/>
      <c r="E182" s="131" t="str">
        <f t="shared" ref="E182:F182" si="178">IFERROR(C182/($B182*$H$4),"")</f>
        <v/>
      </c>
      <c r="F182" s="131" t="str">
        <f t="shared" si="178"/>
        <v/>
      </c>
      <c r="G182" s="131" t="str">
        <f>IF(ISBLANK(C182),"",(POWER(E182-AVERAGE(E:E),2)+POWER(F182-AVERAGE(F:F),2)))</f>
        <v/>
      </c>
      <c r="H182" s="5"/>
      <c r="I182" s="5"/>
      <c r="J182" s="5"/>
      <c r="K182" s="5"/>
      <c r="L182" s="5"/>
      <c r="M182" s="5"/>
      <c r="N182" s="5"/>
      <c r="O182" s="5"/>
      <c r="P182" s="5"/>
      <c r="Q182" s="5"/>
    </row>
    <row r="183" spans="1:17" ht="12.75">
      <c r="A183" s="194"/>
      <c r="B183" s="188"/>
      <c r="C183" s="166"/>
      <c r="D183" s="188"/>
      <c r="E183" s="131" t="str">
        <f t="shared" ref="E183:F183" si="179">IFERROR(C183/($B183*$H$4),"")</f>
        <v/>
      </c>
      <c r="F183" s="131" t="str">
        <f t="shared" si="179"/>
        <v/>
      </c>
      <c r="G183" s="131" t="str">
        <f>IF(ISBLANK(C183),"",(POWER(E183-AVERAGE(E:E),2)+POWER(F183-AVERAGE(F:F),2)))</f>
        <v/>
      </c>
      <c r="H183" s="5"/>
      <c r="I183" s="5"/>
      <c r="J183" s="5"/>
      <c r="K183" s="5"/>
      <c r="L183" s="5"/>
      <c r="M183" s="5"/>
      <c r="N183" s="5"/>
      <c r="O183" s="5"/>
      <c r="P183" s="5"/>
      <c r="Q183" s="5"/>
    </row>
    <row r="184" spans="1:17" ht="12.75">
      <c r="A184" s="194"/>
      <c r="B184" s="188"/>
      <c r="C184" s="166"/>
      <c r="D184" s="188"/>
      <c r="E184" s="131" t="str">
        <f t="shared" ref="E184:F184" si="180">IFERROR(C184/($B184*$H$4),"")</f>
        <v/>
      </c>
      <c r="F184" s="131" t="str">
        <f t="shared" si="180"/>
        <v/>
      </c>
      <c r="G184" s="131" t="str">
        <f>IF(ISBLANK(C184),"",(POWER(E184-AVERAGE(E:E),2)+POWER(F184-AVERAGE(F:F),2)))</f>
        <v/>
      </c>
      <c r="H184" s="5"/>
      <c r="I184" s="5"/>
      <c r="J184" s="5"/>
      <c r="K184" s="5"/>
      <c r="L184" s="5"/>
      <c r="M184" s="5"/>
      <c r="N184" s="5"/>
      <c r="O184" s="5"/>
      <c r="P184" s="5"/>
      <c r="Q184" s="5"/>
    </row>
    <row r="185" spans="1:17" ht="12.75">
      <c r="A185" s="194"/>
      <c r="B185" s="188"/>
      <c r="C185" s="166"/>
      <c r="D185" s="188"/>
      <c r="E185" s="131" t="str">
        <f t="shared" ref="E185:F185" si="181">IFERROR(C185/($B185*$H$4),"")</f>
        <v/>
      </c>
      <c r="F185" s="131" t="str">
        <f t="shared" si="181"/>
        <v/>
      </c>
      <c r="G185" s="131" t="str">
        <f>IF(ISBLANK(C185),"",(POWER(E185-AVERAGE(E:E),2)+POWER(F185-AVERAGE(F:F),2)))</f>
        <v/>
      </c>
      <c r="H185" s="5"/>
      <c r="I185" s="5"/>
      <c r="J185" s="5"/>
      <c r="K185" s="5"/>
      <c r="L185" s="5"/>
      <c r="M185" s="5"/>
      <c r="N185" s="5"/>
      <c r="O185" s="5"/>
      <c r="P185" s="5"/>
      <c r="Q185" s="5"/>
    </row>
    <row r="186" spans="1:17" ht="12.75">
      <c r="A186" s="194"/>
      <c r="B186" s="188"/>
      <c r="C186" s="166"/>
      <c r="D186" s="188"/>
      <c r="E186" s="131" t="str">
        <f t="shared" ref="E186:F186" si="182">IFERROR(C186/($B186*$H$4),"")</f>
        <v/>
      </c>
      <c r="F186" s="131" t="str">
        <f t="shared" si="182"/>
        <v/>
      </c>
      <c r="G186" s="131" t="str">
        <f>IF(ISBLANK(C186),"",(POWER(E186-AVERAGE(E:E),2)+POWER(F186-AVERAGE(F:F),2)))</f>
        <v/>
      </c>
      <c r="H186" s="5"/>
      <c r="I186" s="5"/>
      <c r="J186" s="5"/>
      <c r="K186" s="5"/>
      <c r="L186" s="5"/>
      <c r="M186" s="5"/>
      <c r="N186" s="5"/>
      <c r="O186" s="5"/>
      <c r="P186" s="5"/>
      <c r="Q186" s="5"/>
    </row>
    <row r="187" spans="1:17" ht="12.75">
      <c r="A187" s="194"/>
      <c r="B187" s="188"/>
      <c r="C187" s="166"/>
      <c r="D187" s="188"/>
      <c r="E187" s="131" t="str">
        <f t="shared" ref="E187:F187" si="183">IFERROR(C187/($B187*$H$4),"")</f>
        <v/>
      </c>
      <c r="F187" s="131" t="str">
        <f t="shared" si="183"/>
        <v/>
      </c>
      <c r="G187" s="131" t="str">
        <f>IF(ISBLANK(C187),"",(POWER(E187-AVERAGE(E:E),2)+POWER(F187-AVERAGE(F:F),2)))</f>
        <v/>
      </c>
      <c r="H187" s="5"/>
      <c r="I187" s="5"/>
      <c r="J187" s="5"/>
      <c r="K187" s="5"/>
      <c r="L187" s="5"/>
      <c r="M187" s="5"/>
      <c r="N187" s="5"/>
      <c r="O187" s="5"/>
      <c r="P187" s="5"/>
      <c r="Q187" s="5"/>
    </row>
    <row r="188" spans="1:17" ht="12.75">
      <c r="A188" s="194"/>
      <c r="B188" s="188"/>
      <c r="C188" s="166"/>
      <c r="D188" s="188"/>
      <c r="E188" s="131" t="str">
        <f t="shared" ref="E188:F188" si="184">IFERROR(C188/($B188*$H$4),"")</f>
        <v/>
      </c>
      <c r="F188" s="131" t="str">
        <f t="shared" si="184"/>
        <v/>
      </c>
      <c r="G188" s="131" t="str">
        <f>IF(ISBLANK(C188),"",(POWER(E188-AVERAGE(E:E),2)+POWER(F188-AVERAGE(F:F),2)))</f>
        <v/>
      </c>
      <c r="H188" s="5"/>
      <c r="I188" s="5"/>
      <c r="J188" s="5"/>
      <c r="K188" s="5"/>
      <c r="L188" s="5"/>
      <c r="M188" s="5"/>
      <c r="N188" s="5"/>
      <c r="O188" s="5"/>
      <c r="P188" s="5"/>
      <c r="Q188" s="5"/>
    </row>
    <row r="189" spans="1:17" ht="12.75">
      <c r="A189" s="194"/>
      <c r="B189" s="188"/>
      <c r="C189" s="166"/>
      <c r="D189" s="188"/>
      <c r="E189" s="131" t="str">
        <f t="shared" ref="E189:F189" si="185">IFERROR(C189/($B189*$H$4),"")</f>
        <v/>
      </c>
      <c r="F189" s="131" t="str">
        <f t="shared" si="185"/>
        <v/>
      </c>
      <c r="G189" s="131" t="str">
        <f>IF(ISBLANK(C189),"",(POWER(E189-AVERAGE(E:E),2)+POWER(F189-AVERAGE(F:F),2)))</f>
        <v/>
      </c>
      <c r="H189" s="5"/>
      <c r="I189" s="5"/>
      <c r="J189" s="5"/>
      <c r="K189" s="5"/>
      <c r="L189" s="5"/>
      <c r="M189" s="5"/>
      <c r="N189" s="5"/>
      <c r="O189" s="5"/>
      <c r="P189" s="5"/>
      <c r="Q189" s="5"/>
    </row>
    <row r="190" spans="1:17" ht="12.75">
      <c r="A190" s="194"/>
      <c r="B190" s="188"/>
      <c r="C190" s="166"/>
      <c r="D190" s="188"/>
      <c r="E190" s="131" t="str">
        <f t="shared" ref="E190:F190" si="186">IFERROR(C190/($B190*$H$4),"")</f>
        <v/>
      </c>
      <c r="F190" s="131" t="str">
        <f t="shared" si="186"/>
        <v/>
      </c>
      <c r="G190" s="131" t="str">
        <f>IF(ISBLANK(C190),"",(POWER(E190-AVERAGE(E:E),2)+POWER(F190-AVERAGE(F:F),2)))</f>
        <v/>
      </c>
      <c r="H190" s="5"/>
      <c r="I190" s="5"/>
      <c r="J190" s="5"/>
      <c r="K190" s="5"/>
      <c r="L190" s="5"/>
      <c r="M190" s="5"/>
      <c r="N190" s="5"/>
      <c r="O190" s="5"/>
      <c r="P190" s="5"/>
      <c r="Q190" s="5"/>
    </row>
    <row r="191" spans="1:17" ht="12.75">
      <c r="A191" s="194"/>
      <c r="B191" s="188"/>
      <c r="C191" s="166"/>
      <c r="D191" s="188"/>
      <c r="E191" s="131" t="str">
        <f t="shared" ref="E191:F191" si="187">IFERROR(C191/($B191*$H$4),"")</f>
        <v/>
      </c>
      <c r="F191" s="131" t="str">
        <f t="shared" si="187"/>
        <v/>
      </c>
      <c r="G191" s="131" t="str">
        <f>IF(ISBLANK(C191),"",(POWER(E191-AVERAGE(E:E),2)+POWER(F191-AVERAGE(F:F),2)))</f>
        <v/>
      </c>
      <c r="H191" s="5"/>
      <c r="I191" s="5"/>
      <c r="J191" s="5"/>
      <c r="K191" s="5"/>
      <c r="L191" s="5"/>
      <c r="M191" s="5"/>
      <c r="N191" s="5"/>
      <c r="O191" s="5"/>
      <c r="P191" s="5"/>
      <c r="Q191" s="5"/>
    </row>
    <row r="192" spans="1:17" ht="12.75">
      <c r="A192" s="194"/>
      <c r="B192" s="188"/>
      <c r="C192" s="166"/>
      <c r="D192" s="188"/>
      <c r="E192" s="131" t="str">
        <f t="shared" ref="E192:F192" si="188">IFERROR(C192/($B192*$H$4),"")</f>
        <v/>
      </c>
      <c r="F192" s="131" t="str">
        <f t="shared" si="188"/>
        <v/>
      </c>
      <c r="G192" s="131" t="str">
        <f>IF(ISBLANK(C192),"",(POWER(E192-AVERAGE(E:E),2)+POWER(F192-AVERAGE(F:F),2)))</f>
        <v/>
      </c>
      <c r="H192" s="5"/>
      <c r="I192" s="5"/>
      <c r="J192" s="5"/>
      <c r="K192" s="5"/>
      <c r="L192" s="5"/>
      <c r="M192" s="5"/>
      <c r="N192" s="5"/>
      <c r="O192" s="5"/>
      <c r="P192" s="5"/>
      <c r="Q192" s="5"/>
    </row>
    <row r="193" spans="1:17" ht="12.75">
      <c r="A193" s="194"/>
      <c r="B193" s="188"/>
      <c r="C193" s="166"/>
      <c r="D193" s="188"/>
      <c r="E193" s="131" t="str">
        <f t="shared" ref="E193:F193" si="189">IFERROR(C193/($B193*$H$4),"")</f>
        <v/>
      </c>
      <c r="F193" s="131" t="str">
        <f t="shared" si="189"/>
        <v/>
      </c>
      <c r="G193" s="131" t="str">
        <f>IF(ISBLANK(C193),"",(POWER(E193-AVERAGE(E:E),2)+POWER(F193-AVERAGE(F:F),2)))</f>
        <v/>
      </c>
      <c r="H193" s="5"/>
      <c r="I193" s="5"/>
      <c r="J193" s="5"/>
      <c r="K193" s="5"/>
      <c r="L193" s="5"/>
      <c r="M193" s="5"/>
      <c r="N193" s="5"/>
      <c r="O193" s="5"/>
      <c r="P193" s="5"/>
      <c r="Q193" s="5"/>
    </row>
    <row r="194" spans="1:17" ht="12.75">
      <c r="A194" s="194"/>
      <c r="B194" s="188"/>
      <c r="C194" s="166"/>
      <c r="D194" s="188"/>
      <c r="E194" s="131" t="str">
        <f t="shared" ref="E194:F194" si="190">IFERROR(C194/($B194*$H$4),"")</f>
        <v/>
      </c>
      <c r="F194" s="131" t="str">
        <f t="shared" si="190"/>
        <v/>
      </c>
      <c r="G194" s="131" t="str">
        <f>IF(ISBLANK(C194),"",(POWER(E194-AVERAGE(E:E),2)+POWER(F194-AVERAGE(F:F),2)))</f>
        <v/>
      </c>
      <c r="H194" s="5"/>
      <c r="I194" s="5"/>
      <c r="J194" s="5"/>
      <c r="K194" s="5"/>
      <c r="L194" s="5"/>
      <c r="M194" s="5"/>
      <c r="N194" s="5"/>
      <c r="O194" s="5"/>
      <c r="P194" s="5"/>
      <c r="Q194" s="5"/>
    </row>
    <row r="195" spans="1:17" ht="12.75">
      <c r="A195" s="194"/>
      <c r="B195" s="188"/>
      <c r="C195" s="166"/>
      <c r="D195" s="188"/>
      <c r="E195" s="131" t="str">
        <f t="shared" ref="E195:F195" si="191">IFERROR(C195/($B195*$H$4),"")</f>
        <v/>
      </c>
      <c r="F195" s="131" t="str">
        <f t="shared" si="191"/>
        <v/>
      </c>
      <c r="G195" s="131" t="str">
        <f>IF(ISBLANK(C195),"",(POWER(E195-AVERAGE(E:E),2)+POWER(F195-AVERAGE(F:F),2)))</f>
        <v/>
      </c>
      <c r="H195" s="5"/>
      <c r="I195" s="5"/>
      <c r="J195" s="5"/>
      <c r="K195" s="5"/>
      <c r="L195" s="5"/>
      <c r="M195" s="5"/>
      <c r="N195" s="5"/>
      <c r="O195" s="5"/>
      <c r="P195" s="5"/>
      <c r="Q195" s="5"/>
    </row>
    <row r="196" spans="1:17" ht="12.75">
      <c r="A196" s="194"/>
      <c r="B196" s="188"/>
      <c r="C196" s="166"/>
      <c r="D196" s="188"/>
      <c r="E196" s="131" t="str">
        <f t="shared" ref="E196:F196" si="192">IFERROR(C196/($B196*$H$4),"")</f>
        <v/>
      </c>
      <c r="F196" s="131" t="str">
        <f t="shared" si="192"/>
        <v/>
      </c>
      <c r="G196" s="131" t="str">
        <f>IF(ISBLANK(C196),"",(POWER(E196-AVERAGE(E:E),2)+POWER(F196-AVERAGE(F:F),2)))</f>
        <v/>
      </c>
      <c r="H196" s="5"/>
      <c r="I196" s="5"/>
      <c r="J196" s="5"/>
      <c r="K196" s="5"/>
      <c r="L196" s="5"/>
      <c r="M196" s="5"/>
      <c r="N196" s="5"/>
      <c r="O196" s="5"/>
      <c r="P196" s="5"/>
      <c r="Q196" s="5"/>
    </row>
    <row r="197" spans="1:17" ht="12.75">
      <c r="A197" s="194"/>
      <c r="B197" s="188"/>
      <c r="C197" s="166"/>
      <c r="D197" s="188"/>
      <c r="E197" s="131" t="str">
        <f t="shared" ref="E197:F197" si="193">IFERROR(C197/($B197*$H$4),"")</f>
        <v/>
      </c>
      <c r="F197" s="131" t="str">
        <f t="shared" si="193"/>
        <v/>
      </c>
      <c r="G197" s="131" t="str">
        <f>IF(ISBLANK(C197),"",(POWER(E197-AVERAGE(E:E),2)+POWER(F197-AVERAGE(F:F),2)))</f>
        <v/>
      </c>
      <c r="H197" s="5"/>
      <c r="I197" s="5"/>
      <c r="J197" s="5"/>
      <c r="K197" s="5"/>
      <c r="L197" s="5"/>
      <c r="M197" s="5"/>
      <c r="N197" s="5"/>
      <c r="O197" s="5"/>
      <c r="P197" s="5"/>
      <c r="Q197" s="5"/>
    </row>
    <row r="198" spans="1:17" ht="12.75">
      <c r="A198" s="194"/>
      <c r="B198" s="188"/>
      <c r="C198" s="166"/>
      <c r="D198" s="188"/>
      <c r="E198" s="131" t="str">
        <f t="shared" ref="E198:F198" si="194">IFERROR(C198/($B198*$H$4),"")</f>
        <v/>
      </c>
      <c r="F198" s="131" t="str">
        <f t="shared" si="194"/>
        <v/>
      </c>
      <c r="G198" s="131" t="str">
        <f>IF(ISBLANK(C198),"",(POWER(E198-AVERAGE(E:E),2)+POWER(F198-AVERAGE(F:F),2)))</f>
        <v/>
      </c>
      <c r="H198" s="5"/>
      <c r="I198" s="5"/>
      <c r="J198" s="5"/>
      <c r="K198" s="5"/>
      <c r="L198" s="5"/>
      <c r="M198" s="5"/>
      <c r="N198" s="5"/>
      <c r="O198" s="5"/>
      <c r="P198" s="5"/>
      <c r="Q198" s="5"/>
    </row>
    <row r="199" spans="1:17" ht="12.75">
      <c r="A199" s="194"/>
      <c r="B199" s="188"/>
      <c r="C199" s="166"/>
      <c r="D199" s="188"/>
      <c r="E199" s="131" t="str">
        <f t="shared" ref="E199:F199" si="195">IFERROR(C199/($B199*$H$4),"")</f>
        <v/>
      </c>
      <c r="F199" s="131" t="str">
        <f t="shared" si="195"/>
        <v/>
      </c>
      <c r="G199" s="131" t="str">
        <f>IF(ISBLANK(C199),"",(POWER(E199-AVERAGE(E:E),2)+POWER(F199-AVERAGE(F:F),2)))</f>
        <v/>
      </c>
      <c r="H199" s="5"/>
      <c r="I199" s="5"/>
      <c r="J199" s="5"/>
      <c r="K199" s="5"/>
      <c r="L199" s="5"/>
      <c r="M199" s="5"/>
      <c r="N199" s="5"/>
      <c r="O199" s="5"/>
      <c r="P199" s="5"/>
      <c r="Q199" s="5"/>
    </row>
    <row r="200" spans="1:17" ht="12.75">
      <c r="A200" s="194"/>
      <c r="B200" s="188"/>
      <c r="C200" s="166"/>
      <c r="D200" s="188"/>
      <c r="E200" s="131" t="str">
        <f t="shared" ref="E200:F200" si="196">IFERROR(C200/($B200*$H$4),"")</f>
        <v/>
      </c>
      <c r="F200" s="131" t="str">
        <f t="shared" si="196"/>
        <v/>
      </c>
      <c r="G200" s="131" t="str">
        <f>IF(ISBLANK(C200),"",(POWER(E200-AVERAGE(E:E),2)+POWER(F200-AVERAGE(F:F),2)))</f>
        <v/>
      </c>
      <c r="H200" s="5"/>
      <c r="I200" s="5"/>
      <c r="J200" s="5"/>
      <c r="K200" s="5"/>
      <c r="L200" s="5"/>
      <c r="M200" s="5"/>
      <c r="N200" s="5"/>
      <c r="O200" s="5"/>
      <c r="P200" s="5"/>
      <c r="Q200" s="5"/>
    </row>
    <row r="201" spans="1:17" ht="12.75">
      <c r="A201" s="194"/>
      <c r="B201" s="188"/>
      <c r="C201" s="166"/>
      <c r="D201" s="188"/>
      <c r="E201" s="131" t="str">
        <f t="shared" ref="E201:F201" si="197">IFERROR(C201/($B201*$H$4),"")</f>
        <v/>
      </c>
      <c r="F201" s="131" t="str">
        <f t="shared" si="197"/>
        <v/>
      </c>
      <c r="G201" s="131" t="str">
        <f>IF(ISBLANK(C201),"",(POWER(E201-AVERAGE(E:E),2)+POWER(F201-AVERAGE(F:F),2)))</f>
        <v/>
      </c>
      <c r="H201" s="5"/>
      <c r="I201" s="5"/>
      <c r="J201" s="5"/>
      <c r="K201" s="5"/>
      <c r="L201" s="5"/>
      <c r="M201" s="5"/>
      <c r="N201" s="5"/>
      <c r="O201" s="5"/>
      <c r="P201" s="5"/>
      <c r="Q201" s="5"/>
    </row>
    <row r="202" spans="1:17" ht="12.75">
      <c r="A202" s="194"/>
      <c r="B202" s="188"/>
      <c r="C202" s="166"/>
      <c r="D202" s="188"/>
      <c r="E202" s="131" t="str">
        <f t="shared" ref="E202:F202" si="198">IFERROR(C202/($B202*$H$4),"")</f>
        <v/>
      </c>
      <c r="F202" s="131" t="str">
        <f t="shared" si="198"/>
        <v/>
      </c>
      <c r="G202" s="131" t="str">
        <f>IF(ISBLANK(C202),"",(POWER(E202-AVERAGE(E:E),2)+POWER(F202-AVERAGE(F:F),2)))</f>
        <v/>
      </c>
      <c r="H202" s="5"/>
      <c r="I202" s="5"/>
      <c r="J202" s="5"/>
      <c r="K202" s="5"/>
      <c r="L202" s="5"/>
      <c r="M202" s="5"/>
      <c r="N202" s="5"/>
      <c r="O202" s="5"/>
      <c r="P202" s="5"/>
      <c r="Q202" s="5"/>
    </row>
    <row r="203" spans="1:17" ht="12.75">
      <c r="A203" s="194"/>
      <c r="B203" s="188"/>
      <c r="C203" s="166"/>
      <c r="D203" s="188"/>
      <c r="E203" s="131" t="str">
        <f t="shared" ref="E203:F203" si="199">IFERROR(C203/($B203*$H$4),"")</f>
        <v/>
      </c>
      <c r="F203" s="131" t="str">
        <f t="shared" si="199"/>
        <v/>
      </c>
      <c r="G203" s="131" t="str">
        <f>IF(ISBLANK(C203),"",(POWER(E203-AVERAGE(E:E),2)+POWER(F203-AVERAGE(F:F),2)))</f>
        <v/>
      </c>
      <c r="H203" s="5"/>
      <c r="I203" s="5"/>
      <c r="J203" s="5"/>
      <c r="K203" s="5"/>
      <c r="L203" s="5"/>
      <c r="M203" s="5"/>
      <c r="N203" s="5"/>
      <c r="O203" s="5"/>
      <c r="P203" s="5"/>
      <c r="Q203" s="5"/>
    </row>
    <row r="204" spans="1:17" ht="12.75">
      <c r="A204" s="194"/>
      <c r="B204" s="188"/>
      <c r="C204" s="166"/>
      <c r="D204" s="188"/>
      <c r="E204" s="131" t="str">
        <f t="shared" ref="E204:F204" si="200">IFERROR(C204/($B204*$H$4),"")</f>
        <v/>
      </c>
      <c r="F204" s="131" t="str">
        <f t="shared" si="200"/>
        <v/>
      </c>
      <c r="G204" s="131" t="str">
        <f>IF(ISBLANK(C204),"",(POWER(E204-AVERAGE(E:E),2)+POWER(F204-AVERAGE(F:F),2)))</f>
        <v/>
      </c>
      <c r="H204" s="5"/>
      <c r="I204" s="5"/>
      <c r="J204" s="5"/>
      <c r="K204" s="5"/>
      <c r="L204" s="5"/>
      <c r="M204" s="5"/>
      <c r="N204" s="5"/>
      <c r="O204" s="5"/>
      <c r="P204" s="5"/>
      <c r="Q204" s="5"/>
    </row>
    <row r="205" spans="1:17" ht="12.75">
      <c r="A205" s="194"/>
      <c r="B205" s="188"/>
      <c r="C205" s="166"/>
      <c r="D205" s="188"/>
      <c r="E205" s="131" t="str">
        <f t="shared" ref="E205:F205" si="201">IFERROR(C205/($B205*$H$4),"")</f>
        <v/>
      </c>
      <c r="F205" s="131" t="str">
        <f t="shared" si="201"/>
        <v/>
      </c>
      <c r="G205" s="131" t="str">
        <f>IF(ISBLANK(C205),"",(POWER(E205-AVERAGE(E:E),2)+POWER(F205-AVERAGE(F:F),2)))</f>
        <v/>
      </c>
      <c r="H205" s="5"/>
      <c r="I205" s="5"/>
      <c r="J205" s="5"/>
      <c r="K205" s="5"/>
      <c r="L205" s="5"/>
      <c r="M205" s="5"/>
      <c r="N205" s="5"/>
      <c r="O205" s="5"/>
      <c r="P205" s="5"/>
      <c r="Q205" s="5"/>
    </row>
    <row r="206" spans="1:17" ht="12.75">
      <c r="A206" s="194"/>
      <c r="B206" s="188"/>
      <c r="C206" s="166"/>
      <c r="D206" s="188"/>
      <c r="E206" s="131" t="str">
        <f t="shared" ref="E206:F206" si="202">IFERROR(C206/($B206*$H$4),"")</f>
        <v/>
      </c>
      <c r="F206" s="131" t="str">
        <f t="shared" si="202"/>
        <v/>
      </c>
      <c r="G206" s="131" t="str">
        <f>IF(ISBLANK(C206),"",(POWER(E206-AVERAGE(E:E),2)+POWER(F206-AVERAGE(F:F),2)))</f>
        <v/>
      </c>
      <c r="H206" s="5"/>
      <c r="I206" s="5"/>
      <c r="J206" s="5"/>
      <c r="K206" s="5"/>
      <c r="L206" s="5"/>
      <c r="M206" s="5"/>
      <c r="N206" s="5"/>
      <c r="O206" s="5"/>
      <c r="P206" s="5"/>
      <c r="Q206" s="5"/>
    </row>
    <row r="207" spans="1:17" ht="12.75">
      <c r="A207" s="194"/>
      <c r="B207" s="188"/>
      <c r="C207" s="166"/>
      <c r="D207" s="188"/>
      <c r="E207" s="131" t="str">
        <f t="shared" ref="E207:F207" si="203">IFERROR(C207/($B207*$H$4),"")</f>
        <v/>
      </c>
      <c r="F207" s="131" t="str">
        <f t="shared" si="203"/>
        <v/>
      </c>
      <c r="G207" s="131" t="str">
        <f>IF(ISBLANK(C207),"",(POWER(E207-AVERAGE(E:E),2)+POWER(F207-AVERAGE(F:F),2)))</f>
        <v/>
      </c>
      <c r="H207" s="5"/>
      <c r="I207" s="5"/>
      <c r="J207" s="5"/>
      <c r="K207" s="5"/>
      <c r="L207" s="5"/>
      <c r="M207" s="5"/>
      <c r="N207" s="5"/>
      <c r="O207" s="5"/>
      <c r="P207" s="5"/>
      <c r="Q207" s="5"/>
    </row>
    <row r="208" spans="1:17" ht="12.75">
      <c r="A208" s="194"/>
      <c r="B208" s="188"/>
      <c r="C208" s="166"/>
      <c r="D208" s="188"/>
      <c r="E208" s="131" t="str">
        <f t="shared" ref="E208:F208" si="204">IFERROR(C208/($B208*$H$4),"")</f>
        <v/>
      </c>
      <c r="F208" s="131" t="str">
        <f t="shared" si="204"/>
        <v/>
      </c>
      <c r="G208" s="131" t="str">
        <f>IF(ISBLANK(C208),"",(POWER(E208-AVERAGE(E:E),2)+POWER(F208-AVERAGE(F:F),2)))</f>
        <v/>
      </c>
      <c r="H208" s="5"/>
      <c r="I208" s="5"/>
      <c r="J208" s="5"/>
      <c r="K208" s="5"/>
      <c r="L208" s="5"/>
      <c r="M208" s="5"/>
      <c r="N208" s="5"/>
      <c r="O208" s="5"/>
      <c r="P208" s="5"/>
      <c r="Q208" s="5"/>
    </row>
    <row r="209" spans="1:17" ht="12.75">
      <c r="A209" s="194"/>
      <c r="B209" s="188"/>
      <c r="C209" s="166"/>
      <c r="D209" s="188"/>
      <c r="E209" s="131" t="str">
        <f t="shared" ref="E209:F209" si="205">IFERROR(C209/($B209*$H$4),"")</f>
        <v/>
      </c>
      <c r="F209" s="131" t="str">
        <f t="shared" si="205"/>
        <v/>
      </c>
      <c r="G209" s="131" t="str">
        <f>IF(ISBLANK(C209),"",(POWER(E209-AVERAGE(E:E),2)+POWER(F209-AVERAGE(F:F),2)))</f>
        <v/>
      </c>
      <c r="H209" s="5"/>
      <c r="I209" s="5"/>
      <c r="J209" s="5"/>
      <c r="K209" s="5"/>
      <c r="L209" s="5"/>
      <c r="M209" s="5"/>
      <c r="N209" s="5"/>
      <c r="O209" s="5"/>
      <c r="P209" s="5"/>
      <c r="Q209" s="5"/>
    </row>
    <row r="210" spans="1:17" ht="12.75">
      <c r="A210" s="194"/>
      <c r="B210" s="188"/>
      <c r="C210" s="166"/>
      <c r="D210" s="188"/>
      <c r="E210" s="131" t="str">
        <f t="shared" ref="E210:F210" si="206">IFERROR(C210/($B210*$H$4),"")</f>
        <v/>
      </c>
      <c r="F210" s="131" t="str">
        <f t="shared" si="206"/>
        <v/>
      </c>
      <c r="G210" s="131" t="str">
        <f>IF(ISBLANK(C210),"",(POWER(E210-AVERAGE(E:E),2)+POWER(F210-AVERAGE(F:F),2)))</f>
        <v/>
      </c>
      <c r="H210" s="5"/>
      <c r="I210" s="5"/>
      <c r="J210" s="5"/>
      <c r="K210" s="5"/>
      <c r="L210" s="5"/>
      <c r="M210" s="5"/>
      <c r="N210" s="5"/>
      <c r="O210" s="5"/>
      <c r="P210" s="5"/>
      <c r="Q210" s="5"/>
    </row>
    <row r="211" spans="1:17" ht="12.75">
      <c r="A211" s="194"/>
      <c r="B211" s="188"/>
      <c r="C211" s="166"/>
      <c r="D211" s="188"/>
      <c r="E211" s="131" t="str">
        <f t="shared" ref="E211:F211" si="207">IFERROR(C211/($B211*$H$4),"")</f>
        <v/>
      </c>
      <c r="F211" s="131" t="str">
        <f t="shared" si="207"/>
        <v/>
      </c>
      <c r="G211" s="131" t="str">
        <f>IF(ISBLANK(C211),"",(POWER(E211-AVERAGE(E:E),2)+POWER(F211-AVERAGE(F:F),2)))</f>
        <v/>
      </c>
      <c r="H211" s="5"/>
      <c r="I211" s="5"/>
      <c r="J211" s="5"/>
      <c r="K211" s="5"/>
      <c r="L211" s="5"/>
      <c r="M211" s="5"/>
      <c r="N211" s="5"/>
      <c r="O211" s="5"/>
      <c r="P211" s="5"/>
      <c r="Q211" s="5"/>
    </row>
    <row r="212" spans="1:17" ht="12.75">
      <c r="A212" s="194"/>
      <c r="B212" s="188"/>
      <c r="C212" s="166"/>
      <c r="D212" s="188"/>
      <c r="E212" s="131" t="str">
        <f t="shared" ref="E212:F212" si="208">IFERROR(C212/($B212*$H$4),"")</f>
        <v/>
      </c>
      <c r="F212" s="131" t="str">
        <f t="shared" si="208"/>
        <v/>
      </c>
      <c r="G212" s="131" t="str">
        <f>IF(ISBLANK(C212),"",(POWER(E212-AVERAGE(E:E),2)+POWER(F212-AVERAGE(F:F),2)))</f>
        <v/>
      </c>
      <c r="H212" s="5"/>
      <c r="I212" s="5"/>
      <c r="J212" s="5"/>
      <c r="K212" s="5"/>
      <c r="L212" s="5"/>
      <c r="M212" s="5"/>
      <c r="N212" s="5"/>
      <c r="O212" s="5"/>
      <c r="P212" s="5"/>
      <c r="Q212" s="5"/>
    </row>
    <row r="213" spans="1:17" ht="12.75">
      <c r="A213" s="194"/>
      <c r="B213" s="188"/>
      <c r="C213" s="166"/>
      <c r="D213" s="188"/>
      <c r="E213" s="131" t="str">
        <f t="shared" ref="E213:F213" si="209">IFERROR(C213/($B213*$H$4),"")</f>
        <v/>
      </c>
      <c r="F213" s="131" t="str">
        <f t="shared" si="209"/>
        <v/>
      </c>
      <c r="G213" s="131" t="str">
        <f>IF(ISBLANK(C213),"",(POWER(E213-AVERAGE(E:E),2)+POWER(F213-AVERAGE(F:F),2)))</f>
        <v/>
      </c>
      <c r="H213" s="5"/>
      <c r="I213" s="5"/>
      <c r="J213" s="5"/>
      <c r="K213" s="5"/>
      <c r="L213" s="5"/>
      <c r="M213" s="5"/>
      <c r="N213" s="5"/>
      <c r="O213" s="5"/>
      <c r="P213" s="5"/>
      <c r="Q213" s="5"/>
    </row>
    <row r="214" spans="1:17" ht="12.75">
      <c r="A214" s="194"/>
      <c r="B214" s="188"/>
      <c r="C214" s="166"/>
      <c r="D214" s="188"/>
      <c r="E214" s="131" t="str">
        <f t="shared" ref="E214:F214" si="210">IFERROR(C214/($B214*$H$4),"")</f>
        <v/>
      </c>
      <c r="F214" s="131" t="str">
        <f t="shared" si="210"/>
        <v/>
      </c>
      <c r="G214" s="131" t="str">
        <f>IF(ISBLANK(C214),"",(POWER(E214-AVERAGE(E:E),2)+POWER(F214-AVERAGE(F:F),2)))</f>
        <v/>
      </c>
      <c r="H214" s="5"/>
      <c r="I214" s="5"/>
      <c r="J214" s="5"/>
      <c r="K214" s="5"/>
      <c r="L214" s="5"/>
      <c r="M214" s="5"/>
      <c r="N214" s="5"/>
      <c r="O214" s="5"/>
      <c r="P214" s="5"/>
      <c r="Q214" s="5"/>
    </row>
    <row r="215" spans="1:17" ht="12.75">
      <c r="A215" s="194"/>
      <c r="B215" s="188"/>
      <c r="C215" s="166"/>
      <c r="D215" s="188"/>
      <c r="E215" s="131" t="str">
        <f t="shared" ref="E215:F215" si="211">IFERROR(C215/($B215*$H$4),"")</f>
        <v/>
      </c>
      <c r="F215" s="131" t="str">
        <f t="shared" si="211"/>
        <v/>
      </c>
      <c r="G215" s="131" t="str">
        <f>IF(ISBLANK(C215),"",(POWER(E215-AVERAGE(E:E),2)+POWER(F215-AVERAGE(F:F),2)))</f>
        <v/>
      </c>
      <c r="H215" s="5"/>
      <c r="I215" s="5"/>
      <c r="J215" s="5"/>
      <c r="K215" s="5"/>
      <c r="L215" s="5"/>
      <c r="M215" s="5"/>
      <c r="N215" s="5"/>
      <c r="O215" s="5"/>
      <c r="P215" s="5"/>
      <c r="Q215" s="5"/>
    </row>
    <row r="216" spans="1:17" ht="12.75">
      <c r="A216" s="194"/>
      <c r="B216" s="188"/>
      <c r="C216" s="166"/>
      <c r="D216" s="188"/>
      <c r="E216" s="131" t="str">
        <f t="shared" ref="E216:F216" si="212">IFERROR(C216/($B216*$H$4),"")</f>
        <v/>
      </c>
      <c r="F216" s="131" t="str">
        <f t="shared" si="212"/>
        <v/>
      </c>
      <c r="G216" s="131" t="str">
        <f>IF(ISBLANK(C216),"",(POWER(E216-AVERAGE(E:E),2)+POWER(F216-AVERAGE(F:F),2)))</f>
        <v/>
      </c>
      <c r="H216" s="5"/>
      <c r="I216" s="5"/>
      <c r="J216" s="5"/>
      <c r="K216" s="5"/>
      <c r="L216" s="5"/>
      <c r="M216" s="5"/>
      <c r="N216" s="5"/>
      <c r="O216" s="5"/>
      <c r="P216" s="5"/>
      <c r="Q216" s="5"/>
    </row>
    <row r="217" spans="1:17" ht="12.75">
      <c r="A217" s="194"/>
      <c r="B217" s="188"/>
      <c r="C217" s="166"/>
      <c r="D217" s="188"/>
      <c r="E217" s="131" t="str">
        <f t="shared" ref="E217:F217" si="213">IFERROR(C217/($B217*$H$4),"")</f>
        <v/>
      </c>
      <c r="F217" s="131" t="str">
        <f t="shared" si="213"/>
        <v/>
      </c>
      <c r="G217" s="131" t="str">
        <f>IF(ISBLANK(C217),"",(POWER(E217-AVERAGE(E:E),2)+POWER(F217-AVERAGE(F:F),2)))</f>
        <v/>
      </c>
      <c r="H217" s="5"/>
      <c r="I217" s="5"/>
      <c r="J217" s="5"/>
      <c r="K217" s="5"/>
      <c r="L217" s="5"/>
      <c r="M217" s="5"/>
      <c r="N217" s="5"/>
      <c r="O217" s="5"/>
      <c r="P217" s="5"/>
      <c r="Q217" s="5"/>
    </row>
    <row r="218" spans="1:17" ht="12.75">
      <c r="A218" s="194"/>
      <c r="B218" s="188"/>
      <c r="C218" s="166"/>
      <c r="D218" s="188"/>
      <c r="E218" s="131" t="str">
        <f t="shared" ref="E218:F218" si="214">IFERROR(C218/($B218*$H$4),"")</f>
        <v/>
      </c>
      <c r="F218" s="131" t="str">
        <f t="shared" si="214"/>
        <v/>
      </c>
      <c r="G218" s="131" t="str">
        <f>IF(ISBLANK(C218),"",(POWER(E218-AVERAGE(E:E),2)+POWER(F218-AVERAGE(F:F),2)))</f>
        <v/>
      </c>
      <c r="H218" s="5"/>
      <c r="I218" s="5"/>
      <c r="J218" s="5"/>
      <c r="K218" s="5"/>
      <c r="L218" s="5"/>
      <c r="M218" s="5"/>
      <c r="N218" s="5"/>
      <c r="O218" s="5"/>
      <c r="P218" s="5"/>
      <c r="Q218" s="5"/>
    </row>
    <row r="219" spans="1:17" ht="12.75">
      <c r="A219" s="194"/>
      <c r="B219" s="188"/>
      <c r="C219" s="166"/>
      <c r="D219" s="188"/>
      <c r="E219" s="131" t="str">
        <f t="shared" ref="E219:F219" si="215">IFERROR(C219/($B219*$H$4),"")</f>
        <v/>
      </c>
      <c r="F219" s="131" t="str">
        <f t="shared" si="215"/>
        <v/>
      </c>
      <c r="G219" s="131" t="str">
        <f>IF(ISBLANK(C219),"",(POWER(E219-AVERAGE(E:E),2)+POWER(F219-AVERAGE(F:F),2)))</f>
        <v/>
      </c>
      <c r="H219" s="5"/>
      <c r="I219" s="5"/>
      <c r="J219" s="5"/>
      <c r="K219" s="5"/>
      <c r="L219" s="5"/>
      <c r="M219" s="5"/>
      <c r="N219" s="5"/>
      <c r="O219" s="5"/>
      <c r="P219" s="5"/>
      <c r="Q219" s="5"/>
    </row>
    <row r="220" spans="1:17" ht="12.75">
      <c r="A220" s="194"/>
      <c r="B220" s="188"/>
      <c r="C220" s="166"/>
      <c r="D220" s="188"/>
      <c r="E220" s="131" t="str">
        <f t="shared" ref="E220:F220" si="216">IFERROR(C220/($B220*$H$4),"")</f>
        <v/>
      </c>
      <c r="F220" s="131" t="str">
        <f t="shared" si="216"/>
        <v/>
      </c>
      <c r="G220" s="131" t="str">
        <f>IF(ISBLANK(C220),"",(POWER(E220-AVERAGE(E:E),2)+POWER(F220-AVERAGE(F:F),2)))</f>
        <v/>
      </c>
      <c r="H220" s="5"/>
      <c r="I220" s="5"/>
      <c r="J220" s="5"/>
      <c r="K220" s="5"/>
      <c r="L220" s="5"/>
      <c r="M220" s="5"/>
      <c r="N220" s="5"/>
      <c r="O220" s="5"/>
      <c r="P220" s="5"/>
      <c r="Q220" s="5"/>
    </row>
    <row r="221" spans="1:17" ht="12.75">
      <c r="A221" s="194"/>
      <c r="B221" s="188"/>
      <c r="C221" s="166"/>
      <c r="D221" s="188"/>
      <c r="E221" s="131" t="str">
        <f t="shared" ref="E221:F221" si="217">IFERROR(C221/($B221*$H$4),"")</f>
        <v/>
      </c>
      <c r="F221" s="131" t="str">
        <f t="shared" si="217"/>
        <v/>
      </c>
      <c r="G221" s="131" t="str">
        <f>IF(ISBLANK(C221),"",(POWER(E221-AVERAGE(E:E),2)+POWER(F221-AVERAGE(F:F),2)))</f>
        <v/>
      </c>
      <c r="H221" s="5"/>
      <c r="I221" s="5"/>
      <c r="J221" s="5"/>
      <c r="K221" s="5"/>
      <c r="L221" s="5"/>
      <c r="M221" s="5"/>
      <c r="N221" s="5"/>
      <c r="O221" s="5"/>
      <c r="P221" s="5"/>
      <c r="Q221" s="5"/>
    </row>
    <row r="222" spans="1:17" ht="12.75">
      <c r="A222" s="194"/>
      <c r="B222" s="188"/>
      <c r="C222" s="166"/>
      <c r="D222" s="188"/>
      <c r="E222" s="131" t="str">
        <f t="shared" ref="E222:F222" si="218">IFERROR(C222/($B222*$H$4),"")</f>
        <v/>
      </c>
      <c r="F222" s="131" t="str">
        <f t="shared" si="218"/>
        <v/>
      </c>
      <c r="G222" s="131" t="str">
        <f>IF(ISBLANK(C222),"",(POWER(E222-AVERAGE(E:E),2)+POWER(F222-AVERAGE(F:F),2)))</f>
        <v/>
      </c>
      <c r="H222" s="5"/>
      <c r="I222" s="5"/>
      <c r="J222" s="5"/>
      <c r="K222" s="5"/>
      <c r="L222" s="5"/>
      <c r="M222" s="5"/>
      <c r="N222" s="5"/>
      <c r="O222" s="5"/>
      <c r="P222" s="5"/>
      <c r="Q222" s="5"/>
    </row>
    <row r="223" spans="1:17" ht="12.75">
      <c r="A223" s="194"/>
      <c r="B223" s="188"/>
      <c r="C223" s="166"/>
      <c r="D223" s="188"/>
      <c r="E223" s="131" t="str">
        <f t="shared" ref="E223:F223" si="219">IFERROR(C223/($B223*$H$4),"")</f>
        <v/>
      </c>
      <c r="F223" s="131" t="str">
        <f t="shared" si="219"/>
        <v/>
      </c>
      <c r="G223" s="131" t="str">
        <f>IF(ISBLANK(C223),"",(POWER(E223-AVERAGE(E:E),2)+POWER(F223-AVERAGE(F:F),2)))</f>
        <v/>
      </c>
      <c r="H223" s="5"/>
      <c r="I223" s="5"/>
      <c r="J223" s="5"/>
      <c r="K223" s="5"/>
      <c r="L223" s="5"/>
      <c r="M223" s="5"/>
      <c r="N223" s="5"/>
      <c r="O223" s="5"/>
      <c r="P223" s="5"/>
      <c r="Q223" s="5"/>
    </row>
    <row r="224" spans="1:17" ht="12.75">
      <c r="A224" s="194"/>
      <c r="B224" s="188"/>
      <c r="C224" s="166"/>
      <c r="D224" s="188"/>
      <c r="E224" s="131" t="str">
        <f t="shared" ref="E224:F224" si="220">IFERROR(C224/($B224*$H$4),"")</f>
        <v/>
      </c>
      <c r="F224" s="131" t="str">
        <f t="shared" si="220"/>
        <v/>
      </c>
      <c r="G224" s="131" t="str">
        <f>IF(ISBLANK(C224),"",(POWER(E224-AVERAGE(E:E),2)+POWER(F224-AVERAGE(F:F),2)))</f>
        <v/>
      </c>
      <c r="H224" s="5"/>
      <c r="I224" s="5"/>
      <c r="J224" s="5"/>
      <c r="K224" s="5"/>
      <c r="L224" s="5"/>
      <c r="M224" s="5"/>
      <c r="N224" s="5"/>
      <c r="O224" s="5"/>
      <c r="P224" s="5"/>
      <c r="Q224" s="5"/>
    </row>
    <row r="225" spans="1:17" ht="12.75">
      <c r="A225" s="194"/>
      <c r="B225" s="188"/>
      <c r="C225" s="166"/>
      <c r="D225" s="188"/>
      <c r="E225" s="131" t="str">
        <f t="shared" ref="E225:F225" si="221">IFERROR(C225/($B225*$H$4),"")</f>
        <v/>
      </c>
      <c r="F225" s="131" t="str">
        <f t="shared" si="221"/>
        <v/>
      </c>
      <c r="G225" s="131" t="str">
        <f>IF(ISBLANK(C225),"",(POWER(E225-AVERAGE(E:E),2)+POWER(F225-AVERAGE(F:F),2)))</f>
        <v/>
      </c>
      <c r="H225" s="5"/>
      <c r="I225" s="5"/>
      <c r="J225" s="5"/>
      <c r="K225" s="5"/>
      <c r="L225" s="5"/>
      <c r="M225" s="5"/>
      <c r="N225" s="5"/>
      <c r="O225" s="5"/>
      <c r="P225" s="5"/>
      <c r="Q225" s="5"/>
    </row>
    <row r="226" spans="1:17" ht="12.75">
      <c r="A226" s="194"/>
      <c r="B226" s="188"/>
      <c r="C226" s="166"/>
      <c r="D226" s="188"/>
      <c r="E226" s="131" t="str">
        <f t="shared" ref="E226:F226" si="222">IFERROR(C226/($B226*$H$4),"")</f>
        <v/>
      </c>
      <c r="F226" s="131" t="str">
        <f t="shared" si="222"/>
        <v/>
      </c>
      <c r="G226" s="131" t="str">
        <f>IF(ISBLANK(C226),"",(POWER(E226-AVERAGE(E:E),2)+POWER(F226-AVERAGE(F:F),2)))</f>
        <v/>
      </c>
      <c r="H226" s="5"/>
      <c r="I226" s="5"/>
      <c r="J226" s="5"/>
      <c r="K226" s="5"/>
      <c r="L226" s="5"/>
      <c r="M226" s="5"/>
      <c r="N226" s="5"/>
      <c r="O226" s="5"/>
      <c r="P226" s="5"/>
      <c r="Q226" s="5"/>
    </row>
    <row r="227" spans="1:17" ht="12.75">
      <c r="A227" s="194"/>
      <c r="B227" s="188"/>
      <c r="C227" s="166"/>
      <c r="D227" s="188"/>
      <c r="E227" s="131" t="str">
        <f t="shared" ref="E227:F227" si="223">IFERROR(C227/($B227*$H$4),"")</f>
        <v/>
      </c>
      <c r="F227" s="131" t="str">
        <f t="shared" si="223"/>
        <v/>
      </c>
      <c r="G227" s="131" t="str">
        <f>IF(ISBLANK(C227),"",(POWER(E227-AVERAGE(E:E),2)+POWER(F227-AVERAGE(F:F),2)))</f>
        <v/>
      </c>
      <c r="H227" s="5"/>
      <c r="I227" s="5"/>
      <c r="J227" s="5"/>
      <c r="K227" s="5"/>
      <c r="L227" s="5"/>
      <c r="M227" s="5"/>
      <c r="N227" s="5"/>
      <c r="O227" s="5"/>
      <c r="P227" s="5"/>
      <c r="Q227" s="5"/>
    </row>
    <row r="228" spans="1:17" ht="12.75">
      <c r="A228" s="194"/>
      <c r="B228" s="188"/>
      <c r="C228" s="166"/>
      <c r="D228" s="188"/>
      <c r="E228" s="131" t="str">
        <f t="shared" ref="E228:F228" si="224">IFERROR(C228/($B228*$H$4),"")</f>
        <v/>
      </c>
      <c r="F228" s="131" t="str">
        <f t="shared" si="224"/>
        <v/>
      </c>
      <c r="G228" s="131" t="str">
        <f>IF(ISBLANK(C228),"",(POWER(E228-AVERAGE(E:E),2)+POWER(F228-AVERAGE(F:F),2)))</f>
        <v/>
      </c>
      <c r="H228" s="5"/>
      <c r="I228" s="5"/>
      <c r="J228" s="5"/>
      <c r="K228" s="5"/>
      <c r="L228" s="5"/>
      <c r="M228" s="5"/>
      <c r="N228" s="5"/>
      <c r="O228" s="5"/>
      <c r="P228" s="5"/>
      <c r="Q228" s="5"/>
    </row>
    <row r="229" spans="1:17" ht="12.75">
      <c r="A229" s="194"/>
      <c r="B229" s="188"/>
      <c r="C229" s="166"/>
      <c r="D229" s="188"/>
      <c r="E229" s="131" t="str">
        <f t="shared" ref="E229:F229" si="225">IFERROR(C229/($B229*$H$4),"")</f>
        <v/>
      </c>
      <c r="F229" s="131" t="str">
        <f t="shared" si="225"/>
        <v/>
      </c>
      <c r="G229" s="131" t="str">
        <f>IF(ISBLANK(C229),"",(POWER(E229-AVERAGE(E:E),2)+POWER(F229-AVERAGE(F:F),2)))</f>
        <v/>
      </c>
      <c r="H229" s="5"/>
      <c r="I229" s="5"/>
      <c r="J229" s="5"/>
      <c r="K229" s="5"/>
      <c r="L229" s="5"/>
      <c r="M229" s="5"/>
      <c r="N229" s="5"/>
      <c r="O229" s="5"/>
      <c r="P229" s="5"/>
      <c r="Q229" s="5"/>
    </row>
    <row r="230" spans="1:17" ht="12.75">
      <c r="A230" s="194"/>
      <c r="B230" s="188"/>
      <c r="C230" s="166"/>
      <c r="D230" s="188"/>
      <c r="E230" s="131" t="str">
        <f t="shared" ref="E230:F230" si="226">IFERROR(C230/($B230*$H$4),"")</f>
        <v/>
      </c>
      <c r="F230" s="131" t="str">
        <f t="shared" si="226"/>
        <v/>
      </c>
      <c r="G230" s="131" t="str">
        <f>IF(ISBLANK(C230),"",(POWER(E230-AVERAGE(E:E),2)+POWER(F230-AVERAGE(F:F),2)))</f>
        <v/>
      </c>
      <c r="H230" s="5"/>
      <c r="I230" s="5"/>
      <c r="J230" s="5"/>
      <c r="K230" s="5"/>
      <c r="L230" s="5"/>
      <c r="M230" s="5"/>
      <c r="N230" s="5"/>
      <c r="O230" s="5"/>
      <c r="P230" s="5"/>
      <c r="Q230" s="5"/>
    </row>
    <row r="231" spans="1:17" ht="12.75">
      <c r="A231" s="194"/>
      <c r="B231" s="188"/>
      <c r="C231" s="166"/>
      <c r="D231" s="188"/>
      <c r="E231" s="131" t="str">
        <f t="shared" ref="E231:F231" si="227">IFERROR(C231/($B231*$H$4),"")</f>
        <v/>
      </c>
      <c r="F231" s="131" t="str">
        <f t="shared" si="227"/>
        <v/>
      </c>
      <c r="G231" s="131" t="str">
        <f>IF(ISBLANK(C231),"",(POWER(E231-AVERAGE(E:E),2)+POWER(F231-AVERAGE(F:F),2)))</f>
        <v/>
      </c>
      <c r="H231" s="5"/>
      <c r="I231" s="5"/>
      <c r="J231" s="5"/>
      <c r="K231" s="5"/>
      <c r="L231" s="5"/>
      <c r="M231" s="5"/>
      <c r="N231" s="5"/>
      <c r="O231" s="5"/>
      <c r="P231" s="5"/>
      <c r="Q231" s="5"/>
    </row>
    <row r="232" spans="1:17" ht="12.75">
      <c r="A232" s="194"/>
      <c r="B232" s="188"/>
      <c r="C232" s="166"/>
      <c r="D232" s="188"/>
      <c r="E232" s="131" t="str">
        <f t="shared" ref="E232:F232" si="228">IFERROR(C232/($B232*$H$4),"")</f>
        <v/>
      </c>
      <c r="F232" s="131" t="str">
        <f t="shared" si="228"/>
        <v/>
      </c>
      <c r="G232" s="131" t="str">
        <f>IF(ISBLANK(C232),"",(POWER(E232-AVERAGE(E:E),2)+POWER(F232-AVERAGE(F:F),2)))</f>
        <v/>
      </c>
      <c r="H232" s="5"/>
      <c r="I232" s="5"/>
      <c r="J232" s="5"/>
      <c r="K232" s="5"/>
      <c r="L232" s="5"/>
      <c r="M232" s="5"/>
      <c r="N232" s="5"/>
      <c r="O232" s="5"/>
      <c r="P232" s="5"/>
      <c r="Q232" s="5"/>
    </row>
    <row r="233" spans="1:17" ht="12.75">
      <c r="A233" s="194"/>
      <c r="B233" s="188"/>
      <c r="C233" s="166"/>
      <c r="D233" s="188"/>
      <c r="E233" s="131" t="str">
        <f t="shared" ref="E233:F233" si="229">IFERROR(C233/($B233*$H$4),"")</f>
        <v/>
      </c>
      <c r="F233" s="131" t="str">
        <f t="shared" si="229"/>
        <v/>
      </c>
      <c r="G233" s="131" t="str">
        <f>IF(ISBLANK(C233),"",(POWER(E233-AVERAGE(E:E),2)+POWER(F233-AVERAGE(F:F),2)))</f>
        <v/>
      </c>
      <c r="H233" s="5"/>
      <c r="I233" s="5"/>
      <c r="J233" s="5"/>
      <c r="K233" s="5"/>
      <c r="L233" s="5"/>
      <c r="M233" s="5"/>
      <c r="N233" s="5"/>
      <c r="O233" s="5"/>
      <c r="P233" s="5"/>
      <c r="Q233" s="5"/>
    </row>
    <row r="234" spans="1:17" ht="12.75">
      <c r="A234" s="194"/>
      <c r="B234" s="188"/>
      <c r="C234" s="166"/>
      <c r="D234" s="188"/>
      <c r="E234" s="131" t="str">
        <f t="shared" ref="E234:F234" si="230">IFERROR(C234/($B234*$H$4),"")</f>
        <v/>
      </c>
      <c r="F234" s="131" t="str">
        <f t="shared" si="230"/>
        <v/>
      </c>
      <c r="G234" s="131" t="str">
        <f>IF(ISBLANK(C234),"",(POWER(E234-AVERAGE(E:E),2)+POWER(F234-AVERAGE(F:F),2)))</f>
        <v/>
      </c>
      <c r="H234" s="5"/>
      <c r="I234" s="5"/>
      <c r="J234" s="5"/>
      <c r="K234" s="5"/>
      <c r="L234" s="5"/>
      <c r="M234" s="5"/>
      <c r="N234" s="5"/>
      <c r="O234" s="5"/>
      <c r="P234" s="5"/>
      <c r="Q234" s="5"/>
    </row>
    <row r="235" spans="1:17" ht="12.75">
      <c r="A235" s="194"/>
      <c r="B235" s="188"/>
      <c r="C235" s="166"/>
      <c r="D235" s="188"/>
      <c r="E235" s="131" t="str">
        <f t="shared" ref="E235:F235" si="231">IFERROR(C235/($B235*$H$4),"")</f>
        <v/>
      </c>
      <c r="F235" s="131" t="str">
        <f t="shared" si="231"/>
        <v/>
      </c>
      <c r="G235" s="131" t="str">
        <f>IF(ISBLANK(C235),"",(POWER(E235-AVERAGE(E:E),2)+POWER(F235-AVERAGE(F:F),2)))</f>
        <v/>
      </c>
      <c r="H235" s="5"/>
      <c r="I235" s="5"/>
      <c r="J235" s="5"/>
      <c r="K235" s="5"/>
      <c r="L235" s="5"/>
      <c r="M235" s="5"/>
      <c r="N235" s="5"/>
      <c r="O235" s="5"/>
      <c r="P235" s="5"/>
      <c r="Q235" s="5"/>
    </row>
    <row r="236" spans="1:17" ht="12.75">
      <c r="A236" s="194"/>
      <c r="B236" s="188"/>
      <c r="C236" s="166"/>
      <c r="D236" s="188"/>
      <c r="E236" s="131" t="str">
        <f t="shared" ref="E236:F236" si="232">IFERROR(C236/($B236*$H$4),"")</f>
        <v/>
      </c>
      <c r="F236" s="131" t="str">
        <f t="shared" si="232"/>
        <v/>
      </c>
      <c r="G236" s="131" t="str">
        <f>IF(ISBLANK(C236),"",(POWER(E236-AVERAGE(E:E),2)+POWER(F236-AVERAGE(F:F),2)))</f>
        <v/>
      </c>
      <c r="H236" s="5"/>
      <c r="I236" s="5"/>
      <c r="J236" s="5"/>
      <c r="K236" s="5"/>
      <c r="L236" s="5"/>
      <c r="M236" s="5"/>
      <c r="N236" s="5"/>
      <c r="O236" s="5"/>
      <c r="P236" s="5"/>
      <c r="Q236" s="5"/>
    </row>
    <row r="237" spans="1:17" ht="12.75">
      <c r="A237" s="194"/>
      <c r="B237" s="188"/>
      <c r="C237" s="166"/>
      <c r="D237" s="188"/>
      <c r="E237" s="131" t="str">
        <f t="shared" ref="E237:F237" si="233">IFERROR(C237/($B237*$H$4),"")</f>
        <v/>
      </c>
      <c r="F237" s="131" t="str">
        <f t="shared" si="233"/>
        <v/>
      </c>
      <c r="G237" s="131" t="str">
        <f>IF(ISBLANK(C237),"",(POWER(E237-AVERAGE(E:E),2)+POWER(F237-AVERAGE(F:F),2)))</f>
        <v/>
      </c>
      <c r="H237" s="5"/>
      <c r="I237" s="5"/>
      <c r="J237" s="5"/>
      <c r="K237" s="5"/>
      <c r="L237" s="5"/>
      <c r="M237" s="5"/>
      <c r="N237" s="5"/>
      <c r="O237" s="5"/>
      <c r="P237" s="5"/>
      <c r="Q237" s="5"/>
    </row>
    <row r="238" spans="1:17" ht="12.75">
      <c r="A238" s="194"/>
      <c r="B238" s="188"/>
      <c r="C238" s="166"/>
      <c r="D238" s="188"/>
      <c r="E238" s="131" t="str">
        <f t="shared" ref="E238:F238" si="234">IFERROR(C238/($B238*$H$4),"")</f>
        <v/>
      </c>
      <c r="F238" s="131" t="str">
        <f t="shared" si="234"/>
        <v/>
      </c>
      <c r="G238" s="131" t="str">
        <f>IF(ISBLANK(C238),"",(POWER(E238-AVERAGE(E:E),2)+POWER(F238-AVERAGE(F:F),2)))</f>
        <v/>
      </c>
      <c r="H238" s="5"/>
      <c r="I238" s="5"/>
      <c r="J238" s="5"/>
      <c r="K238" s="5"/>
      <c r="L238" s="5"/>
      <c r="M238" s="5"/>
      <c r="N238" s="5"/>
      <c r="O238" s="5"/>
      <c r="P238" s="5"/>
      <c r="Q238" s="5"/>
    </row>
    <row r="239" spans="1:17" ht="12.75">
      <c r="A239" s="194"/>
      <c r="B239" s="188"/>
      <c r="C239" s="166"/>
      <c r="D239" s="188"/>
      <c r="E239" s="131" t="str">
        <f t="shared" ref="E239:F239" si="235">IFERROR(C239/($B239*$H$4),"")</f>
        <v/>
      </c>
      <c r="F239" s="131" t="str">
        <f t="shared" si="235"/>
        <v/>
      </c>
      <c r="G239" s="131" t="str">
        <f>IF(ISBLANK(C239),"",(POWER(E239-AVERAGE(E:E),2)+POWER(F239-AVERAGE(F:F),2)))</f>
        <v/>
      </c>
      <c r="H239" s="5"/>
      <c r="I239" s="5"/>
      <c r="J239" s="5"/>
      <c r="K239" s="5"/>
      <c r="L239" s="5"/>
      <c r="M239" s="5"/>
      <c r="N239" s="5"/>
      <c r="O239" s="5"/>
      <c r="P239" s="5"/>
      <c r="Q239" s="5"/>
    </row>
    <row r="240" spans="1:17" ht="12.75">
      <c r="A240" s="194"/>
      <c r="B240" s="188"/>
      <c r="C240" s="166"/>
      <c r="D240" s="188"/>
      <c r="E240" s="131" t="str">
        <f t="shared" ref="E240:F240" si="236">IFERROR(C240/($B240*$H$4),"")</f>
        <v/>
      </c>
      <c r="F240" s="131" t="str">
        <f t="shared" si="236"/>
        <v/>
      </c>
      <c r="G240" s="131" t="str">
        <f>IF(ISBLANK(C240),"",(POWER(E240-AVERAGE(E:E),2)+POWER(F240-AVERAGE(F:F),2)))</f>
        <v/>
      </c>
      <c r="H240" s="5"/>
      <c r="I240" s="5"/>
      <c r="J240" s="5"/>
      <c r="K240" s="5"/>
      <c r="L240" s="5"/>
      <c r="M240" s="5"/>
      <c r="N240" s="5"/>
      <c r="O240" s="5"/>
      <c r="P240" s="5"/>
      <c r="Q240" s="5"/>
    </row>
    <row r="241" spans="1:17" ht="12.75">
      <c r="A241" s="194"/>
      <c r="B241" s="188"/>
      <c r="C241" s="166"/>
      <c r="D241" s="188"/>
      <c r="E241" s="131" t="str">
        <f t="shared" ref="E241:F241" si="237">IFERROR(C241/($B241*$H$4),"")</f>
        <v/>
      </c>
      <c r="F241" s="131" t="str">
        <f t="shared" si="237"/>
        <v/>
      </c>
      <c r="G241" s="131" t="str">
        <f>IF(ISBLANK(C241),"",(POWER(E241-AVERAGE(E:E),2)+POWER(F241-AVERAGE(F:F),2)))</f>
        <v/>
      </c>
      <c r="H241" s="5"/>
      <c r="I241" s="5"/>
      <c r="J241" s="5"/>
      <c r="K241" s="5"/>
      <c r="L241" s="5"/>
      <c r="M241" s="5"/>
      <c r="N241" s="5"/>
      <c r="O241" s="5"/>
      <c r="P241" s="5"/>
      <c r="Q241" s="5"/>
    </row>
    <row r="242" spans="1:17" ht="12.75">
      <c r="A242" s="194"/>
      <c r="B242" s="188"/>
      <c r="C242" s="166"/>
      <c r="D242" s="188"/>
      <c r="E242" s="131" t="str">
        <f t="shared" ref="E242:F242" si="238">IFERROR(C242/($B242*$H$4),"")</f>
        <v/>
      </c>
      <c r="F242" s="131" t="str">
        <f t="shared" si="238"/>
        <v/>
      </c>
      <c r="G242" s="131" t="str">
        <f>IF(ISBLANK(C242),"",(POWER(E242-AVERAGE(E:E),2)+POWER(F242-AVERAGE(F:F),2)))</f>
        <v/>
      </c>
      <c r="H242" s="5"/>
      <c r="I242" s="5"/>
      <c r="J242" s="5"/>
      <c r="K242" s="5"/>
      <c r="L242" s="5"/>
      <c r="M242" s="5"/>
      <c r="N242" s="5"/>
      <c r="O242" s="5"/>
      <c r="P242" s="5"/>
      <c r="Q242" s="5"/>
    </row>
    <row r="243" spans="1:17" ht="12.75">
      <c r="A243" s="194"/>
      <c r="B243" s="188"/>
      <c r="C243" s="166"/>
      <c r="D243" s="188"/>
      <c r="E243" s="131" t="str">
        <f t="shared" ref="E243:F243" si="239">IFERROR(C243/($B243*$H$4),"")</f>
        <v/>
      </c>
      <c r="F243" s="131" t="str">
        <f t="shared" si="239"/>
        <v/>
      </c>
      <c r="G243" s="131" t="str">
        <f>IF(ISBLANK(C243),"",(POWER(E243-AVERAGE(E:E),2)+POWER(F243-AVERAGE(F:F),2)))</f>
        <v/>
      </c>
      <c r="H243" s="5"/>
      <c r="I243" s="5"/>
      <c r="J243" s="5"/>
      <c r="K243" s="5"/>
      <c r="L243" s="5"/>
      <c r="M243" s="5"/>
      <c r="N243" s="5"/>
      <c r="O243" s="5"/>
      <c r="P243" s="5"/>
      <c r="Q243" s="5"/>
    </row>
    <row r="244" spans="1:17" ht="12.75">
      <c r="A244" s="194"/>
      <c r="B244" s="188"/>
      <c r="C244" s="166"/>
      <c r="D244" s="188"/>
      <c r="E244" s="131" t="str">
        <f t="shared" ref="E244:F244" si="240">IFERROR(C244/($B244*$H$4),"")</f>
        <v/>
      </c>
      <c r="F244" s="131" t="str">
        <f t="shared" si="240"/>
        <v/>
      </c>
      <c r="G244" s="131" t="str">
        <f>IF(ISBLANK(C244),"",(POWER(E244-AVERAGE(E:E),2)+POWER(F244-AVERAGE(F:F),2)))</f>
        <v/>
      </c>
      <c r="H244" s="5"/>
      <c r="I244" s="5"/>
      <c r="J244" s="5"/>
      <c r="K244" s="5"/>
      <c r="L244" s="5"/>
      <c r="M244" s="5"/>
      <c r="N244" s="5"/>
      <c r="O244" s="5"/>
      <c r="P244" s="5"/>
      <c r="Q244" s="5"/>
    </row>
    <row r="245" spans="1:17" ht="12.75">
      <c r="A245" s="194"/>
      <c r="B245" s="188"/>
      <c r="C245" s="166"/>
      <c r="D245" s="188"/>
      <c r="E245" s="131" t="str">
        <f t="shared" ref="E245:F245" si="241">IFERROR(C245/($B245*$H$4),"")</f>
        <v/>
      </c>
      <c r="F245" s="131" t="str">
        <f t="shared" si="241"/>
        <v/>
      </c>
      <c r="G245" s="131" t="str">
        <f>IF(ISBLANK(C245),"",(POWER(E245-AVERAGE(E:E),2)+POWER(F245-AVERAGE(F:F),2)))</f>
        <v/>
      </c>
      <c r="H245" s="5"/>
      <c r="I245" s="5"/>
      <c r="J245" s="5"/>
      <c r="K245" s="5"/>
      <c r="L245" s="5"/>
      <c r="M245" s="5"/>
      <c r="N245" s="5"/>
      <c r="O245" s="5"/>
      <c r="P245" s="5"/>
      <c r="Q245" s="5"/>
    </row>
    <row r="246" spans="1:17" ht="12.75">
      <c r="A246" s="194"/>
      <c r="B246" s="188"/>
      <c r="C246" s="166"/>
      <c r="D246" s="188"/>
      <c r="E246" s="131" t="str">
        <f t="shared" ref="E246:F246" si="242">IFERROR(C246/($B246*$H$4),"")</f>
        <v/>
      </c>
      <c r="F246" s="131" t="str">
        <f t="shared" si="242"/>
        <v/>
      </c>
      <c r="G246" s="131" t="str">
        <f>IF(ISBLANK(C246),"",(POWER(E246-AVERAGE(E:E),2)+POWER(F246-AVERAGE(F:F),2)))</f>
        <v/>
      </c>
      <c r="H246" s="5"/>
      <c r="I246" s="5"/>
      <c r="J246" s="5"/>
      <c r="K246" s="5"/>
      <c r="L246" s="5"/>
      <c r="M246" s="5"/>
      <c r="N246" s="5"/>
      <c r="O246" s="5"/>
      <c r="P246" s="5"/>
      <c r="Q246" s="5"/>
    </row>
    <row r="247" spans="1:17" ht="12.75">
      <c r="A247" s="194"/>
      <c r="B247" s="188"/>
      <c r="C247" s="166"/>
      <c r="D247" s="188"/>
      <c r="E247" s="131" t="str">
        <f t="shared" ref="E247:F247" si="243">IFERROR(C247/($B247*$H$4),"")</f>
        <v/>
      </c>
      <c r="F247" s="131" t="str">
        <f t="shared" si="243"/>
        <v/>
      </c>
      <c r="G247" s="131" t="str">
        <f>IF(ISBLANK(C247),"",(POWER(E247-AVERAGE(E:E),2)+POWER(F247-AVERAGE(F:F),2)))</f>
        <v/>
      </c>
      <c r="H247" s="5"/>
      <c r="I247" s="5"/>
      <c r="J247" s="5"/>
      <c r="K247" s="5"/>
      <c r="L247" s="5"/>
      <c r="M247" s="5"/>
      <c r="N247" s="5"/>
      <c r="O247" s="5"/>
      <c r="P247" s="5"/>
      <c r="Q247" s="5"/>
    </row>
    <row r="248" spans="1:17" ht="12.75">
      <c r="A248" s="194"/>
      <c r="B248" s="188"/>
      <c r="C248" s="166"/>
      <c r="D248" s="188"/>
      <c r="E248" s="131" t="str">
        <f t="shared" ref="E248:F248" si="244">IFERROR(C248/($B248*$H$4),"")</f>
        <v/>
      </c>
      <c r="F248" s="131" t="str">
        <f t="shared" si="244"/>
        <v/>
      </c>
      <c r="G248" s="131" t="str">
        <f>IF(ISBLANK(C248),"",(POWER(E248-AVERAGE(E:E),2)+POWER(F248-AVERAGE(F:F),2)))</f>
        <v/>
      </c>
      <c r="H248" s="5"/>
      <c r="I248" s="5"/>
      <c r="J248" s="5"/>
      <c r="K248" s="5"/>
      <c r="L248" s="5"/>
      <c r="M248" s="5"/>
      <c r="N248" s="5"/>
      <c r="O248" s="5"/>
      <c r="P248" s="5"/>
      <c r="Q248" s="5"/>
    </row>
    <row r="249" spans="1:17" ht="12.75">
      <c r="A249" s="194"/>
      <c r="B249" s="188"/>
      <c r="C249" s="166"/>
      <c r="D249" s="188"/>
      <c r="E249" s="131" t="str">
        <f t="shared" ref="E249:F249" si="245">IFERROR(C249/($B249*$H$4),"")</f>
        <v/>
      </c>
      <c r="F249" s="131" t="str">
        <f t="shared" si="245"/>
        <v/>
      </c>
      <c r="G249" s="131" t="str">
        <f>IF(ISBLANK(C249),"",(POWER(E249-AVERAGE(E:E),2)+POWER(F249-AVERAGE(F:F),2)))</f>
        <v/>
      </c>
      <c r="H249" s="5"/>
      <c r="I249" s="5"/>
      <c r="J249" s="5"/>
      <c r="K249" s="5"/>
      <c r="L249" s="5"/>
      <c r="M249" s="5"/>
      <c r="N249" s="5"/>
      <c r="O249" s="5"/>
      <c r="P249" s="5"/>
      <c r="Q249" s="5"/>
    </row>
    <row r="250" spans="1:17" ht="12.75">
      <c r="A250" s="194"/>
      <c r="B250" s="188"/>
      <c r="C250" s="166"/>
      <c r="D250" s="188"/>
      <c r="E250" s="131" t="str">
        <f t="shared" ref="E250:F250" si="246">IFERROR(C250/($B250*$H$4),"")</f>
        <v/>
      </c>
      <c r="F250" s="131" t="str">
        <f t="shared" si="246"/>
        <v/>
      </c>
      <c r="G250" s="131" t="str">
        <f>IF(ISBLANK(C250),"",(POWER(E250-AVERAGE(E:E),2)+POWER(F250-AVERAGE(F:F),2)))</f>
        <v/>
      </c>
      <c r="H250" s="5"/>
      <c r="I250" s="5"/>
      <c r="J250" s="5"/>
      <c r="K250" s="5"/>
      <c r="L250" s="5"/>
      <c r="M250" s="5"/>
      <c r="N250" s="5"/>
      <c r="O250" s="5"/>
      <c r="P250" s="5"/>
      <c r="Q250" s="5"/>
    </row>
    <row r="251" spans="1:17" ht="12.75">
      <c r="A251" s="194"/>
      <c r="B251" s="188"/>
      <c r="C251" s="166"/>
      <c r="D251" s="188"/>
      <c r="E251" s="131" t="str">
        <f t="shared" ref="E251:F251" si="247">IFERROR(C251/($B251*$H$4),"")</f>
        <v/>
      </c>
      <c r="F251" s="131" t="str">
        <f t="shared" si="247"/>
        <v/>
      </c>
      <c r="G251" s="131" t="str">
        <f>IF(ISBLANK(C251),"",(POWER(E251-AVERAGE(E:E),2)+POWER(F251-AVERAGE(F:F),2)))</f>
        <v/>
      </c>
      <c r="H251" s="5"/>
      <c r="I251" s="5"/>
      <c r="J251" s="5"/>
      <c r="K251" s="5"/>
      <c r="L251" s="5"/>
      <c r="M251" s="5"/>
      <c r="N251" s="5"/>
      <c r="O251" s="5"/>
      <c r="P251" s="5"/>
      <c r="Q251" s="5"/>
    </row>
    <row r="252" spans="1:17" ht="12.75">
      <c r="A252" s="194"/>
      <c r="B252" s="188"/>
      <c r="C252" s="166"/>
      <c r="D252" s="188"/>
      <c r="E252" s="131" t="str">
        <f t="shared" ref="E252:F252" si="248">IFERROR(C252/($B252*$H$4),"")</f>
        <v/>
      </c>
      <c r="F252" s="131" t="str">
        <f t="shared" si="248"/>
        <v/>
      </c>
      <c r="G252" s="131" t="str">
        <f>IF(ISBLANK(C252),"",(POWER(E252-AVERAGE(E:E),2)+POWER(F252-AVERAGE(F:F),2)))</f>
        <v/>
      </c>
      <c r="H252" s="5"/>
      <c r="I252" s="5"/>
      <c r="J252" s="5"/>
      <c r="K252" s="5"/>
      <c r="L252" s="5"/>
      <c r="M252" s="5"/>
      <c r="N252" s="5"/>
      <c r="O252" s="5"/>
      <c r="P252" s="5"/>
      <c r="Q252" s="5"/>
    </row>
    <row r="253" spans="1:17" ht="12.75">
      <c r="A253" s="194"/>
      <c r="B253" s="188"/>
      <c r="C253" s="166"/>
      <c r="D253" s="188"/>
      <c r="E253" s="131" t="str">
        <f t="shared" ref="E253:F253" si="249">IFERROR(C253/($B253*$H$4),"")</f>
        <v/>
      </c>
      <c r="F253" s="131" t="str">
        <f t="shared" si="249"/>
        <v/>
      </c>
      <c r="G253" s="131" t="str">
        <f>IF(ISBLANK(C253),"",(POWER(E253-AVERAGE(E:E),2)+POWER(F253-AVERAGE(F:F),2)))</f>
        <v/>
      </c>
      <c r="H253" s="5"/>
      <c r="I253" s="5"/>
      <c r="J253" s="5"/>
      <c r="K253" s="5"/>
      <c r="L253" s="5"/>
      <c r="M253" s="5"/>
      <c r="N253" s="5"/>
      <c r="O253" s="5"/>
      <c r="P253" s="5"/>
      <c r="Q253" s="5"/>
    </row>
    <row r="254" spans="1:17" ht="12.75">
      <c r="A254" s="194"/>
      <c r="B254" s="188"/>
      <c r="C254" s="166"/>
      <c r="D254" s="188"/>
      <c r="E254" s="131" t="str">
        <f t="shared" ref="E254:F254" si="250">IFERROR(C254/($B254*$H$4),"")</f>
        <v/>
      </c>
      <c r="F254" s="131" t="str">
        <f t="shared" si="250"/>
        <v/>
      </c>
      <c r="G254" s="131" t="str">
        <f>IF(ISBLANK(C254),"",(POWER(E254-AVERAGE(E:E),2)+POWER(F254-AVERAGE(F:F),2)))</f>
        <v/>
      </c>
      <c r="H254" s="5"/>
      <c r="I254" s="5"/>
      <c r="J254" s="5"/>
      <c r="K254" s="5"/>
      <c r="L254" s="5"/>
      <c r="M254" s="5"/>
      <c r="N254" s="5"/>
      <c r="O254" s="5"/>
      <c r="P254" s="5"/>
      <c r="Q254" s="5"/>
    </row>
    <row r="255" spans="1:17" ht="12.75">
      <c r="A255" s="194"/>
      <c r="B255" s="188"/>
      <c r="C255" s="166"/>
      <c r="D255" s="188"/>
      <c r="E255" s="131" t="str">
        <f t="shared" ref="E255:F255" si="251">IFERROR(C255/($B255*$H$4),"")</f>
        <v/>
      </c>
      <c r="F255" s="131" t="str">
        <f t="shared" si="251"/>
        <v/>
      </c>
      <c r="G255" s="131" t="str">
        <f>IF(ISBLANK(C255),"",(POWER(E255-AVERAGE(E:E),2)+POWER(F255-AVERAGE(F:F),2)))</f>
        <v/>
      </c>
      <c r="H255" s="5"/>
      <c r="I255" s="5"/>
      <c r="J255" s="5"/>
      <c r="K255" s="5"/>
      <c r="L255" s="5"/>
      <c r="M255" s="5"/>
      <c r="N255" s="5"/>
      <c r="O255" s="5"/>
      <c r="P255" s="5"/>
      <c r="Q255" s="5"/>
    </row>
    <row r="256" spans="1:17" ht="12.75">
      <c r="A256" s="194"/>
      <c r="B256" s="188"/>
      <c r="C256" s="166"/>
      <c r="D256" s="188"/>
      <c r="E256" s="131" t="str">
        <f t="shared" ref="E256:F256" si="252">IFERROR(C256/($B256*$H$4),"")</f>
        <v/>
      </c>
      <c r="F256" s="131" t="str">
        <f t="shared" si="252"/>
        <v/>
      </c>
      <c r="G256" s="131" t="str">
        <f>IF(ISBLANK(C256),"",(POWER(E256-AVERAGE(E:E),2)+POWER(F256-AVERAGE(F:F),2)))</f>
        <v/>
      </c>
      <c r="H256" s="5"/>
      <c r="I256" s="5"/>
      <c r="J256" s="5"/>
      <c r="K256" s="5"/>
      <c r="L256" s="5"/>
      <c r="M256" s="5"/>
      <c r="N256" s="5"/>
      <c r="O256" s="5"/>
      <c r="P256" s="5"/>
      <c r="Q256" s="5"/>
    </row>
    <row r="257" spans="1:17" ht="12.75">
      <c r="A257" s="194"/>
      <c r="B257" s="188"/>
      <c r="C257" s="166"/>
      <c r="D257" s="188"/>
      <c r="E257" s="131" t="str">
        <f t="shared" ref="E257:F257" si="253">IFERROR(C257/($B257*$H$4),"")</f>
        <v/>
      </c>
      <c r="F257" s="131" t="str">
        <f t="shared" si="253"/>
        <v/>
      </c>
      <c r="G257" s="131" t="str">
        <f>IF(ISBLANK(C257),"",(POWER(E257-AVERAGE(E:E),2)+POWER(F257-AVERAGE(F:F),2)))</f>
        <v/>
      </c>
      <c r="H257" s="5"/>
      <c r="I257" s="5"/>
      <c r="J257" s="5"/>
      <c r="K257" s="5"/>
      <c r="L257" s="5"/>
      <c r="M257" s="5"/>
      <c r="N257" s="5"/>
      <c r="O257" s="5"/>
      <c r="P257" s="5"/>
      <c r="Q257" s="5"/>
    </row>
    <row r="258" spans="1:17" ht="12.75">
      <c r="A258" s="194"/>
      <c r="B258" s="188"/>
      <c r="C258" s="166"/>
      <c r="D258" s="188"/>
      <c r="E258" s="131" t="str">
        <f t="shared" ref="E258:F258" si="254">IFERROR(C258/($B258*$H$4),"")</f>
        <v/>
      </c>
      <c r="F258" s="131" t="str">
        <f t="shared" si="254"/>
        <v/>
      </c>
      <c r="G258" s="131" t="str">
        <f>IF(ISBLANK(C258),"",(POWER(E258-AVERAGE(E:E),2)+POWER(F258-AVERAGE(F:F),2)))</f>
        <v/>
      </c>
      <c r="H258" s="5"/>
      <c r="I258" s="5"/>
      <c r="J258" s="5"/>
      <c r="K258" s="5"/>
      <c r="L258" s="5"/>
      <c r="M258" s="5"/>
      <c r="N258" s="5"/>
      <c r="O258" s="5"/>
      <c r="P258" s="5"/>
      <c r="Q258" s="5"/>
    </row>
    <row r="259" spans="1:17" ht="12.75">
      <c r="A259" s="194"/>
      <c r="B259" s="188"/>
      <c r="C259" s="166"/>
      <c r="D259" s="188"/>
      <c r="E259" s="131" t="str">
        <f t="shared" ref="E259:F259" si="255">IFERROR(C259/($B259*$H$4),"")</f>
        <v/>
      </c>
      <c r="F259" s="131" t="str">
        <f t="shared" si="255"/>
        <v/>
      </c>
      <c r="G259" s="131" t="str">
        <f>IF(ISBLANK(C259),"",(POWER(E259-AVERAGE(E:E),2)+POWER(F259-AVERAGE(F:F),2)))</f>
        <v/>
      </c>
      <c r="H259" s="5"/>
      <c r="I259" s="5"/>
      <c r="J259" s="5"/>
      <c r="K259" s="5"/>
      <c r="L259" s="5"/>
      <c r="M259" s="5"/>
      <c r="N259" s="5"/>
      <c r="O259" s="5"/>
      <c r="P259" s="5"/>
      <c r="Q259" s="5"/>
    </row>
    <row r="260" spans="1:17" ht="12.75">
      <c r="A260" s="194"/>
      <c r="B260" s="188"/>
      <c r="C260" s="166"/>
      <c r="D260" s="188"/>
      <c r="E260" s="131" t="str">
        <f t="shared" ref="E260:F260" si="256">IFERROR(C260/($B260*$H$4),"")</f>
        <v/>
      </c>
      <c r="F260" s="131" t="str">
        <f t="shared" si="256"/>
        <v/>
      </c>
      <c r="G260" s="131" t="str">
        <f>IF(ISBLANK(C260),"",(POWER(E260-AVERAGE(E:E),2)+POWER(F260-AVERAGE(F:F),2)))</f>
        <v/>
      </c>
      <c r="H260" s="5"/>
      <c r="I260" s="5"/>
      <c r="J260" s="5"/>
      <c r="K260" s="5"/>
      <c r="L260" s="5"/>
      <c r="M260" s="5"/>
      <c r="N260" s="5"/>
      <c r="O260" s="5"/>
      <c r="P260" s="5"/>
      <c r="Q260" s="5"/>
    </row>
    <row r="261" spans="1:17" ht="12.75">
      <c r="A261" s="194"/>
      <c r="B261" s="188"/>
      <c r="C261" s="166"/>
      <c r="D261" s="188"/>
      <c r="E261" s="131" t="str">
        <f t="shared" ref="E261:F261" si="257">IFERROR(C261/($B261*$H$4),"")</f>
        <v/>
      </c>
      <c r="F261" s="131" t="str">
        <f t="shared" si="257"/>
        <v/>
      </c>
      <c r="G261" s="131" t="str">
        <f>IF(ISBLANK(C261),"",(POWER(E261-AVERAGE(E:E),2)+POWER(F261-AVERAGE(F:F),2)))</f>
        <v/>
      </c>
      <c r="H261" s="5"/>
      <c r="I261" s="5"/>
      <c r="J261" s="5"/>
      <c r="K261" s="5"/>
      <c r="L261" s="5"/>
      <c r="M261" s="5"/>
      <c r="N261" s="5"/>
      <c r="O261" s="5"/>
      <c r="P261" s="5"/>
      <c r="Q261" s="5"/>
    </row>
    <row r="262" spans="1:17" ht="12.75">
      <c r="A262" s="194"/>
      <c r="B262" s="188"/>
      <c r="C262" s="166"/>
      <c r="D262" s="188"/>
      <c r="E262" s="131" t="str">
        <f t="shared" ref="E262:F262" si="258">IFERROR(C262/($B262*$H$4),"")</f>
        <v/>
      </c>
      <c r="F262" s="131" t="str">
        <f t="shared" si="258"/>
        <v/>
      </c>
      <c r="G262" s="131" t="str">
        <f>IF(ISBLANK(C262),"",(POWER(E262-AVERAGE(E:E),2)+POWER(F262-AVERAGE(F:F),2)))</f>
        <v/>
      </c>
      <c r="H262" s="5"/>
      <c r="I262" s="5"/>
      <c r="J262" s="5"/>
      <c r="K262" s="5"/>
      <c r="L262" s="5"/>
      <c r="M262" s="5"/>
      <c r="N262" s="5"/>
      <c r="O262" s="5"/>
      <c r="P262" s="5"/>
      <c r="Q262" s="5"/>
    </row>
    <row r="263" spans="1:17" ht="12.75">
      <c r="A263" s="194"/>
      <c r="B263" s="188"/>
      <c r="C263" s="166"/>
      <c r="D263" s="188"/>
      <c r="E263" s="131" t="str">
        <f t="shared" ref="E263:F263" si="259">IFERROR(C263/($B263*$H$4),"")</f>
        <v/>
      </c>
      <c r="F263" s="131" t="str">
        <f t="shared" si="259"/>
        <v/>
      </c>
      <c r="G263" s="131" t="str">
        <f>IF(ISBLANK(C263),"",(POWER(E263-AVERAGE(E:E),2)+POWER(F263-AVERAGE(F:F),2)))</f>
        <v/>
      </c>
      <c r="H263" s="5"/>
      <c r="I263" s="5"/>
      <c r="J263" s="5"/>
      <c r="K263" s="5"/>
      <c r="L263" s="5"/>
      <c r="M263" s="5"/>
      <c r="N263" s="5"/>
      <c r="O263" s="5"/>
      <c r="P263" s="5"/>
      <c r="Q263" s="5"/>
    </row>
    <row r="264" spans="1:17" ht="12.75">
      <c r="A264" s="194"/>
      <c r="B264" s="188"/>
      <c r="C264" s="166"/>
      <c r="D264" s="188"/>
      <c r="E264" s="131" t="str">
        <f t="shared" ref="E264:F264" si="260">IFERROR(C264/($B264*$H$4),"")</f>
        <v/>
      </c>
      <c r="F264" s="131" t="str">
        <f t="shared" si="260"/>
        <v/>
      </c>
      <c r="G264" s="131" t="str">
        <f>IF(ISBLANK(C264),"",(POWER(E264-AVERAGE(E:E),2)+POWER(F264-AVERAGE(F:F),2)))</f>
        <v/>
      </c>
      <c r="H264" s="5"/>
      <c r="I264" s="5"/>
      <c r="J264" s="5"/>
      <c r="K264" s="5"/>
      <c r="L264" s="5"/>
      <c r="M264" s="5"/>
      <c r="N264" s="5"/>
      <c r="O264" s="5"/>
      <c r="P264" s="5"/>
      <c r="Q264" s="5"/>
    </row>
    <row r="265" spans="1:17" ht="12.75">
      <c r="A265" s="194"/>
      <c r="B265" s="188"/>
      <c r="C265" s="166"/>
      <c r="D265" s="188"/>
      <c r="E265" s="131" t="str">
        <f t="shared" ref="E265:F265" si="261">IFERROR(C265/($B265*$H$4),"")</f>
        <v/>
      </c>
      <c r="F265" s="131" t="str">
        <f t="shared" si="261"/>
        <v/>
      </c>
      <c r="G265" s="131" t="str">
        <f>IF(ISBLANK(C265),"",(POWER(E265-AVERAGE(E:E),2)+POWER(F265-AVERAGE(F:F),2)))</f>
        <v/>
      </c>
      <c r="H265" s="5"/>
      <c r="I265" s="5"/>
      <c r="J265" s="5"/>
      <c r="K265" s="5"/>
      <c r="L265" s="5"/>
      <c r="M265" s="5"/>
      <c r="N265" s="5"/>
      <c r="O265" s="5"/>
      <c r="P265" s="5"/>
      <c r="Q265" s="5"/>
    </row>
    <row r="266" spans="1:17" ht="12.75">
      <c r="A266" s="194"/>
      <c r="B266" s="188"/>
      <c r="C266" s="166"/>
      <c r="D266" s="188"/>
      <c r="E266" s="131" t="str">
        <f t="shared" ref="E266:F266" si="262">IFERROR(C266/($B266*$H$4),"")</f>
        <v/>
      </c>
      <c r="F266" s="131" t="str">
        <f t="shared" si="262"/>
        <v/>
      </c>
      <c r="G266" s="131" t="str">
        <f>IF(ISBLANK(C266),"",(POWER(E266-AVERAGE(E:E),2)+POWER(F266-AVERAGE(F:F),2)))</f>
        <v/>
      </c>
      <c r="H266" s="5"/>
      <c r="I266" s="5"/>
      <c r="J266" s="5"/>
      <c r="K266" s="5"/>
      <c r="L266" s="5"/>
      <c r="M266" s="5"/>
      <c r="N266" s="5"/>
      <c r="O266" s="5"/>
      <c r="P266" s="5"/>
      <c r="Q266" s="5"/>
    </row>
    <row r="267" spans="1:17" ht="12.75">
      <c r="A267" s="194"/>
      <c r="B267" s="188"/>
      <c r="C267" s="166"/>
      <c r="D267" s="188"/>
      <c r="E267" s="131" t="str">
        <f t="shared" ref="E267:F267" si="263">IFERROR(C267/($B267*$H$4),"")</f>
        <v/>
      </c>
      <c r="F267" s="131" t="str">
        <f t="shared" si="263"/>
        <v/>
      </c>
      <c r="G267" s="131" t="str">
        <f>IF(ISBLANK(C267),"",(POWER(E267-AVERAGE(E:E),2)+POWER(F267-AVERAGE(F:F),2)))</f>
        <v/>
      </c>
      <c r="H267" s="5"/>
      <c r="I267" s="5"/>
      <c r="J267" s="5"/>
      <c r="K267" s="5"/>
      <c r="L267" s="5"/>
      <c r="M267" s="5"/>
      <c r="N267" s="5"/>
      <c r="O267" s="5"/>
      <c r="P267" s="5"/>
      <c r="Q267" s="5"/>
    </row>
    <row r="268" spans="1:17" ht="12.75">
      <c r="A268" s="194"/>
      <c r="B268" s="188"/>
      <c r="C268" s="166"/>
      <c r="D268" s="188"/>
      <c r="E268" s="131" t="str">
        <f t="shared" ref="E268:F268" si="264">IFERROR(C268/($B268*$H$4),"")</f>
        <v/>
      </c>
      <c r="F268" s="131" t="str">
        <f t="shared" si="264"/>
        <v/>
      </c>
      <c r="G268" s="131" t="str">
        <f>IF(ISBLANK(C268),"",(POWER(E268-AVERAGE(E:E),2)+POWER(F268-AVERAGE(F:F),2)))</f>
        <v/>
      </c>
      <c r="H268" s="5"/>
      <c r="I268" s="5"/>
      <c r="J268" s="5"/>
      <c r="K268" s="5"/>
      <c r="L268" s="5"/>
      <c r="M268" s="5"/>
      <c r="N268" s="5"/>
      <c r="O268" s="5"/>
      <c r="P268" s="5"/>
      <c r="Q268" s="5"/>
    </row>
    <row r="269" spans="1:17" ht="12.75">
      <c r="A269" s="194"/>
      <c r="B269" s="188"/>
      <c r="C269" s="166"/>
      <c r="D269" s="188"/>
      <c r="E269" s="131" t="str">
        <f t="shared" ref="E269:F269" si="265">IFERROR(C269/($B269*$H$4),"")</f>
        <v/>
      </c>
      <c r="F269" s="131" t="str">
        <f t="shared" si="265"/>
        <v/>
      </c>
      <c r="G269" s="131" t="str">
        <f>IF(ISBLANK(C269),"",(POWER(E269-AVERAGE(E:E),2)+POWER(F269-AVERAGE(F:F),2)))</f>
        <v/>
      </c>
      <c r="H269" s="5"/>
      <c r="I269" s="5"/>
      <c r="J269" s="5"/>
      <c r="K269" s="5"/>
      <c r="L269" s="5"/>
      <c r="M269" s="5"/>
      <c r="N269" s="5"/>
      <c r="O269" s="5"/>
      <c r="P269" s="5"/>
      <c r="Q269" s="5"/>
    </row>
    <row r="270" spans="1:17" ht="12.75">
      <c r="A270" s="194"/>
      <c r="B270" s="188"/>
      <c r="C270" s="166"/>
      <c r="D270" s="188"/>
      <c r="E270" s="131" t="str">
        <f t="shared" ref="E270:F270" si="266">IFERROR(C270/($B270*$H$4),"")</f>
        <v/>
      </c>
      <c r="F270" s="131" t="str">
        <f t="shared" si="266"/>
        <v/>
      </c>
      <c r="G270" s="131" t="str">
        <f>IF(ISBLANK(C270),"",(POWER(E270-AVERAGE(E:E),2)+POWER(F270-AVERAGE(F:F),2)))</f>
        <v/>
      </c>
      <c r="H270" s="5"/>
      <c r="I270" s="5"/>
      <c r="J270" s="5"/>
      <c r="K270" s="5"/>
      <c r="L270" s="5"/>
      <c r="M270" s="5"/>
      <c r="N270" s="5"/>
      <c r="O270" s="5"/>
      <c r="P270" s="5"/>
      <c r="Q270" s="5"/>
    </row>
    <row r="271" spans="1:17" ht="12.75">
      <c r="A271" s="194"/>
      <c r="B271" s="188"/>
      <c r="C271" s="166"/>
      <c r="D271" s="188"/>
      <c r="E271" s="131" t="str">
        <f t="shared" ref="E271:F271" si="267">IFERROR(C271/($B271*$H$4),"")</f>
        <v/>
      </c>
      <c r="F271" s="131" t="str">
        <f t="shared" si="267"/>
        <v/>
      </c>
      <c r="G271" s="131" t="str">
        <f>IF(ISBLANK(C271),"",(POWER(E271-AVERAGE(E:E),2)+POWER(F271-AVERAGE(F:F),2)))</f>
        <v/>
      </c>
      <c r="H271" s="5"/>
      <c r="I271" s="5"/>
      <c r="J271" s="5"/>
      <c r="K271" s="5"/>
      <c r="L271" s="5"/>
      <c r="M271" s="5"/>
      <c r="N271" s="5"/>
      <c r="O271" s="5"/>
      <c r="P271" s="5"/>
      <c r="Q271" s="5"/>
    </row>
    <row r="272" spans="1:17" ht="12.75">
      <c r="A272" s="194"/>
      <c r="B272" s="188"/>
      <c r="C272" s="166"/>
      <c r="D272" s="188"/>
      <c r="E272" s="131" t="str">
        <f t="shared" ref="E272:F272" si="268">IFERROR(C272/($B272*$H$4),"")</f>
        <v/>
      </c>
      <c r="F272" s="131" t="str">
        <f t="shared" si="268"/>
        <v/>
      </c>
      <c r="G272" s="131" t="str">
        <f>IF(ISBLANK(C272),"",(POWER(E272-AVERAGE(E:E),2)+POWER(F272-AVERAGE(F:F),2)))</f>
        <v/>
      </c>
      <c r="H272" s="5"/>
      <c r="I272" s="5"/>
      <c r="J272" s="5"/>
      <c r="K272" s="5"/>
      <c r="L272" s="5"/>
      <c r="M272" s="5"/>
      <c r="N272" s="5"/>
      <c r="O272" s="5"/>
      <c r="P272" s="5"/>
      <c r="Q272" s="5"/>
    </row>
    <row r="273" spans="1:17" ht="12.75">
      <c r="A273" s="194"/>
      <c r="B273" s="188"/>
      <c r="C273" s="166"/>
      <c r="D273" s="188"/>
      <c r="E273" s="131" t="str">
        <f t="shared" ref="E273:F273" si="269">IFERROR(C273/($B273*$H$4),"")</f>
        <v/>
      </c>
      <c r="F273" s="131" t="str">
        <f t="shared" si="269"/>
        <v/>
      </c>
      <c r="G273" s="131" t="str">
        <f>IF(ISBLANK(C273),"",(POWER(E273-AVERAGE(E:E),2)+POWER(F273-AVERAGE(F:F),2)))</f>
        <v/>
      </c>
      <c r="H273" s="5"/>
      <c r="I273" s="5"/>
      <c r="J273" s="5"/>
      <c r="K273" s="5"/>
      <c r="L273" s="5"/>
      <c r="M273" s="5"/>
      <c r="N273" s="5"/>
      <c r="O273" s="5"/>
      <c r="P273" s="5"/>
      <c r="Q273" s="5"/>
    </row>
    <row r="274" spans="1:17" ht="12.75">
      <c r="A274" s="194"/>
      <c r="B274" s="188"/>
      <c r="C274" s="166"/>
      <c r="D274" s="188"/>
      <c r="E274" s="131" t="str">
        <f t="shared" ref="E274:F274" si="270">IFERROR(C274/($B274*$H$4),"")</f>
        <v/>
      </c>
      <c r="F274" s="131" t="str">
        <f t="shared" si="270"/>
        <v/>
      </c>
      <c r="G274" s="131" t="str">
        <f>IF(ISBLANK(C274),"",(POWER(E274-AVERAGE(E:E),2)+POWER(F274-AVERAGE(F:F),2)))</f>
        <v/>
      </c>
      <c r="H274" s="5"/>
      <c r="I274" s="5"/>
      <c r="J274" s="5"/>
      <c r="K274" s="5"/>
      <c r="L274" s="5"/>
      <c r="M274" s="5"/>
      <c r="N274" s="5"/>
      <c r="O274" s="5"/>
      <c r="P274" s="5"/>
      <c r="Q274" s="5"/>
    </row>
    <row r="275" spans="1:17" ht="12.75">
      <c r="A275" s="194"/>
      <c r="B275" s="188"/>
      <c r="C275" s="166"/>
      <c r="D275" s="188"/>
      <c r="E275" s="131" t="str">
        <f t="shared" ref="E275:F275" si="271">IFERROR(C275/($B275*$H$4),"")</f>
        <v/>
      </c>
      <c r="F275" s="131" t="str">
        <f t="shared" si="271"/>
        <v/>
      </c>
      <c r="G275" s="131" t="str">
        <f>IF(ISBLANK(C275),"",(POWER(E275-AVERAGE(E:E),2)+POWER(F275-AVERAGE(F:F),2)))</f>
        <v/>
      </c>
      <c r="H275" s="5"/>
      <c r="I275" s="5"/>
      <c r="J275" s="5"/>
      <c r="K275" s="5"/>
      <c r="L275" s="5"/>
      <c r="M275" s="5"/>
      <c r="N275" s="5"/>
      <c r="O275" s="5"/>
      <c r="P275" s="5"/>
      <c r="Q275" s="5"/>
    </row>
    <row r="276" spans="1:17" ht="12.75">
      <c r="A276" s="194"/>
      <c r="B276" s="188"/>
      <c r="C276" s="166"/>
      <c r="D276" s="188"/>
      <c r="E276" s="131" t="str">
        <f t="shared" ref="E276:F276" si="272">IFERROR(C276/($B276*$H$4),"")</f>
        <v/>
      </c>
      <c r="F276" s="131" t="str">
        <f t="shared" si="272"/>
        <v/>
      </c>
      <c r="G276" s="131" t="str">
        <f>IF(ISBLANK(C276),"",(POWER(E276-AVERAGE(E:E),2)+POWER(F276-AVERAGE(F:F),2)))</f>
        <v/>
      </c>
      <c r="H276" s="5"/>
      <c r="I276" s="5"/>
      <c r="J276" s="5"/>
      <c r="K276" s="5"/>
      <c r="L276" s="5"/>
      <c r="M276" s="5"/>
      <c r="N276" s="5"/>
      <c r="O276" s="5"/>
      <c r="P276" s="5"/>
      <c r="Q276" s="5"/>
    </row>
    <row r="277" spans="1:17" ht="12.75">
      <c r="A277" s="194"/>
      <c r="B277" s="188"/>
      <c r="C277" s="166"/>
      <c r="D277" s="188"/>
      <c r="E277" s="131" t="str">
        <f t="shared" ref="E277:F277" si="273">IFERROR(C277/($B277*$H$4),"")</f>
        <v/>
      </c>
      <c r="F277" s="131" t="str">
        <f t="shared" si="273"/>
        <v/>
      </c>
      <c r="G277" s="131" t="str">
        <f>IF(ISBLANK(C277),"",(POWER(E277-AVERAGE(E:E),2)+POWER(F277-AVERAGE(F:F),2)))</f>
        <v/>
      </c>
      <c r="H277" s="5"/>
      <c r="I277" s="5"/>
      <c r="J277" s="5"/>
      <c r="K277" s="5"/>
      <c r="L277" s="5"/>
      <c r="M277" s="5"/>
      <c r="N277" s="5"/>
      <c r="O277" s="5"/>
      <c r="P277" s="5"/>
      <c r="Q277" s="5"/>
    </row>
    <row r="278" spans="1:17" ht="12.75">
      <c r="A278" s="194"/>
      <c r="B278" s="188"/>
      <c r="C278" s="166"/>
      <c r="D278" s="188"/>
      <c r="E278" s="131" t="str">
        <f t="shared" ref="E278:F278" si="274">IFERROR(C278/($B278*$H$4),"")</f>
        <v/>
      </c>
      <c r="F278" s="131" t="str">
        <f t="shared" si="274"/>
        <v/>
      </c>
      <c r="G278" s="131" t="str">
        <f>IF(ISBLANK(C278),"",(POWER(E278-AVERAGE(E:E),2)+POWER(F278-AVERAGE(F:F),2)))</f>
        <v/>
      </c>
      <c r="H278" s="5"/>
      <c r="I278" s="5"/>
      <c r="J278" s="5"/>
      <c r="K278" s="5"/>
      <c r="L278" s="5"/>
      <c r="M278" s="5"/>
      <c r="N278" s="5"/>
      <c r="O278" s="5"/>
      <c r="P278" s="5"/>
      <c r="Q278" s="5"/>
    </row>
    <row r="279" spans="1:17" ht="12.75">
      <c r="A279" s="194"/>
      <c r="B279" s="188"/>
      <c r="C279" s="166"/>
      <c r="D279" s="188"/>
      <c r="E279" s="131" t="str">
        <f t="shared" ref="E279:F279" si="275">IFERROR(C279/($B279*$H$4),"")</f>
        <v/>
      </c>
      <c r="F279" s="131" t="str">
        <f t="shared" si="275"/>
        <v/>
      </c>
      <c r="G279" s="131" t="str">
        <f>IF(ISBLANK(C279),"",(POWER(E279-AVERAGE(E:E),2)+POWER(F279-AVERAGE(F:F),2)))</f>
        <v/>
      </c>
      <c r="H279" s="5"/>
      <c r="I279" s="5"/>
      <c r="J279" s="5"/>
      <c r="K279" s="5"/>
      <c r="L279" s="5"/>
      <c r="M279" s="5"/>
      <c r="N279" s="5"/>
      <c r="O279" s="5"/>
      <c r="P279" s="5"/>
      <c r="Q279" s="5"/>
    </row>
    <row r="280" spans="1:17" ht="12.75">
      <c r="A280" s="194"/>
      <c r="B280" s="188"/>
      <c r="C280" s="166"/>
      <c r="D280" s="188"/>
      <c r="E280" s="131" t="str">
        <f t="shared" ref="E280:F280" si="276">IFERROR(C280/($B280*$H$4),"")</f>
        <v/>
      </c>
      <c r="F280" s="131" t="str">
        <f t="shared" si="276"/>
        <v/>
      </c>
      <c r="G280" s="131" t="str">
        <f>IF(ISBLANK(C280),"",(POWER(E280-AVERAGE(E:E),2)+POWER(F280-AVERAGE(F:F),2)))</f>
        <v/>
      </c>
      <c r="H280" s="5"/>
      <c r="I280" s="5"/>
      <c r="J280" s="5"/>
      <c r="K280" s="5"/>
      <c r="L280" s="5"/>
      <c r="M280" s="5"/>
      <c r="N280" s="5"/>
      <c r="O280" s="5"/>
      <c r="P280" s="5"/>
      <c r="Q280" s="5"/>
    </row>
    <row r="281" spans="1:17" ht="12.75">
      <c r="A281" s="194"/>
      <c r="B281" s="188"/>
      <c r="C281" s="166"/>
      <c r="D281" s="188"/>
      <c r="E281" s="131" t="str">
        <f t="shared" ref="E281:F281" si="277">IFERROR(C281/($B281*$H$4),"")</f>
        <v/>
      </c>
      <c r="F281" s="131" t="str">
        <f t="shared" si="277"/>
        <v/>
      </c>
      <c r="G281" s="131" t="str">
        <f>IF(ISBLANK(C281),"",(POWER(E281-AVERAGE(E:E),2)+POWER(F281-AVERAGE(F:F),2)))</f>
        <v/>
      </c>
      <c r="H281" s="5"/>
      <c r="I281" s="5"/>
      <c r="J281" s="5"/>
      <c r="K281" s="5"/>
      <c r="L281" s="5"/>
      <c r="M281" s="5"/>
      <c r="N281" s="5"/>
      <c r="O281" s="5"/>
      <c r="P281" s="5"/>
      <c r="Q281" s="5"/>
    </row>
    <row r="282" spans="1:17" ht="12.75">
      <c r="A282" s="194"/>
      <c r="B282" s="188"/>
      <c r="C282" s="166"/>
      <c r="D282" s="188"/>
      <c r="E282" s="131" t="str">
        <f t="shared" ref="E282:F282" si="278">IFERROR(C282/($B282*$H$4),"")</f>
        <v/>
      </c>
      <c r="F282" s="131" t="str">
        <f t="shared" si="278"/>
        <v/>
      </c>
      <c r="G282" s="131" t="str">
        <f>IF(ISBLANK(C282),"",(POWER(E282-AVERAGE(E:E),2)+POWER(F282-AVERAGE(F:F),2)))</f>
        <v/>
      </c>
      <c r="H282" s="5"/>
      <c r="I282" s="5"/>
      <c r="J282" s="5"/>
      <c r="K282" s="5"/>
      <c r="L282" s="5"/>
      <c r="M282" s="5"/>
      <c r="N282" s="5"/>
      <c r="O282" s="5"/>
      <c r="P282" s="5"/>
      <c r="Q282" s="5"/>
    </row>
    <row r="283" spans="1:17" ht="12.75">
      <c r="A283" s="194"/>
      <c r="B283" s="188"/>
      <c r="C283" s="166"/>
      <c r="D283" s="188"/>
      <c r="E283" s="131" t="str">
        <f t="shared" ref="E283:F283" si="279">IFERROR(C283/($B283*$H$4),"")</f>
        <v/>
      </c>
      <c r="F283" s="131" t="str">
        <f t="shared" si="279"/>
        <v/>
      </c>
      <c r="G283" s="131" t="str">
        <f>IF(ISBLANK(C283),"",(POWER(E283-AVERAGE(E:E),2)+POWER(F283-AVERAGE(F:F),2)))</f>
        <v/>
      </c>
      <c r="H283" s="5"/>
      <c r="I283" s="5"/>
      <c r="J283" s="5"/>
      <c r="K283" s="5"/>
      <c r="L283" s="5"/>
      <c r="M283" s="5"/>
      <c r="N283" s="5"/>
      <c r="O283" s="5"/>
      <c r="P283" s="5"/>
      <c r="Q283" s="5"/>
    </row>
    <row r="284" spans="1:17" ht="12.75">
      <c r="A284" s="194"/>
      <c r="B284" s="188"/>
      <c r="C284" s="166"/>
      <c r="D284" s="188"/>
      <c r="E284" s="131" t="str">
        <f t="shared" ref="E284:F284" si="280">IFERROR(C284/($B284*$H$4),"")</f>
        <v/>
      </c>
      <c r="F284" s="131" t="str">
        <f t="shared" si="280"/>
        <v/>
      </c>
      <c r="G284" s="131" t="str">
        <f>IF(ISBLANK(C284),"",(POWER(E284-AVERAGE(E:E),2)+POWER(F284-AVERAGE(F:F),2)))</f>
        <v/>
      </c>
      <c r="H284" s="5"/>
      <c r="I284" s="5"/>
      <c r="J284" s="5"/>
      <c r="K284" s="5"/>
      <c r="L284" s="5"/>
      <c r="M284" s="5"/>
      <c r="N284" s="5"/>
      <c r="O284" s="5"/>
      <c r="P284" s="5"/>
      <c r="Q284" s="5"/>
    </row>
    <row r="285" spans="1:17" ht="12.75">
      <c r="A285" s="194"/>
      <c r="B285" s="188"/>
      <c r="C285" s="166"/>
      <c r="D285" s="188"/>
      <c r="E285" s="131" t="str">
        <f t="shared" ref="E285:F285" si="281">IFERROR(C285/($B285*$H$4),"")</f>
        <v/>
      </c>
      <c r="F285" s="131" t="str">
        <f t="shared" si="281"/>
        <v/>
      </c>
      <c r="G285" s="131" t="str">
        <f>IF(ISBLANK(C285),"",(POWER(E285-AVERAGE(E:E),2)+POWER(F285-AVERAGE(F:F),2)))</f>
        <v/>
      </c>
      <c r="H285" s="5"/>
      <c r="I285" s="5"/>
      <c r="J285" s="5"/>
      <c r="K285" s="5"/>
      <c r="L285" s="5"/>
      <c r="M285" s="5"/>
      <c r="N285" s="5"/>
      <c r="O285" s="5"/>
      <c r="P285" s="5"/>
      <c r="Q285" s="5"/>
    </row>
    <row r="286" spans="1:17" ht="12.75">
      <c r="A286" s="194"/>
      <c r="B286" s="188"/>
      <c r="C286" s="166"/>
      <c r="D286" s="188"/>
      <c r="E286" s="131" t="str">
        <f t="shared" ref="E286:F286" si="282">IFERROR(C286/($B286*$H$4),"")</f>
        <v/>
      </c>
      <c r="F286" s="131" t="str">
        <f t="shared" si="282"/>
        <v/>
      </c>
      <c r="G286" s="131" t="str">
        <f>IF(ISBLANK(C286),"",(POWER(E286-AVERAGE(E:E),2)+POWER(F286-AVERAGE(F:F),2)))</f>
        <v/>
      </c>
      <c r="H286" s="5"/>
      <c r="I286" s="5"/>
      <c r="J286" s="5"/>
      <c r="K286" s="5"/>
      <c r="L286" s="5"/>
      <c r="M286" s="5"/>
      <c r="N286" s="5"/>
      <c r="O286" s="5"/>
      <c r="P286" s="5"/>
      <c r="Q286" s="5"/>
    </row>
    <row r="287" spans="1:17" ht="12.75">
      <c r="A287" s="194"/>
      <c r="B287" s="188"/>
      <c r="C287" s="166"/>
      <c r="D287" s="188"/>
      <c r="E287" s="131" t="str">
        <f t="shared" ref="E287:F287" si="283">IFERROR(C287/($B287*$H$4),"")</f>
        <v/>
      </c>
      <c r="F287" s="131" t="str">
        <f t="shared" si="283"/>
        <v/>
      </c>
      <c r="G287" s="131" t="str">
        <f>IF(ISBLANK(C287),"",(POWER(E287-AVERAGE(E:E),2)+POWER(F287-AVERAGE(F:F),2)))</f>
        <v/>
      </c>
      <c r="H287" s="5"/>
      <c r="I287" s="5"/>
      <c r="J287" s="5"/>
      <c r="K287" s="5"/>
      <c r="L287" s="5"/>
      <c r="M287" s="5"/>
      <c r="N287" s="5"/>
      <c r="O287" s="5"/>
      <c r="P287" s="5"/>
      <c r="Q287" s="5"/>
    </row>
    <row r="288" spans="1:17" ht="12.75">
      <c r="A288" s="194"/>
      <c r="B288" s="188"/>
      <c r="C288" s="166"/>
      <c r="D288" s="188"/>
      <c r="E288" s="131" t="str">
        <f t="shared" ref="E288:F288" si="284">IFERROR(C288/($B288*$H$4),"")</f>
        <v/>
      </c>
      <c r="F288" s="131" t="str">
        <f t="shared" si="284"/>
        <v/>
      </c>
      <c r="G288" s="131" t="str">
        <f>IF(ISBLANK(C288),"",(POWER(E288-AVERAGE(E:E),2)+POWER(F288-AVERAGE(F:F),2)))</f>
        <v/>
      </c>
      <c r="H288" s="5"/>
      <c r="I288" s="5"/>
      <c r="J288" s="5"/>
      <c r="K288" s="5"/>
      <c r="L288" s="5"/>
      <c r="M288" s="5"/>
      <c r="N288" s="5"/>
      <c r="O288" s="5"/>
      <c r="P288" s="5"/>
      <c r="Q288" s="5"/>
    </row>
    <row r="289" spans="1:17" ht="12.75">
      <c r="A289" s="194"/>
      <c r="B289" s="188"/>
      <c r="C289" s="166"/>
      <c r="D289" s="188"/>
      <c r="E289" s="131" t="str">
        <f t="shared" ref="E289:F289" si="285">IFERROR(C289/($B289*$H$4),"")</f>
        <v/>
      </c>
      <c r="F289" s="131" t="str">
        <f t="shared" si="285"/>
        <v/>
      </c>
      <c r="G289" s="131" t="str">
        <f>IF(ISBLANK(C289),"",(POWER(E289-AVERAGE(E:E),2)+POWER(F289-AVERAGE(F:F),2)))</f>
        <v/>
      </c>
      <c r="H289" s="5"/>
      <c r="I289" s="5"/>
      <c r="J289" s="5"/>
      <c r="K289" s="5"/>
      <c r="L289" s="5"/>
      <c r="M289" s="5"/>
      <c r="N289" s="5"/>
      <c r="O289" s="5"/>
      <c r="P289" s="5"/>
      <c r="Q289" s="5"/>
    </row>
    <row r="290" spans="1:17" ht="12.75">
      <c r="A290" s="194"/>
      <c r="B290" s="188"/>
      <c r="C290" s="166"/>
      <c r="D290" s="188"/>
      <c r="E290" s="131" t="str">
        <f t="shared" ref="E290:F290" si="286">IFERROR(C290/($B290*$H$4),"")</f>
        <v/>
      </c>
      <c r="F290" s="131" t="str">
        <f t="shared" si="286"/>
        <v/>
      </c>
      <c r="G290" s="131" t="str">
        <f>IF(ISBLANK(C290),"",(POWER(E290-AVERAGE(E:E),2)+POWER(F290-AVERAGE(F:F),2)))</f>
        <v/>
      </c>
      <c r="H290" s="5"/>
      <c r="I290" s="5"/>
      <c r="J290" s="5"/>
      <c r="K290" s="5"/>
      <c r="L290" s="5"/>
      <c r="M290" s="5"/>
      <c r="N290" s="5"/>
      <c r="O290" s="5"/>
      <c r="P290" s="5"/>
      <c r="Q290" s="5"/>
    </row>
    <row r="291" spans="1:17" ht="12.75">
      <c r="A291" s="194"/>
      <c r="B291" s="188"/>
      <c r="C291" s="166"/>
      <c r="D291" s="188"/>
      <c r="E291" s="131" t="str">
        <f t="shared" ref="E291:F291" si="287">IFERROR(C291/($B291*$H$4),"")</f>
        <v/>
      </c>
      <c r="F291" s="131" t="str">
        <f t="shared" si="287"/>
        <v/>
      </c>
      <c r="G291" s="131" t="str">
        <f>IF(ISBLANK(C291),"",(POWER(E291-AVERAGE(E:E),2)+POWER(F291-AVERAGE(F:F),2)))</f>
        <v/>
      </c>
      <c r="H291" s="5"/>
      <c r="I291" s="5"/>
      <c r="J291" s="5"/>
      <c r="K291" s="5"/>
      <c r="L291" s="5"/>
      <c r="M291" s="5"/>
      <c r="N291" s="5"/>
      <c r="O291" s="5"/>
      <c r="P291" s="5"/>
      <c r="Q291" s="5"/>
    </row>
    <row r="292" spans="1:17" ht="12.75">
      <c r="A292" s="194"/>
      <c r="B292" s="188"/>
      <c r="C292" s="166"/>
      <c r="D292" s="188"/>
      <c r="E292" s="131" t="str">
        <f t="shared" ref="E292:F292" si="288">IFERROR(C292/($B292*$H$4),"")</f>
        <v/>
      </c>
      <c r="F292" s="131" t="str">
        <f t="shared" si="288"/>
        <v/>
      </c>
      <c r="G292" s="131" t="str">
        <f>IF(ISBLANK(C292),"",(POWER(E292-AVERAGE(E:E),2)+POWER(F292-AVERAGE(F:F),2)))</f>
        <v/>
      </c>
      <c r="H292" s="5"/>
      <c r="I292" s="5"/>
      <c r="J292" s="5"/>
      <c r="K292" s="5"/>
      <c r="L292" s="5"/>
      <c r="M292" s="5"/>
      <c r="N292" s="5"/>
      <c r="O292" s="5"/>
      <c r="P292" s="5"/>
      <c r="Q292" s="5"/>
    </row>
    <row r="293" spans="1:17" ht="12.75">
      <c r="A293" s="194"/>
      <c r="B293" s="188"/>
      <c r="C293" s="166"/>
      <c r="D293" s="188"/>
      <c r="E293" s="131" t="str">
        <f t="shared" ref="E293:F293" si="289">IFERROR(C293/($B293*$H$4),"")</f>
        <v/>
      </c>
      <c r="F293" s="131" t="str">
        <f t="shared" si="289"/>
        <v/>
      </c>
      <c r="G293" s="131" t="str">
        <f>IF(ISBLANK(C293),"",(POWER(E293-AVERAGE(E:E),2)+POWER(F293-AVERAGE(F:F),2)))</f>
        <v/>
      </c>
      <c r="H293" s="5"/>
      <c r="I293" s="5"/>
      <c r="J293" s="5"/>
      <c r="K293" s="5"/>
      <c r="L293" s="5"/>
      <c r="M293" s="5"/>
      <c r="N293" s="5"/>
      <c r="O293" s="5"/>
      <c r="P293" s="5"/>
      <c r="Q293" s="5"/>
    </row>
    <row r="294" spans="1:17" ht="12.75">
      <c r="A294" s="194"/>
      <c r="B294" s="188"/>
      <c r="C294" s="166"/>
      <c r="D294" s="188"/>
      <c r="E294" s="131" t="str">
        <f t="shared" ref="E294:F294" si="290">IFERROR(C294/($B294*$H$4),"")</f>
        <v/>
      </c>
      <c r="F294" s="131" t="str">
        <f t="shared" si="290"/>
        <v/>
      </c>
      <c r="G294" s="131" t="str">
        <f>IF(ISBLANK(C294),"",(POWER(E294-AVERAGE(E:E),2)+POWER(F294-AVERAGE(F:F),2)))</f>
        <v/>
      </c>
      <c r="H294" s="5"/>
      <c r="I294" s="5"/>
      <c r="J294" s="5"/>
      <c r="K294" s="5"/>
      <c r="L294" s="5"/>
      <c r="M294" s="5"/>
      <c r="N294" s="5"/>
      <c r="O294" s="5"/>
      <c r="P294" s="5"/>
      <c r="Q294" s="5"/>
    </row>
    <row r="295" spans="1:17" ht="12.75">
      <c r="A295" s="194"/>
      <c r="B295" s="188"/>
      <c r="C295" s="166"/>
      <c r="D295" s="188"/>
      <c r="E295" s="131" t="str">
        <f t="shared" ref="E295:F295" si="291">IFERROR(C295/($B295*$H$4),"")</f>
        <v/>
      </c>
      <c r="F295" s="131" t="str">
        <f t="shared" si="291"/>
        <v/>
      </c>
      <c r="G295" s="131" t="str">
        <f>IF(ISBLANK(C295),"",(POWER(E295-AVERAGE(E:E),2)+POWER(F295-AVERAGE(F:F),2)))</f>
        <v/>
      </c>
      <c r="H295" s="5"/>
      <c r="I295" s="5"/>
      <c r="J295" s="5"/>
      <c r="K295" s="5"/>
      <c r="L295" s="5"/>
      <c r="M295" s="5"/>
      <c r="N295" s="5"/>
      <c r="O295" s="5"/>
      <c r="P295" s="5"/>
      <c r="Q295" s="5"/>
    </row>
    <row r="296" spans="1:17" ht="12.75">
      <c r="A296" s="194"/>
      <c r="B296" s="188"/>
      <c r="C296" s="166"/>
      <c r="D296" s="188"/>
      <c r="E296" s="131" t="str">
        <f t="shared" ref="E296:F296" si="292">IFERROR(C296/($B296*$H$4),"")</f>
        <v/>
      </c>
      <c r="F296" s="131" t="str">
        <f t="shared" si="292"/>
        <v/>
      </c>
      <c r="G296" s="131" t="str">
        <f>IF(ISBLANK(C296),"",(POWER(E296-AVERAGE(E:E),2)+POWER(F296-AVERAGE(F:F),2)))</f>
        <v/>
      </c>
      <c r="H296" s="5"/>
      <c r="I296" s="5"/>
      <c r="J296" s="5"/>
      <c r="K296" s="5"/>
      <c r="L296" s="5"/>
      <c r="M296" s="5"/>
      <c r="N296" s="5"/>
      <c r="O296" s="5"/>
      <c r="P296" s="5"/>
      <c r="Q296" s="5"/>
    </row>
    <row r="297" spans="1:17" ht="12.75">
      <c r="A297" s="194"/>
      <c r="B297" s="188"/>
      <c r="C297" s="166"/>
      <c r="D297" s="188"/>
      <c r="E297" s="131" t="str">
        <f t="shared" ref="E297:F297" si="293">IFERROR(C297/($B297*$H$4),"")</f>
        <v/>
      </c>
      <c r="F297" s="131" t="str">
        <f t="shared" si="293"/>
        <v/>
      </c>
      <c r="G297" s="131" t="str">
        <f>IF(ISBLANK(C297),"",(POWER(E297-AVERAGE(E:E),2)+POWER(F297-AVERAGE(F:F),2)))</f>
        <v/>
      </c>
      <c r="H297" s="5"/>
      <c r="I297" s="5"/>
      <c r="J297" s="5"/>
      <c r="K297" s="5"/>
      <c r="L297" s="5"/>
      <c r="M297" s="5"/>
      <c r="N297" s="5"/>
      <c r="O297" s="5"/>
      <c r="P297" s="5"/>
      <c r="Q297" s="5"/>
    </row>
    <row r="298" spans="1:17" ht="12.75">
      <c r="A298" s="194"/>
      <c r="B298" s="188"/>
      <c r="C298" s="166"/>
      <c r="D298" s="188"/>
      <c r="E298" s="131" t="str">
        <f t="shared" ref="E298:F298" si="294">IFERROR(C298/($B298*$H$4),"")</f>
        <v/>
      </c>
      <c r="F298" s="131" t="str">
        <f t="shared" si="294"/>
        <v/>
      </c>
      <c r="G298" s="131" t="str">
        <f>IF(ISBLANK(C298),"",(POWER(E298-AVERAGE(E:E),2)+POWER(F298-AVERAGE(F:F),2)))</f>
        <v/>
      </c>
      <c r="H298" s="5"/>
      <c r="I298" s="5"/>
      <c r="J298" s="5"/>
      <c r="K298" s="5"/>
      <c r="L298" s="5"/>
      <c r="M298" s="5"/>
      <c r="N298" s="5"/>
      <c r="O298" s="5"/>
      <c r="P298" s="5"/>
      <c r="Q298" s="5"/>
    </row>
    <row r="299" spans="1:17" ht="12.75">
      <c r="A299" s="194"/>
      <c r="B299" s="188"/>
      <c r="C299" s="166"/>
      <c r="D299" s="188"/>
      <c r="E299" s="131" t="str">
        <f t="shared" ref="E299:F299" si="295">IFERROR(C299/($B299*$H$4),"")</f>
        <v/>
      </c>
      <c r="F299" s="131" t="str">
        <f t="shared" si="295"/>
        <v/>
      </c>
      <c r="G299" s="131" t="str">
        <f>IF(ISBLANK(C299),"",(POWER(E299-AVERAGE(E:E),2)+POWER(F299-AVERAGE(F:F),2)))</f>
        <v/>
      </c>
      <c r="H299" s="5"/>
      <c r="I299" s="5"/>
      <c r="J299" s="5"/>
      <c r="K299" s="5"/>
      <c r="L299" s="5"/>
      <c r="M299" s="5"/>
      <c r="N299" s="5"/>
      <c r="O299" s="5"/>
      <c r="P299" s="5"/>
      <c r="Q299" s="5"/>
    </row>
    <row r="300" spans="1:17" ht="12.75">
      <c r="A300" s="194"/>
      <c r="B300" s="188"/>
      <c r="C300" s="166"/>
      <c r="D300" s="188"/>
      <c r="E300" s="131" t="str">
        <f t="shared" ref="E300:F300" si="296">IFERROR(C300/($B300*$H$4),"")</f>
        <v/>
      </c>
      <c r="F300" s="131" t="str">
        <f t="shared" si="296"/>
        <v/>
      </c>
      <c r="G300" s="131" t="str">
        <f>IF(ISBLANK(C300),"",(POWER(E300-AVERAGE(E:E),2)+POWER(F300-AVERAGE(F:F),2)))</f>
        <v/>
      </c>
      <c r="H300" s="5"/>
      <c r="I300" s="5"/>
      <c r="J300" s="5"/>
      <c r="K300" s="5"/>
      <c r="L300" s="5"/>
      <c r="M300" s="5"/>
      <c r="N300" s="5"/>
      <c r="O300" s="5"/>
      <c r="P300" s="5"/>
      <c r="Q300" s="5"/>
    </row>
    <row r="301" spans="1:17" ht="12.75">
      <c r="A301" s="194"/>
      <c r="B301" s="188"/>
      <c r="C301" s="166"/>
      <c r="D301" s="188"/>
      <c r="E301" s="131" t="str">
        <f t="shared" ref="E301:F301" si="297">IFERROR(C301/($B301*$H$4),"")</f>
        <v/>
      </c>
      <c r="F301" s="131" t="str">
        <f t="shared" si="297"/>
        <v/>
      </c>
      <c r="G301" s="131" t="str">
        <f>IF(ISBLANK(C301),"",(POWER(E301-AVERAGE(E:E),2)+POWER(F301-AVERAGE(F:F),2)))</f>
        <v/>
      </c>
      <c r="H301" s="5"/>
      <c r="I301" s="5"/>
      <c r="J301" s="5"/>
      <c r="K301" s="5"/>
      <c r="L301" s="5"/>
      <c r="M301" s="5"/>
      <c r="N301" s="5"/>
      <c r="O301" s="5"/>
      <c r="P301" s="5"/>
      <c r="Q301" s="5"/>
    </row>
    <row r="302" spans="1:17" ht="12.75">
      <c r="A302" s="194"/>
      <c r="B302" s="188"/>
      <c r="C302" s="166"/>
      <c r="D302" s="188"/>
      <c r="E302" s="131" t="str">
        <f t="shared" ref="E302:F302" si="298">IFERROR(C302/($B302*$H$4),"")</f>
        <v/>
      </c>
      <c r="F302" s="131" t="str">
        <f t="shared" si="298"/>
        <v/>
      </c>
      <c r="G302" s="131" t="str">
        <f>IF(ISBLANK(C302),"",(POWER(E302-AVERAGE(E:E),2)+POWER(F302-AVERAGE(F:F),2)))</f>
        <v/>
      </c>
      <c r="H302" s="5"/>
      <c r="I302" s="5"/>
      <c r="J302" s="5"/>
      <c r="K302" s="5"/>
      <c r="L302" s="5"/>
      <c r="M302" s="5"/>
      <c r="N302" s="5"/>
      <c r="O302" s="5"/>
      <c r="P302" s="5"/>
      <c r="Q302" s="5"/>
    </row>
    <row r="303" spans="1:17" ht="12.75">
      <c r="A303" s="194"/>
      <c r="B303" s="188"/>
      <c r="C303" s="166"/>
      <c r="D303" s="188"/>
      <c r="E303" s="131" t="str">
        <f t="shared" ref="E303:F303" si="299">IFERROR(C303/($B303*$H$4),"")</f>
        <v/>
      </c>
      <c r="F303" s="131" t="str">
        <f t="shared" si="299"/>
        <v/>
      </c>
      <c r="G303" s="131" t="str">
        <f>IF(ISBLANK(C303),"",(POWER(E303-AVERAGE(E:E),2)+POWER(F303-AVERAGE(F:F),2)))</f>
        <v/>
      </c>
      <c r="H303" s="5"/>
      <c r="I303" s="5"/>
      <c r="J303" s="5"/>
      <c r="K303" s="5"/>
      <c r="L303" s="5"/>
      <c r="M303" s="5"/>
      <c r="N303" s="5"/>
      <c r="O303" s="5"/>
      <c r="P303" s="5"/>
      <c r="Q303" s="5"/>
    </row>
    <row r="304" spans="1:17" ht="12.75">
      <c r="A304" s="194"/>
      <c r="B304" s="188"/>
      <c r="C304" s="166"/>
      <c r="D304" s="188"/>
      <c r="E304" s="131" t="str">
        <f t="shared" ref="E304:F304" si="300">IFERROR(C304/($B304*$H$4),"")</f>
        <v/>
      </c>
      <c r="F304" s="131" t="str">
        <f t="shared" si="300"/>
        <v/>
      </c>
      <c r="G304" s="131" t="str">
        <f>IF(ISBLANK(C304),"",(POWER(E304-AVERAGE(E:E),2)+POWER(F304-AVERAGE(F:F),2)))</f>
        <v/>
      </c>
      <c r="H304" s="5"/>
      <c r="I304" s="5"/>
      <c r="J304" s="5"/>
      <c r="K304" s="5"/>
      <c r="L304" s="5"/>
      <c r="M304" s="5"/>
      <c r="N304" s="5"/>
      <c r="O304" s="5"/>
      <c r="P304" s="5"/>
      <c r="Q304" s="5"/>
    </row>
    <row r="305" spans="1:17" ht="12.75">
      <c r="A305" s="194"/>
      <c r="B305" s="188"/>
      <c r="C305" s="166"/>
      <c r="D305" s="188"/>
      <c r="E305" s="131" t="str">
        <f t="shared" ref="E305:F305" si="301">IFERROR(C305/($B305*$H$4),"")</f>
        <v/>
      </c>
      <c r="F305" s="131" t="str">
        <f t="shared" si="301"/>
        <v/>
      </c>
      <c r="G305" s="131" t="str">
        <f>IF(ISBLANK(C305),"",(POWER(E305-AVERAGE(E:E),2)+POWER(F305-AVERAGE(F:F),2)))</f>
        <v/>
      </c>
      <c r="H305" s="5"/>
      <c r="I305" s="5"/>
      <c r="J305" s="5"/>
      <c r="K305" s="5"/>
      <c r="L305" s="5"/>
      <c r="M305" s="5"/>
      <c r="N305" s="5"/>
      <c r="O305" s="5"/>
      <c r="P305" s="5"/>
      <c r="Q305" s="5"/>
    </row>
    <row r="306" spans="1:17" ht="12.75">
      <c r="A306" s="194"/>
      <c r="B306" s="188"/>
      <c r="C306" s="166"/>
      <c r="D306" s="188"/>
      <c r="E306" s="131" t="str">
        <f t="shared" ref="E306:F306" si="302">IFERROR(C306/($B306*$H$4),"")</f>
        <v/>
      </c>
      <c r="F306" s="131" t="str">
        <f t="shared" si="302"/>
        <v/>
      </c>
      <c r="G306" s="131" t="str">
        <f>IF(ISBLANK(C306),"",(POWER(E306-AVERAGE(E:E),2)+POWER(F306-AVERAGE(F:F),2)))</f>
        <v/>
      </c>
      <c r="H306" s="5"/>
      <c r="I306" s="5"/>
      <c r="J306" s="5"/>
      <c r="K306" s="5"/>
      <c r="L306" s="5"/>
      <c r="M306" s="5"/>
      <c r="N306" s="5"/>
      <c r="O306" s="5"/>
      <c r="P306" s="5"/>
      <c r="Q306" s="5"/>
    </row>
    <row r="307" spans="1:17" ht="12.75">
      <c r="A307" s="194"/>
      <c r="B307" s="188"/>
      <c r="C307" s="166"/>
      <c r="D307" s="188"/>
      <c r="E307" s="131" t="str">
        <f t="shared" ref="E307:F307" si="303">IFERROR(C307/($B307*$H$4),"")</f>
        <v/>
      </c>
      <c r="F307" s="131" t="str">
        <f t="shared" si="303"/>
        <v/>
      </c>
      <c r="G307" s="131" t="str">
        <f>IF(ISBLANK(C307),"",(POWER(E307-AVERAGE(E:E),2)+POWER(F307-AVERAGE(F:F),2)))</f>
        <v/>
      </c>
      <c r="H307" s="5"/>
      <c r="I307" s="5"/>
      <c r="J307" s="5"/>
      <c r="K307" s="5"/>
      <c r="L307" s="5"/>
      <c r="M307" s="5"/>
      <c r="N307" s="5"/>
      <c r="O307" s="5"/>
      <c r="P307" s="5"/>
      <c r="Q307" s="5"/>
    </row>
    <row r="308" spans="1:17" ht="12.75">
      <c r="A308" s="194"/>
      <c r="B308" s="188"/>
      <c r="C308" s="166"/>
      <c r="D308" s="188"/>
      <c r="E308" s="131" t="str">
        <f t="shared" ref="E308:F308" si="304">IFERROR(C308/($B308*$H$4),"")</f>
        <v/>
      </c>
      <c r="F308" s="131" t="str">
        <f t="shared" si="304"/>
        <v/>
      </c>
      <c r="G308" s="131" t="str">
        <f>IF(ISBLANK(C308),"",(POWER(E308-AVERAGE(E:E),2)+POWER(F308-AVERAGE(F:F),2)))</f>
        <v/>
      </c>
      <c r="H308" s="5"/>
      <c r="I308" s="5"/>
      <c r="J308" s="5"/>
      <c r="K308" s="5"/>
      <c r="L308" s="5"/>
      <c r="M308" s="5"/>
      <c r="N308" s="5"/>
      <c r="O308" s="5"/>
      <c r="P308" s="5"/>
      <c r="Q308" s="5"/>
    </row>
    <row r="309" spans="1:17" ht="12.75">
      <c r="A309" s="194"/>
      <c r="B309" s="188"/>
      <c r="C309" s="166"/>
      <c r="D309" s="188"/>
      <c r="E309" s="131" t="str">
        <f t="shared" ref="E309:F309" si="305">IFERROR(C309/($B309*$H$4),"")</f>
        <v/>
      </c>
      <c r="F309" s="131" t="str">
        <f t="shared" si="305"/>
        <v/>
      </c>
      <c r="G309" s="131" t="str">
        <f>IF(ISBLANK(C309),"",(POWER(E309-AVERAGE(E:E),2)+POWER(F309-AVERAGE(F:F),2)))</f>
        <v/>
      </c>
      <c r="H309" s="5"/>
      <c r="I309" s="5"/>
      <c r="J309" s="5"/>
      <c r="K309" s="5"/>
      <c r="L309" s="5"/>
      <c r="M309" s="5"/>
      <c r="N309" s="5"/>
      <c r="O309" s="5"/>
      <c r="P309" s="5"/>
      <c r="Q309" s="5"/>
    </row>
    <row r="310" spans="1:17" ht="12.75">
      <c r="A310" s="194"/>
      <c r="B310" s="188"/>
      <c r="C310" s="166"/>
      <c r="D310" s="188"/>
      <c r="E310" s="131" t="str">
        <f t="shared" ref="E310:F310" si="306">IFERROR(C310/($B310*$H$4),"")</f>
        <v/>
      </c>
      <c r="F310" s="131" t="str">
        <f t="shared" si="306"/>
        <v/>
      </c>
      <c r="G310" s="131" t="str">
        <f>IF(ISBLANK(C310),"",(POWER(E310-AVERAGE(E:E),2)+POWER(F310-AVERAGE(F:F),2)))</f>
        <v/>
      </c>
      <c r="H310" s="5"/>
      <c r="I310" s="5"/>
      <c r="J310" s="5"/>
      <c r="K310" s="5"/>
      <c r="L310" s="5"/>
      <c r="M310" s="5"/>
      <c r="N310" s="5"/>
      <c r="O310" s="5"/>
      <c r="P310" s="5"/>
      <c r="Q310" s="5"/>
    </row>
    <row r="311" spans="1:17" ht="12.75">
      <c r="A311" s="194"/>
      <c r="B311" s="188"/>
      <c r="C311" s="166"/>
      <c r="D311" s="188"/>
      <c r="E311" s="131" t="str">
        <f t="shared" ref="E311:F311" si="307">IFERROR(C311/($B311*$H$4),"")</f>
        <v/>
      </c>
      <c r="F311" s="131" t="str">
        <f t="shared" si="307"/>
        <v/>
      </c>
      <c r="G311" s="131" t="str">
        <f>IF(ISBLANK(C311),"",(POWER(E311-AVERAGE(E:E),2)+POWER(F311-AVERAGE(F:F),2)))</f>
        <v/>
      </c>
      <c r="H311" s="5"/>
      <c r="I311" s="5"/>
      <c r="J311" s="5"/>
      <c r="K311" s="5"/>
      <c r="L311" s="5"/>
      <c r="M311" s="5"/>
      <c r="N311" s="5"/>
      <c r="O311" s="5"/>
      <c r="P311" s="5"/>
      <c r="Q311" s="5"/>
    </row>
    <row r="312" spans="1:17" ht="12.75">
      <c r="A312" s="194"/>
      <c r="B312" s="188"/>
      <c r="C312" s="166"/>
      <c r="D312" s="188"/>
      <c r="E312" s="131" t="str">
        <f t="shared" ref="E312:F312" si="308">IFERROR(C312/($B312*$H$4),"")</f>
        <v/>
      </c>
      <c r="F312" s="131" t="str">
        <f t="shared" si="308"/>
        <v/>
      </c>
      <c r="G312" s="131" t="str">
        <f>IF(ISBLANK(C312),"",(POWER(E312-AVERAGE(E:E),2)+POWER(F312-AVERAGE(F:F),2)))</f>
        <v/>
      </c>
      <c r="H312" s="5"/>
      <c r="I312" s="5"/>
      <c r="J312" s="5"/>
      <c r="K312" s="5"/>
      <c r="L312" s="5"/>
      <c r="M312" s="5"/>
      <c r="N312" s="5"/>
      <c r="O312" s="5"/>
      <c r="P312" s="5"/>
      <c r="Q312" s="5"/>
    </row>
    <row r="313" spans="1:17" ht="12.75">
      <c r="A313" s="194"/>
      <c r="B313" s="188"/>
      <c r="C313" s="166"/>
      <c r="D313" s="188"/>
      <c r="E313" s="131" t="str">
        <f t="shared" ref="E313:F313" si="309">IFERROR(C313/($B313*$H$4),"")</f>
        <v/>
      </c>
      <c r="F313" s="131" t="str">
        <f t="shared" si="309"/>
        <v/>
      </c>
      <c r="G313" s="131" t="str">
        <f>IF(ISBLANK(C313),"",(POWER(E313-AVERAGE(E:E),2)+POWER(F313-AVERAGE(F:F),2)))</f>
        <v/>
      </c>
      <c r="H313" s="5"/>
      <c r="I313" s="5"/>
      <c r="J313" s="5"/>
      <c r="K313" s="5"/>
      <c r="L313" s="5"/>
      <c r="M313" s="5"/>
      <c r="N313" s="5"/>
      <c r="O313" s="5"/>
      <c r="P313" s="5"/>
      <c r="Q313" s="5"/>
    </row>
    <row r="314" spans="1:17" ht="12.75">
      <c r="A314" s="194"/>
      <c r="B314" s="188"/>
      <c r="C314" s="166"/>
      <c r="D314" s="188"/>
      <c r="E314" s="131" t="str">
        <f t="shared" ref="E314:F314" si="310">IFERROR(C314/($B314*$H$4),"")</f>
        <v/>
      </c>
      <c r="F314" s="131" t="str">
        <f t="shared" si="310"/>
        <v/>
      </c>
      <c r="G314" s="131" t="str">
        <f>IF(ISBLANK(C314),"",(POWER(E314-AVERAGE(E:E),2)+POWER(F314-AVERAGE(F:F),2)))</f>
        <v/>
      </c>
      <c r="H314" s="5"/>
      <c r="I314" s="5"/>
      <c r="J314" s="5"/>
      <c r="K314" s="5"/>
      <c r="L314" s="5"/>
      <c r="M314" s="5"/>
      <c r="N314" s="5"/>
      <c r="O314" s="5"/>
      <c r="P314" s="5"/>
      <c r="Q314" s="5"/>
    </row>
    <row r="315" spans="1:17" ht="12.75">
      <c r="A315" s="194"/>
      <c r="B315" s="188"/>
      <c r="C315" s="166"/>
      <c r="D315" s="188"/>
      <c r="E315" s="131" t="str">
        <f t="shared" ref="E315:F315" si="311">IFERROR(C315/($B315*$H$4),"")</f>
        <v/>
      </c>
      <c r="F315" s="131" t="str">
        <f t="shared" si="311"/>
        <v/>
      </c>
      <c r="G315" s="131" t="str">
        <f>IF(ISBLANK(C315),"",(POWER(E315-AVERAGE(E:E),2)+POWER(F315-AVERAGE(F:F),2)))</f>
        <v/>
      </c>
      <c r="H315" s="5"/>
      <c r="I315" s="5"/>
      <c r="J315" s="5"/>
      <c r="K315" s="5"/>
      <c r="L315" s="5"/>
      <c r="M315" s="5"/>
      <c r="N315" s="5"/>
      <c r="O315" s="5"/>
      <c r="P315" s="5"/>
      <c r="Q315" s="5"/>
    </row>
    <row r="316" spans="1:17" ht="12.75">
      <c r="A316" s="194"/>
      <c r="B316" s="188"/>
      <c r="C316" s="166"/>
      <c r="D316" s="188"/>
      <c r="E316" s="131" t="str">
        <f t="shared" ref="E316:F316" si="312">IFERROR(C316/($B316*$H$4),"")</f>
        <v/>
      </c>
      <c r="F316" s="131" t="str">
        <f t="shared" si="312"/>
        <v/>
      </c>
      <c r="G316" s="131" t="str">
        <f>IF(ISBLANK(C316),"",(POWER(E316-AVERAGE(E:E),2)+POWER(F316-AVERAGE(F:F),2)))</f>
        <v/>
      </c>
      <c r="H316" s="5"/>
      <c r="I316" s="5"/>
      <c r="J316" s="5"/>
      <c r="K316" s="5"/>
      <c r="L316" s="5"/>
      <c r="M316" s="5"/>
      <c r="N316" s="5"/>
      <c r="O316" s="5"/>
      <c r="P316" s="5"/>
      <c r="Q316" s="5"/>
    </row>
    <row r="317" spans="1:17" ht="12.75">
      <c r="A317" s="194"/>
      <c r="B317" s="188"/>
      <c r="C317" s="166"/>
      <c r="D317" s="188"/>
      <c r="E317" s="131" t="str">
        <f t="shared" ref="E317:F317" si="313">IFERROR(C317/($B317*$H$4),"")</f>
        <v/>
      </c>
      <c r="F317" s="131" t="str">
        <f t="shared" si="313"/>
        <v/>
      </c>
      <c r="G317" s="131" t="str">
        <f>IF(ISBLANK(C317),"",(POWER(E317-AVERAGE(E:E),2)+POWER(F317-AVERAGE(F:F),2)))</f>
        <v/>
      </c>
      <c r="H317" s="5"/>
      <c r="I317" s="5"/>
      <c r="J317" s="5"/>
      <c r="K317" s="5"/>
      <c r="L317" s="5"/>
      <c r="M317" s="5"/>
      <c r="N317" s="5"/>
      <c r="O317" s="5"/>
      <c r="P317" s="5"/>
      <c r="Q317" s="5"/>
    </row>
    <row r="318" spans="1:17" ht="12.75">
      <c r="A318" s="194"/>
      <c r="B318" s="188"/>
      <c r="C318" s="166"/>
      <c r="D318" s="188"/>
      <c r="E318" s="131" t="str">
        <f t="shared" ref="E318:F318" si="314">IFERROR(C318/($B318*$H$4),"")</f>
        <v/>
      </c>
      <c r="F318" s="131" t="str">
        <f t="shared" si="314"/>
        <v/>
      </c>
      <c r="G318" s="131" t="str">
        <f>IF(ISBLANK(C318),"",(POWER(E318-AVERAGE(E:E),2)+POWER(F318-AVERAGE(F:F),2)))</f>
        <v/>
      </c>
      <c r="H318" s="5"/>
      <c r="I318" s="5"/>
      <c r="J318" s="5"/>
      <c r="K318" s="5"/>
      <c r="L318" s="5"/>
      <c r="M318" s="5"/>
      <c r="N318" s="5"/>
      <c r="O318" s="5"/>
      <c r="P318" s="5"/>
      <c r="Q318" s="5"/>
    </row>
    <row r="319" spans="1:17" ht="12.75">
      <c r="A319" s="194"/>
      <c r="B319" s="188"/>
      <c r="C319" s="166"/>
      <c r="D319" s="188"/>
      <c r="E319" s="131" t="str">
        <f t="shared" ref="E319:F319" si="315">IFERROR(C319/($B319*$H$4),"")</f>
        <v/>
      </c>
      <c r="F319" s="131" t="str">
        <f t="shared" si="315"/>
        <v/>
      </c>
      <c r="G319" s="131" t="str">
        <f>IF(ISBLANK(C319),"",(POWER(E319-AVERAGE(E:E),2)+POWER(F319-AVERAGE(F:F),2)))</f>
        <v/>
      </c>
      <c r="H319" s="5"/>
      <c r="I319" s="5"/>
      <c r="J319" s="5"/>
      <c r="K319" s="5"/>
      <c r="L319" s="5"/>
      <c r="M319" s="5"/>
      <c r="N319" s="5"/>
      <c r="O319" s="5"/>
      <c r="P319" s="5"/>
      <c r="Q319" s="5"/>
    </row>
    <row r="320" spans="1:17" ht="12.75">
      <c r="A320" s="194"/>
      <c r="B320" s="188"/>
      <c r="C320" s="166"/>
      <c r="D320" s="188"/>
      <c r="E320" s="131" t="str">
        <f t="shared" ref="E320:F320" si="316">IFERROR(C320/($B320*$H$4),"")</f>
        <v/>
      </c>
      <c r="F320" s="131" t="str">
        <f t="shared" si="316"/>
        <v/>
      </c>
      <c r="G320" s="131" t="str">
        <f>IF(ISBLANK(C320),"",(POWER(E320-AVERAGE(E:E),2)+POWER(F320-AVERAGE(F:F),2)))</f>
        <v/>
      </c>
      <c r="H320" s="5"/>
      <c r="I320" s="5"/>
      <c r="J320" s="5"/>
      <c r="K320" s="5"/>
      <c r="L320" s="5"/>
      <c r="M320" s="5"/>
      <c r="N320" s="5"/>
      <c r="O320" s="5"/>
      <c r="P320" s="5"/>
      <c r="Q320" s="5"/>
    </row>
    <row r="321" spans="1:17" ht="12.75">
      <c r="A321" s="194"/>
      <c r="B321" s="188"/>
      <c r="C321" s="166"/>
      <c r="D321" s="188"/>
      <c r="E321" s="131" t="str">
        <f t="shared" ref="E321:F321" si="317">IFERROR(C321/($B321*$H$4),"")</f>
        <v/>
      </c>
      <c r="F321" s="131" t="str">
        <f t="shared" si="317"/>
        <v/>
      </c>
      <c r="G321" s="131" t="str">
        <f>IF(ISBLANK(C321),"",(POWER(E321-AVERAGE(E:E),2)+POWER(F321-AVERAGE(F:F),2)))</f>
        <v/>
      </c>
      <c r="H321" s="5"/>
      <c r="I321" s="5"/>
      <c r="J321" s="5"/>
      <c r="K321" s="5"/>
      <c r="L321" s="5"/>
      <c r="M321" s="5"/>
      <c r="N321" s="5"/>
      <c r="O321" s="5"/>
      <c r="P321" s="5"/>
      <c r="Q321" s="5"/>
    </row>
    <row r="322" spans="1:17" ht="12.75">
      <c r="A322" s="194"/>
      <c r="B322" s="188"/>
      <c r="C322" s="166"/>
      <c r="D322" s="188"/>
      <c r="E322" s="131" t="str">
        <f t="shared" ref="E322:F322" si="318">IFERROR(C322/($B322*$H$4),"")</f>
        <v/>
      </c>
      <c r="F322" s="131" t="str">
        <f t="shared" si="318"/>
        <v/>
      </c>
      <c r="G322" s="131" t="str">
        <f>IF(ISBLANK(C322),"",(POWER(E322-AVERAGE(E:E),2)+POWER(F322-AVERAGE(F:F),2)))</f>
        <v/>
      </c>
      <c r="H322" s="5"/>
      <c r="I322" s="5"/>
      <c r="J322" s="5"/>
      <c r="K322" s="5"/>
      <c r="L322" s="5"/>
      <c r="M322" s="5"/>
      <c r="N322" s="5"/>
      <c r="O322" s="5"/>
      <c r="P322" s="5"/>
      <c r="Q322" s="5"/>
    </row>
    <row r="323" spans="1:17" ht="12.75">
      <c r="A323" s="194"/>
      <c r="B323" s="188"/>
      <c r="C323" s="166"/>
      <c r="D323" s="188"/>
      <c r="E323" s="131" t="str">
        <f t="shared" ref="E323:F323" si="319">IFERROR(C323/($B323*$H$4),"")</f>
        <v/>
      </c>
      <c r="F323" s="131" t="str">
        <f t="shared" si="319"/>
        <v/>
      </c>
      <c r="G323" s="131" t="str">
        <f>IF(ISBLANK(C323),"",(POWER(E323-AVERAGE(E:E),2)+POWER(F323-AVERAGE(F:F),2)))</f>
        <v/>
      </c>
      <c r="H323" s="5"/>
      <c r="I323" s="5"/>
      <c r="J323" s="5"/>
      <c r="K323" s="5"/>
      <c r="L323" s="5"/>
      <c r="M323" s="5"/>
      <c r="N323" s="5"/>
      <c r="O323" s="5"/>
      <c r="P323" s="5"/>
      <c r="Q323" s="5"/>
    </row>
    <row r="324" spans="1:17" ht="12.75">
      <c r="A324" s="194"/>
      <c r="B324" s="188"/>
      <c r="C324" s="166"/>
      <c r="D324" s="188"/>
      <c r="E324" s="131" t="str">
        <f t="shared" ref="E324:F324" si="320">IFERROR(C324/($B324*$H$4),"")</f>
        <v/>
      </c>
      <c r="F324" s="131" t="str">
        <f t="shared" si="320"/>
        <v/>
      </c>
      <c r="G324" s="131" t="str">
        <f>IF(ISBLANK(C324),"",(POWER(E324-AVERAGE(E:E),2)+POWER(F324-AVERAGE(F:F),2)))</f>
        <v/>
      </c>
      <c r="H324" s="5"/>
      <c r="I324" s="5"/>
      <c r="J324" s="5"/>
      <c r="K324" s="5"/>
      <c r="L324" s="5"/>
      <c r="M324" s="5"/>
      <c r="N324" s="5"/>
      <c r="O324" s="5"/>
      <c r="P324" s="5"/>
      <c r="Q324" s="5"/>
    </row>
    <row r="325" spans="1:17" ht="12.75">
      <c r="A325" s="194"/>
      <c r="B325" s="188"/>
      <c r="C325" s="166"/>
      <c r="D325" s="188"/>
      <c r="E325" s="131" t="str">
        <f t="shared" ref="E325:F325" si="321">IFERROR(C325/($B325*$H$4),"")</f>
        <v/>
      </c>
      <c r="F325" s="131" t="str">
        <f t="shared" si="321"/>
        <v/>
      </c>
      <c r="G325" s="131" t="str">
        <f>IF(ISBLANK(C325),"",(POWER(E325-AVERAGE(E:E),2)+POWER(F325-AVERAGE(F:F),2)))</f>
        <v/>
      </c>
      <c r="H325" s="5"/>
      <c r="I325" s="5"/>
      <c r="J325" s="5"/>
      <c r="K325" s="5"/>
      <c r="L325" s="5"/>
      <c r="M325" s="5"/>
      <c r="N325" s="5"/>
      <c r="O325" s="5"/>
      <c r="P325" s="5"/>
      <c r="Q325" s="5"/>
    </row>
    <row r="326" spans="1:17" ht="12.75">
      <c r="A326" s="194"/>
      <c r="B326" s="188"/>
      <c r="C326" s="166"/>
      <c r="D326" s="188"/>
      <c r="E326" s="131" t="str">
        <f t="shared" ref="E326:F326" si="322">IFERROR(C326/($B326*$H$4),"")</f>
        <v/>
      </c>
      <c r="F326" s="131" t="str">
        <f t="shared" si="322"/>
        <v/>
      </c>
      <c r="G326" s="131" t="str">
        <f>IF(ISBLANK(C326),"",(POWER(E326-AVERAGE(E:E),2)+POWER(F326-AVERAGE(F:F),2)))</f>
        <v/>
      </c>
      <c r="H326" s="5"/>
      <c r="I326" s="5"/>
      <c r="J326" s="5"/>
      <c r="K326" s="5"/>
      <c r="L326" s="5"/>
      <c r="M326" s="5"/>
      <c r="N326" s="5"/>
      <c r="O326" s="5"/>
      <c r="P326" s="5"/>
      <c r="Q326" s="5"/>
    </row>
    <row r="327" spans="1:17" ht="12.75">
      <c r="A327" s="194"/>
      <c r="B327" s="188"/>
      <c r="C327" s="166"/>
      <c r="D327" s="188"/>
      <c r="E327" s="131" t="str">
        <f t="shared" ref="E327:F327" si="323">IFERROR(C327/($B327*$H$4),"")</f>
        <v/>
      </c>
      <c r="F327" s="131" t="str">
        <f t="shared" si="323"/>
        <v/>
      </c>
      <c r="G327" s="131" t="str">
        <f>IF(ISBLANK(C327),"",(POWER(E327-AVERAGE(E:E),2)+POWER(F327-AVERAGE(F:F),2)))</f>
        <v/>
      </c>
      <c r="H327" s="5"/>
      <c r="I327" s="5"/>
      <c r="J327" s="5"/>
      <c r="K327" s="5"/>
      <c r="L327" s="5"/>
      <c r="M327" s="5"/>
      <c r="N327" s="5"/>
      <c r="O327" s="5"/>
      <c r="P327" s="5"/>
      <c r="Q327" s="5"/>
    </row>
    <row r="328" spans="1:17" ht="12.75">
      <c r="A328" s="194"/>
      <c r="B328" s="188"/>
      <c r="C328" s="166"/>
      <c r="D328" s="188"/>
      <c r="E328" s="131" t="str">
        <f t="shared" ref="E328:F328" si="324">IFERROR(C328/($B328*$H$4),"")</f>
        <v/>
      </c>
      <c r="F328" s="131" t="str">
        <f t="shared" si="324"/>
        <v/>
      </c>
      <c r="G328" s="131" t="str">
        <f>IF(ISBLANK(C328),"",(POWER(E328-AVERAGE(E:E),2)+POWER(F328-AVERAGE(F:F),2)))</f>
        <v/>
      </c>
      <c r="H328" s="5"/>
      <c r="I328" s="5"/>
      <c r="J328" s="5"/>
      <c r="K328" s="5"/>
      <c r="L328" s="5"/>
      <c r="M328" s="5"/>
      <c r="N328" s="5"/>
      <c r="O328" s="5"/>
      <c r="P328" s="5"/>
      <c r="Q328" s="5"/>
    </row>
    <row r="329" spans="1:17" ht="12.75">
      <c r="A329" s="194"/>
      <c r="B329" s="188"/>
      <c r="C329" s="166"/>
      <c r="D329" s="188"/>
      <c r="E329" s="131" t="str">
        <f t="shared" ref="E329:F329" si="325">IFERROR(C329/($B329*$H$4),"")</f>
        <v/>
      </c>
      <c r="F329" s="131" t="str">
        <f t="shared" si="325"/>
        <v/>
      </c>
      <c r="G329" s="131" t="str">
        <f>IF(ISBLANK(C329),"",(POWER(E329-AVERAGE(E:E),2)+POWER(F329-AVERAGE(F:F),2)))</f>
        <v/>
      </c>
      <c r="H329" s="5"/>
      <c r="I329" s="5"/>
      <c r="J329" s="5"/>
      <c r="K329" s="5"/>
      <c r="L329" s="5"/>
      <c r="M329" s="5"/>
      <c r="N329" s="5"/>
      <c r="O329" s="5"/>
      <c r="P329" s="5"/>
      <c r="Q329" s="5"/>
    </row>
    <row r="330" spans="1:17" ht="12.75">
      <c r="A330" s="194"/>
      <c r="B330" s="188"/>
      <c r="C330" s="166"/>
      <c r="D330" s="188"/>
      <c r="E330" s="131" t="str">
        <f t="shared" ref="E330:F330" si="326">IFERROR(C330/($B330*$H$4),"")</f>
        <v/>
      </c>
      <c r="F330" s="131" t="str">
        <f t="shared" si="326"/>
        <v/>
      </c>
      <c r="G330" s="131" t="str">
        <f>IF(ISBLANK(C330),"",(POWER(E330-AVERAGE(E:E),2)+POWER(F330-AVERAGE(F:F),2)))</f>
        <v/>
      </c>
      <c r="H330" s="5"/>
      <c r="I330" s="5"/>
      <c r="J330" s="5"/>
      <c r="K330" s="5"/>
      <c r="L330" s="5"/>
      <c r="M330" s="5"/>
      <c r="N330" s="5"/>
      <c r="O330" s="5"/>
      <c r="P330" s="5"/>
      <c r="Q330" s="5"/>
    </row>
    <row r="331" spans="1:17" ht="12.75">
      <c r="A331" s="194"/>
      <c r="B331" s="188"/>
      <c r="C331" s="166"/>
      <c r="D331" s="188"/>
      <c r="E331" s="131" t="str">
        <f t="shared" ref="E331:F331" si="327">IFERROR(C331/($B331*$H$4),"")</f>
        <v/>
      </c>
      <c r="F331" s="131" t="str">
        <f t="shared" si="327"/>
        <v/>
      </c>
      <c r="G331" s="131" t="str">
        <f>IF(ISBLANK(C331),"",(POWER(E331-AVERAGE(E:E),2)+POWER(F331-AVERAGE(F:F),2)))</f>
        <v/>
      </c>
      <c r="H331" s="5"/>
      <c r="I331" s="5"/>
      <c r="J331" s="5"/>
      <c r="K331" s="5"/>
      <c r="L331" s="5"/>
      <c r="M331" s="5"/>
      <c r="N331" s="5"/>
      <c r="O331" s="5"/>
      <c r="P331" s="5"/>
      <c r="Q331" s="5"/>
    </row>
    <row r="332" spans="1:17" ht="12.75">
      <c r="A332" s="194"/>
      <c r="B332" s="188"/>
      <c r="C332" s="166"/>
      <c r="D332" s="188"/>
      <c r="E332" s="131" t="str">
        <f t="shared" ref="E332:F332" si="328">IFERROR(C332/($B332*$H$4),"")</f>
        <v/>
      </c>
      <c r="F332" s="131" t="str">
        <f t="shared" si="328"/>
        <v/>
      </c>
      <c r="G332" s="131" t="str">
        <f>IF(ISBLANK(C332),"",(POWER(E332-AVERAGE(E:E),2)+POWER(F332-AVERAGE(F:F),2)))</f>
        <v/>
      </c>
      <c r="H332" s="5"/>
      <c r="I332" s="5"/>
      <c r="J332" s="5"/>
      <c r="K332" s="5"/>
      <c r="L332" s="5"/>
      <c r="M332" s="5"/>
      <c r="N332" s="5"/>
      <c r="O332" s="5"/>
      <c r="P332" s="5"/>
      <c r="Q332" s="5"/>
    </row>
    <row r="333" spans="1:17" ht="12.75">
      <c r="A333" s="194"/>
      <c r="B333" s="188"/>
      <c r="C333" s="166"/>
      <c r="D333" s="188"/>
      <c r="E333" s="131" t="str">
        <f t="shared" ref="E333:F333" si="329">IFERROR(C333/($B333*$H$4),"")</f>
        <v/>
      </c>
      <c r="F333" s="131" t="str">
        <f t="shared" si="329"/>
        <v/>
      </c>
      <c r="G333" s="131" t="str">
        <f>IF(ISBLANK(C333),"",(POWER(E333-AVERAGE(E:E),2)+POWER(F333-AVERAGE(F:F),2)))</f>
        <v/>
      </c>
      <c r="H333" s="5"/>
      <c r="I333" s="5"/>
      <c r="J333" s="5"/>
      <c r="K333" s="5"/>
      <c r="L333" s="5"/>
      <c r="M333" s="5"/>
      <c r="N333" s="5"/>
      <c r="O333" s="5"/>
      <c r="P333" s="5"/>
      <c r="Q333" s="5"/>
    </row>
    <row r="334" spans="1:17" ht="12.75">
      <c r="A334" s="194"/>
      <c r="B334" s="188"/>
      <c r="C334" s="166"/>
      <c r="D334" s="188"/>
      <c r="E334" s="131" t="str">
        <f t="shared" ref="E334:F334" si="330">IFERROR(C334/($B334*$H$4),"")</f>
        <v/>
      </c>
      <c r="F334" s="131" t="str">
        <f t="shared" si="330"/>
        <v/>
      </c>
      <c r="G334" s="131" t="str">
        <f>IF(ISBLANK(C334),"",(POWER(E334-AVERAGE(E:E),2)+POWER(F334-AVERAGE(F:F),2)))</f>
        <v/>
      </c>
      <c r="H334" s="5"/>
      <c r="I334" s="5"/>
      <c r="J334" s="5"/>
      <c r="K334" s="5"/>
      <c r="L334" s="5"/>
      <c r="M334" s="5"/>
      <c r="N334" s="5"/>
      <c r="O334" s="5"/>
      <c r="P334" s="5"/>
      <c r="Q334" s="5"/>
    </row>
    <row r="335" spans="1:17" ht="12.75">
      <c r="A335" s="194"/>
      <c r="B335" s="188"/>
      <c r="C335" s="166"/>
      <c r="D335" s="188"/>
      <c r="E335" s="131" t="str">
        <f t="shared" ref="E335:F335" si="331">IFERROR(C335/($B335*$H$4),"")</f>
        <v/>
      </c>
      <c r="F335" s="131" t="str">
        <f t="shared" si="331"/>
        <v/>
      </c>
      <c r="G335" s="131" t="str">
        <f>IF(ISBLANK(C335),"",(POWER(E335-AVERAGE(E:E),2)+POWER(F335-AVERAGE(F:F),2)))</f>
        <v/>
      </c>
      <c r="H335" s="5"/>
      <c r="I335" s="5"/>
      <c r="J335" s="5"/>
      <c r="K335" s="5"/>
      <c r="L335" s="5"/>
      <c r="M335" s="5"/>
      <c r="N335" s="5"/>
      <c r="O335" s="5"/>
      <c r="P335" s="5"/>
      <c r="Q335" s="5"/>
    </row>
    <row r="336" spans="1:17" ht="12.75">
      <c r="A336" s="194"/>
      <c r="B336" s="188"/>
      <c r="C336" s="166"/>
      <c r="D336" s="188"/>
      <c r="E336" s="131" t="str">
        <f t="shared" ref="E336:F336" si="332">IFERROR(C336/($B336*$H$4),"")</f>
        <v/>
      </c>
      <c r="F336" s="131" t="str">
        <f t="shared" si="332"/>
        <v/>
      </c>
      <c r="G336" s="131" t="str">
        <f>IF(ISBLANK(C336),"",(POWER(E336-AVERAGE(E:E),2)+POWER(F336-AVERAGE(F:F),2)))</f>
        <v/>
      </c>
      <c r="H336" s="5"/>
      <c r="I336" s="5"/>
      <c r="J336" s="5"/>
      <c r="K336" s="5"/>
      <c r="L336" s="5"/>
      <c r="M336" s="5"/>
      <c r="N336" s="5"/>
      <c r="O336" s="5"/>
      <c r="P336" s="5"/>
      <c r="Q336" s="5"/>
    </row>
    <row r="337" spans="1:17" ht="12.75">
      <c r="A337" s="194"/>
      <c r="B337" s="188"/>
      <c r="C337" s="166"/>
      <c r="D337" s="188"/>
      <c r="E337" s="131" t="str">
        <f t="shared" ref="E337:F337" si="333">IFERROR(C337/($B337*$H$4),"")</f>
        <v/>
      </c>
      <c r="F337" s="131" t="str">
        <f t="shared" si="333"/>
        <v/>
      </c>
      <c r="G337" s="131" t="str">
        <f>IF(ISBLANK(C337),"",(POWER(E337-AVERAGE(E:E),2)+POWER(F337-AVERAGE(F:F),2)))</f>
        <v/>
      </c>
      <c r="H337" s="5"/>
      <c r="I337" s="5"/>
      <c r="J337" s="5"/>
      <c r="K337" s="5"/>
      <c r="L337" s="5"/>
      <c r="M337" s="5"/>
      <c r="N337" s="5"/>
      <c r="O337" s="5"/>
      <c r="P337" s="5"/>
      <c r="Q337" s="5"/>
    </row>
    <row r="338" spans="1:17" ht="12.75">
      <c r="A338" s="194"/>
      <c r="B338" s="188"/>
      <c r="C338" s="166"/>
      <c r="D338" s="188"/>
      <c r="E338" s="131" t="str">
        <f t="shared" ref="E338:F338" si="334">IFERROR(C338/($B338*$H$4),"")</f>
        <v/>
      </c>
      <c r="F338" s="131" t="str">
        <f t="shared" si="334"/>
        <v/>
      </c>
      <c r="G338" s="131" t="str">
        <f>IF(ISBLANK(C338),"",(POWER(E338-AVERAGE(E:E),2)+POWER(F338-AVERAGE(F:F),2)))</f>
        <v/>
      </c>
      <c r="H338" s="5"/>
      <c r="I338" s="5"/>
      <c r="J338" s="5"/>
      <c r="K338" s="5"/>
      <c r="L338" s="5"/>
      <c r="M338" s="5"/>
      <c r="N338" s="5"/>
      <c r="O338" s="5"/>
      <c r="P338" s="5"/>
      <c r="Q338" s="5"/>
    </row>
    <row r="339" spans="1:17" ht="12.75">
      <c r="A339" s="194"/>
      <c r="B339" s="188"/>
      <c r="C339" s="166"/>
      <c r="D339" s="188"/>
      <c r="E339" s="131" t="str">
        <f t="shared" ref="E339:F339" si="335">IFERROR(C339/($B339*$H$4),"")</f>
        <v/>
      </c>
      <c r="F339" s="131" t="str">
        <f t="shared" si="335"/>
        <v/>
      </c>
      <c r="G339" s="131" t="str">
        <f>IF(ISBLANK(C339),"",(POWER(E339-AVERAGE(E:E),2)+POWER(F339-AVERAGE(F:F),2)))</f>
        <v/>
      </c>
      <c r="H339" s="5"/>
      <c r="I339" s="5"/>
      <c r="J339" s="5"/>
      <c r="K339" s="5"/>
      <c r="L339" s="5"/>
      <c r="M339" s="5"/>
      <c r="N339" s="5"/>
      <c r="O339" s="5"/>
      <c r="P339" s="5"/>
      <c r="Q339" s="5"/>
    </row>
    <row r="340" spans="1:17" ht="12.75">
      <c r="A340" s="194"/>
      <c r="B340" s="188"/>
      <c r="C340" s="166"/>
      <c r="D340" s="188"/>
      <c r="E340" s="131" t="str">
        <f t="shared" ref="E340:F340" si="336">IFERROR(C340/($B340*$H$4),"")</f>
        <v/>
      </c>
      <c r="F340" s="131" t="str">
        <f t="shared" si="336"/>
        <v/>
      </c>
      <c r="G340" s="131" t="str">
        <f>IF(ISBLANK(C340),"",(POWER(E340-AVERAGE(E:E),2)+POWER(F340-AVERAGE(F:F),2)))</f>
        <v/>
      </c>
      <c r="H340" s="5"/>
      <c r="I340" s="5"/>
      <c r="J340" s="5"/>
      <c r="K340" s="5"/>
      <c r="L340" s="5"/>
      <c r="M340" s="5"/>
      <c r="N340" s="5"/>
      <c r="O340" s="5"/>
      <c r="P340" s="5"/>
      <c r="Q340" s="5"/>
    </row>
    <row r="341" spans="1:17" ht="12.75">
      <c r="A341" s="194"/>
      <c r="B341" s="188"/>
      <c r="C341" s="166"/>
      <c r="D341" s="188"/>
      <c r="E341" s="131" t="str">
        <f t="shared" ref="E341:F341" si="337">IFERROR(C341/($B341*$H$4),"")</f>
        <v/>
      </c>
      <c r="F341" s="131" t="str">
        <f t="shared" si="337"/>
        <v/>
      </c>
      <c r="G341" s="131" t="str">
        <f>IF(ISBLANK(C341),"",(POWER(E341-AVERAGE(E:E),2)+POWER(F341-AVERAGE(F:F),2)))</f>
        <v/>
      </c>
      <c r="H341" s="5"/>
      <c r="I341" s="5"/>
      <c r="J341" s="5"/>
      <c r="K341" s="5"/>
      <c r="L341" s="5"/>
      <c r="M341" s="5"/>
      <c r="N341" s="5"/>
      <c r="O341" s="5"/>
      <c r="P341" s="5"/>
      <c r="Q341" s="5"/>
    </row>
    <row r="342" spans="1:17" ht="12.75">
      <c r="A342" s="194"/>
      <c r="B342" s="188"/>
      <c r="C342" s="166"/>
      <c r="D342" s="188"/>
      <c r="E342" s="131" t="str">
        <f t="shared" ref="E342:F342" si="338">IFERROR(C342/($B342*$H$4),"")</f>
        <v/>
      </c>
      <c r="F342" s="131" t="str">
        <f t="shared" si="338"/>
        <v/>
      </c>
      <c r="G342" s="131" t="str">
        <f>IF(ISBLANK(C342),"",(POWER(E342-AVERAGE(E:E),2)+POWER(F342-AVERAGE(F:F),2)))</f>
        <v/>
      </c>
      <c r="H342" s="5"/>
      <c r="I342" s="5"/>
      <c r="J342" s="5"/>
      <c r="K342" s="5"/>
      <c r="L342" s="5"/>
      <c r="M342" s="5"/>
      <c r="N342" s="5"/>
      <c r="O342" s="5"/>
      <c r="P342" s="5"/>
      <c r="Q342" s="5"/>
    </row>
    <row r="343" spans="1:17" ht="12.75">
      <c r="A343" s="194"/>
      <c r="B343" s="188"/>
      <c r="C343" s="166"/>
      <c r="D343" s="188"/>
      <c r="E343" s="131" t="str">
        <f t="shared" ref="E343:F343" si="339">IFERROR(C343/($B343*$H$4),"")</f>
        <v/>
      </c>
      <c r="F343" s="131" t="str">
        <f t="shared" si="339"/>
        <v/>
      </c>
      <c r="G343" s="131" t="str">
        <f>IF(ISBLANK(C343),"",(POWER(E343-AVERAGE(E:E),2)+POWER(F343-AVERAGE(F:F),2)))</f>
        <v/>
      </c>
      <c r="H343" s="5"/>
      <c r="I343" s="5"/>
      <c r="J343" s="5"/>
      <c r="K343" s="5"/>
      <c r="L343" s="5"/>
      <c r="M343" s="5"/>
      <c r="N343" s="5"/>
      <c r="O343" s="5"/>
      <c r="P343" s="5"/>
      <c r="Q343" s="5"/>
    </row>
    <row r="344" spans="1:17" ht="12.75">
      <c r="A344" s="194"/>
      <c r="B344" s="188"/>
      <c r="C344" s="166"/>
      <c r="D344" s="188"/>
      <c r="E344" s="131" t="str">
        <f t="shared" ref="E344:F344" si="340">IFERROR(C344/($B344*$H$4),"")</f>
        <v/>
      </c>
      <c r="F344" s="131" t="str">
        <f t="shared" si="340"/>
        <v/>
      </c>
      <c r="G344" s="131" t="str">
        <f>IF(ISBLANK(C344),"",(POWER(E344-AVERAGE(E:E),2)+POWER(F344-AVERAGE(F:F),2)))</f>
        <v/>
      </c>
      <c r="H344" s="5"/>
      <c r="I344" s="5"/>
      <c r="J344" s="5"/>
      <c r="K344" s="5"/>
      <c r="L344" s="5"/>
      <c r="M344" s="5"/>
      <c r="N344" s="5"/>
      <c r="O344" s="5"/>
      <c r="P344" s="5"/>
      <c r="Q344" s="5"/>
    </row>
    <row r="345" spans="1:17" ht="12.75">
      <c r="A345" s="194"/>
      <c r="B345" s="188"/>
      <c r="C345" s="166"/>
      <c r="D345" s="188"/>
      <c r="E345" s="131" t="str">
        <f t="shared" ref="E345:F345" si="341">IFERROR(C345/($B345*$H$4),"")</f>
        <v/>
      </c>
      <c r="F345" s="131" t="str">
        <f t="shared" si="341"/>
        <v/>
      </c>
      <c r="G345" s="131" t="str">
        <f>IF(ISBLANK(C345),"",(POWER(E345-AVERAGE(E:E),2)+POWER(F345-AVERAGE(F:F),2)))</f>
        <v/>
      </c>
      <c r="H345" s="5"/>
      <c r="I345" s="5"/>
      <c r="J345" s="5"/>
      <c r="K345" s="5"/>
      <c r="L345" s="5"/>
      <c r="M345" s="5"/>
      <c r="N345" s="5"/>
      <c r="O345" s="5"/>
      <c r="P345" s="5"/>
      <c r="Q345" s="5"/>
    </row>
    <row r="346" spans="1:17" ht="12.75">
      <c r="A346" s="194"/>
      <c r="B346" s="188"/>
      <c r="C346" s="166"/>
      <c r="D346" s="188"/>
      <c r="E346" s="131" t="str">
        <f t="shared" ref="E346:F346" si="342">IFERROR(C346/($B346*$H$4),"")</f>
        <v/>
      </c>
      <c r="F346" s="131" t="str">
        <f t="shared" si="342"/>
        <v/>
      </c>
      <c r="G346" s="131" t="str">
        <f>IF(ISBLANK(C346),"",(POWER(E346-AVERAGE(E:E),2)+POWER(F346-AVERAGE(F:F),2)))</f>
        <v/>
      </c>
      <c r="H346" s="5"/>
      <c r="I346" s="5"/>
      <c r="J346" s="5"/>
      <c r="K346" s="5"/>
      <c r="L346" s="5"/>
      <c r="M346" s="5"/>
      <c r="N346" s="5"/>
      <c r="O346" s="5"/>
      <c r="P346" s="5"/>
      <c r="Q346" s="5"/>
    </row>
    <row r="347" spans="1:17" ht="12.75">
      <c r="A347" s="194"/>
      <c r="B347" s="188"/>
      <c r="C347" s="166"/>
      <c r="D347" s="188"/>
      <c r="E347" s="131" t="str">
        <f t="shared" ref="E347:F347" si="343">IFERROR(C347/($B347*$H$4),"")</f>
        <v/>
      </c>
      <c r="F347" s="131" t="str">
        <f t="shared" si="343"/>
        <v/>
      </c>
      <c r="G347" s="131" t="str">
        <f>IF(ISBLANK(C347),"",(POWER(E347-AVERAGE(E:E),2)+POWER(F347-AVERAGE(F:F),2)))</f>
        <v/>
      </c>
      <c r="H347" s="5"/>
      <c r="I347" s="5"/>
      <c r="J347" s="5"/>
      <c r="K347" s="5"/>
      <c r="L347" s="5"/>
      <c r="M347" s="5"/>
      <c r="N347" s="5"/>
      <c r="O347" s="5"/>
      <c r="P347" s="5"/>
      <c r="Q347" s="5"/>
    </row>
    <row r="348" spans="1:17" ht="12.75">
      <c r="A348" s="194"/>
      <c r="B348" s="188"/>
      <c r="C348" s="166"/>
      <c r="D348" s="188"/>
      <c r="E348" s="131" t="str">
        <f t="shared" ref="E348:F348" si="344">IFERROR(C348/($B348*$H$4),"")</f>
        <v/>
      </c>
      <c r="F348" s="131" t="str">
        <f t="shared" si="344"/>
        <v/>
      </c>
      <c r="G348" s="131" t="str">
        <f>IF(ISBLANK(C348),"",(POWER(E348-AVERAGE(E:E),2)+POWER(F348-AVERAGE(F:F),2)))</f>
        <v/>
      </c>
      <c r="H348" s="5"/>
      <c r="I348" s="5"/>
      <c r="J348" s="5"/>
      <c r="K348" s="5"/>
      <c r="L348" s="5"/>
      <c r="M348" s="5"/>
      <c r="N348" s="5"/>
      <c r="O348" s="5"/>
      <c r="P348" s="5"/>
      <c r="Q348" s="5"/>
    </row>
    <row r="349" spans="1:17" ht="12.75">
      <c r="A349" s="194"/>
      <c r="B349" s="188"/>
      <c r="C349" s="166"/>
      <c r="D349" s="188"/>
      <c r="E349" s="131" t="str">
        <f t="shared" ref="E349:F349" si="345">IFERROR(C349/($B349*$H$4),"")</f>
        <v/>
      </c>
      <c r="F349" s="131" t="str">
        <f t="shared" si="345"/>
        <v/>
      </c>
      <c r="G349" s="131" t="str">
        <f>IF(ISBLANK(C349),"",(POWER(E349-AVERAGE(E:E),2)+POWER(F349-AVERAGE(F:F),2)))</f>
        <v/>
      </c>
      <c r="H349" s="5"/>
      <c r="I349" s="5"/>
      <c r="J349" s="5"/>
      <c r="K349" s="5"/>
      <c r="L349" s="5"/>
      <c r="M349" s="5"/>
      <c r="N349" s="5"/>
      <c r="O349" s="5"/>
      <c r="P349" s="5"/>
      <c r="Q349" s="5"/>
    </row>
    <row r="350" spans="1:17" ht="12.75">
      <c r="A350" s="194"/>
      <c r="B350" s="188"/>
      <c r="C350" s="166"/>
      <c r="D350" s="188"/>
      <c r="E350" s="131" t="str">
        <f t="shared" ref="E350:F350" si="346">IFERROR(C350/($B350*$H$4),"")</f>
        <v/>
      </c>
      <c r="F350" s="131" t="str">
        <f t="shared" si="346"/>
        <v/>
      </c>
      <c r="G350" s="131" t="str">
        <f>IF(ISBLANK(C350),"",(POWER(E350-AVERAGE(E:E),2)+POWER(F350-AVERAGE(F:F),2)))</f>
        <v/>
      </c>
      <c r="H350" s="5"/>
      <c r="I350" s="5"/>
      <c r="J350" s="5"/>
      <c r="K350" s="5"/>
      <c r="L350" s="5"/>
      <c r="M350" s="5"/>
      <c r="N350" s="5"/>
      <c r="O350" s="5"/>
      <c r="P350" s="5"/>
      <c r="Q350" s="5"/>
    </row>
    <row r="351" spans="1:17" ht="12.75">
      <c r="A351" s="194"/>
      <c r="B351" s="188"/>
      <c r="C351" s="166"/>
      <c r="D351" s="188"/>
      <c r="E351" s="131" t="str">
        <f t="shared" ref="E351:F351" si="347">IFERROR(C351/($B351*$H$4),"")</f>
        <v/>
      </c>
      <c r="F351" s="131" t="str">
        <f t="shared" si="347"/>
        <v/>
      </c>
      <c r="G351" s="131" t="str">
        <f>IF(ISBLANK(C351),"",(POWER(E351-AVERAGE(E:E),2)+POWER(F351-AVERAGE(F:F),2)))</f>
        <v/>
      </c>
      <c r="H351" s="5"/>
      <c r="I351" s="5"/>
      <c r="J351" s="5"/>
      <c r="K351" s="5"/>
      <c r="L351" s="5"/>
      <c r="M351" s="5"/>
      <c r="N351" s="5"/>
      <c r="O351" s="5"/>
      <c r="P351" s="5"/>
      <c r="Q351" s="5"/>
    </row>
    <row r="352" spans="1:17" ht="12.75">
      <c r="A352" s="194"/>
      <c r="B352" s="188"/>
      <c r="C352" s="166"/>
      <c r="D352" s="188"/>
      <c r="E352" s="131" t="str">
        <f t="shared" ref="E352:F352" si="348">IFERROR(C352/($B352*$H$4),"")</f>
        <v/>
      </c>
      <c r="F352" s="131" t="str">
        <f t="shared" si="348"/>
        <v/>
      </c>
      <c r="G352" s="131" t="str">
        <f>IF(ISBLANK(C352),"",(POWER(E352-AVERAGE(E:E),2)+POWER(F352-AVERAGE(F:F),2)))</f>
        <v/>
      </c>
      <c r="H352" s="5"/>
      <c r="I352" s="5"/>
      <c r="J352" s="5"/>
      <c r="K352" s="5"/>
      <c r="L352" s="5"/>
      <c r="M352" s="5"/>
      <c r="N352" s="5"/>
      <c r="O352" s="5"/>
      <c r="P352" s="5"/>
      <c r="Q352" s="5"/>
    </row>
    <row r="353" spans="1:17" ht="12.75">
      <c r="A353" s="194"/>
      <c r="B353" s="188"/>
      <c r="C353" s="166"/>
      <c r="D353" s="188"/>
      <c r="E353" s="131" t="str">
        <f t="shared" ref="E353:F353" si="349">IFERROR(C353/($B353*$H$4),"")</f>
        <v/>
      </c>
      <c r="F353" s="131" t="str">
        <f t="shared" si="349"/>
        <v/>
      </c>
      <c r="G353" s="131" t="str">
        <f>IF(ISBLANK(C353),"",(POWER(E353-AVERAGE(E:E),2)+POWER(F353-AVERAGE(F:F),2)))</f>
        <v/>
      </c>
      <c r="H353" s="5"/>
      <c r="I353" s="5"/>
      <c r="J353" s="5"/>
      <c r="K353" s="5"/>
      <c r="L353" s="5"/>
      <c r="M353" s="5"/>
      <c r="N353" s="5"/>
      <c r="O353" s="5"/>
      <c r="P353" s="5"/>
      <c r="Q353" s="5"/>
    </row>
    <row r="354" spans="1:17" ht="12.75">
      <c r="A354" s="194"/>
      <c r="B354" s="188"/>
      <c r="C354" s="166"/>
      <c r="D354" s="188"/>
      <c r="E354" s="131" t="str">
        <f t="shared" ref="E354:F354" si="350">IFERROR(C354/($B354*$H$4),"")</f>
        <v/>
      </c>
      <c r="F354" s="131" t="str">
        <f t="shared" si="350"/>
        <v/>
      </c>
      <c r="G354" s="131" t="str">
        <f>IF(ISBLANK(C354),"",(POWER(E354-AVERAGE(E:E),2)+POWER(F354-AVERAGE(F:F),2)))</f>
        <v/>
      </c>
      <c r="H354" s="5"/>
      <c r="I354" s="5"/>
      <c r="J354" s="5"/>
      <c r="K354" s="5"/>
      <c r="L354" s="5"/>
      <c r="M354" s="5"/>
      <c r="N354" s="5"/>
      <c r="O354" s="5"/>
      <c r="P354" s="5"/>
      <c r="Q354" s="5"/>
    </row>
    <row r="355" spans="1:17" ht="12.75">
      <c r="A355" s="194"/>
      <c r="B355" s="188"/>
      <c r="C355" s="166"/>
      <c r="D355" s="188"/>
      <c r="E355" s="131" t="str">
        <f t="shared" ref="E355:F355" si="351">IFERROR(C355/($B355*$H$4),"")</f>
        <v/>
      </c>
      <c r="F355" s="131" t="str">
        <f t="shared" si="351"/>
        <v/>
      </c>
      <c r="G355" s="131" t="str">
        <f>IF(ISBLANK(C355),"",(POWER(E355-AVERAGE(E:E),2)+POWER(F355-AVERAGE(F:F),2)))</f>
        <v/>
      </c>
      <c r="H355" s="5"/>
      <c r="I355" s="5"/>
      <c r="J355" s="5"/>
      <c r="K355" s="5"/>
      <c r="L355" s="5"/>
      <c r="M355" s="5"/>
      <c r="N355" s="5"/>
      <c r="O355" s="5"/>
      <c r="P355" s="5"/>
      <c r="Q355" s="5"/>
    </row>
    <row r="356" spans="1:17" ht="12.75">
      <c r="A356" s="194"/>
      <c r="B356" s="188"/>
      <c r="C356" s="166"/>
      <c r="D356" s="188"/>
      <c r="E356" s="131" t="str">
        <f t="shared" ref="E356:F356" si="352">IFERROR(C356/($B356*$H$4),"")</f>
        <v/>
      </c>
      <c r="F356" s="131" t="str">
        <f t="shared" si="352"/>
        <v/>
      </c>
      <c r="G356" s="131" t="str">
        <f>IF(ISBLANK(C356),"",(POWER(E356-AVERAGE(E:E),2)+POWER(F356-AVERAGE(F:F),2)))</f>
        <v/>
      </c>
      <c r="H356" s="5"/>
      <c r="I356" s="5"/>
      <c r="J356" s="5"/>
      <c r="K356" s="5"/>
      <c r="L356" s="5"/>
      <c r="M356" s="5"/>
      <c r="N356" s="5"/>
      <c r="O356" s="5"/>
      <c r="P356" s="5"/>
      <c r="Q356" s="5"/>
    </row>
    <row r="357" spans="1:17" ht="12.75">
      <c r="A357" s="194"/>
      <c r="B357" s="188"/>
      <c r="C357" s="166"/>
      <c r="D357" s="188"/>
      <c r="E357" s="131" t="str">
        <f t="shared" ref="E357:F357" si="353">IFERROR(C357/($B357*$H$4),"")</f>
        <v/>
      </c>
      <c r="F357" s="131" t="str">
        <f t="shared" si="353"/>
        <v/>
      </c>
      <c r="G357" s="131" t="str">
        <f>IF(ISBLANK(C357),"",(POWER(E357-AVERAGE(E:E),2)+POWER(F357-AVERAGE(F:F),2)))</f>
        <v/>
      </c>
      <c r="H357" s="5"/>
      <c r="I357" s="5"/>
      <c r="J357" s="5"/>
      <c r="K357" s="5"/>
      <c r="L357" s="5"/>
      <c r="M357" s="5"/>
      <c r="N357" s="5"/>
      <c r="O357" s="5"/>
      <c r="P357" s="5"/>
      <c r="Q357" s="5"/>
    </row>
    <row r="358" spans="1:17" ht="12.75">
      <c r="A358" s="194"/>
      <c r="B358" s="188"/>
      <c r="C358" s="166"/>
      <c r="D358" s="188"/>
      <c r="E358" s="131" t="str">
        <f t="shared" ref="E358:F358" si="354">IFERROR(C358/($B358*$H$4),"")</f>
        <v/>
      </c>
      <c r="F358" s="131" t="str">
        <f t="shared" si="354"/>
        <v/>
      </c>
      <c r="G358" s="131" t="str">
        <f>IF(ISBLANK(C358),"",(POWER(E358-AVERAGE(E:E),2)+POWER(F358-AVERAGE(F:F),2)))</f>
        <v/>
      </c>
      <c r="H358" s="5"/>
      <c r="I358" s="5"/>
      <c r="J358" s="5"/>
      <c r="K358" s="5"/>
      <c r="L358" s="5"/>
      <c r="M358" s="5"/>
      <c r="N358" s="5"/>
      <c r="O358" s="5"/>
      <c r="P358" s="5"/>
      <c r="Q358" s="5"/>
    </row>
    <row r="359" spans="1:17" ht="12.75">
      <c r="A359" s="194"/>
      <c r="B359" s="188"/>
      <c r="C359" s="166"/>
      <c r="D359" s="188"/>
      <c r="E359" s="131" t="str">
        <f t="shared" ref="E359:F359" si="355">IFERROR(C359/($B359*$H$4),"")</f>
        <v/>
      </c>
      <c r="F359" s="131" t="str">
        <f t="shared" si="355"/>
        <v/>
      </c>
      <c r="G359" s="131" t="str">
        <f>IF(ISBLANK(C359),"",(POWER(E359-AVERAGE(E:E),2)+POWER(F359-AVERAGE(F:F),2)))</f>
        <v/>
      </c>
      <c r="H359" s="5"/>
      <c r="I359" s="5"/>
      <c r="J359" s="5"/>
      <c r="K359" s="5"/>
      <c r="L359" s="5"/>
      <c r="M359" s="5"/>
      <c r="N359" s="5"/>
      <c r="O359" s="5"/>
      <c r="P359" s="5"/>
      <c r="Q359" s="5"/>
    </row>
    <row r="360" spans="1:17" ht="12.75">
      <c r="A360" s="194"/>
      <c r="B360" s="188"/>
      <c r="C360" s="166"/>
      <c r="D360" s="188"/>
      <c r="E360" s="131" t="str">
        <f t="shared" ref="E360:F360" si="356">IFERROR(C360/($B360*$H$4),"")</f>
        <v/>
      </c>
      <c r="F360" s="131" t="str">
        <f t="shared" si="356"/>
        <v/>
      </c>
      <c r="G360" s="131" t="str">
        <f>IF(ISBLANK(C360),"",(POWER(E360-AVERAGE(E:E),2)+POWER(F360-AVERAGE(F:F),2)))</f>
        <v/>
      </c>
      <c r="H360" s="5"/>
      <c r="I360" s="5"/>
      <c r="J360" s="5"/>
      <c r="K360" s="5"/>
      <c r="L360" s="5"/>
      <c r="M360" s="5"/>
      <c r="N360" s="5"/>
      <c r="O360" s="5"/>
      <c r="P360" s="5"/>
      <c r="Q360" s="5"/>
    </row>
    <row r="361" spans="1:17" ht="12.75">
      <c r="A361" s="194"/>
      <c r="B361" s="188"/>
      <c r="C361" s="166"/>
      <c r="D361" s="188"/>
      <c r="E361" s="131" t="str">
        <f t="shared" ref="E361:F361" si="357">IFERROR(C361/($B361*$H$4),"")</f>
        <v/>
      </c>
      <c r="F361" s="131" t="str">
        <f t="shared" si="357"/>
        <v/>
      </c>
      <c r="G361" s="131" t="str">
        <f>IF(ISBLANK(C361),"",(POWER(E361-AVERAGE(E:E),2)+POWER(F361-AVERAGE(F:F),2)))</f>
        <v/>
      </c>
      <c r="H361" s="5"/>
      <c r="I361" s="5"/>
      <c r="J361" s="5"/>
      <c r="K361" s="5"/>
      <c r="L361" s="5"/>
      <c r="M361" s="5"/>
      <c r="N361" s="5"/>
      <c r="O361" s="5"/>
      <c r="P361" s="5"/>
      <c r="Q361" s="5"/>
    </row>
    <row r="362" spans="1:17" ht="12.75">
      <c r="A362" s="194"/>
      <c r="B362" s="188"/>
      <c r="C362" s="166"/>
      <c r="D362" s="188"/>
      <c r="E362" s="131" t="str">
        <f t="shared" ref="E362:F362" si="358">IFERROR(C362/($B362*$H$4),"")</f>
        <v/>
      </c>
      <c r="F362" s="131" t="str">
        <f t="shared" si="358"/>
        <v/>
      </c>
      <c r="G362" s="131" t="str">
        <f>IF(ISBLANK(C362),"",(POWER(E362-AVERAGE(E:E),2)+POWER(F362-AVERAGE(F:F),2)))</f>
        <v/>
      </c>
      <c r="H362" s="5"/>
      <c r="I362" s="5"/>
      <c r="J362" s="5"/>
      <c r="K362" s="5"/>
      <c r="L362" s="5"/>
      <c r="M362" s="5"/>
      <c r="N362" s="5"/>
      <c r="O362" s="5"/>
      <c r="P362" s="5"/>
      <c r="Q362" s="5"/>
    </row>
    <row r="363" spans="1:17" ht="12.75">
      <c r="A363" s="194"/>
      <c r="B363" s="188"/>
      <c r="C363" s="166"/>
      <c r="D363" s="188"/>
      <c r="E363" s="131" t="str">
        <f t="shared" ref="E363:F363" si="359">IFERROR(C363/($B363*$H$4),"")</f>
        <v/>
      </c>
      <c r="F363" s="131" t="str">
        <f t="shared" si="359"/>
        <v/>
      </c>
      <c r="G363" s="131" t="str">
        <f>IF(ISBLANK(C363),"",(POWER(E363-AVERAGE(E:E),2)+POWER(F363-AVERAGE(F:F),2)))</f>
        <v/>
      </c>
      <c r="H363" s="5"/>
      <c r="I363" s="5"/>
      <c r="J363" s="5"/>
      <c r="K363" s="5"/>
      <c r="L363" s="5"/>
      <c r="M363" s="5"/>
      <c r="N363" s="5"/>
      <c r="O363" s="5"/>
      <c r="P363" s="5"/>
      <c r="Q363" s="5"/>
    </row>
    <row r="364" spans="1:17" ht="12.75">
      <c r="A364" s="194"/>
      <c r="B364" s="188"/>
      <c r="C364" s="166"/>
      <c r="D364" s="188"/>
      <c r="E364" s="131" t="str">
        <f t="shared" ref="E364:F364" si="360">IFERROR(C364/($B364*$H$4),"")</f>
        <v/>
      </c>
      <c r="F364" s="131" t="str">
        <f t="shared" si="360"/>
        <v/>
      </c>
      <c r="G364" s="131" t="str">
        <f>IF(ISBLANK(C364),"",(POWER(E364-AVERAGE(E:E),2)+POWER(F364-AVERAGE(F:F),2)))</f>
        <v/>
      </c>
      <c r="H364" s="5"/>
      <c r="I364" s="5"/>
      <c r="J364" s="5"/>
      <c r="K364" s="5"/>
      <c r="L364" s="5"/>
      <c r="M364" s="5"/>
      <c r="N364" s="5"/>
      <c r="O364" s="5"/>
      <c r="P364" s="5"/>
      <c r="Q364" s="5"/>
    </row>
    <row r="365" spans="1:17" ht="12.75">
      <c r="A365" s="194"/>
      <c r="B365" s="188"/>
      <c r="C365" s="166"/>
      <c r="D365" s="188"/>
      <c r="E365" s="131" t="str">
        <f t="shared" ref="E365:F365" si="361">IFERROR(C365/($B365*$H$4),"")</f>
        <v/>
      </c>
      <c r="F365" s="131" t="str">
        <f t="shared" si="361"/>
        <v/>
      </c>
      <c r="G365" s="131" t="str">
        <f>IF(ISBLANK(C365),"",(POWER(E365-AVERAGE(E:E),2)+POWER(F365-AVERAGE(F:F),2)))</f>
        <v/>
      </c>
      <c r="H365" s="5"/>
      <c r="I365" s="5"/>
      <c r="J365" s="5"/>
      <c r="K365" s="5"/>
      <c r="L365" s="5"/>
      <c r="M365" s="5"/>
      <c r="N365" s="5"/>
      <c r="O365" s="5"/>
      <c r="P365" s="5"/>
      <c r="Q365" s="5"/>
    </row>
    <row r="366" spans="1:17" ht="12.75">
      <c r="A366" s="194"/>
      <c r="B366" s="188"/>
      <c r="C366" s="166"/>
      <c r="D366" s="188"/>
      <c r="E366" s="131" t="str">
        <f t="shared" ref="E366:F366" si="362">IFERROR(C366/($B366*$H$4),"")</f>
        <v/>
      </c>
      <c r="F366" s="131" t="str">
        <f t="shared" si="362"/>
        <v/>
      </c>
      <c r="G366" s="131" t="str">
        <f>IF(ISBLANK(C366),"",(POWER(E366-AVERAGE(E:E),2)+POWER(F366-AVERAGE(F:F),2)))</f>
        <v/>
      </c>
      <c r="H366" s="5"/>
      <c r="I366" s="5"/>
      <c r="J366" s="5"/>
      <c r="K366" s="5"/>
      <c r="L366" s="5"/>
      <c r="M366" s="5"/>
      <c r="N366" s="5"/>
      <c r="O366" s="5"/>
      <c r="P366" s="5"/>
      <c r="Q366" s="5"/>
    </row>
    <row r="367" spans="1:17" ht="12.75">
      <c r="A367" s="194"/>
      <c r="B367" s="188"/>
      <c r="C367" s="166"/>
      <c r="D367" s="188"/>
      <c r="E367" s="131" t="str">
        <f t="shared" ref="E367:F367" si="363">IFERROR(C367/($B367*$H$4),"")</f>
        <v/>
      </c>
      <c r="F367" s="131" t="str">
        <f t="shared" si="363"/>
        <v/>
      </c>
      <c r="G367" s="131" t="str">
        <f>IF(ISBLANK(C367),"",(POWER(E367-AVERAGE(E:E),2)+POWER(F367-AVERAGE(F:F),2)))</f>
        <v/>
      </c>
      <c r="H367" s="5"/>
      <c r="I367" s="5"/>
      <c r="J367" s="5"/>
      <c r="K367" s="5"/>
      <c r="L367" s="5"/>
      <c r="M367" s="5"/>
      <c r="N367" s="5"/>
      <c r="O367" s="5"/>
      <c r="P367" s="5"/>
      <c r="Q367" s="5"/>
    </row>
    <row r="368" spans="1:17" ht="12.75">
      <c r="A368" s="194"/>
      <c r="B368" s="188"/>
      <c r="C368" s="166"/>
      <c r="D368" s="188"/>
      <c r="E368" s="131" t="str">
        <f t="shared" ref="E368:F368" si="364">IFERROR(C368/($B368*$H$4),"")</f>
        <v/>
      </c>
      <c r="F368" s="131" t="str">
        <f t="shared" si="364"/>
        <v/>
      </c>
      <c r="G368" s="131" t="str">
        <f>IF(ISBLANK(C368),"",(POWER(E368-AVERAGE(E:E),2)+POWER(F368-AVERAGE(F:F),2)))</f>
        <v/>
      </c>
      <c r="H368" s="5"/>
      <c r="I368" s="5"/>
      <c r="J368" s="5"/>
      <c r="K368" s="5"/>
      <c r="L368" s="5"/>
      <c r="M368" s="5"/>
      <c r="N368" s="5"/>
      <c r="O368" s="5"/>
      <c r="P368" s="5"/>
      <c r="Q368" s="5"/>
    </row>
    <row r="369" spans="1:17" ht="12.75">
      <c r="A369" s="194"/>
      <c r="B369" s="188"/>
      <c r="C369" s="166"/>
      <c r="D369" s="188"/>
      <c r="E369" s="131" t="str">
        <f t="shared" ref="E369:F369" si="365">IFERROR(C369/($B369*$H$4),"")</f>
        <v/>
      </c>
      <c r="F369" s="131" t="str">
        <f t="shared" si="365"/>
        <v/>
      </c>
      <c r="G369" s="131" t="str">
        <f>IF(ISBLANK(C369),"",(POWER(E369-AVERAGE(E:E),2)+POWER(F369-AVERAGE(F:F),2)))</f>
        <v/>
      </c>
      <c r="H369" s="5"/>
      <c r="I369" s="5"/>
      <c r="J369" s="5"/>
      <c r="K369" s="5"/>
      <c r="L369" s="5"/>
      <c r="M369" s="5"/>
      <c r="N369" s="5"/>
      <c r="O369" s="5"/>
      <c r="P369" s="5"/>
      <c r="Q369" s="5"/>
    </row>
    <row r="370" spans="1:17" ht="12.75">
      <c r="A370" s="194"/>
      <c r="B370" s="188"/>
      <c r="C370" s="166"/>
      <c r="D370" s="188"/>
      <c r="E370" s="131" t="str">
        <f t="shared" ref="E370:F370" si="366">IFERROR(C370/($B370*$H$4),"")</f>
        <v/>
      </c>
      <c r="F370" s="131" t="str">
        <f t="shared" si="366"/>
        <v/>
      </c>
      <c r="G370" s="131" t="str">
        <f>IF(ISBLANK(C370),"",(POWER(E370-AVERAGE(E:E),2)+POWER(F370-AVERAGE(F:F),2)))</f>
        <v/>
      </c>
      <c r="H370" s="5"/>
      <c r="I370" s="5"/>
      <c r="J370" s="5"/>
      <c r="K370" s="5"/>
      <c r="L370" s="5"/>
      <c r="M370" s="5"/>
      <c r="N370" s="5"/>
      <c r="O370" s="5"/>
      <c r="P370" s="5"/>
      <c r="Q370" s="5"/>
    </row>
    <row r="371" spans="1:17" ht="12.75">
      <c r="A371" s="194"/>
      <c r="B371" s="188"/>
      <c r="C371" s="166"/>
      <c r="D371" s="188"/>
      <c r="E371" s="131" t="str">
        <f t="shared" ref="E371:F371" si="367">IFERROR(C371/($B371*$H$4),"")</f>
        <v/>
      </c>
      <c r="F371" s="131" t="str">
        <f t="shared" si="367"/>
        <v/>
      </c>
      <c r="G371" s="131" t="str">
        <f>IF(ISBLANK(C371),"",(POWER(E371-AVERAGE(E:E),2)+POWER(F371-AVERAGE(F:F),2)))</f>
        <v/>
      </c>
      <c r="H371" s="5"/>
      <c r="I371" s="5"/>
      <c r="J371" s="5"/>
      <c r="K371" s="5"/>
      <c r="L371" s="5"/>
      <c r="M371" s="5"/>
      <c r="N371" s="5"/>
      <c r="O371" s="5"/>
      <c r="P371" s="5"/>
      <c r="Q371" s="5"/>
    </row>
    <row r="372" spans="1:17" ht="12.75">
      <c r="A372" s="194"/>
      <c r="B372" s="188"/>
      <c r="C372" s="166"/>
      <c r="D372" s="188"/>
      <c r="E372" s="131" t="str">
        <f t="shared" ref="E372:F372" si="368">IFERROR(C372/($B372*$H$4),"")</f>
        <v/>
      </c>
      <c r="F372" s="131" t="str">
        <f t="shared" si="368"/>
        <v/>
      </c>
      <c r="G372" s="131" t="str">
        <f>IF(ISBLANK(C372),"",(POWER(E372-AVERAGE(E:E),2)+POWER(F372-AVERAGE(F:F),2)))</f>
        <v/>
      </c>
      <c r="H372" s="5"/>
      <c r="I372" s="5"/>
      <c r="J372" s="5"/>
      <c r="K372" s="5"/>
      <c r="L372" s="5"/>
      <c r="M372" s="5"/>
      <c r="N372" s="5"/>
      <c r="O372" s="5"/>
      <c r="P372" s="5"/>
      <c r="Q372" s="5"/>
    </row>
    <row r="373" spans="1:17" ht="12.75">
      <c r="A373" s="194"/>
      <c r="B373" s="188"/>
      <c r="C373" s="166"/>
      <c r="D373" s="188"/>
      <c r="E373" s="131" t="str">
        <f t="shared" ref="E373:F373" si="369">IFERROR(C373/($B373*$H$4),"")</f>
        <v/>
      </c>
      <c r="F373" s="131" t="str">
        <f t="shared" si="369"/>
        <v/>
      </c>
      <c r="G373" s="131" t="str">
        <f>IF(ISBLANK(C373),"",(POWER(E373-AVERAGE(E:E),2)+POWER(F373-AVERAGE(F:F),2)))</f>
        <v/>
      </c>
      <c r="H373" s="5"/>
      <c r="I373" s="5"/>
      <c r="J373" s="5"/>
      <c r="K373" s="5"/>
      <c r="L373" s="5"/>
      <c r="M373" s="5"/>
      <c r="N373" s="5"/>
      <c r="O373" s="5"/>
      <c r="P373" s="5"/>
      <c r="Q373" s="5"/>
    </row>
    <row r="374" spans="1:17" ht="12.75">
      <c r="A374" s="194"/>
      <c r="B374" s="188"/>
      <c r="C374" s="166"/>
      <c r="D374" s="188"/>
      <c r="E374" s="131" t="str">
        <f t="shared" ref="E374:F374" si="370">IFERROR(C374/($B374*$H$4),"")</f>
        <v/>
      </c>
      <c r="F374" s="131" t="str">
        <f t="shared" si="370"/>
        <v/>
      </c>
      <c r="G374" s="131" t="str">
        <f>IF(ISBLANK(C374),"",(POWER(E374-AVERAGE(E:E),2)+POWER(F374-AVERAGE(F:F),2)))</f>
        <v/>
      </c>
      <c r="H374" s="5"/>
      <c r="I374" s="5"/>
      <c r="J374" s="5"/>
      <c r="K374" s="5"/>
      <c r="L374" s="5"/>
      <c r="M374" s="5"/>
      <c r="N374" s="5"/>
      <c r="O374" s="5"/>
      <c r="P374" s="5"/>
      <c r="Q374" s="5"/>
    </row>
    <row r="375" spans="1:17" ht="12.75">
      <c r="A375" s="194"/>
      <c r="B375" s="188"/>
      <c r="C375" s="166"/>
      <c r="D375" s="188"/>
      <c r="E375" s="131" t="str">
        <f t="shared" ref="E375:F375" si="371">IFERROR(C375/($B375*$H$4),"")</f>
        <v/>
      </c>
      <c r="F375" s="131" t="str">
        <f t="shared" si="371"/>
        <v/>
      </c>
      <c r="G375" s="131" t="str">
        <f>IF(ISBLANK(C375),"",(POWER(E375-AVERAGE(E:E),2)+POWER(F375-AVERAGE(F:F),2)))</f>
        <v/>
      </c>
      <c r="H375" s="5"/>
      <c r="I375" s="5"/>
      <c r="J375" s="5"/>
      <c r="K375" s="5"/>
      <c r="L375" s="5"/>
      <c r="M375" s="5"/>
      <c r="N375" s="5"/>
      <c r="O375" s="5"/>
      <c r="P375" s="5"/>
      <c r="Q375" s="5"/>
    </row>
    <row r="376" spans="1:17" ht="12.75">
      <c r="A376" s="194"/>
      <c r="B376" s="188"/>
      <c r="C376" s="166"/>
      <c r="D376" s="188"/>
      <c r="E376" s="131" t="str">
        <f t="shared" ref="E376:F376" si="372">IFERROR(C376/($B376*$H$4),"")</f>
        <v/>
      </c>
      <c r="F376" s="131" t="str">
        <f t="shared" si="372"/>
        <v/>
      </c>
      <c r="G376" s="131" t="str">
        <f>IF(ISBLANK(C376),"",(POWER(E376-AVERAGE(E:E),2)+POWER(F376-AVERAGE(F:F),2)))</f>
        <v/>
      </c>
      <c r="H376" s="5"/>
      <c r="I376" s="5"/>
      <c r="J376" s="5"/>
      <c r="K376" s="5"/>
      <c r="L376" s="5"/>
      <c r="M376" s="5"/>
      <c r="N376" s="5"/>
      <c r="O376" s="5"/>
      <c r="P376" s="5"/>
      <c r="Q376" s="5"/>
    </row>
    <row r="377" spans="1:17" ht="12.75">
      <c r="A377" s="194"/>
      <c r="B377" s="188"/>
      <c r="C377" s="166"/>
      <c r="D377" s="188"/>
      <c r="E377" s="131" t="str">
        <f t="shared" ref="E377:F377" si="373">IFERROR(C377/($B377*$H$4),"")</f>
        <v/>
      </c>
      <c r="F377" s="131" t="str">
        <f t="shared" si="373"/>
        <v/>
      </c>
      <c r="G377" s="131" t="str">
        <f>IF(ISBLANK(C377),"",(POWER(E377-AVERAGE(E:E),2)+POWER(F377-AVERAGE(F:F),2)))</f>
        <v/>
      </c>
      <c r="H377" s="5"/>
      <c r="I377" s="5"/>
      <c r="J377" s="5"/>
      <c r="K377" s="5"/>
      <c r="L377" s="5"/>
      <c r="M377" s="5"/>
      <c r="N377" s="5"/>
      <c r="O377" s="5"/>
      <c r="P377" s="5"/>
      <c r="Q377" s="5"/>
    </row>
    <row r="378" spans="1:17" ht="12.75">
      <c r="A378" s="194"/>
      <c r="B378" s="188"/>
      <c r="C378" s="166"/>
      <c r="D378" s="188"/>
      <c r="E378" s="131" t="str">
        <f t="shared" ref="E378:F378" si="374">IFERROR(C378/($B378*$H$4),"")</f>
        <v/>
      </c>
      <c r="F378" s="131" t="str">
        <f t="shared" si="374"/>
        <v/>
      </c>
      <c r="G378" s="131" t="str">
        <f>IF(ISBLANK(C378),"",(POWER(E378-AVERAGE(E:E),2)+POWER(F378-AVERAGE(F:F),2)))</f>
        <v/>
      </c>
      <c r="H378" s="5"/>
      <c r="I378" s="5"/>
      <c r="J378" s="5"/>
      <c r="K378" s="5"/>
      <c r="L378" s="5"/>
      <c r="M378" s="5"/>
      <c r="N378" s="5"/>
      <c r="O378" s="5"/>
      <c r="P378" s="5"/>
      <c r="Q378" s="5"/>
    </row>
    <row r="379" spans="1:17" ht="12.75">
      <c r="A379" s="194"/>
      <c r="B379" s="188"/>
      <c r="C379" s="166"/>
      <c r="D379" s="188"/>
      <c r="E379" s="131" t="str">
        <f t="shared" ref="E379:F379" si="375">IFERROR(C379/($B379*$H$4),"")</f>
        <v/>
      </c>
      <c r="F379" s="131" t="str">
        <f t="shared" si="375"/>
        <v/>
      </c>
      <c r="G379" s="131" t="str">
        <f>IF(ISBLANK(C379),"",(POWER(E379-AVERAGE(E:E),2)+POWER(F379-AVERAGE(F:F),2)))</f>
        <v/>
      </c>
      <c r="H379" s="5"/>
      <c r="I379" s="5"/>
      <c r="J379" s="5"/>
      <c r="K379" s="5"/>
      <c r="L379" s="5"/>
      <c r="M379" s="5"/>
      <c r="N379" s="5"/>
      <c r="O379" s="5"/>
      <c r="P379" s="5"/>
      <c r="Q379" s="5"/>
    </row>
    <row r="380" spans="1:17" ht="12.75">
      <c r="A380" s="194"/>
      <c r="B380" s="188"/>
      <c r="C380" s="166"/>
      <c r="D380" s="188"/>
      <c r="E380" s="131" t="str">
        <f t="shared" ref="E380:F380" si="376">IFERROR(C380/($B380*$H$4),"")</f>
        <v/>
      </c>
      <c r="F380" s="131" t="str">
        <f t="shared" si="376"/>
        <v/>
      </c>
      <c r="G380" s="131" t="str">
        <f>IF(ISBLANK(C380),"",(POWER(E380-AVERAGE(E:E),2)+POWER(F380-AVERAGE(F:F),2)))</f>
        <v/>
      </c>
      <c r="H380" s="5"/>
      <c r="I380" s="5"/>
      <c r="J380" s="5"/>
      <c r="K380" s="5"/>
      <c r="L380" s="5"/>
      <c r="M380" s="5"/>
      <c r="N380" s="5"/>
      <c r="O380" s="5"/>
      <c r="P380" s="5"/>
      <c r="Q380" s="5"/>
    </row>
    <row r="381" spans="1:17" ht="12.75">
      <c r="A381" s="194"/>
      <c r="B381" s="188"/>
      <c r="C381" s="166"/>
      <c r="D381" s="188"/>
      <c r="E381" s="131" t="str">
        <f t="shared" ref="E381:F381" si="377">IFERROR(C381/($B381*$H$4),"")</f>
        <v/>
      </c>
      <c r="F381" s="131" t="str">
        <f t="shared" si="377"/>
        <v/>
      </c>
      <c r="G381" s="131" t="str">
        <f>IF(ISBLANK(C381),"",(POWER(E381-AVERAGE(E:E),2)+POWER(F381-AVERAGE(F:F),2)))</f>
        <v/>
      </c>
      <c r="H381" s="5"/>
      <c r="I381" s="5"/>
      <c r="J381" s="5"/>
      <c r="K381" s="5"/>
      <c r="L381" s="5"/>
      <c r="M381" s="5"/>
      <c r="N381" s="5"/>
      <c r="O381" s="5"/>
      <c r="P381" s="5"/>
      <c r="Q381" s="5"/>
    </row>
    <row r="382" spans="1:17" ht="12.75">
      <c r="A382" s="194"/>
      <c r="B382" s="188"/>
      <c r="C382" s="166"/>
      <c r="D382" s="188"/>
      <c r="E382" s="131" t="str">
        <f t="shared" ref="E382:F382" si="378">IFERROR(C382/($B382*$H$4),"")</f>
        <v/>
      </c>
      <c r="F382" s="131" t="str">
        <f t="shared" si="378"/>
        <v/>
      </c>
      <c r="G382" s="131" t="str">
        <f>IF(ISBLANK(C382),"",(POWER(E382-AVERAGE(E:E),2)+POWER(F382-AVERAGE(F:F),2)))</f>
        <v/>
      </c>
      <c r="H382" s="5"/>
      <c r="I382" s="5"/>
      <c r="J382" s="5"/>
      <c r="K382" s="5"/>
      <c r="L382" s="5"/>
      <c r="M382" s="5"/>
      <c r="N382" s="5"/>
      <c r="O382" s="5"/>
      <c r="P382" s="5"/>
      <c r="Q382" s="5"/>
    </row>
    <row r="383" spans="1:17" ht="12.75">
      <c r="A383" s="194"/>
      <c r="B383" s="188"/>
      <c r="C383" s="166"/>
      <c r="D383" s="188"/>
      <c r="E383" s="131" t="str">
        <f t="shared" ref="E383:F383" si="379">IFERROR(C383/($B383*$H$4),"")</f>
        <v/>
      </c>
      <c r="F383" s="131" t="str">
        <f t="shared" si="379"/>
        <v/>
      </c>
      <c r="G383" s="131" t="str">
        <f>IF(ISBLANK(C383),"",(POWER(E383-AVERAGE(E:E),2)+POWER(F383-AVERAGE(F:F),2)))</f>
        <v/>
      </c>
      <c r="H383" s="5"/>
      <c r="I383" s="5"/>
      <c r="J383" s="5"/>
      <c r="K383" s="5"/>
      <c r="L383" s="5"/>
      <c r="M383" s="5"/>
      <c r="N383" s="5"/>
      <c r="O383" s="5"/>
      <c r="P383" s="5"/>
      <c r="Q383" s="5"/>
    </row>
    <row r="384" spans="1:17" ht="12.75">
      <c r="A384" s="194"/>
      <c r="B384" s="188"/>
      <c r="C384" s="166"/>
      <c r="D384" s="188"/>
      <c r="E384" s="131" t="str">
        <f t="shared" ref="E384:F384" si="380">IFERROR(C384/($B384*$H$4),"")</f>
        <v/>
      </c>
      <c r="F384" s="131" t="str">
        <f t="shared" si="380"/>
        <v/>
      </c>
      <c r="G384" s="131" t="str">
        <f>IF(ISBLANK(C384),"",(POWER(E384-AVERAGE(E:E),2)+POWER(F384-AVERAGE(F:F),2)))</f>
        <v/>
      </c>
      <c r="H384" s="5"/>
      <c r="I384" s="5"/>
      <c r="J384" s="5"/>
      <c r="K384" s="5"/>
      <c r="L384" s="5"/>
      <c r="M384" s="5"/>
      <c r="N384" s="5"/>
      <c r="O384" s="5"/>
      <c r="P384" s="5"/>
      <c r="Q384" s="5"/>
    </row>
    <row r="385" spans="1:17" ht="12.75">
      <c r="A385" s="194"/>
      <c r="B385" s="188"/>
      <c r="C385" s="166"/>
      <c r="D385" s="188"/>
      <c r="E385" s="131" t="str">
        <f t="shared" ref="E385:F385" si="381">IFERROR(C385/($B385*$H$4),"")</f>
        <v/>
      </c>
      <c r="F385" s="131" t="str">
        <f t="shared" si="381"/>
        <v/>
      </c>
      <c r="G385" s="131" t="str">
        <f>IF(ISBLANK(C385),"",(POWER(E385-AVERAGE(E:E),2)+POWER(F385-AVERAGE(F:F),2)))</f>
        <v/>
      </c>
      <c r="H385" s="5"/>
      <c r="I385" s="5"/>
      <c r="J385" s="5"/>
      <c r="K385" s="5"/>
      <c r="L385" s="5"/>
      <c r="M385" s="5"/>
      <c r="N385" s="5"/>
      <c r="O385" s="5"/>
      <c r="P385" s="5"/>
      <c r="Q385" s="5"/>
    </row>
    <row r="386" spans="1:17" ht="12.75">
      <c r="A386" s="194"/>
      <c r="B386" s="188"/>
      <c r="C386" s="166"/>
      <c r="D386" s="188"/>
      <c r="E386" s="131" t="str">
        <f t="shared" ref="E386:F386" si="382">IFERROR(C386/($B386*$H$4),"")</f>
        <v/>
      </c>
      <c r="F386" s="131" t="str">
        <f t="shared" si="382"/>
        <v/>
      </c>
      <c r="G386" s="131" t="str">
        <f>IF(ISBLANK(C386),"",(POWER(E386-AVERAGE(E:E),2)+POWER(F386-AVERAGE(F:F),2)))</f>
        <v/>
      </c>
      <c r="H386" s="5"/>
      <c r="I386" s="5"/>
      <c r="J386" s="5"/>
      <c r="K386" s="5"/>
      <c r="L386" s="5"/>
      <c r="M386" s="5"/>
      <c r="N386" s="5"/>
      <c r="O386" s="5"/>
      <c r="P386" s="5"/>
      <c r="Q386" s="5"/>
    </row>
    <row r="387" spans="1:17" ht="12.75">
      <c r="A387" s="194"/>
      <c r="B387" s="188"/>
      <c r="C387" s="166"/>
      <c r="D387" s="188"/>
      <c r="E387" s="131" t="str">
        <f t="shared" ref="E387:F387" si="383">IFERROR(C387/($B387*$H$4),"")</f>
        <v/>
      </c>
      <c r="F387" s="131" t="str">
        <f t="shared" si="383"/>
        <v/>
      </c>
      <c r="G387" s="131" t="str">
        <f>IF(ISBLANK(C387),"",(POWER(E387-AVERAGE(E:E),2)+POWER(F387-AVERAGE(F:F),2)))</f>
        <v/>
      </c>
      <c r="H387" s="5"/>
      <c r="I387" s="5"/>
      <c r="J387" s="5"/>
      <c r="K387" s="5"/>
      <c r="L387" s="5"/>
      <c r="M387" s="5"/>
      <c r="N387" s="5"/>
      <c r="O387" s="5"/>
      <c r="P387" s="5"/>
      <c r="Q387" s="5"/>
    </row>
    <row r="388" spans="1:17" ht="12.75">
      <c r="A388" s="194"/>
      <c r="B388" s="188"/>
      <c r="C388" s="166"/>
      <c r="D388" s="188"/>
      <c r="E388" s="131" t="str">
        <f t="shared" ref="E388:F388" si="384">IFERROR(C388/($B388*$H$4),"")</f>
        <v/>
      </c>
      <c r="F388" s="131" t="str">
        <f t="shared" si="384"/>
        <v/>
      </c>
      <c r="G388" s="131" t="str">
        <f>IF(ISBLANK(C388),"",(POWER(E388-AVERAGE(E:E),2)+POWER(F388-AVERAGE(F:F),2)))</f>
        <v/>
      </c>
      <c r="H388" s="5"/>
      <c r="I388" s="5"/>
      <c r="J388" s="5"/>
      <c r="K388" s="5"/>
      <c r="L388" s="5"/>
      <c r="M388" s="5"/>
      <c r="N388" s="5"/>
      <c r="O388" s="5"/>
      <c r="P388" s="5"/>
      <c r="Q388" s="5"/>
    </row>
    <row r="389" spans="1:17" ht="12.75">
      <c r="A389" s="194"/>
      <c r="B389" s="188"/>
      <c r="C389" s="166"/>
      <c r="D389" s="188"/>
      <c r="E389" s="131" t="str">
        <f t="shared" ref="E389:F389" si="385">IFERROR(C389/($B389*$H$4),"")</f>
        <v/>
      </c>
      <c r="F389" s="131" t="str">
        <f t="shared" si="385"/>
        <v/>
      </c>
      <c r="G389" s="131" t="str">
        <f>IF(ISBLANK(C389),"",(POWER(E389-AVERAGE(E:E),2)+POWER(F389-AVERAGE(F:F),2)))</f>
        <v/>
      </c>
      <c r="H389" s="5"/>
      <c r="I389" s="5"/>
      <c r="J389" s="5"/>
      <c r="K389" s="5"/>
      <c r="L389" s="5"/>
      <c r="M389" s="5"/>
      <c r="N389" s="5"/>
      <c r="O389" s="5"/>
      <c r="P389" s="5"/>
      <c r="Q389" s="5"/>
    </row>
    <row r="390" spans="1:17" ht="12.75">
      <c r="A390" s="194"/>
      <c r="B390" s="188"/>
      <c r="C390" s="166"/>
      <c r="D390" s="188"/>
      <c r="E390" s="131" t="str">
        <f t="shared" ref="E390:F390" si="386">IFERROR(C390/($B390*$H$4),"")</f>
        <v/>
      </c>
      <c r="F390" s="131" t="str">
        <f t="shared" si="386"/>
        <v/>
      </c>
      <c r="G390" s="131" t="str">
        <f>IF(ISBLANK(C390),"",(POWER(E390-AVERAGE(E:E),2)+POWER(F390-AVERAGE(F:F),2)))</f>
        <v/>
      </c>
      <c r="H390" s="5"/>
      <c r="I390" s="5"/>
      <c r="J390" s="5"/>
      <c r="K390" s="5"/>
      <c r="L390" s="5"/>
      <c r="M390" s="5"/>
      <c r="N390" s="5"/>
      <c r="O390" s="5"/>
      <c r="P390" s="5"/>
      <c r="Q390" s="5"/>
    </row>
    <row r="391" spans="1:17" ht="12.75">
      <c r="A391" s="194"/>
      <c r="B391" s="188"/>
      <c r="C391" s="166"/>
      <c r="D391" s="188"/>
      <c r="E391" s="131" t="str">
        <f t="shared" ref="E391:F391" si="387">IFERROR(C391/($B391*$H$4),"")</f>
        <v/>
      </c>
      <c r="F391" s="131" t="str">
        <f t="shared" si="387"/>
        <v/>
      </c>
      <c r="G391" s="131" t="str">
        <f>IF(ISBLANK(C391),"",(POWER(E391-AVERAGE(E:E),2)+POWER(F391-AVERAGE(F:F),2)))</f>
        <v/>
      </c>
      <c r="H391" s="5"/>
      <c r="I391" s="5"/>
      <c r="J391" s="5"/>
      <c r="K391" s="5"/>
      <c r="L391" s="5"/>
      <c r="M391" s="5"/>
      <c r="N391" s="5"/>
      <c r="O391" s="5"/>
      <c r="P391" s="5"/>
      <c r="Q391" s="5"/>
    </row>
    <row r="392" spans="1:17" ht="12.75">
      <c r="A392" s="194"/>
      <c r="B392" s="188"/>
      <c r="C392" s="166"/>
      <c r="D392" s="188"/>
      <c r="E392" s="131" t="str">
        <f t="shared" ref="E392:F392" si="388">IFERROR(C392/($B392*$H$4),"")</f>
        <v/>
      </c>
      <c r="F392" s="131" t="str">
        <f t="shared" si="388"/>
        <v/>
      </c>
      <c r="G392" s="131" t="str">
        <f>IF(ISBLANK(C392),"",(POWER(E392-AVERAGE(E:E),2)+POWER(F392-AVERAGE(F:F),2)))</f>
        <v/>
      </c>
      <c r="H392" s="5"/>
      <c r="I392" s="5"/>
      <c r="J392" s="5"/>
      <c r="K392" s="5"/>
      <c r="L392" s="5"/>
      <c r="M392" s="5"/>
      <c r="N392" s="5"/>
      <c r="O392" s="5"/>
      <c r="P392" s="5"/>
      <c r="Q392" s="5"/>
    </row>
    <row r="393" spans="1:17" ht="12.75">
      <c r="A393" s="194"/>
      <c r="B393" s="188"/>
      <c r="C393" s="166"/>
      <c r="D393" s="188"/>
      <c r="E393" s="131" t="str">
        <f t="shared" ref="E393:F393" si="389">IFERROR(C393/($B393*$H$4),"")</f>
        <v/>
      </c>
      <c r="F393" s="131" t="str">
        <f t="shared" si="389"/>
        <v/>
      </c>
      <c r="G393" s="131" t="str">
        <f>IF(ISBLANK(C393),"",(POWER(E393-AVERAGE(E:E),2)+POWER(F393-AVERAGE(F:F),2)))</f>
        <v/>
      </c>
      <c r="H393" s="5"/>
      <c r="I393" s="5"/>
      <c r="J393" s="5"/>
      <c r="K393" s="5"/>
      <c r="L393" s="5"/>
      <c r="M393" s="5"/>
      <c r="N393" s="5"/>
      <c r="O393" s="5"/>
      <c r="P393" s="5"/>
      <c r="Q393" s="5"/>
    </row>
    <row r="394" spans="1:17" ht="12.75">
      <c r="A394" s="194"/>
      <c r="B394" s="188"/>
      <c r="C394" s="166"/>
      <c r="D394" s="188"/>
      <c r="E394" s="131" t="str">
        <f t="shared" ref="E394:F394" si="390">IFERROR(C394/($B394*$H$4),"")</f>
        <v/>
      </c>
      <c r="F394" s="131" t="str">
        <f t="shared" si="390"/>
        <v/>
      </c>
      <c r="G394" s="131" t="str">
        <f>IF(ISBLANK(C394),"",(POWER(E394-AVERAGE(E:E),2)+POWER(F394-AVERAGE(F:F),2)))</f>
        <v/>
      </c>
      <c r="H394" s="5"/>
      <c r="I394" s="5"/>
      <c r="J394" s="5"/>
      <c r="K394" s="5"/>
      <c r="L394" s="5"/>
      <c r="M394" s="5"/>
      <c r="N394" s="5"/>
      <c r="O394" s="5"/>
      <c r="P394" s="5"/>
      <c r="Q394" s="5"/>
    </row>
    <row r="395" spans="1:17" ht="12.75">
      <c r="A395" s="194"/>
      <c r="B395" s="188"/>
      <c r="C395" s="166"/>
      <c r="D395" s="188"/>
      <c r="E395" s="131" t="str">
        <f t="shared" ref="E395:F395" si="391">IFERROR(C395/($B395*$H$4),"")</f>
        <v/>
      </c>
      <c r="F395" s="131" t="str">
        <f t="shared" si="391"/>
        <v/>
      </c>
      <c r="G395" s="131" t="str">
        <f>IF(ISBLANK(C395),"",(POWER(E395-AVERAGE(E:E),2)+POWER(F395-AVERAGE(F:F),2)))</f>
        <v/>
      </c>
      <c r="H395" s="5"/>
      <c r="I395" s="5"/>
      <c r="J395" s="5"/>
      <c r="K395" s="5"/>
      <c r="L395" s="5"/>
      <c r="M395" s="5"/>
      <c r="N395" s="5"/>
      <c r="O395" s="5"/>
      <c r="P395" s="5"/>
      <c r="Q395" s="5"/>
    </row>
    <row r="396" spans="1:17" ht="12.75">
      <c r="A396" s="194"/>
      <c r="B396" s="188"/>
      <c r="C396" s="166"/>
      <c r="D396" s="188"/>
      <c r="E396" s="131" t="str">
        <f t="shared" ref="E396:F396" si="392">IFERROR(C396/($B396*$H$4),"")</f>
        <v/>
      </c>
      <c r="F396" s="131" t="str">
        <f t="shared" si="392"/>
        <v/>
      </c>
      <c r="G396" s="131" t="str">
        <f>IF(ISBLANK(C396),"",(POWER(E396-AVERAGE(E:E),2)+POWER(F396-AVERAGE(F:F),2)))</f>
        <v/>
      </c>
      <c r="H396" s="5"/>
      <c r="I396" s="5"/>
      <c r="J396" s="5"/>
      <c r="K396" s="5"/>
      <c r="L396" s="5"/>
      <c r="M396" s="5"/>
      <c r="N396" s="5"/>
      <c r="O396" s="5"/>
      <c r="P396" s="5"/>
      <c r="Q396" s="5"/>
    </row>
    <row r="397" spans="1:17" ht="12.75">
      <c r="A397" s="194"/>
      <c r="B397" s="188"/>
      <c r="C397" s="166"/>
      <c r="D397" s="188"/>
      <c r="E397" s="131" t="str">
        <f t="shared" ref="E397:F397" si="393">IFERROR(C397/($B397*$H$4),"")</f>
        <v/>
      </c>
      <c r="F397" s="131" t="str">
        <f t="shared" si="393"/>
        <v/>
      </c>
      <c r="G397" s="131" t="str">
        <f>IF(ISBLANK(C397),"",(POWER(E397-AVERAGE(E:E),2)+POWER(F397-AVERAGE(F:F),2)))</f>
        <v/>
      </c>
      <c r="H397" s="5"/>
      <c r="I397" s="5"/>
      <c r="J397" s="5"/>
      <c r="K397" s="5"/>
      <c r="L397" s="5"/>
      <c r="M397" s="5"/>
      <c r="N397" s="5"/>
      <c r="O397" s="5"/>
      <c r="P397" s="5"/>
      <c r="Q397" s="5"/>
    </row>
    <row r="398" spans="1:17" ht="12.75">
      <c r="A398" s="194"/>
      <c r="B398" s="188"/>
      <c r="C398" s="166"/>
      <c r="D398" s="188"/>
      <c r="E398" s="131" t="str">
        <f t="shared" ref="E398:F398" si="394">IFERROR(C398/($B398*$H$4),"")</f>
        <v/>
      </c>
      <c r="F398" s="131" t="str">
        <f t="shared" si="394"/>
        <v/>
      </c>
      <c r="G398" s="131" t="str">
        <f>IF(ISBLANK(C398),"",(POWER(E398-AVERAGE(E:E),2)+POWER(F398-AVERAGE(F:F),2)))</f>
        <v/>
      </c>
      <c r="H398" s="5"/>
      <c r="I398" s="5"/>
      <c r="J398" s="5"/>
      <c r="K398" s="5"/>
      <c r="L398" s="5"/>
      <c r="M398" s="5"/>
      <c r="N398" s="5"/>
      <c r="O398" s="5"/>
      <c r="P398" s="5"/>
      <c r="Q398" s="5"/>
    </row>
    <row r="399" spans="1:17" ht="12.75">
      <c r="A399" s="194"/>
      <c r="B399" s="188"/>
      <c r="C399" s="166"/>
      <c r="D399" s="188"/>
      <c r="E399" s="131" t="str">
        <f t="shared" ref="E399:F399" si="395">IFERROR(C399/($B399*$H$4),"")</f>
        <v/>
      </c>
      <c r="F399" s="131" t="str">
        <f t="shared" si="395"/>
        <v/>
      </c>
      <c r="G399" s="131" t="str">
        <f>IF(ISBLANK(C399),"",(POWER(E399-AVERAGE(E:E),2)+POWER(F399-AVERAGE(F:F),2)))</f>
        <v/>
      </c>
      <c r="H399" s="5"/>
      <c r="I399" s="5"/>
      <c r="J399" s="5"/>
      <c r="K399" s="5"/>
      <c r="L399" s="5"/>
      <c r="M399" s="5"/>
      <c r="N399" s="5"/>
      <c r="O399" s="5"/>
      <c r="P399" s="5"/>
      <c r="Q399" s="5"/>
    </row>
    <row r="400" spans="1:17" ht="12.75">
      <c r="A400" s="194"/>
      <c r="B400" s="188"/>
      <c r="C400" s="166"/>
      <c r="D400" s="188"/>
      <c r="E400" s="131" t="str">
        <f t="shared" ref="E400:F400" si="396">IFERROR(C400/($B400*$H$4),"")</f>
        <v/>
      </c>
      <c r="F400" s="131" t="str">
        <f t="shared" si="396"/>
        <v/>
      </c>
      <c r="G400" s="131" t="str">
        <f>IF(ISBLANK(C400),"",(POWER(E400-AVERAGE(E:E),2)+POWER(F400-AVERAGE(F:F),2)))</f>
        <v/>
      </c>
      <c r="H400" s="5"/>
      <c r="I400" s="5"/>
      <c r="J400" s="5"/>
      <c r="K400" s="5"/>
      <c r="L400" s="5"/>
      <c r="M400" s="5"/>
      <c r="N400" s="5"/>
      <c r="O400" s="5"/>
      <c r="P400" s="5"/>
      <c r="Q400" s="5"/>
    </row>
    <row r="401" spans="1:17" ht="12.75">
      <c r="A401" s="194"/>
      <c r="B401" s="188"/>
      <c r="C401" s="166"/>
      <c r="D401" s="188"/>
      <c r="E401" s="131" t="str">
        <f t="shared" ref="E401:F401" si="397">IFERROR(C401/($B401*$H$4),"")</f>
        <v/>
      </c>
      <c r="F401" s="131" t="str">
        <f t="shared" si="397"/>
        <v/>
      </c>
      <c r="G401" s="131" t="str">
        <f>IF(ISBLANK(C401),"",(POWER(E401-AVERAGE(E:E),2)+POWER(F401-AVERAGE(F:F),2)))</f>
        <v/>
      </c>
      <c r="H401" s="5"/>
      <c r="I401" s="5"/>
      <c r="J401" s="5"/>
      <c r="K401" s="5"/>
      <c r="L401" s="5"/>
      <c r="M401" s="5"/>
      <c r="N401" s="5"/>
      <c r="O401" s="5"/>
      <c r="P401" s="5"/>
      <c r="Q401" s="5"/>
    </row>
    <row r="402" spans="1:17" ht="12.75">
      <c r="A402" s="194"/>
      <c r="B402" s="188"/>
      <c r="C402" s="166"/>
      <c r="D402" s="188"/>
      <c r="E402" s="131" t="str">
        <f t="shared" ref="E402:F402" si="398">IFERROR(C402/($B402*$H$4),"")</f>
        <v/>
      </c>
      <c r="F402" s="131" t="str">
        <f t="shared" si="398"/>
        <v/>
      </c>
      <c r="G402" s="131" t="str">
        <f>IF(ISBLANK(C402),"",(POWER(E402-AVERAGE(E:E),2)+POWER(F402-AVERAGE(F:F),2)))</f>
        <v/>
      </c>
      <c r="H402" s="5"/>
      <c r="I402" s="5"/>
      <c r="J402" s="5"/>
      <c r="K402" s="5"/>
      <c r="L402" s="5"/>
      <c r="M402" s="5"/>
      <c r="N402" s="5"/>
      <c r="O402" s="5"/>
      <c r="P402" s="5"/>
      <c r="Q402" s="5"/>
    </row>
    <row r="403" spans="1:17" ht="12.75">
      <c r="A403" s="194"/>
      <c r="B403" s="188"/>
      <c r="C403" s="166"/>
      <c r="D403" s="188"/>
      <c r="E403" s="131" t="str">
        <f t="shared" ref="E403:F403" si="399">IFERROR(C403/($B403*$H$4),"")</f>
        <v/>
      </c>
      <c r="F403" s="131" t="str">
        <f t="shared" si="399"/>
        <v/>
      </c>
      <c r="G403" s="131" t="str">
        <f>IF(ISBLANK(C403),"",(POWER(E403-AVERAGE(E:E),2)+POWER(F403-AVERAGE(F:F),2)))</f>
        <v/>
      </c>
      <c r="H403" s="5"/>
      <c r="I403" s="5"/>
      <c r="J403" s="5"/>
      <c r="K403" s="5"/>
      <c r="L403" s="5"/>
      <c r="M403" s="5"/>
      <c r="N403" s="5"/>
      <c r="O403" s="5"/>
      <c r="P403" s="5"/>
      <c r="Q403" s="5"/>
    </row>
    <row r="404" spans="1:17" ht="12.75">
      <c r="A404" s="194"/>
      <c r="B404" s="188"/>
      <c r="C404" s="166"/>
      <c r="D404" s="188"/>
      <c r="E404" s="131" t="str">
        <f t="shared" ref="E404:F404" si="400">IFERROR(C404/($B404*$H$4),"")</f>
        <v/>
      </c>
      <c r="F404" s="131" t="str">
        <f t="shared" si="400"/>
        <v/>
      </c>
      <c r="G404" s="131" t="str">
        <f>IF(ISBLANK(C404),"",(POWER(E404-AVERAGE(E:E),2)+POWER(F404-AVERAGE(F:F),2)))</f>
        <v/>
      </c>
      <c r="H404" s="5"/>
      <c r="I404" s="5"/>
      <c r="J404" s="5"/>
      <c r="K404" s="5"/>
      <c r="L404" s="5"/>
      <c r="M404" s="5"/>
      <c r="N404" s="5"/>
      <c r="O404" s="5"/>
      <c r="P404" s="5"/>
      <c r="Q404" s="5"/>
    </row>
    <row r="405" spans="1:17" ht="12.75">
      <c r="A405" s="194"/>
      <c r="B405" s="188"/>
      <c r="C405" s="166"/>
      <c r="D405" s="188"/>
      <c r="E405" s="131" t="str">
        <f t="shared" ref="E405:F405" si="401">IFERROR(C405/($B405*$H$4),"")</f>
        <v/>
      </c>
      <c r="F405" s="131" t="str">
        <f t="shared" si="401"/>
        <v/>
      </c>
      <c r="G405" s="131" t="str">
        <f>IF(ISBLANK(C405),"",(POWER(E405-AVERAGE(E:E),2)+POWER(F405-AVERAGE(F:F),2)))</f>
        <v/>
      </c>
      <c r="H405" s="5"/>
      <c r="I405" s="5"/>
      <c r="J405" s="5"/>
      <c r="K405" s="5"/>
      <c r="L405" s="5"/>
      <c r="M405" s="5"/>
      <c r="N405" s="5"/>
      <c r="O405" s="5"/>
      <c r="P405" s="5"/>
      <c r="Q405" s="5"/>
    </row>
    <row r="406" spans="1:17" ht="12.75">
      <c r="A406" s="194"/>
      <c r="B406" s="188"/>
      <c r="C406" s="166"/>
      <c r="D406" s="188"/>
      <c r="E406" s="131" t="str">
        <f t="shared" ref="E406:F406" si="402">IFERROR(C406/($B406*$H$4),"")</f>
        <v/>
      </c>
      <c r="F406" s="131" t="str">
        <f t="shared" si="402"/>
        <v/>
      </c>
      <c r="G406" s="131" t="str">
        <f>IF(ISBLANK(C406),"",(POWER(E406-AVERAGE(E:E),2)+POWER(F406-AVERAGE(F:F),2)))</f>
        <v/>
      </c>
      <c r="H406" s="5"/>
      <c r="I406" s="5"/>
      <c r="J406" s="5"/>
      <c r="K406" s="5"/>
      <c r="L406" s="5"/>
      <c r="M406" s="5"/>
      <c r="N406" s="5"/>
      <c r="O406" s="5"/>
      <c r="P406" s="5"/>
      <c r="Q406" s="5"/>
    </row>
    <row r="407" spans="1:17" ht="12.75">
      <c r="A407" s="194"/>
      <c r="B407" s="188"/>
      <c r="C407" s="166"/>
      <c r="D407" s="188"/>
      <c r="E407" s="131" t="str">
        <f t="shared" ref="E407:F407" si="403">IFERROR(C407/($B407*$H$4),"")</f>
        <v/>
      </c>
      <c r="F407" s="131" t="str">
        <f t="shared" si="403"/>
        <v/>
      </c>
      <c r="G407" s="131" t="str">
        <f>IF(ISBLANK(C407),"",(POWER(E407-AVERAGE(E:E),2)+POWER(F407-AVERAGE(F:F),2)))</f>
        <v/>
      </c>
      <c r="H407" s="5"/>
      <c r="I407" s="5"/>
      <c r="J407" s="5"/>
      <c r="K407" s="5"/>
      <c r="L407" s="5"/>
      <c r="M407" s="5"/>
      <c r="N407" s="5"/>
      <c r="O407" s="5"/>
      <c r="P407" s="5"/>
      <c r="Q407" s="5"/>
    </row>
    <row r="408" spans="1:17" ht="12.75">
      <c r="A408" s="194"/>
      <c r="B408" s="188"/>
      <c r="C408" s="166"/>
      <c r="D408" s="188"/>
      <c r="E408" s="131" t="str">
        <f t="shared" ref="E408:F408" si="404">IFERROR(C408/($B408*$H$4),"")</f>
        <v/>
      </c>
      <c r="F408" s="131" t="str">
        <f t="shared" si="404"/>
        <v/>
      </c>
      <c r="G408" s="131" t="str">
        <f>IF(ISBLANK(C408),"",(POWER(E408-AVERAGE(E:E),2)+POWER(F408-AVERAGE(F:F),2)))</f>
        <v/>
      </c>
      <c r="H408" s="5"/>
      <c r="I408" s="5"/>
      <c r="J408" s="5"/>
      <c r="K408" s="5"/>
      <c r="L408" s="5"/>
      <c r="M408" s="5"/>
      <c r="N408" s="5"/>
      <c r="O408" s="5"/>
      <c r="P408" s="5"/>
      <c r="Q408" s="5"/>
    </row>
    <row r="409" spans="1:17" ht="12.75">
      <c r="A409" s="194"/>
      <c r="B409" s="188"/>
      <c r="C409" s="166"/>
      <c r="D409" s="188"/>
      <c r="E409" s="131" t="str">
        <f t="shared" ref="E409:F409" si="405">IFERROR(C409/($B409*$H$4),"")</f>
        <v/>
      </c>
      <c r="F409" s="131" t="str">
        <f t="shared" si="405"/>
        <v/>
      </c>
      <c r="G409" s="131" t="str">
        <f>IF(ISBLANK(C409),"",(POWER(E409-AVERAGE(E:E),2)+POWER(F409-AVERAGE(F:F),2)))</f>
        <v/>
      </c>
      <c r="H409" s="5"/>
      <c r="I409" s="5"/>
      <c r="J409" s="5"/>
      <c r="K409" s="5"/>
      <c r="L409" s="5"/>
      <c r="M409" s="5"/>
      <c r="N409" s="5"/>
      <c r="O409" s="5"/>
      <c r="P409" s="5"/>
      <c r="Q409" s="5"/>
    </row>
    <row r="410" spans="1:17" ht="12.75">
      <c r="A410" s="194"/>
      <c r="B410" s="188"/>
      <c r="C410" s="166"/>
      <c r="D410" s="188"/>
      <c r="E410" s="131" t="str">
        <f t="shared" ref="E410:F410" si="406">IFERROR(C410/($B410*$H$4),"")</f>
        <v/>
      </c>
      <c r="F410" s="131" t="str">
        <f t="shared" si="406"/>
        <v/>
      </c>
      <c r="G410" s="131" t="str">
        <f>IF(ISBLANK(C410),"",(POWER(E410-AVERAGE(E:E),2)+POWER(F410-AVERAGE(F:F),2)))</f>
        <v/>
      </c>
      <c r="H410" s="5"/>
      <c r="I410" s="5"/>
      <c r="J410" s="5"/>
      <c r="K410" s="5"/>
      <c r="L410" s="5"/>
      <c r="M410" s="5"/>
      <c r="N410" s="5"/>
      <c r="O410" s="5"/>
      <c r="P410" s="5"/>
      <c r="Q410" s="5"/>
    </row>
    <row r="411" spans="1:17" ht="12.75">
      <c r="A411" s="194"/>
      <c r="B411" s="188"/>
      <c r="C411" s="166"/>
      <c r="D411" s="188"/>
      <c r="E411" s="131" t="str">
        <f t="shared" ref="E411:F411" si="407">IFERROR(C411/($B411*$H$4),"")</f>
        <v/>
      </c>
      <c r="F411" s="131" t="str">
        <f t="shared" si="407"/>
        <v/>
      </c>
      <c r="G411" s="131" t="str">
        <f>IF(ISBLANK(C411),"",(POWER(E411-AVERAGE(E:E),2)+POWER(F411-AVERAGE(F:F),2)))</f>
        <v/>
      </c>
      <c r="H411" s="5"/>
      <c r="I411" s="5"/>
      <c r="J411" s="5"/>
      <c r="K411" s="5"/>
      <c r="L411" s="5"/>
      <c r="M411" s="5"/>
      <c r="N411" s="5"/>
      <c r="O411" s="5"/>
      <c r="P411" s="5"/>
      <c r="Q411" s="5"/>
    </row>
    <row r="412" spans="1:17" ht="12.75">
      <c r="A412" s="194"/>
      <c r="B412" s="188"/>
      <c r="C412" s="166"/>
      <c r="D412" s="188"/>
      <c r="E412" s="131" t="str">
        <f t="shared" ref="E412:F412" si="408">IFERROR(C412/($B412*$H$4),"")</f>
        <v/>
      </c>
      <c r="F412" s="131" t="str">
        <f t="shared" si="408"/>
        <v/>
      </c>
      <c r="G412" s="131" t="str">
        <f>IF(ISBLANK(C412),"",(POWER(E412-AVERAGE(E:E),2)+POWER(F412-AVERAGE(F:F),2)))</f>
        <v/>
      </c>
      <c r="H412" s="5"/>
      <c r="I412" s="5"/>
      <c r="J412" s="5"/>
      <c r="K412" s="5"/>
      <c r="L412" s="5"/>
      <c r="M412" s="5"/>
      <c r="N412" s="5"/>
      <c r="O412" s="5"/>
      <c r="P412" s="5"/>
      <c r="Q412" s="5"/>
    </row>
    <row r="413" spans="1:17" ht="12.75">
      <c r="A413" s="194"/>
      <c r="B413" s="188"/>
      <c r="C413" s="166"/>
      <c r="D413" s="188"/>
      <c r="E413" s="131" t="str">
        <f t="shared" ref="E413:F413" si="409">IFERROR(C413/($B413*$H$4),"")</f>
        <v/>
      </c>
      <c r="F413" s="131" t="str">
        <f t="shared" si="409"/>
        <v/>
      </c>
      <c r="G413" s="131" t="str">
        <f>IF(ISBLANK(C413),"",(POWER(E413-AVERAGE(E:E),2)+POWER(F413-AVERAGE(F:F),2)))</f>
        <v/>
      </c>
      <c r="H413" s="5"/>
      <c r="I413" s="5"/>
      <c r="J413" s="5"/>
      <c r="K413" s="5"/>
      <c r="L413" s="5"/>
      <c r="M413" s="5"/>
      <c r="N413" s="5"/>
      <c r="O413" s="5"/>
      <c r="P413" s="5"/>
      <c r="Q413" s="5"/>
    </row>
    <row r="414" spans="1:17" ht="12.75">
      <c r="A414" s="194"/>
      <c r="B414" s="188"/>
      <c r="C414" s="166"/>
      <c r="D414" s="188"/>
      <c r="E414" s="131" t="str">
        <f t="shared" ref="E414:F414" si="410">IFERROR(C414/($B414*$H$4),"")</f>
        <v/>
      </c>
      <c r="F414" s="131" t="str">
        <f t="shared" si="410"/>
        <v/>
      </c>
      <c r="G414" s="131" t="str">
        <f>IF(ISBLANK(C414),"",(POWER(E414-AVERAGE(E:E),2)+POWER(F414-AVERAGE(F:F),2)))</f>
        <v/>
      </c>
      <c r="H414" s="5"/>
      <c r="I414" s="5"/>
      <c r="J414" s="5"/>
      <c r="K414" s="5"/>
      <c r="L414" s="5"/>
      <c r="M414" s="5"/>
      <c r="N414" s="5"/>
      <c r="O414" s="5"/>
      <c r="P414" s="5"/>
      <c r="Q414" s="5"/>
    </row>
    <row r="415" spans="1:17" ht="12.75">
      <c r="A415" s="194"/>
      <c r="B415" s="188"/>
      <c r="C415" s="166"/>
      <c r="D415" s="188"/>
      <c r="E415" s="131" t="str">
        <f t="shared" ref="E415:F415" si="411">IFERROR(C415/($B415*$H$4),"")</f>
        <v/>
      </c>
      <c r="F415" s="131" t="str">
        <f t="shared" si="411"/>
        <v/>
      </c>
      <c r="G415" s="131" t="str">
        <f>IF(ISBLANK(C415),"",(POWER(E415-AVERAGE(E:E),2)+POWER(F415-AVERAGE(F:F),2)))</f>
        <v/>
      </c>
      <c r="H415" s="5"/>
      <c r="I415" s="5"/>
      <c r="J415" s="5"/>
      <c r="K415" s="5"/>
      <c r="L415" s="5"/>
      <c r="M415" s="5"/>
      <c r="N415" s="5"/>
      <c r="O415" s="5"/>
      <c r="P415" s="5"/>
      <c r="Q415" s="5"/>
    </row>
    <row r="416" spans="1:17" ht="12.75">
      <c r="A416" s="194"/>
      <c r="B416" s="188"/>
      <c r="C416" s="166"/>
      <c r="D416" s="188"/>
      <c r="E416" s="131" t="str">
        <f t="shared" ref="E416:F416" si="412">IFERROR(C416/($B416*$H$4),"")</f>
        <v/>
      </c>
      <c r="F416" s="131" t="str">
        <f t="shared" si="412"/>
        <v/>
      </c>
      <c r="G416" s="131" t="str">
        <f>IF(ISBLANK(C416),"",(POWER(E416-AVERAGE(E:E),2)+POWER(F416-AVERAGE(F:F),2)))</f>
        <v/>
      </c>
      <c r="H416" s="5"/>
      <c r="I416" s="5"/>
      <c r="J416" s="5"/>
      <c r="K416" s="5"/>
      <c r="L416" s="5"/>
      <c r="M416" s="5"/>
      <c r="N416" s="5"/>
      <c r="O416" s="5"/>
      <c r="P416" s="5"/>
      <c r="Q416" s="5"/>
    </row>
    <row r="417" spans="1:17" ht="12.75">
      <c r="A417" s="194"/>
      <c r="B417" s="188"/>
      <c r="C417" s="166"/>
      <c r="D417" s="188"/>
      <c r="E417" s="131" t="str">
        <f t="shared" ref="E417:F417" si="413">IFERROR(C417/($B417*$H$4),"")</f>
        <v/>
      </c>
      <c r="F417" s="131" t="str">
        <f t="shared" si="413"/>
        <v/>
      </c>
      <c r="G417" s="131" t="str">
        <f>IF(ISBLANK(C417),"",(POWER(E417-AVERAGE(E:E),2)+POWER(F417-AVERAGE(F:F),2)))</f>
        <v/>
      </c>
      <c r="H417" s="5"/>
      <c r="I417" s="5"/>
      <c r="J417" s="5"/>
      <c r="K417" s="5"/>
      <c r="L417" s="5"/>
      <c r="M417" s="5"/>
      <c r="N417" s="5"/>
      <c r="O417" s="5"/>
      <c r="P417" s="5"/>
      <c r="Q417" s="5"/>
    </row>
    <row r="418" spans="1:17" ht="12.75">
      <c r="A418" s="194"/>
      <c r="B418" s="188"/>
      <c r="C418" s="166"/>
      <c r="D418" s="188"/>
      <c r="E418" s="131" t="str">
        <f t="shared" ref="E418:F418" si="414">IFERROR(C418/($B418*$H$4),"")</f>
        <v/>
      </c>
      <c r="F418" s="131" t="str">
        <f t="shared" si="414"/>
        <v/>
      </c>
      <c r="G418" s="131" t="str">
        <f>IF(ISBLANK(C418),"",(POWER(E418-AVERAGE(E:E),2)+POWER(F418-AVERAGE(F:F),2)))</f>
        <v/>
      </c>
      <c r="H418" s="5"/>
      <c r="I418" s="5"/>
      <c r="J418" s="5"/>
      <c r="K418" s="5"/>
      <c r="L418" s="5"/>
      <c r="M418" s="5"/>
      <c r="N418" s="5"/>
      <c r="O418" s="5"/>
      <c r="P418" s="5"/>
      <c r="Q418" s="5"/>
    </row>
    <row r="419" spans="1:17" ht="12.75">
      <c r="A419" s="194"/>
      <c r="B419" s="188"/>
      <c r="C419" s="166"/>
      <c r="D419" s="188"/>
      <c r="E419" s="131" t="str">
        <f t="shared" ref="E419:F419" si="415">IFERROR(C419/($B419*$H$4),"")</f>
        <v/>
      </c>
      <c r="F419" s="131" t="str">
        <f t="shared" si="415"/>
        <v/>
      </c>
      <c r="G419" s="131" t="str">
        <f>IF(ISBLANK(C419),"",(POWER(E419-AVERAGE(E:E),2)+POWER(F419-AVERAGE(F:F),2)))</f>
        <v/>
      </c>
      <c r="H419" s="5"/>
      <c r="I419" s="5"/>
      <c r="J419" s="5"/>
      <c r="K419" s="5"/>
      <c r="L419" s="5"/>
      <c r="M419" s="5"/>
      <c r="N419" s="5"/>
      <c r="O419" s="5"/>
      <c r="P419" s="5"/>
      <c r="Q419" s="5"/>
    </row>
    <row r="420" spans="1:17" ht="12.75">
      <c r="A420" s="194"/>
      <c r="B420" s="188"/>
      <c r="C420" s="166"/>
      <c r="D420" s="188"/>
      <c r="E420" s="131" t="str">
        <f t="shared" ref="E420:F420" si="416">IFERROR(C420/($B420*$H$4),"")</f>
        <v/>
      </c>
      <c r="F420" s="131" t="str">
        <f t="shared" si="416"/>
        <v/>
      </c>
      <c r="G420" s="131" t="str">
        <f>IF(ISBLANK(C420),"",(POWER(E420-AVERAGE(E:E),2)+POWER(F420-AVERAGE(F:F),2)))</f>
        <v/>
      </c>
      <c r="H420" s="5"/>
      <c r="I420" s="5"/>
      <c r="J420" s="5"/>
      <c r="K420" s="5"/>
      <c r="L420" s="5"/>
      <c r="M420" s="5"/>
      <c r="N420" s="5"/>
      <c r="O420" s="5"/>
      <c r="P420" s="5"/>
      <c r="Q420" s="5"/>
    </row>
    <row r="421" spans="1:17" ht="12.75">
      <c r="A421" s="194"/>
      <c r="B421" s="188"/>
      <c r="C421" s="166"/>
      <c r="D421" s="188"/>
      <c r="E421" s="131" t="str">
        <f t="shared" ref="E421:F421" si="417">IFERROR(C421/($B421*$H$4),"")</f>
        <v/>
      </c>
      <c r="F421" s="131" t="str">
        <f t="shared" si="417"/>
        <v/>
      </c>
      <c r="G421" s="131" t="str">
        <f>IF(ISBLANK(C421),"",(POWER(E421-AVERAGE(E:E),2)+POWER(F421-AVERAGE(F:F),2)))</f>
        <v/>
      </c>
      <c r="H421" s="5"/>
      <c r="I421" s="5"/>
      <c r="J421" s="5"/>
      <c r="K421" s="5"/>
      <c r="L421" s="5"/>
      <c r="M421" s="5"/>
      <c r="N421" s="5"/>
      <c r="O421" s="5"/>
      <c r="P421" s="5"/>
      <c r="Q421" s="5"/>
    </row>
    <row r="422" spans="1:17" ht="12.75">
      <c r="A422" s="194"/>
      <c r="B422" s="188"/>
      <c r="C422" s="166"/>
      <c r="D422" s="188"/>
      <c r="E422" s="131" t="str">
        <f t="shared" ref="E422:F422" si="418">IFERROR(C422/($B422*$H$4),"")</f>
        <v/>
      </c>
      <c r="F422" s="131" t="str">
        <f t="shared" si="418"/>
        <v/>
      </c>
      <c r="G422" s="131" t="str">
        <f>IF(ISBLANK(C422),"",(POWER(E422-AVERAGE(E:E),2)+POWER(F422-AVERAGE(F:F),2)))</f>
        <v/>
      </c>
      <c r="H422" s="5"/>
      <c r="I422" s="5"/>
      <c r="J422" s="5"/>
      <c r="K422" s="5"/>
      <c r="L422" s="5"/>
      <c r="M422" s="5"/>
      <c r="N422" s="5"/>
      <c r="O422" s="5"/>
      <c r="P422" s="5"/>
      <c r="Q422" s="5"/>
    </row>
    <row r="423" spans="1:17" ht="12.75">
      <c r="A423" s="194"/>
      <c r="B423" s="188"/>
      <c r="C423" s="166"/>
      <c r="D423" s="188"/>
      <c r="E423" s="131" t="str">
        <f t="shared" ref="E423:F423" si="419">IFERROR(C423/($B423*$H$4),"")</f>
        <v/>
      </c>
      <c r="F423" s="131" t="str">
        <f t="shared" si="419"/>
        <v/>
      </c>
      <c r="G423" s="131" t="str">
        <f>IF(ISBLANK(C423),"",(POWER(E423-AVERAGE(E:E),2)+POWER(F423-AVERAGE(F:F),2)))</f>
        <v/>
      </c>
      <c r="H423" s="5"/>
      <c r="I423" s="5"/>
      <c r="J423" s="5"/>
      <c r="K423" s="5"/>
      <c r="L423" s="5"/>
      <c r="M423" s="5"/>
      <c r="N423" s="5"/>
      <c r="O423" s="5"/>
      <c r="P423" s="5"/>
      <c r="Q423" s="5"/>
    </row>
    <row r="424" spans="1:17" ht="12.75">
      <c r="A424" s="194"/>
      <c r="B424" s="188"/>
      <c r="C424" s="166"/>
      <c r="D424" s="188"/>
      <c r="E424" s="131" t="str">
        <f t="shared" ref="E424:F424" si="420">IFERROR(C424/($B424*$H$4),"")</f>
        <v/>
      </c>
      <c r="F424" s="131" t="str">
        <f t="shared" si="420"/>
        <v/>
      </c>
      <c r="G424" s="131" t="str">
        <f>IF(ISBLANK(C424),"",(POWER(E424-AVERAGE(E:E),2)+POWER(F424-AVERAGE(F:F),2)))</f>
        <v/>
      </c>
      <c r="H424" s="5"/>
      <c r="I424" s="5"/>
      <c r="J424" s="5"/>
      <c r="K424" s="5"/>
      <c r="L424" s="5"/>
      <c r="M424" s="5"/>
      <c r="N424" s="5"/>
      <c r="O424" s="5"/>
      <c r="P424" s="5"/>
      <c r="Q424" s="5"/>
    </row>
    <row r="425" spans="1:17" ht="12.75">
      <c r="A425" s="194"/>
      <c r="B425" s="188"/>
      <c r="C425" s="166"/>
      <c r="D425" s="188"/>
      <c r="E425" s="131" t="str">
        <f t="shared" ref="E425:F425" si="421">IFERROR(C425/($B425*$H$4),"")</f>
        <v/>
      </c>
      <c r="F425" s="131" t="str">
        <f t="shared" si="421"/>
        <v/>
      </c>
      <c r="G425" s="131" t="str">
        <f>IF(ISBLANK(C425),"",(POWER(E425-AVERAGE(E:E),2)+POWER(F425-AVERAGE(F:F),2)))</f>
        <v/>
      </c>
      <c r="H425" s="5"/>
      <c r="I425" s="5"/>
      <c r="J425" s="5"/>
      <c r="K425" s="5"/>
      <c r="L425" s="5"/>
      <c r="M425" s="5"/>
      <c r="N425" s="5"/>
      <c r="O425" s="5"/>
      <c r="P425" s="5"/>
      <c r="Q425" s="5"/>
    </row>
    <row r="426" spans="1:17" ht="12.75">
      <c r="A426" s="194"/>
      <c r="B426" s="188"/>
      <c r="C426" s="166"/>
      <c r="D426" s="188"/>
      <c r="E426" s="131" t="str">
        <f t="shared" ref="E426:F426" si="422">IFERROR(C426/($B426*$H$4),"")</f>
        <v/>
      </c>
      <c r="F426" s="131" t="str">
        <f t="shared" si="422"/>
        <v/>
      </c>
      <c r="G426" s="131" t="str">
        <f>IF(ISBLANK(C426),"",(POWER(E426-AVERAGE(E:E),2)+POWER(F426-AVERAGE(F:F),2)))</f>
        <v/>
      </c>
      <c r="H426" s="5"/>
      <c r="I426" s="5"/>
      <c r="J426" s="5"/>
      <c r="K426" s="5"/>
      <c r="L426" s="5"/>
      <c r="M426" s="5"/>
      <c r="N426" s="5"/>
      <c r="O426" s="5"/>
      <c r="P426" s="5"/>
      <c r="Q426" s="5"/>
    </row>
    <row r="427" spans="1:17" ht="12.75">
      <c r="A427" s="194"/>
      <c r="B427" s="188"/>
      <c r="C427" s="166"/>
      <c r="D427" s="188"/>
      <c r="E427" s="131" t="str">
        <f t="shared" ref="E427:F427" si="423">IFERROR(C427/($B427*$H$4),"")</f>
        <v/>
      </c>
      <c r="F427" s="131" t="str">
        <f t="shared" si="423"/>
        <v/>
      </c>
      <c r="G427" s="131" t="str">
        <f>IF(ISBLANK(C427),"",(POWER(E427-AVERAGE(E:E),2)+POWER(F427-AVERAGE(F:F),2)))</f>
        <v/>
      </c>
      <c r="H427" s="5"/>
      <c r="I427" s="5"/>
      <c r="J427" s="5"/>
      <c r="K427" s="5"/>
      <c r="L427" s="5"/>
      <c r="M427" s="5"/>
      <c r="N427" s="5"/>
      <c r="O427" s="5"/>
      <c r="P427" s="5"/>
      <c r="Q427" s="5"/>
    </row>
    <row r="428" spans="1:17" ht="12.75">
      <c r="A428" s="194"/>
      <c r="B428" s="188"/>
      <c r="C428" s="166"/>
      <c r="D428" s="188"/>
      <c r="E428" s="131" t="str">
        <f t="shared" ref="E428:F428" si="424">IFERROR(C428/($B428*$H$4),"")</f>
        <v/>
      </c>
      <c r="F428" s="131" t="str">
        <f t="shared" si="424"/>
        <v/>
      </c>
      <c r="G428" s="131" t="str">
        <f>IF(ISBLANK(C428),"",(POWER(E428-AVERAGE(E:E),2)+POWER(F428-AVERAGE(F:F),2)))</f>
        <v/>
      </c>
      <c r="H428" s="5"/>
      <c r="I428" s="5"/>
      <c r="J428" s="5"/>
      <c r="K428" s="5"/>
      <c r="L428" s="5"/>
      <c r="M428" s="5"/>
      <c r="N428" s="5"/>
      <c r="O428" s="5"/>
      <c r="P428" s="5"/>
      <c r="Q428" s="5"/>
    </row>
    <row r="429" spans="1:17" ht="12.75">
      <c r="A429" s="194"/>
      <c r="B429" s="188"/>
      <c r="C429" s="166"/>
      <c r="D429" s="188"/>
      <c r="E429" s="131" t="str">
        <f t="shared" ref="E429:F429" si="425">IFERROR(C429/($B429*$H$4),"")</f>
        <v/>
      </c>
      <c r="F429" s="131" t="str">
        <f t="shared" si="425"/>
        <v/>
      </c>
      <c r="G429" s="131" t="str">
        <f>IF(ISBLANK(C429),"",(POWER(E429-AVERAGE(E:E),2)+POWER(F429-AVERAGE(F:F),2)))</f>
        <v/>
      </c>
      <c r="H429" s="5"/>
      <c r="I429" s="5"/>
      <c r="J429" s="5"/>
      <c r="K429" s="5"/>
      <c r="L429" s="5"/>
      <c r="M429" s="5"/>
      <c r="N429" s="5"/>
      <c r="O429" s="5"/>
      <c r="P429" s="5"/>
      <c r="Q429" s="5"/>
    </row>
    <row r="430" spans="1:17" ht="12.75">
      <c r="A430" s="194"/>
      <c r="B430" s="188"/>
      <c r="C430" s="166"/>
      <c r="D430" s="188"/>
      <c r="E430" s="131" t="str">
        <f t="shared" ref="E430:F430" si="426">IFERROR(C430/($B430*$H$4),"")</f>
        <v/>
      </c>
      <c r="F430" s="131" t="str">
        <f t="shared" si="426"/>
        <v/>
      </c>
      <c r="G430" s="131" t="str">
        <f>IF(ISBLANK(C430),"",(POWER(E430-AVERAGE(E:E),2)+POWER(F430-AVERAGE(F:F),2)))</f>
        <v/>
      </c>
      <c r="H430" s="5"/>
      <c r="I430" s="5"/>
      <c r="J430" s="5"/>
      <c r="K430" s="5"/>
      <c r="L430" s="5"/>
      <c r="M430" s="5"/>
      <c r="N430" s="5"/>
      <c r="O430" s="5"/>
      <c r="P430" s="5"/>
      <c r="Q430" s="5"/>
    </row>
    <row r="431" spans="1:17" ht="12.75">
      <c r="A431" s="194"/>
      <c r="B431" s="188"/>
      <c r="C431" s="166"/>
      <c r="D431" s="188"/>
      <c r="E431" s="131" t="str">
        <f t="shared" ref="E431:F431" si="427">IFERROR(C431/($B431*$H$4),"")</f>
        <v/>
      </c>
      <c r="F431" s="131" t="str">
        <f t="shared" si="427"/>
        <v/>
      </c>
      <c r="G431" s="131" t="str">
        <f>IF(ISBLANK(C431),"",(POWER(E431-AVERAGE(E:E),2)+POWER(F431-AVERAGE(F:F),2)))</f>
        <v/>
      </c>
      <c r="H431" s="5"/>
      <c r="I431" s="5"/>
      <c r="J431" s="5"/>
      <c r="K431" s="5"/>
      <c r="L431" s="5"/>
      <c r="M431" s="5"/>
      <c r="N431" s="5"/>
      <c r="O431" s="5"/>
      <c r="P431" s="5"/>
      <c r="Q431" s="5"/>
    </row>
    <row r="432" spans="1:17" ht="12.75">
      <c r="A432" s="194"/>
      <c r="B432" s="188"/>
      <c r="C432" s="166"/>
      <c r="D432" s="188"/>
      <c r="E432" s="131" t="str">
        <f t="shared" ref="E432:F432" si="428">IFERROR(C432/($B432*$H$4),"")</f>
        <v/>
      </c>
      <c r="F432" s="131" t="str">
        <f t="shared" si="428"/>
        <v/>
      </c>
      <c r="G432" s="131" t="str">
        <f>IF(ISBLANK(C432),"",(POWER(E432-AVERAGE(E:E),2)+POWER(F432-AVERAGE(F:F),2)))</f>
        <v/>
      </c>
      <c r="H432" s="5"/>
      <c r="I432" s="5"/>
      <c r="J432" s="5"/>
      <c r="K432" s="5"/>
      <c r="L432" s="5"/>
      <c r="M432" s="5"/>
      <c r="N432" s="5"/>
      <c r="O432" s="5"/>
      <c r="P432" s="5"/>
      <c r="Q432" s="5"/>
    </row>
    <row r="433" spans="1:17" ht="12.75">
      <c r="A433" s="194"/>
      <c r="B433" s="188"/>
      <c r="C433" s="166"/>
      <c r="D433" s="188"/>
      <c r="E433" s="131" t="str">
        <f t="shared" ref="E433:F433" si="429">IFERROR(C433/($B433*$H$4),"")</f>
        <v/>
      </c>
      <c r="F433" s="131" t="str">
        <f t="shared" si="429"/>
        <v/>
      </c>
      <c r="G433" s="131" t="str">
        <f>IF(ISBLANK(C433),"",(POWER(E433-AVERAGE(E:E),2)+POWER(F433-AVERAGE(F:F),2)))</f>
        <v/>
      </c>
      <c r="H433" s="5"/>
      <c r="I433" s="5"/>
      <c r="J433" s="5"/>
      <c r="K433" s="5"/>
      <c r="L433" s="5"/>
      <c r="M433" s="5"/>
      <c r="N433" s="5"/>
      <c r="O433" s="5"/>
      <c r="P433" s="5"/>
      <c r="Q433" s="5"/>
    </row>
    <row r="434" spans="1:17" ht="12.75">
      <c r="A434" s="194"/>
      <c r="B434" s="188"/>
      <c r="C434" s="166"/>
      <c r="D434" s="188"/>
      <c r="E434" s="131" t="str">
        <f t="shared" ref="E434:F434" si="430">IFERROR(C434/($B434*$H$4),"")</f>
        <v/>
      </c>
      <c r="F434" s="131" t="str">
        <f t="shared" si="430"/>
        <v/>
      </c>
      <c r="G434" s="131" t="str">
        <f>IF(ISBLANK(C434),"",(POWER(E434-AVERAGE(E:E),2)+POWER(F434-AVERAGE(F:F),2)))</f>
        <v/>
      </c>
      <c r="H434" s="5"/>
      <c r="I434" s="5"/>
      <c r="J434" s="5"/>
      <c r="K434" s="5"/>
      <c r="L434" s="5"/>
      <c r="M434" s="5"/>
      <c r="N434" s="5"/>
      <c r="O434" s="5"/>
      <c r="P434" s="5"/>
      <c r="Q434" s="5"/>
    </row>
    <row r="435" spans="1:17" ht="12.75">
      <c r="A435" s="194"/>
      <c r="B435" s="188"/>
      <c r="C435" s="166"/>
      <c r="D435" s="188"/>
      <c r="E435" s="131" t="str">
        <f t="shared" ref="E435:F435" si="431">IFERROR(C435/($B435*$H$4),"")</f>
        <v/>
      </c>
      <c r="F435" s="131" t="str">
        <f t="shared" si="431"/>
        <v/>
      </c>
      <c r="G435" s="131" t="str">
        <f>IF(ISBLANK(C435),"",(POWER(E435-AVERAGE(E:E),2)+POWER(F435-AVERAGE(F:F),2)))</f>
        <v/>
      </c>
      <c r="H435" s="5"/>
      <c r="I435" s="5"/>
      <c r="J435" s="5"/>
      <c r="K435" s="5"/>
      <c r="L435" s="5"/>
      <c r="M435" s="5"/>
      <c r="N435" s="5"/>
      <c r="O435" s="5"/>
      <c r="P435" s="5"/>
      <c r="Q435" s="5"/>
    </row>
    <row r="436" spans="1:17" ht="12.75">
      <c r="A436" s="194"/>
      <c r="B436" s="188"/>
      <c r="C436" s="166"/>
      <c r="D436" s="188"/>
      <c r="E436" s="131" t="str">
        <f t="shared" ref="E436:F436" si="432">IFERROR(C436/($B436*$H$4),"")</f>
        <v/>
      </c>
      <c r="F436" s="131" t="str">
        <f t="shared" si="432"/>
        <v/>
      </c>
      <c r="G436" s="131" t="str">
        <f>IF(ISBLANK(C436),"",(POWER(E436-AVERAGE(E:E),2)+POWER(F436-AVERAGE(F:F),2)))</f>
        <v/>
      </c>
      <c r="H436" s="5"/>
      <c r="I436" s="5"/>
      <c r="J436" s="5"/>
      <c r="K436" s="5"/>
      <c r="L436" s="5"/>
      <c r="M436" s="5"/>
      <c r="N436" s="5"/>
      <c r="O436" s="5"/>
      <c r="P436" s="5"/>
      <c r="Q436" s="5"/>
    </row>
    <row r="437" spans="1:17" ht="12.75">
      <c r="A437" s="194"/>
      <c r="B437" s="188"/>
      <c r="C437" s="166"/>
      <c r="D437" s="188"/>
      <c r="E437" s="131" t="str">
        <f t="shared" ref="E437:F437" si="433">IFERROR(C437/($B437*$H$4),"")</f>
        <v/>
      </c>
      <c r="F437" s="131" t="str">
        <f t="shared" si="433"/>
        <v/>
      </c>
      <c r="G437" s="131" t="str">
        <f>IF(ISBLANK(C437),"",(POWER(E437-AVERAGE(E:E),2)+POWER(F437-AVERAGE(F:F),2)))</f>
        <v/>
      </c>
      <c r="H437" s="5"/>
      <c r="I437" s="5"/>
      <c r="J437" s="5"/>
      <c r="K437" s="5"/>
      <c r="L437" s="5"/>
      <c r="M437" s="5"/>
      <c r="N437" s="5"/>
      <c r="O437" s="5"/>
      <c r="P437" s="5"/>
      <c r="Q437" s="5"/>
    </row>
    <row r="438" spans="1:17" ht="12.75">
      <c r="A438" s="194"/>
      <c r="B438" s="188"/>
      <c r="C438" s="166"/>
      <c r="D438" s="188"/>
      <c r="E438" s="131" t="str">
        <f t="shared" ref="E438:F438" si="434">IFERROR(C438/($B438*$H$4),"")</f>
        <v/>
      </c>
      <c r="F438" s="131" t="str">
        <f t="shared" si="434"/>
        <v/>
      </c>
      <c r="G438" s="131" t="str">
        <f>IF(ISBLANK(C438),"",(POWER(E438-AVERAGE(E:E),2)+POWER(F438-AVERAGE(F:F),2)))</f>
        <v/>
      </c>
      <c r="H438" s="5"/>
      <c r="I438" s="5"/>
      <c r="J438" s="5"/>
      <c r="K438" s="5"/>
      <c r="L438" s="5"/>
      <c r="M438" s="5"/>
      <c r="N438" s="5"/>
      <c r="O438" s="5"/>
      <c r="P438" s="5"/>
      <c r="Q438" s="5"/>
    </row>
    <row r="439" spans="1:17" ht="12.75">
      <c r="A439" s="194"/>
      <c r="B439" s="188"/>
      <c r="C439" s="166"/>
      <c r="D439" s="188"/>
      <c r="E439" s="131" t="str">
        <f t="shared" ref="E439:F439" si="435">IFERROR(C439/($B439*$H$4),"")</f>
        <v/>
      </c>
      <c r="F439" s="131" t="str">
        <f t="shared" si="435"/>
        <v/>
      </c>
      <c r="G439" s="131" t="str">
        <f>IF(ISBLANK(C439),"",(POWER(E439-AVERAGE(E:E),2)+POWER(F439-AVERAGE(F:F),2)))</f>
        <v/>
      </c>
      <c r="H439" s="5"/>
      <c r="I439" s="5"/>
      <c r="J439" s="5"/>
      <c r="K439" s="5"/>
      <c r="L439" s="5"/>
      <c r="M439" s="5"/>
      <c r="N439" s="5"/>
      <c r="O439" s="5"/>
      <c r="P439" s="5"/>
      <c r="Q439" s="5"/>
    </row>
    <row r="440" spans="1:17" ht="12.75">
      <c r="A440" s="194"/>
      <c r="B440" s="188"/>
      <c r="C440" s="166"/>
      <c r="D440" s="188"/>
      <c r="E440" s="131" t="str">
        <f t="shared" ref="E440:F440" si="436">IFERROR(C440/($B440*$H$4),"")</f>
        <v/>
      </c>
      <c r="F440" s="131" t="str">
        <f t="shared" si="436"/>
        <v/>
      </c>
      <c r="G440" s="131" t="str">
        <f>IF(ISBLANK(C440),"",(POWER(E440-AVERAGE(E:E),2)+POWER(F440-AVERAGE(F:F),2)))</f>
        <v/>
      </c>
      <c r="H440" s="5"/>
      <c r="I440" s="5"/>
      <c r="J440" s="5"/>
      <c r="K440" s="5"/>
      <c r="L440" s="5"/>
      <c r="M440" s="5"/>
      <c r="N440" s="5"/>
      <c r="O440" s="5"/>
      <c r="P440" s="5"/>
      <c r="Q440" s="5"/>
    </row>
    <row r="441" spans="1:17" ht="12.75">
      <c r="A441" s="194"/>
      <c r="B441" s="188"/>
      <c r="C441" s="166"/>
      <c r="D441" s="188"/>
      <c r="E441" s="131" t="str">
        <f t="shared" ref="E441:F441" si="437">IFERROR(C441/($B441*$H$4),"")</f>
        <v/>
      </c>
      <c r="F441" s="131" t="str">
        <f t="shared" si="437"/>
        <v/>
      </c>
      <c r="G441" s="131" t="str">
        <f>IF(ISBLANK(C441),"",(POWER(E441-AVERAGE(E:E),2)+POWER(F441-AVERAGE(F:F),2)))</f>
        <v/>
      </c>
      <c r="H441" s="5"/>
      <c r="I441" s="5"/>
      <c r="J441" s="5"/>
      <c r="K441" s="5"/>
      <c r="L441" s="5"/>
      <c r="M441" s="5"/>
      <c r="N441" s="5"/>
      <c r="O441" s="5"/>
      <c r="P441" s="5"/>
      <c r="Q441" s="5"/>
    </row>
    <row r="442" spans="1:17" ht="12.75">
      <c r="A442" s="194"/>
      <c r="B442" s="188"/>
      <c r="C442" s="166"/>
      <c r="D442" s="188"/>
      <c r="E442" s="131" t="str">
        <f t="shared" ref="E442:F442" si="438">IFERROR(C442/($B442*$H$4),"")</f>
        <v/>
      </c>
      <c r="F442" s="131" t="str">
        <f t="shared" si="438"/>
        <v/>
      </c>
      <c r="G442" s="131" t="str">
        <f>IF(ISBLANK(C442),"",(POWER(E442-AVERAGE(E:E),2)+POWER(F442-AVERAGE(F:F),2)))</f>
        <v/>
      </c>
      <c r="H442" s="5"/>
      <c r="I442" s="5"/>
      <c r="J442" s="5"/>
      <c r="K442" s="5"/>
      <c r="L442" s="5"/>
      <c r="M442" s="5"/>
      <c r="N442" s="5"/>
      <c r="O442" s="5"/>
      <c r="P442" s="5"/>
      <c r="Q442" s="5"/>
    </row>
    <row r="443" spans="1:17" ht="12.75">
      <c r="A443" s="194"/>
      <c r="B443" s="188"/>
      <c r="C443" s="166"/>
      <c r="D443" s="188"/>
      <c r="E443" s="131" t="str">
        <f t="shared" ref="E443:F443" si="439">IFERROR(C443/($B443*$H$4),"")</f>
        <v/>
      </c>
      <c r="F443" s="131" t="str">
        <f t="shared" si="439"/>
        <v/>
      </c>
      <c r="G443" s="131" t="str">
        <f>IF(ISBLANK(C443),"",(POWER(E443-AVERAGE(E:E),2)+POWER(F443-AVERAGE(F:F),2)))</f>
        <v/>
      </c>
      <c r="H443" s="5"/>
      <c r="I443" s="5"/>
      <c r="J443" s="5"/>
      <c r="K443" s="5"/>
      <c r="L443" s="5"/>
      <c r="M443" s="5"/>
      <c r="N443" s="5"/>
      <c r="O443" s="5"/>
      <c r="P443" s="5"/>
      <c r="Q443" s="5"/>
    </row>
    <row r="444" spans="1:17" ht="12.75">
      <c r="A444" s="194"/>
      <c r="B444" s="188"/>
      <c r="C444" s="166"/>
      <c r="D444" s="188"/>
      <c r="E444" s="131" t="str">
        <f t="shared" ref="E444:F444" si="440">IFERROR(C444/($B444*$H$4),"")</f>
        <v/>
      </c>
      <c r="F444" s="131" t="str">
        <f t="shared" si="440"/>
        <v/>
      </c>
      <c r="G444" s="131" t="str">
        <f>IF(ISBLANK(C444),"",(POWER(E444-AVERAGE(E:E),2)+POWER(F444-AVERAGE(F:F),2)))</f>
        <v/>
      </c>
      <c r="H444" s="5"/>
      <c r="I444" s="5"/>
      <c r="J444" s="5"/>
      <c r="K444" s="5"/>
      <c r="L444" s="5"/>
      <c r="M444" s="5"/>
      <c r="N444" s="5"/>
      <c r="O444" s="5"/>
      <c r="P444" s="5"/>
      <c r="Q444" s="5"/>
    </row>
    <row r="445" spans="1:17" ht="12.75">
      <c r="A445" s="194"/>
      <c r="B445" s="188"/>
      <c r="C445" s="166"/>
      <c r="D445" s="188"/>
      <c r="E445" s="131" t="str">
        <f t="shared" ref="E445:F445" si="441">IFERROR(C445/($B445*$H$4),"")</f>
        <v/>
      </c>
      <c r="F445" s="131" t="str">
        <f t="shared" si="441"/>
        <v/>
      </c>
      <c r="G445" s="131" t="str">
        <f>IF(ISBLANK(C445),"",(POWER(E445-AVERAGE(E:E),2)+POWER(F445-AVERAGE(F:F),2)))</f>
        <v/>
      </c>
      <c r="H445" s="5"/>
      <c r="I445" s="5"/>
      <c r="J445" s="5"/>
      <c r="K445" s="5"/>
      <c r="L445" s="5"/>
      <c r="M445" s="5"/>
      <c r="N445" s="5"/>
      <c r="O445" s="5"/>
      <c r="P445" s="5"/>
      <c r="Q445" s="5"/>
    </row>
    <row r="446" spans="1:17" ht="12.75">
      <c r="A446" s="194"/>
      <c r="B446" s="188"/>
      <c r="C446" s="166"/>
      <c r="D446" s="188"/>
      <c r="E446" s="131" t="str">
        <f t="shared" ref="E446:F446" si="442">IFERROR(C446/($B446*$H$4),"")</f>
        <v/>
      </c>
      <c r="F446" s="131" t="str">
        <f t="shared" si="442"/>
        <v/>
      </c>
      <c r="G446" s="131" t="str">
        <f>IF(ISBLANK(C446),"",(POWER(E446-AVERAGE(E:E),2)+POWER(F446-AVERAGE(F:F),2)))</f>
        <v/>
      </c>
      <c r="H446" s="5"/>
      <c r="I446" s="5"/>
      <c r="J446" s="5"/>
      <c r="K446" s="5"/>
      <c r="L446" s="5"/>
      <c r="M446" s="5"/>
      <c r="N446" s="5"/>
      <c r="O446" s="5"/>
      <c r="P446" s="5"/>
      <c r="Q446" s="5"/>
    </row>
    <row r="447" spans="1:17" ht="12.75">
      <c r="A447" s="194"/>
      <c r="B447" s="188"/>
      <c r="C447" s="166"/>
      <c r="D447" s="188"/>
      <c r="E447" s="131" t="str">
        <f t="shared" ref="E447:F447" si="443">IFERROR(C447/($B447*$H$4),"")</f>
        <v/>
      </c>
      <c r="F447" s="131" t="str">
        <f t="shared" si="443"/>
        <v/>
      </c>
      <c r="G447" s="131" t="str">
        <f>IF(ISBLANK(C447),"",(POWER(E447-AVERAGE(E:E),2)+POWER(F447-AVERAGE(F:F),2)))</f>
        <v/>
      </c>
      <c r="H447" s="5"/>
      <c r="I447" s="5"/>
      <c r="J447" s="5"/>
      <c r="K447" s="5"/>
      <c r="L447" s="5"/>
      <c r="M447" s="5"/>
      <c r="N447" s="5"/>
      <c r="O447" s="5"/>
      <c r="P447" s="5"/>
      <c r="Q447" s="5"/>
    </row>
    <row r="448" spans="1:17" ht="12.75">
      <c r="A448" s="194"/>
      <c r="B448" s="188"/>
      <c r="C448" s="166"/>
      <c r="D448" s="188"/>
      <c r="E448" s="131" t="str">
        <f t="shared" ref="E448:F448" si="444">IFERROR(C448/($B448*$H$4),"")</f>
        <v/>
      </c>
      <c r="F448" s="131" t="str">
        <f t="shared" si="444"/>
        <v/>
      </c>
      <c r="G448" s="131" t="str">
        <f>IF(ISBLANK(C448),"",(POWER(E448-AVERAGE(E:E),2)+POWER(F448-AVERAGE(F:F),2)))</f>
        <v/>
      </c>
      <c r="H448" s="5"/>
      <c r="I448" s="5"/>
      <c r="J448" s="5"/>
      <c r="K448" s="5"/>
      <c r="L448" s="5"/>
      <c r="M448" s="5"/>
      <c r="N448" s="5"/>
      <c r="O448" s="5"/>
      <c r="P448" s="5"/>
      <c r="Q448" s="5"/>
    </row>
    <row r="449" spans="1:17" ht="12.75">
      <c r="A449" s="194"/>
      <c r="B449" s="188"/>
      <c r="C449" s="166"/>
      <c r="D449" s="188"/>
      <c r="E449" s="131" t="str">
        <f t="shared" ref="E449:F449" si="445">IFERROR(C449/($B449*$H$4),"")</f>
        <v/>
      </c>
      <c r="F449" s="131" t="str">
        <f t="shared" si="445"/>
        <v/>
      </c>
      <c r="G449" s="131" t="str">
        <f>IF(ISBLANK(C449),"",(POWER(E449-AVERAGE(E:E),2)+POWER(F449-AVERAGE(F:F),2)))</f>
        <v/>
      </c>
      <c r="H449" s="5"/>
      <c r="I449" s="5"/>
      <c r="J449" s="5"/>
      <c r="K449" s="5"/>
      <c r="L449" s="5"/>
      <c r="M449" s="5"/>
      <c r="N449" s="5"/>
      <c r="O449" s="5"/>
      <c r="P449" s="5"/>
      <c r="Q449" s="5"/>
    </row>
    <row r="450" spans="1:17" ht="12.75">
      <c r="A450" s="194"/>
      <c r="B450" s="188"/>
      <c r="C450" s="166"/>
      <c r="D450" s="188"/>
      <c r="E450" s="131" t="str">
        <f t="shared" ref="E450:F450" si="446">IFERROR(C450/($B450*$H$4),"")</f>
        <v/>
      </c>
      <c r="F450" s="131" t="str">
        <f t="shared" si="446"/>
        <v/>
      </c>
      <c r="G450" s="131" t="str">
        <f>IF(ISBLANK(C450),"",(POWER(E450-AVERAGE(E:E),2)+POWER(F450-AVERAGE(F:F),2)))</f>
        <v/>
      </c>
      <c r="H450" s="5"/>
      <c r="I450" s="5"/>
      <c r="J450" s="5"/>
      <c r="K450" s="5"/>
      <c r="L450" s="5"/>
      <c r="M450" s="5"/>
      <c r="N450" s="5"/>
      <c r="O450" s="5"/>
      <c r="P450" s="5"/>
      <c r="Q450" s="5"/>
    </row>
    <row r="451" spans="1:17" ht="12.75">
      <c r="A451" s="194"/>
      <c r="B451" s="188"/>
      <c r="C451" s="166"/>
      <c r="D451" s="188"/>
      <c r="E451" s="131" t="str">
        <f t="shared" ref="E451:F451" si="447">IFERROR(C451/($B451*$H$4),"")</f>
        <v/>
      </c>
      <c r="F451" s="131" t="str">
        <f t="shared" si="447"/>
        <v/>
      </c>
      <c r="G451" s="131" t="str">
        <f>IF(ISBLANK(C451),"",(POWER(E451-AVERAGE(E:E),2)+POWER(F451-AVERAGE(F:F),2)))</f>
        <v/>
      </c>
      <c r="H451" s="5"/>
      <c r="I451" s="5"/>
      <c r="J451" s="5"/>
      <c r="K451" s="5"/>
      <c r="L451" s="5"/>
      <c r="M451" s="5"/>
      <c r="N451" s="5"/>
      <c r="O451" s="5"/>
      <c r="P451" s="5"/>
      <c r="Q451" s="5"/>
    </row>
    <row r="452" spans="1:17" ht="12.75">
      <c r="A452" s="194"/>
      <c r="B452" s="188"/>
      <c r="C452" s="166"/>
      <c r="D452" s="188"/>
      <c r="E452" s="131" t="str">
        <f t="shared" ref="E452:F452" si="448">IFERROR(C452/($B452*$H$4),"")</f>
        <v/>
      </c>
      <c r="F452" s="131" t="str">
        <f t="shared" si="448"/>
        <v/>
      </c>
      <c r="G452" s="131" t="str">
        <f>IF(ISBLANK(C452),"",(POWER(E452-AVERAGE(E:E),2)+POWER(F452-AVERAGE(F:F),2)))</f>
        <v/>
      </c>
      <c r="H452" s="5"/>
      <c r="I452" s="5"/>
      <c r="J452" s="5"/>
      <c r="K452" s="5"/>
      <c r="L452" s="5"/>
      <c r="M452" s="5"/>
      <c r="N452" s="5"/>
      <c r="O452" s="5"/>
      <c r="P452" s="5"/>
      <c r="Q452" s="5"/>
    </row>
    <row r="453" spans="1:17" ht="12.75">
      <c r="A453" s="194"/>
      <c r="B453" s="188"/>
      <c r="C453" s="166"/>
      <c r="D453" s="188"/>
      <c r="E453" s="131" t="str">
        <f t="shared" ref="E453:F453" si="449">IFERROR(C453/($B453*$H$4),"")</f>
        <v/>
      </c>
      <c r="F453" s="131" t="str">
        <f t="shared" si="449"/>
        <v/>
      </c>
      <c r="G453" s="131" t="str">
        <f>IF(ISBLANK(C453),"",(POWER(E453-AVERAGE(E:E),2)+POWER(F453-AVERAGE(F:F),2)))</f>
        <v/>
      </c>
      <c r="H453" s="5"/>
      <c r="I453" s="5"/>
      <c r="J453" s="5"/>
      <c r="K453" s="5"/>
      <c r="L453" s="5"/>
      <c r="M453" s="5"/>
      <c r="N453" s="5"/>
      <c r="O453" s="5"/>
      <c r="P453" s="5"/>
      <c r="Q453" s="5"/>
    </row>
    <row r="454" spans="1:17" ht="12.75">
      <c r="A454" s="194"/>
      <c r="B454" s="188"/>
      <c r="C454" s="166"/>
      <c r="D454" s="188"/>
      <c r="E454" s="131" t="str">
        <f t="shared" ref="E454:F454" si="450">IFERROR(C454/($B454*$H$4),"")</f>
        <v/>
      </c>
      <c r="F454" s="131" t="str">
        <f t="shared" si="450"/>
        <v/>
      </c>
      <c r="G454" s="131" t="str">
        <f>IF(ISBLANK(C454),"",(POWER(E454-AVERAGE(E:E),2)+POWER(F454-AVERAGE(F:F),2)))</f>
        <v/>
      </c>
      <c r="H454" s="5"/>
      <c r="I454" s="5"/>
      <c r="J454" s="5"/>
      <c r="K454" s="5"/>
      <c r="L454" s="5"/>
      <c r="M454" s="5"/>
      <c r="N454" s="5"/>
      <c r="O454" s="5"/>
      <c r="P454" s="5"/>
      <c r="Q454" s="5"/>
    </row>
    <row r="455" spans="1:17" ht="12.75">
      <c r="A455" s="194"/>
      <c r="B455" s="188"/>
      <c r="C455" s="166"/>
      <c r="D455" s="188"/>
      <c r="E455" s="131" t="str">
        <f t="shared" ref="E455:F455" si="451">IFERROR(C455/($B455*$H$4),"")</f>
        <v/>
      </c>
      <c r="F455" s="131" t="str">
        <f t="shared" si="451"/>
        <v/>
      </c>
      <c r="G455" s="131" t="str">
        <f>IF(ISBLANK(C455),"",(POWER(E455-AVERAGE(E:E),2)+POWER(F455-AVERAGE(F:F),2)))</f>
        <v/>
      </c>
      <c r="H455" s="5"/>
      <c r="I455" s="5"/>
      <c r="J455" s="5"/>
      <c r="K455" s="5"/>
      <c r="L455" s="5"/>
      <c r="M455" s="5"/>
      <c r="N455" s="5"/>
      <c r="O455" s="5"/>
      <c r="P455" s="5"/>
      <c r="Q455" s="5"/>
    </row>
    <row r="456" spans="1:17" ht="12.75">
      <c r="A456" s="194"/>
      <c r="B456" s="188"/>
      <c r="C456" s="166"/>
      <c r="D456" s="188"/>
      <c r="E456" s="131" t="str">
        <f t="shared" ref="E456:F456" si="452">IFERROR(C456/($B456*$H$4),"")</f>
        <v/>
      </c>
      <c r="F456" s="131" t="str">
        <f t="shared" si="452"/>
        <v/>
      </c>
      <c r="G456" s="131" t="str">
        <f>IF(ISBLANK(C456),"",(POWER(E456-AVERAGE(E:E),2)+POWER(F456-AVERAGE(F:F),2)))</f>
        <v/>
      </c>
      <c r="H456" s="5"/>
      <c r="I456" s="5"/>
      <c r="J456" s="5"/>
      <c r="K456" s="5"/>
      <c r="L456" s="5"/>
      <c r="M456" s="5"/>
      <c r="N456" s="5"/>
      <c r="O456" s="5"/>
      <c r="P456" s="5"/>
      <c r="Q456" s="5"/>
    </row>
    <row r="457" spans="1:17" ht="12.75">
      <c r="A457" s="194"/>
      <c r="B457" s="188"/>
      <c r="C457" s="166"/>
      <c r="D457" s="188"/>
      <c r="E457" s="131" t="str">
        <f t="shared" ref="E457:F457" si="453">IFERROR(C457/($B457*$H$4),"")</f>
        <v/>
      </c>
      <c r="F457" s="131" t="str">
        <f t="shared" si="453"/>
        <v/>
      </c>
      <c r="G457" s="131" t="str">
        <f>IF(ISBLANK(C457),"",(POWER(E457-AVERAGE(E:E),2)+POWER(F457-AVERAGE(F:F),2)))</f>
        <v/>
      </c>
      <c r="H457" s="5"/>
      <c r="I457" s="5"/>
      <c r="J457" s="5"/>
      <c r="K457" s="5"/>
      <c r="L457" s="5"/>
      <c r="M457" s="5"/>
      <c r="N457" s="5"/>
      <c r="O457" s="5"/>
      <c r="P457" s="5"/>
      <c r="Q457" s="5"/>
    </row>
    <row r="458" spans="1:17" ht="12.75">
      <c r="A458" s="194"/>
      <c r="B458" s="188"/>
      <c r="C458" s="166"/>
      <c r="D458" s="188"/>
      <c r="E458" s="131" t="str">
        <f t="shared" ref="E458:F458" si="454">IFERROR(C458/($B458*$H$4),"")</f>
        <v/>
      </c>
      <c r="F458" s="131" t="str">
        <f t="shared" si="454"/>
        <v/>
      </c>
      <c r="G458" s="131" t="str">
        <f>IF(ISBLANK(C458),"",(POWER(E458-AVERAGE(E:E),2)+POWER(F458-AVERAGE(F:F),2)))</f>
        <v/>
      </c>
      <c r="H458" s="5"/>
      <c r="I458" s="5"/>
      <c r="J458" s="5"/>
      <c r="K458" s="5"/>
      <c r="L458" s="5"/>
      <c r="M458" s="5"/>
      <c r="N458" s="5"/>
      <c r="O458" s="5"/>
      <c r="P458" s="5"/>
      <c r="Q458" s="5"/>
    </row>
    <row r="459" spans="1:17" ht="12.75">
      <c r="A459" s="194"/>
      <c r="B459" s="188"/>
      <c r="C459" s="166"/>
      <c r="D459" s="188"/>
      <c r="E459" s="131" t="str">
        <f t="shared" ref="E459:F459" si="455">IFERROR(C459/($B459*$H$4),"")</f>
        <v/>
      </c>
      <c r="F459" s="131" t="str">
        <f t="shared" si="455"/>
        <v/>
      </c>
      <c r="G459" s="131" t="str">
        <f>IF(ISBLANK(C459),"",(POWER(E459-AVERAGE(E:E),2)+POWER(F459-AVERAGE(F:F),2)))</f>
        <v/>
      </c>
      <c r="H459" s="5"/>
      <c r="I459" s="5"/>
      <c r="J459" s="5"/>
      <c r="K459" s="5"/>
      <c r="L459" s="5"/>
      <c r="M459" s="5"/>
      <c r="N459" s="5"/>
      <c r="O459" s="5"/>
      <c r="P459" s="5"/>
      <c r="Q459" s="5"/>
    </row>
    <row r="460" spans="1:17" ht="12.75">
      <c r="A460" s="194"/>
      <c r="B460" s="188"/>
      <c r="C460" s="166"/>
      <c r="D460" s="188"/>
      <c r="E460" s="131" t="str">
        <f t="shared" ref="E460:F460" si="456">IFERROR(C460/($B460*$H$4),"")</f>
        <v/>
      </c>
      <c r="F460" s="131" t="str">
        <f t="shared" si="456"/>
        <v/>
      </c>
      <c r="G460" s="131" t="str">
        <f>IF(ISBLANK(C460),"",(POWER(E460-AVERAGE(E:E),2)+POWER(F460-AVERAGE(F:F),2)))</f>
        <v/>
      </c>
      <c r="H460" s="5"/>
      <c r="I460" s="5"/>
      <c r="J460" s="5"/>
      <c r="K460" s="5"/>
      <c r="L460" s="5"/>
      <c r="M460" s="5"/>
      <c r="N460" s="5"/>
      <c r="O460" s="5"/>
      <c r="P460" s="5"/>
      <c r="Q460" s="5"/>
    </row>
    <row r="461" spans="1:17" ht="12.75">
      <c r="A461" s="194"/>
      <c r="B461" s="188"/>
      <c r="C461" s="166"/>
      <c r="D461" s="188"/>
      <c r="E461" s="131" t="str">
        <f t="shared" ref="E461:F461" si="457">IFERROR(C461/($B461*$H$4),"")</f>
        <v/>
      </c>
      <c r="F461" s="131" t="str">
        <f t="shared" si="457"/>
        <v/>
      </c>
      <c r="G461" s="131" t="str">
        <f>IF(ISBLANK(C461),"",(POWER(E461-AVERAGE(E:E),2)+POWER(F461-AVERAGE(F:F),2)))</f>
        <v/>
      </c>
      <c r="H461" s="5"/>
      <c r="I461" s="5"/>
      <c r="J461" s="5"/>
      <c r="K461" s="5"/>
      <c r="L461" s="5"/>
      <c r="M461" s="5"/>
      <c r="N461" s="5"/>
      <c r="O461" s="5"/>
      <c r="P461" s="5"/>
      <c r="Q461" s="5"/>
    </row>
    <row r="462" spans="1:17" ht="12.75">
      <c r="A462" s="194"/>
      <c r="B462" s="188"/>
      <c r="C462" s="166"/>
      <c r="D462" s="188"/>
      <c r="E462" s="131" t="str">
        <f t="shared" ref="E462:F462" si="458">IFERROR(C462/($B462*$H$4),"")</f>
        <v/>
      </c>
      <c r="F462" s="131" t="str">
        <f t="shared" si="458"/>
        <v/>
      </c>
      <c r="G462" s="131" t="str">
        <f>IF(ISBLANK(C462),"",(POWER(E462-AVERAGE(E:E),2)+POWER(F462-AVERAGE(F:F),2)))</f>
        <v/>
      </c>
      <c r="H462" s="5"/>
      <c r="I462" s="5"/>
      <c r="J462" s="5"/>
      <c r="K462" s="5"/>
      <c r="L462" s="5"/>
      <c r="M462" s="5"/>
      <c r="N462" s="5"/>
      <c r="O462" s="5"/>
      <c r="P462" s="5"/>
      <c r="Q462" s="5"/>
    </row>
    <row r="463" spans="1:17" ht="12.75">
      <c r="A463" s="194"/>
      <c r="B463" s="188"/>
      <c r="C463" s="166"/>
      <c r="D463" s="188"/>
      <c r="E463" s="131" t="str">
        <f t="shared" ref="E463:F463" si="459">IFERROR(C463/($B463*$H$4),"")</f>
        <v/>
      </c>
      <c r="F463" s="131" t="str">
        <f t="shared" si="459"/>
        <v/>
      </c>
      <c r="G463" s="131" t="str">
        <f>IF(ISBLANK(C463),"",(POWER(E463-AVERAGE(E:E),2)+POWER(F463-AVERAGE(F:F),2)))</f>
        <v/>
      </c>
      <c r="H463" s="5"/>
      <c r="I463" s="5"/>
      <c r="J463" s="5"/>
      <c r="K463" s="5"/>
      <c r="L463" s="5"/>
      <c r="M463" s="5"/>
      <c r="N463" s="5"/>
      <c r="O463" s="5"/>
      <c r="P463" s="5"/>
      <c r="Q463" s="5"/>
    </row>
    <row r="464" spans="1:17" ht="12.75">
      <c r="A464" s="194"/>
      <c r="B464" s="188"/>
      <c r="C464" s="166"/>
      <c r="D464" s="188"/>
      <c r="E464" s="131" t="str">
        <f t="shared" ref="E464:F464" si="460">IFERROR(C464/($B464*$H$4),"")</f>
        <v/>
      </c>
      <c r="F464" s="131" t="str">
        <f t="shared" si="460"/>
        <v/>
      </c>
      <c r="G464" s="131" t="str">
        <f>IF(ISBLANK(C464),"",(POWER(E464-AVERAGE(E:E),2)+POWER(F464-AVERAGE(F:F),2)))</f>
        <v/>
      </c>
      <c r="H464" s="5"/>
      <c r="I464" s="5"/>
      <c r="J464" s="5"/>
      <c r="K464" s="5"/>
      <c r="L464" s="5"/>
      <c r="M464" s="5"/>
      <c r="N464" s="5"/>
      <c r="O464" s="5"/>
      <c r="P464" s="5"/>
      <c r="Q464" s="5"/>
    </row>
    <row r="465" spans="1:17" ht="12.75">
      <c r="A465" s="194"/>
      <c r="B465" s="188"/>
      <c r="C465" s="166"/>
      <c r="D465" s="188"/>
      <c r="E465" s="131" t="str">
        <f t="shared" ref="E465:F465" si="461">IFERROR(C465/($B465*$H$4),"")</f>
        <v/>
      </c>
      <c r="F465" s="131" t="str">
        <f t="shared" si="461"/>
        <v/>
      </c>
      <c r="G465" s="131" t="str">
        <f>IF(ISBLANK(C465),"",(POWER(E465-AVERAGE(E:E),2)+POWER(F465-AVERAGE(F:F),2)))</f>
        <v/>
      </c>
      <c r="H465" s="5"/>
      <c r="I465" s="5"/>
      <c r="J465" s="5"/>
      <c r="K465" s="5"/>
      <c r="L465" s="5"/>
      <c r="M465" s="5"/>
      <c r="N465" s="5"/>
      <c r="O465" s="5"/>
      <c r="P465" s="5"/>
      <c r="Q465" s="5"/>
    </row>
    <row r="466" spans="1:17" ht="12.75">
      <c r="A466" s="194"/>
      <c r="B466" s="188"/>
      <c r="C466" s="166"/>
      <c r="D466" s="188"/>
      <c r="E466" s="131" t="str">
        <f t="shared" ref="E466:F466" si="462">IFERROR(C466/($B466*$H$4),"")</f>
        <v/>
      </c>
      <c r="F466" s="131" t="str">
        <f t="shared" si="462"/>
        <v/>
      </c>
      <c r="G466" s="131" t="str">
        <f>IF(ISBLANK(C466),"",(POWER(E466-AVERAGE(E:E),2)+POWER(F466-AVERAGE(F:F),2)))</f>
        <v/>
      </c>
      <c r="H466" s="5"/>
      <c r="I466" s="5"/>
      <c r="J466" s="5"/>
      <c r="K466" s="5"/>
      <c r="L466" s="5"/>
      <c r="M466" s="5"/>
      <c r="N466" s="5"/>
      <c r="O466" s="5"/>
      <c r="P466" s="5"/>
      <c r="Q466" s="5"/>
    </row>
    <row r="467" spans="1:17" ht="12.75">
      <c r="A467" s="194"/>
      <c r="B467" s="188"/>
      <c r="C467" s="166"/>
      <c r="D467" s="188"/>
      <c r="E467" s="131" t="str">
        <f t="shared" ref="E467:F467" si="463">IFERROR(C467/($B467*$H$4),"")</f>
        <v/>
      </c>
      <c r="F467" s="131" t="str">
        <f t="shared" si="463"/>
        <v/>
      </c>
      <c r="G467" s="131" t="str">
        <f>IF(ISBLANK(C467),"",(POWER(E467-AVERAGE(E:E),2)+POWER(F467-AVERAGE(F:F),2)))</f>
        <v/>
      </c>
      <c r="H467" s="5"/>
      <c r="I467" s="5"/>
      <c r="J467" s="5"/>
      <c r="K467" s="5"/>
      <c r="L467" s="5"/>
      <c r="M467" s="5"/>
      <c r="N467" s="5"/>
      <c r="O467" s="5"/>
      <c r="P467" s="5"/>
      <c r="Q467" s="5"/>
    </row>
    <row r="468" spans="1:17" ht="12.75">
      <c r="A468" s="194"/>
      <c r="B468" s="188"/>
      <c r="C468" s="166"/>
      <c r="D468" s="188"/>
      <c r="E468" s="131" t="str">
        <f t="shared" ref="E468:F468" si="464">IFERROR(C468/($B468*$H$4),"")</f>
        <v/>
      </c>
      <c r="F468" s="131" t="str">
        <f t="shared" si="464"/>
        <v/>
      </c>
      <c r="G468" s="131" t="str">
        <f>IF(ISBLANK(C468),"",(POWER(E468-AVERAGE(E:E),2)+POWER(F468-AVERAGE(F:F),2)))</f>
        <v/>
      </c>
      <c r="H468" s="5"/>
      <c r="I468" s="5"/>
      <c r="J468" s="5"/>
      <c r="K468" s="5"/>
      <c r="L468" s="5"/>
      <c r="M468" s="5"/>
      <c r="N468" s="5"/>
      <c r="O468" s="5"/>
      <c r="P468" s="5"/>
      <c r="Q468" s="5"/>
    </row>
    <row r="469" spans="1:17" ht="12.75">
      <c r="A469" s="194"/>
      <c r="B469" s="188"/>
      <c r="C469" s="166"/>
      <c r="D469" s="188"/>
      <c r="E469" s="131" t="str">
        <f t="shared" ref="E469:F469" si="465">IFERROR(C469/($B469*$H$4),"")</f>
        <v/>
      </c>
      <c r="F469" s="131" t="str">
        <f t="shared" si="465"/>
        <v/>
      </c>
      <c r="G469" s="131" t="str">
        <f>IF(ISBLANK(C469),"",(POWER(E469-AVERAGE(E:E),2)+POWER(F469-AVERAGE(F:F),2)))</f>
        <v/>
      </c>
      <c r="H469" s="5"/>
      <c r="I469" s="5"/>
      <c r="J469" s="5"/>
      <c r="K469" s="5"/>
      <c r="L469" s="5"/>
      <c r="M469" s="5"/>
      <c r="N469" s="5"/>
      <c r="O469" s="5"/>
      <c r="P469" s="5"/>
      <c r="Q469" s="5"/>
    </row>
    <row r="470" spans="1:17" ht="12.75">
      <c r="A470" s="194"/>
      <c r="B470" s="188"/>
      <c r="C470" s="166"/>
      <c r="D470" s="188"/>
      <c r="E470" s="131" t="str">
        <f t="shared" ref="E470:F470" si="466">IFERROR(C470/($B470*$H$4),"")</f>
        <v/>
      </c>
      <c r="F470" s="131" t="str">
        <f t="shared" si="466"/>
        <v/>
      </c>
      <c r="G470" s="131" t="str">
        <f>IF(ISBLANK(C470),"",(POWER(E470-AVERAGE(E:E),2)+POWER(F470-AVERAGE(F:F),2)))</f>
        <v/>
      </c>
      <c r="H470" s="5"/>
      <c r="I470" s="5"/>
      <c r="J470" s="5"/>
      <c r="K470" s="5"/>
      <c r="L470" s="5"/>
      <c r="M470" s="5"/>
      <c r="N470" s="5"/>
      <c r="O470" s="5"/>
      <c r="P470" s="5"/>
      <c r="Q470" s="5"/>
    </row>
    <row r="471" spans="1:17" ht="12.75">
      <c r="A471" s="194"/>
      <c r="B471" s="188"/>
      <c r="C471" s="166"/>
      <c r="D471" s="188"/>
      <c r="E471" s="131" t="str">
        <f t="shared" ref="E471:F471" si="467">IFERROR(C471/($B471*$H$4),"")</f>
        <v/>
      </c>
      <c r="F471" s="131" t="str">
        <f t="shared" si="467"/>
        <v/>
      </c>
      <c r="G471" s="131" t="str">
        <f>IF(ISBLANK(C471),"",(POWER(E471-AVERAGE(E:E),2)+POWER(F471-AVERAGE(F:F),2)))</f>
        <v/>
      </c>
      <c r="H471" s="5"/>
      <c r="I471" s="5"/>
      <c r="J471" s="5"/>
      <c r="K471" s="5"/>
      <c r="L471" s="5"/>
      <c r="M471" s="5"/>
      <c r="N471" s="5"/>
      <c r="O471" s="5"/>
      <c r="P471" s="5"/>
      <c r="Q471" s="5"/>
    </row>
    <row r="472" spans="1:17" ht="12.75">
      <c r="A472" s="194"/>
      <c r="B472" s="188"/>
      <c r="C472" s="166"/>
      <c r="D472" s="188"/>
      <c r="E472" s="131" t="str">
        <f t="shared" ref="E472:F472" si="468">IFERROR(C472/($B472*$H$4),"")</f>
        <v/>
      </c>
      <c r="F472" s="131" t="str">
        <f t="shared" si="468"/>
        <v/>
      </c>
      <c r="G472" s="131" t="str">
        <f>IF(ISBLANK(C472),"",(POWER(E472-AVERAGE(E:E),2)+POWER(F472-AVERAGE(F:F),2)))</f>
        <v/>
      </c>
      <c r="H472" s="5"/>
      <c r="I472" s="5"/>
      <c r="J472" s="5"/>
      <c r="K472" s="5"/>
      <c r="L472" s="5"/>
      <c r="M472" s="5"/>
      <c r="N472" s="5"/>
      <c r="O472" s="5"/>
      <c r="P472" s="5"/>
      <c r="Q472" s="5"/>
    </row>
    <row r="473" spans="1:17" ht="12.75">
      <c r="A473" s="194"/>
      <c r="B473" s="188"/>
      <c r="C473" s="166"/>
      <c r="D473" s="188"/>
      <c r="E473" s="131" t="str">
        <f t="shared" ref="E473:F473" si="469">IFERROR(C473/($B473*$H$4),"")</f>
        <v/>
      </c>
      <c r="F473" s="131" t="str">
        <f t="shared" si="469"/>
        <v/>
      </c>
      <c r="G473" s="131" t="str">
        <f>IF(ISBLANK(C473),"",(POWER(E473-AVERAGE(E:E),2)+POWER(F473-AVERAGE(F:F),2)))</f>
        <v/>
      </c>
      <c r="H473" s="5"/>
      <c r="I473" s="5"/>
      <c r="J473" s="5"/>
      <c r="K473" s="5"/>
      <c r="L473" s="5"/>
      <c r="M473" s="5"/>
      <c r="N473" s="5"/>
      <c r="O473" s="5"/>
      <c r="P473" s="5"/>
      <c r="Q473" s="5"/>
    </row>
    <row r="474" spans="1:17" ht="12.75">
      <c r="A474" s="194"/>
      <c r="B474" s="188"/>
      <c r="C474" s="166"/>
      <c r="D474" s="188"/>
      <c r="E474" s="131" t="str">
        <f t="shared" ref="E474:F474" si="470">IFERROR(C474/($B474*$H$4),"")</f>
        <v/>
      </c>
      <c r="F474" s="131" t="str">
        <f t="shared" si="470"/>
        <v/>
      </c>
      <c r="G474" s="131" t="str">
        <f>IF(ISBLANK(C474),"",(POWER(E474-AVERAGE(E:E),2)+POWER(F474-AVERAGE(F:F),2)))</f>
        <v/>
      </c>
      <c r="H474" s="5"/>
      <c r="I474" s="5"/>
      <c r="J474" s="5"/>
      <c r="K474" s="5"/>
      <c r="L474" s="5"/>
      <c r="M474" s="5"/>
      <c r="N474" s="5"/>
      <c r="O474" s="5"/>
      <c r="P474" s="5"/>
      <c r="Q474" s="5"/>
    </row>
    <row r="475" spans="1:17" ht="12.75">
      <c r="A475" s="194"/>
      <c r="B475" s="188"/>
      <c r="C475" s="166"/>
      <c r="D475" s="188"/>
      <c r="E475" s="131" t="str">
        <f t="shared" ref="E475:F475" si="471">IFERROR(C475/($B475*$H$4),"")</f>
        <v/>
      </c>
      <c r="F475" s="131" t="str">
        <f t="shared" si="471"/>
        <v/>
      </c>
      <c r="G475" s="131" t="str">
        <f>IF(ISBLANK(C475),"",(POWER(E475-AVERAGE(E:E),2)+POWER(F475-AVERAGE(F:F),2)))</f>
        <v/>
      </c>
      <c r="H475" s="5"/>
      <c r="I475" s="5"/>
      <c r="J475" s="5"/>
      <c r="K475" s="5"/>
      <c r="L475" s="5"/>
      <c r="M475" s="5"/>
      <c r="N475" s="5"/>
      <c r="O475" s="5"/>
      <c r="P475" s="5"/>
      <c r="Q475" s="5"/>
    </row>
    <row r="476" spans="1:17" ht="12.75">
      <c r="A476" s="194"/>
      <c r="B476" s="188"/>
      <c r="C476" s="166"/>
      <c r="D476" s="188"/>
      <c r="E476" s="131" t="str">
        <f t="shared" ref="E476:F476" si="472">IFERROR(C476/($B476*$H$4),"")</f>
        <v/>
      </c>
      <c r="F476" s="131" t="str">
        <f t="shared" si="472"/>
        <v/>
      </c>
      <c r="G476" s="131" t="str">
        <f>IF(ISBLANK(C476),"",(POWER(E476-AVERAGE(E:E),2)+POWER(F476-AVERAGE(F:F),2)))</f>
        <v/>
      </c>
      <c r="H476" s="5"/>
      <c r="I476" s="5"/>
      <c r="J476" s="5"/>
      <c r="K476" s="5"/>
      <c r="L476" s="5"/>
      <c r="M476" s="5"/>
      <c r="N476" s="5"/>
      <c r="O476" s="5"/>
      <c r="P476" s="5"/>
      <c r="Q476" s="5"/>
    </row>
    <row r="477" spans="1:17" ht="12.75">
      <c r="A477" s="194"/>
      <c r="B477" s="188"/>
      <c r="C477" s="166"/>
      <c r="D477" s="188"/>
      <c r="E477" s="131" t="str">
        <f t="shared" ref="E477:F477" si="473">IFERROR(C477/($B477*$H$4),"")</f>
        <v/>
      </c>
      <c r="F477" s="131" t="str">
        <f t="shared" si="473"/>
        <v/>
      </c>
      <c r="G477" s="131" t="str">
        <f>IF(ISBLANK(C477),"",(POWER(E477-AVERAGE(E:E),2)+POWER(F477-AVERAGE(F:F),2)))</f>
        <v/>
      </c>
      <c r="H477" s="5"/>
      <c r="I477" s="5"/>
      <c r="J477" s="5"/>
      <c r="K477" s="5"/>
      <c r="L477" s="5"/>
      <c r="M477" s="5"/>
      <c r="N477" s="5"/>
      <c r="O477" s="5"/>
      <c r="P477" s="5"/>
      <c r="Q477" s="5"/>
    </row>
    <row r="478" spans="1:17" ht="12.75">
      <c r="A478" s="194"/>
      <c r="B478" s="188"/>
      <c r="C478" s="166"/>
      <c r="D478" s="188"/>
      <c r="E478" s="131" t="str">
        <f t="shared" ref="E478:F478" si="474">IFERROR(C478/($B478*$H$4),"")</f>
        <v/>
      </c>
      <c r="F478" s="131" t="str">
        <f t="shared" si="474"/>
        <v/>
      </c>
      <c r="G478" s="131" t="str">
        <f>IF(ISBLANK(C478),"",(POWER(E478-AVERAGE(E:E),2)+POWER(F478-AVERAGE(F:F),2)))</f>
        <v/>
      </c>
      <c r="H478" s="5"/>
      <c r="I478" s="5"/>
      <c r="J478" s="5"/>
      <c r="K478" s="5"/>
      <c r="L478" s="5"/>
      <c r="M478" s="5"/>
      <c r="N478" s="5"/>
      <c r="O478" s="5"/>
      <c r="P478" s="5"/>
      <c r="Q478" s="5"/>
    </row>
    <row r="479" spans="1:17" ht="12.75">
      <c r="A479" s="194"/>
      <c r="B479" s="188"/>
      <c r="C479" s="166"/>
      <c r="D479" s="188"/>
      <c r="E479" s="131" t="str">
        <f t="shared" ref="E479:F479" si="475">IFERROR(C479/($B479*$H$4),"")</f>
        <v/>
      </c>
      <c r="F479" s="131" t="str">
        <f t="shared" si="475"/>
        <v/>
      </c>
      <c r="G479" s="131" t="str">
        <f>IF(ISBLANK(C479),"",(POWER(E479-AVERAGE(E:E),2)+POWER(F479-AVERAGE(F:F),2)))</f>
        <v/>
      </c>
      <c r="H479" s="5"/>
      <c r="I479" s="5"/>
      <c r="J479" s="5"/>
      <c r="K479" s="5"/>
      <c r="L479" s="5"/>
      <c r="M479" s="5"/>
      <c r="N479" s="5"/>
      <c r="O479" s="5"/>
      <c r="P479" s="5"/>
      <c r="Q479" s="5"/>
    </row>
    <row r="480" spans="1:17" ht="12.75">
      <c r="A480" s="194"/>
      <c r="B480" s="188"/>
      <c r="C480" s="166"/>
      <c r="D480" s="188"/>
      <c r="E480" s="131" t="str">
        <f t="shared" ref="E480:F480" si="476">IFERROR(C480/($B480*$H$4),"")</f>
        <v/>
      </c>
      <c r="F480" s="131" t="str">
        <f t="shared" si="476"/>
        <v/>
      </c>
      <c r="G480" s="131" t="str">
        <f>IF(ISBLANK(C480),"",(POWER(E480-AVERAGE(E:E),2)+POWER(F480-AVERAGE(F:F),2)))</f>
        <v/>
      </c>
      <c r="H480" s="5"/>
      <c r="I480" s="5"/>
      <c r="J480" s="5"/>
      <c r="K480" s="5"/>
      <c r="L480" s="5"/>
      <c r="M480" s="5"/>
      <c r="N480" s="5"/>
      <c r="O480" s="5"/>
      <c r="P480" s="5"/>
      <c r="Q480" s="5"/>
    </row>
    <row r="481" spans="1:17" ht="12.75">
      <c r="A481" s="194"/>
      <c r="B481" s="188"/>
      <c r="C481" s="166"/>
      <c r="D481" s="188"/>
      <c r="E481" s="131" t="str">
        <f t="shared" ref="E481:F481" si="477">IFERROR(C481/($B481*$H$4),"")</f>
        <v/>
      </c>
      <c r="F481" s="131" t="str">
        <f t="shared" si="477"/>
        <v/>
      </c>
      <c r="G481" s="131" t="str">
        <f>IF(ISBLANK(C481),"",(POWER(E481-AVERAGE(E:E),2)+POWER(F481-AVERAGE(F:F),2)))</f>
        <v/>
      </c>
      <c r="H481" s="5"/>
      <c r="I481" s="5"/>
      <c r="J481" s="5"/>
      <c r="K481" s="5"/>
      <c r="L481" s="5"/>
      <c r="M481" s="5"/>
      <c r="N481" s="5"/>
      <c r="O481" s="5"/>
      <c r="P481" s="5"/>
      <c r="Q481" s="5"/>
    </row>
    <row r="482" spans="1:17" ht="12.75">
      <c r="A482" s="194"/>
      <c r="B482" s="188"/>
      <c r="C482" s="166"/>
      <c r="D482" s="188"/>
      <c r="E482" s="131" t="str">
        <f t="shared" ref="E482:F482" si="478">IFERROR(C482/($B482*$H$4),"")</f>
        <v/>
      </c>
      <c r="F482" s="131" t="str">
        <f t="shared" si="478"/>
        <v/>
      </c>
      <c r="G482" s="131" t="str">
        <f>IF(ISBLANK(C482),"",(POWER(E482-AVERAGE(E:E),2)+POWER(F482-AVERAGE(F:F),2)))</f>
        <v/>
      </c>
      <c r="H482" s="5"/>
      <c r="I482" s="5"/>
      <c r="J482" s="5"/>
      <c r="K482" s="5"/>
      <c r="L482" s="5"/>
      <c r="M482" s="5"/>
      <c r="N482" s="5"/>
      <c r="O482" s="5"/>
      <c r="P482" s="5"/>
      <c r="Q482" s="5"/>
    </row>
    <row r="483" spans="1:17" ht="12.75">
      <c r="A483" s="194"/>
      <c r="B483" s="188"/>
      <c r="C483" s="166"/>
      <c r="D483" s="188"/>
      <c r="E483" s="131" t="str">
        <f t="shared" ref="E483:F483" si="479">IFERROR(C483/($B483*$H$4),"")</f>
        <v/>
      </c>
      <c r="F483" s="131" t="str">
        <f t="shared" si="479"/>
        <v/>
      </c>
      <c r="G483" s="131" t="str">
        <f>IF(ISBLANK(C483),"",(POWER(E483-AVERAGE(E:E),2)+POWER(F483-AVERAGE(F:F),2)))</f>
        <v/>
      </c>
      <c r="H483" s="5"/>
      <c r="I483" s="5"/>
      <c r="J483" s="5"/>
      <c r="K483" s="5"/>
      <c r="L483" s="5"/>
      <c r="M483" s="5"/>
      <c r="N483" s="5"/>
      <c r="O483" s="5"/>
      <c r="P483" s="5"/>
      <c r="Q483" s="5"/>
    </row>
    <row r="484" spans="1:17" ht="12.75">
      <c r="A484" s="194"/>
      <c r="B484" s="188"/>
      <c r="C484" s="166"/>
      <c r="D484" s="188"/>
      <c r="E484" s="131" t="str">
        <f t="shared" ref="E484:F484" si="480">IFERROR(C484/($B484*$H$4),"")</f>
        <v/>
      </c>
      <c r="F484" s="131" t="str">
        <f t="shared" si="480"/>
        <v/>
      </c>
      <c r="G484" s="131" t="str">
        <f>IF(ISBLANK(C484),"",(POWER(E484-AVERAGE(E:E),2)+POWER(F484-AVERAGE(F:F),2)))</f>
        <v/>
      </c>
      <c r="H484" s="5"/>
      <c r="I484" s="5"/>
      <c r="J484" s="5"/>
      <c r="K484" s="5"/>
      <c r="L484" s="5"/>
      <c r="M484" s="5"/>
      <c r="N484" s="5"/>
      <c r="O484" s="5"/>
      <c r="P484" s="5"/>
      <c r="Q484" s="5"/>
    </row>
    <row r="485" spans="1:17" ht="12.75">
      <c r="A485" s="194"/>
      <c r="B485" s="188"/>
      <c r="C485" s="166"/>
      <c r="D485" s="188"/>
      <c r="E485" s="131" t="str">
        <f t="shared" ref="E485:F485" si="481">IFERROR(C485/($B485*$H$4),"")</f>
        <v/>
      </c>
      <c r="F485" s="131" t="str">
        <f t="shared" si="481"/>
        <v/>
      </c>
      <c r="G485" s="131" t="str">
        <f>IF(ISBLANK(C485),"",(POWER(E485-AVERAGE(E:E),2)+POWER(F485-AVERAGE(F:F),2)))</f>
        <v/>
      </c>
      <c r="H485" s="5"/>
      <c r="I485" s="5"/>
      <c r="J485" s="5"/>
      <c r="K485" s="5"/>
      <c r="L485" s="5"/>
      <c r="M485" s="5"/>
      <c r="N485" s="5"/>
      <c r="O485" s="5"/>
      <c r="P485" s="5"/>
      <c r="Q485" s="5"/>
    </row>
    <row r="486" spans="1:17" ht="12.75">
      <c r="A486" s="194"/>
      <c r="B486" s="188"/>
      <c r="C486" s="166"/>
      <c r="D486" s="188"/>
      <c r="E486" s="131" t="str">
        <f t="shared" ref="E486:F486" si="482">IFERROR(C486/($B486*$H$4),"")</f>
        <v/>
      </c>
      <c r="F486" s="131" t="str">
        <f t="shared" si="482"/>
        <v/>
      </c>
      <c r="G486" s="131" t="str">
        <f>IF(ISBLANK(C486),"",(POWER(E486-AVERAGE(E:E),2)+POWER(F486-AVERAGE(F:F),2)))</f>
        <v/>
      </c>
      <c r="H486" s="5"/>
      <c r="I486" s="5"/>
      <c r="J486" s="5"/>
      <c r="K486" s="5"/>
      <c r="L486" s="5"/>
      <c r="M486" s="5"/>
      <c r="N486" s="5"/>
      <c r="O486" s="5"/>
      <c r="P486" s="5"/>
      <c r="Q486" s="5"/>
    </row>
    <row r="487" spans="1:17" ht="12.75">
      <c r="A487" s="194"/>
      <c r="B487" s="188"/>
      <c r="C487" s="166"/>
      <c r="D487" s="188"/>
      <c r="E487" s="131" t="str">
        <f t="shared" ref="E487:F487" si="483">IFERROR(C487/($B487*$H$4),"")</f>
        <v/>
      </c>
      <c r="F487" s="131" t="str">
        <f t="shared" si="483"/>
        <v/>
      </c>
      <c r="G487" s="131" t="str">
        <f>IF(ISBLANK(C487),"",(POWER(E487-AVERAGE(E:E),2)+POWER(F487-AVERAGE(F:F),2)))</f>
        <v/>
      </c>
      <c r="H487" s="5"/>
      <c r="I487" s="5"/>
      <c r="J487" s="5"/>
      <c r="K487" s="5"/>
      <c r="L487" s="5"/>
      <c r="M487" s="5"/>
      <c r="N487" s="5"/>
      <c r="O487" s="5"/>
      <c r="P487" s="5"/>
      <c r="Q487" s="5"/>
    </row>
    <row r="488" spans="1:17" ht="12.75">
      <c r="A488" s="194"/>
      <c r="B488" s="188"/>
      <c r="C488" s="166"/>
      <c r="D488" s="188"/>
      <c r="E488" s="131" t="str">
        <f t="shared" ref="E488:F488" si="484">IFERROR(C488/($B488*$H$4),"")</f>
        <v/>
      </c>
      <c r="F488" s="131" t="str">
        <f t="shared" si="484"/>
        <v/>
      </c>
      <c r="G488" s="131" t="str">
        <f>IF(ISBLANK(C488),"",(POWER(E488-AVERAGE(E:E),2)+POWER(F488-AVERAGE(F:F),2)))</f>
        <v/>
      </c>
      <c r="H488" s="5"/>
      <c r="I488" s="5"/>
      <c r="J488" s="5"/>
      <c r="K488" s="5"/>
      <c r="L488" s="5"/>
      <c r="M488" s="5"/>
      <c r="N488" s="5"/>
      <c r="O488" s="5"/>
      <c r="P488" s="5"/>
      <c r="Q488" s="5"/>
    </row>
    <row r="489" spans="1:17" ht="12.75">
      <c r="A489" s="194"/>
      <c r="B489" s="188"/>
      <c r="C489" s="166"/>
      <c r="D489" s="188"/>
      <c r="E489" s="131" t="str">
        <f t="shared" ref="E489:F489" si="485">IFERROR(C489/($B489*$H$4),"")</f>
        <v/>
      </c>
      <c r="F489" s="131" t="str">
        <f t="shared" si="485"/>
        <v/>
      </c>
      <c r="G489" s="131" t="str">
        <f>IF(ISBLANK(C489),"",(POWER(E489-AVERAGE(E:E),2)+POWER(F489-AVERAGE(F:F),2)))</f>
        <v/>
      </c>
      <c r="H489" s="5"/>
      <c r="I489" s="5"/>
      <c r="J489" s="5"/>
      <c r="K489" s="5"/>
      <c r="L489" s="5"/>
      <c r="M489" s="5"/>
      <c r="N489" s="5"/>
      <c r="O489" s="5"/>
      <c r="P489" s="5"/>
      <c r="Q489" s="5"/>
    </row>
    <row r="490" spans="1:17" ht="12.75">
      <c r="A490" s="194"/>
      <c r="B490" s="188"/>
      <c r="C490" s="166"/>
      <c r="D490" s="188"/>
      <c r="E490" s="131" t="str">
        <f t="shared" ref="E490:F490" si="486">IFERROR(C490/($B490*$H$4),"")</f>
        <v/>
      </c>
      <c r="F490" s="131" t="str">
        <f t="shared" si="486"/>
        <v/>
      </c>
      <c r="G490" s="131" t="str">
        <f>IF(ISBLANK(C490),"",(POWER(E490-AVERAGE(E:E),2)+POWER(F490-AVERAGE(F:F),2)))</f>
        <v/>
      </c>
      <c r="H490" s="5"/>
      <c r="I490" s="5"/>
      <c r="J490" s="5"/>
      <c r="K490" s="5"/>
      <c r="L490" s="5"/>
      <c r="M490" s="5"/>
      <c r="N490" s="5"/>
      <c r="O490" s="5"/>
      <c r="P490" s="5"/>
      <c r="Q490" s="5"/>
    </row>
    <row r="491" spans="1:17" ht="12.75">
      <c r="A491" s="194"/>
      <c r="B491" s="188"/>
      <c r="C491" s="166"/>
      <c r="D491" s="188"/>
      <c r="E491" s="131" t="str">
        <f t="shared" ref="E491:F491" si="487">IFERROR(C491/($B491*$H$4),"")</f>
        <v/>
      </c>
      <c r="F491" s="131" t="str">
        <f t="shared" si="487"/>
        <v/>
      </c>
      <c r="G491" s="131" t="str">
        <f>IF(ISBLANK(C491),"",(POWER(E491-AVERAGE(E:E),2)+POWER(F491-AVERAGE(F:F),2)))</f>
        <v/>
      </c>
      <c r="H491" s="5"/>
      <c r="I491" s="5"/>
      <c r="J491" s="5"/>
      <c r="K491" s="5"/>
      <c r="L491" s="5"/>
      <c r="M491" s="5"/>
      <c r="N491" s="5"/>
      <c r="O491" s="5"/>
      <c r="P491" s="5"/>
      <c r="Q491" s="5"/>
    </row>
    <row r="492" spans="1:17" ht="12.75">
      <c r="A492" s="194"/>
      <c r="B492" s="188"/>
      <c r="C492" s="166"/>
      <c r="D492" s="188"/>
      <c r="E492" s="131" t="str">
        <f t="shared" ref="E492:F492" si="488">IFERROR(C492/($B492*$H$4),"")</f>
        <v/>
      </c>
      <c r="F492" s="131" t="str">
        <f t="shared" si="488"/>
        <v/>
      </c>
      <c r="G492" s="131" t="str">
        <f>IF(ISBLANK(C492),"",(POWER(E492-AVERAGE(E:E),2)+POWER(F492-AVERAGE(F:F),2)))</f>
        <v/>
      </c>
      <c r="H492" s="5"/>
      <c r="I492" s="5"/>
      <c r="J492" s="5"/>
      <c r="K492" s="5"/>
      <c r="L492" s="5"/>
      <c r="M492" s="5"/>
      <c r="N492" s="5"/>
      <c r="O492" s="5"/>
      <c r="P492" s="5"/>
      <c r="Q492" s="5"/>
    </row>
    <row r="493" spans="1:17" ht="12.75">
      <c r="A493" s="194"/>
      <c r="B493" s="188"/>
      <c r="C493" s="166"/>
      <c r="D493" s="188"/>
      <c r="E493" s="131" t="str">
        <f t="shared" ref="E493:F493" si="489">IFERROR(C493/($B493*$H$4),"")</f>
        <v/>
      </c>
      <c r="F493" s="131" t="str">
        <f t="shared" si="489"/>
        <v/>
      </c>
      <c r="G493" s="131" t="str">
        <f>IF(ISBLANK(C493),"",(POWER(E493-AVERAGE(E:E),2)+POWER(F493-AVERAGE(F:F),2)))</f>
        <v/>
      </c>
      <c r="H493" s="5"/>
      <c r="I493" s="5"/>
      <c r="J493" s="5"/>
      <c r="K493" s="5"/>
      <c r="L493" s="5"/>
      <c r="M493" s="5"/>
      <c r="N493" s="5"/>
      <c r="O493" s="5"/>
      <c r="P493" s="5"/>
      <c r="Q493" s="5"/>
    </row>
    <row r="494" spans="1:17" ht="12.75">
      <c r="A494" s="194"/>
      <c r="B494" s="188"/>
      <c r="C494" s="166"/>
      <c r="D494" s="188"/>
      <c r="E494" s="131" t="str">
        <f t="shared" ref="E494:F494" si="490">IFERROR(C494/($B494*$H$4),"")</f>
        <v/>
      </c>
      <c r="F494" s="131" t="str">
        <f t="shared" si="490"/>
        <v/>
      </c>
      <c r="G494" s="131" t="str">
        <f>IF(ISBLANK(C494),"",(POWER(E494-AVERAGE(E:E),2)+POWER(F494-AVERAGE(F:F),2)))</f>
        <v/>
      </c>
      <c r="H494" s="5"/>
      <c r="I494" s="5"/>
      <c r="J494" s="5"/>
      <c r="K494" s="5"/>
      <c r="L494" s="5"/>
      <c r="M494" s="5"/>
      <c r="N494" s="5"/>
      <c r="O494" s="5"/>
      <c r="P494" s="5"/>
      <c r="Q494" s="5"/>
    </row>
    <row r="495" spans="1:17" ht="12.75">
      <c r="A495" s="194"/>
      <c r="B495" s="188"/>
      <c r="C495" s="166"/>
      <c r="D495" s="188"/>
      <c r="E495" s="131" t="str">
        <f t="shared" ref="E495:F495" si="491">IFERROR(C495/($B495*$H$4),"")</f>
        <v/>
      </c>
      <c r="F495" s="131" t="str">
        <f t="shared" si="491"/>
        <v/>
      </c>
      <c r="G495" s="131" t="str">
        <f>IF(ISBLANK(C495),"",(POWER(E495-AVERAGE(E:E),2)+POWER(F495-AVERAGE(F:F),2)))</f>
        <v/>
      </c>
      <c r="H495" s="5"/>
      <c r="I495" s="5"/>
      <c r="J495" s="5"/>
      <c r="K495" s="5"/>
      <c r="L495" s="5"/>
      <c r="M495" s="5"/>
      <c r="N495" s="5"/>
      <c r="O495" s="5"/>
      <c r="P495" s="5"/>
      <c r="Q495" s="5"/>
    </row>
    <row r="496" spans="1:17" ht="12.75">
      <c r="A496" s="194"/>
      <c r="B496" s="188"/>
      <c r="C496" s="166"/>
      <c r="D496" s="188"/>
      <c r="E496" s="131" t="str">
        <f t="shared" ref="E496:F496" si="492">IFERROR(C496/($B496*$H$4),"")</f>
        <v/>
      </c>
      <c r="F496" s="131" t="str">
        <f t="shared" si="492"/>
        <v/>
      </c>
      <c r="G496" s="131" t="str">
        <f>IF(ISBLANK(C496),"",(POWER(E496-AVERAGE(E:E),2)+POWER(F496-AVERAGE(F:F),2)))</f>
        <v/>
      </c>
      <c r="H496" s="5"/>
      <c r="I496" s="5"/>
      <c r="J496" s="5"/>
      <c r="K496" s="5"/>
      <c r="L496" s="5"/>
      <c r="M496" s="5"/>
      <c r="N496" s="5"/>
      <c r="O496" s="5"/>
      <c r="P496" s="5"/>
      <c r="Q496" s="5"/>
    </row>
    <row r="497" spans="1:17" ht="12.75">
      <c r="A497" s="194"/>
      <c r="B497" s="188"/>
      <c r="C497" s="166"/>
      <c r="D497" s="188"/>
      <c r="E497" s="131" t="str">
        <f t="shared" ref="E497:F497" si="493">IFERROR(C497/($B497*$H$4),"")</f>
        <v/>
      </c>
      <c r="F497" s="131" t="str">
        <f t="shared" si="493"/>
        <v/>
      </c>
      <c r="G497" s="131" t="str">
        <f>IF(ISBLANK(C497),"",(POWER(E497-AVERAGE(E:E),2)+POWER(F497-AVERAGE(F:F),2)))</f>
        <v/>
      </c>
      <c r="H497" s="5"/>
      <c r="I497" s="5"/>
      <c r="J497" s="5"/>
      <c r="K497" s="5"/>
      <c r="L497" s="5"/>
      <c r="M497" s="5"/>
      <c r="N497" s="5"/>
      <c r="O497" s="5"/>
      <c r="P497" s="5"/>
      <c r="Q497" s="5"/>
    </row>
    <row r="498" spans="1:17" ht="12.75">
      <c r="A498" s="194"/>
      <c r="B498" s="188"/>
      <c r="C498" s="166"/>
      <c r="D498" s="188"/>
      <c r="E498" s="131" t="str">
        <f t="shared" ref="E498:F498" si="494">IFERROR(C498/($B498*$H$4),"")</f>
        <v/>
      </c>
      <c r="F498" s="131" t="str">
        <f t="shared" si="494"/>
        <v/>
      </c>
      <c r="G498" s="131" t="str">
        <f>IF(ISBLANK(C498),"",(POWER(E498-AVERAGE(E:E),2)+POWER(F498-AVERAGE(F:F),2)))</f>
        <v/>
      </c>
      <c r="H498" s="5"/>
      <c r="I498" s="5"/>
      <c r="J498" s="5"/>
      <c r="K498" s="5"/>
      <c r="L498" s="5"/>
      <c r="M498" s="5"/>
      <c r="N498" s="5"/>
      <c r="O498" s="5"/>
      <c r="P498" s="5"/>
      <c r="Q498" s="5"/>
    </row>
    <row r="499" spans="1:17" ht="12.75">
      <c r="A499" s="194"/>
      <c r="B499" s="188"/>
      <c r="C499" s="166"/>
      <c r="D499" s="188"/>
      <c r="E499" s="131" t="str">
        <f t="shared" ref="E499:F499" si="495">IFERROR(C499/($B499*$H$4),"")</f>
        <v/>
      </c>
      <c r="F499" s="131" t="str">
        <f t="shared" si="495"/>
        <v/>
      </c>
      <c r="G499" s="131" t="str">
        <f>IF(ISBLANK(C499),"",(POWER(E499-AVERAGE(E:E),2)+POWER(F499-AVERAGE(F:F),2)))</f>
        <v/>
      </c>
      <c r="H499" s="5"/>
      <c r="I499" s="5"/>
      <c r="J499" s="5"/>
      <c r="K499" s="5"/>
      <c r="L499" s="5"/>
      <c r="M499" s="5"/>
      <c r="N499" s="5"/>
      <c r="O499" s="5"/>
      <c r="P499" s="5"/>
      <c r="Q499" s="5"/>
    </row>
    <row r="500" spans="1:17" ht="12.75">
      <c r="A500" s="194"/>
      <c r="B500" s="188"/>
      <c r="C500" s="166"/>
      <c r="D500" s="188"/>
      <c r="E500" s="131" t="str">
        <f t="shared" ref="E500:F500" si="496">IFERROR(C500/($B500*$H$4),"")</f>
        <v/>
      </c>
      <c r="F500" s="131" t="str">
        <f t="shared" si="496"/>
        <v/>
      </c>
      <c r="G500" s="131" t="str">
        <f>IF(ISBLANK(C500),"",(POWER(E500-AVERAGE(E:E),2)+POWER(F500-AVERAGE(F:F),2)))</f>
        <v/>
      </c>
      <c r="H500" s="5"/>
      <c r="I500" s="5"/>
      <c r="J500" s="5"/>
      <c r="K500" s="5"/>
      <c r="L500" s="5"/>
      <c r="M500" s="5"/>
      <c r="N500" s="5"/>
      <c r="O500" s="5"/>
      <c r="P500" s="5"/>
      <c r="Q500" s="5"/>
    </row>
    <row r="501" spans="1:17" ht="12.75">
      <c r="A501" s="194"/>
      <c r="B501" s="188"/>
      <c r="C501" s="166"/>
      <c r="D501" s="188"/>
      <c r="E501" s="131" t="str">
        <f t="shared" ref="E501:F501" si="497">IFERROR(C501/($B501*$H$4),"")</f>
        <v/>
      </c>
      <c r="F501" s="131" t="str">
        <f t="shared" si="497"/>
        <v/>
      </c>
      <c r="G501" s="131" t="str">
        <f>IF(ISBLANK(C501),"",(POWER(E501-AVERAGE(E:E),2)+POWER(F501-AVERAGE(F:F),2)))</f>
        <v/>
      </c>
      <c r="H501" s="5"/>
      <c r="I501" s="5"/>
      <c r="J501" s="5"/>
      <c r="K501" s="5"/>
      <c r="L501" s="5"/>
      <c r="M501" s="5"/>
      <c r="N501" s="5"/>
      <c r="O501" s="5"/>
      <c r="P501" s="5"/>
      <c r="Q501" s="5"/>
    </row>
    <row r="502" spans="1:17" ht="12.75">
      <c r="A502" s="194"/>
      <c r="B502" s="188"/>
      <c r="C502" s="166"/>
      <c r="D502" s="188"/>
      <c r="E502" s="131" t="str">
        <f t="shared" ref="E502:F502" si="498">IFERROR(C502/($B502*$H$4),"")</f>
        <v/>
      </c>
      <c r="F502" s="131" t="str">
        <f t="shared" si="498"/>
        <v/>
      </c>
      <c r="G502" s="131" t="str">
        <f>IF(ISBLANK(C502),"",(POWER(E502-AVERAGE(E:E),2)+POWER(F502-AVERAGE(F:F),2)))</f>
        <v/>
      </c>
      <c r="H502" s="5"/>
      <c r="I502" s="5"/>
      <c r="J502" s="5"/>
      <c r="K502" s="5"/>
      <c r="L502" s="5"/>
      <c r="M502" s="5"/>
      <c r="N502" s="5"/>
      <c r="O502" s="5"/>
      <c r="P502" s="5"/>
      <c r="Q502" s="5"/>
    </row>
    <row r="503" spans="1:17" ht="12.75">
      <c r="A503" s="194"/>
      <c r="B503" s="188"/>
      <c r="C503" s="166"/>
      <c r="D503" s="188"/>
      <c r="E503" s="131" t="str">
        <f t="shared" ref="E503:F503" si="499">IFERROR(C503/($B503*$H$4),"")</f>
        <v/>
      </c>
      <c r="F503" s="131" t="str">
        <f t="shared" si="499"/>
        <v/>
      </c>
      <c r="G503" s="131" t="str">
        <f>IF(ISBLANK(C503),"",(POWER(E503-AVERAGE(E:E),2)+POWER(F503-AVERAGE(F:F),2)))</f>
        <v/>
      </c>
      <c r="H503" s="5"/>
      <c r="I503" s="5"/>
      <c r="J503" s="5"/>
      <c r="K503" s="5"/>
      <c r="L503" s="5"/>
      <c r="M503" s="5"/>
      <c r="N503" s="5"/>
      <c r="O503" s="5"/>
      <c r="P503" s="5"/>
      <c r="Q503" s="5"/>
    </row>
    <row r="504" spans="1:17" ht="12.75">
      <c r="A504" s="194"/>
      <c r="B504" s="188"/>
      <c r="C504" s="166"/>
      <c r="D504" s="188"/>
      <c r="E504" s="131" t="str">
        <f t="shared" ref="E504:F504" si="500">IFERROR(C504/($B504*$H$4),"")</f>
        <v/>
      </c>
      <c r="F504" s="131" t="str">
        <f t="shared" si="500"/>
        <v/>
      </c>
      <c r="G504" s="131" t="str">
        <f>IF(ISBLANK(C504),"",(POWER(E504-AVERAGE(E:E),2)+POWER(F504-AVERAGE(F:F),2)))</f>
        <v/>
      </c>
      <c r="H504" s="5"/>
      <c r="I504" s="5"/>
      <c r="J504" s="5"/>
      <c r="K504" s="5"/>
      <c r="L504" s="5"/>
      <c r="M504" s="5"/>
      <c r="N504" s="5"/>
      <c r="O504" s="5"/>
      <c r="P504" s="5"/>
      <c r="Q504" s="5"/>
    </row>
    <row r="505" spans="1:17" ht="12.75">
      <c r="A505" s="194"/>
      <c r="B505" s="188"/>
      <c r="C505" s="166"/>
      <c r="D505" s="188"/>
      <c r="E505" s="131" t="str">
        <f t="shared" ref="E505:F505" si="501">IFERROR(C505/($B505*$H$4),"")</f>
        <v/>
      </c>
      <c r="F505" s="131" t="str">
        <f t="shared" si="501"/>
        <v/>
      </c>
      <c r="G505" s="131" t="str">
        <f>IF(ISBLANK(C505),"",(POWER(E505-AVERAGE(E:E),2)+POWER(F505-AVERAGE(F:F),2)))</f>
        <v/>
      </c>
      <c r="H505" s="5"/>
      <c r="I505" s="5"/>
      <c r="J505" s="5"/>
      <c r="K505" s="5"/>
      <c r="L505" s="5"/>
      <c r="M505" s="5"/>
      <c r="N505" s="5"/>
      <c r="O505" s="5"/>
      <c r="P505" s="5"/>
      <c r="Q505" s="5"/>
    </row>
    <row r="506" spans="1:17" ht="12.75">
      <c r="A506" s="194"/>
      <c r="B506" s="188"/>
      <c r="C506" s="166"/>
      <c r="D506" s="188"/>
      <c r="E506" s="131" t="str">
        <f t="shared" ref="E506:F506" si="502">IFERROR(C506/($B506*$H$4),"")</f>
        <v/>
      </c>
      <c r="F506" s="131" t="str">
        <f t="shared" si="502"/>
        <v/>
      </c>
      <c r="G506" s="131" t="str">
        <f>IF(ISBLANK(C506),"",(POWER(E506-AVERAGE(E:E),2)+POWER(F506-AVERAGE(F:F),2)))</f>
        <v/>
      </c>
      <c r="H506" s="5"/>
      <c r="I506" s="5"/>
      <c r="J506" s="5"/>
      <c r="K506" s="5"/>
      <c r="L506" s="5"/>
      <c r="M506" s="5"/>
      <c r="N506" s="5"/>
      <c r="O506" s="5"/>
      <c r="P506" s="5"/>
      <c r="Q506" s="5"/>
    </row>
    <row r="507" spans="1:17" ht="12.75">
      <c r="A507" s="194"/>
      <c r="B507" s="188"/>
      <c r="C507" s="166"/>
      <c r="D507" s="188"/>
      <c r="E507" s="131" t="str">
        <f t="shared" ref="E507:F507" si="503">IFERROR(C507/($B507*$H$4),"")</f>
        <v/>
      </c>
      <c r="F507" s="131" t="str">
        <f t="shared" si="503"/>
        <v/>
      </c>
      <c r="G507" s="131" t="str">
        <f>IF(ISBLANK(C507),"",(POWER(E507-AVERAGE(E:E),2)+POWER(F507-AVERAGE(F:F),2)))</f>
        <v/>
      </c>
      <c r="H507" s="5"/>
      <c r="I507" s="5"/>
      <c r="J507" s="5"/>
      <c r="K507" s="5"/>
      <c r="L507" s="5"/>
      <c r="M507" s="5"/>
      <c r="N507" s="5"/>
      <c r="O507" s="5"/>
      <c r="P507" s="5"/>
      <c r="Q507" s="5"/>
    </row>
    <row r="508" spans="1:17" ht="12.75">
      <c r="A508" s="194"/>
      <c r="B508" s="188"/>
      <c r="C508" s="166"/>
      <c r="D508" s="188"/>
      <c r="E508" s="131" t="str">
        <f t="shared" ref="E508:F508" si="504">IFERROR(C508/($B508*$H$4),"")</f>
        <v/>
      </c>
      <c r="F508" s="131" t="str">
        <f t="shared" si="504"/>
        <v/>
      </c>
      <c r="G508" s="131" t="str">
        <f>IF(ISBLANK(C508),"",(POWER(E508-AVERAGE(E:E),2)+POWER(F508-AVERAGE(F:F),2)))</f>
        <v/>
      </c>
      <c r="H508" s="5"/>
      <c r="I508" s="5"/>
      <c r="J508" s="5"/>
      <c r="K508" s="5"/>
      <c r="L508" s="5"/>
      <c r="M508" s="5"/>
      <c r="N508" s="5"/>
      <c r="O508" s="5"/>
      <c r="P508" s="5"/>
      <c r="Q508" s="5"/>
    </row>
    <row r="509" spans="1:17" ht="12.75">
      <c r="A509" s="194"/>
      <c r="B509" s="188"/>
      <c r="C509" s="166"/>
      <c r="D509" s="188"/>
      <c r="E509" s="131" t="str">
        <f t="shared" ref="E509:F509" si="505">IFERROR(C509/($B509*$H$4),"")</f>
        <v/>
      </c>
      <c r="F509" s="131" t="str">
        <f t="shared" si="505"/>
        <v/>
      </c>
      <c r="G509" s="131" t="str">
        <f>IF(ISBLANK(C509),"",(POWER(E509-AVERAGE(E:E),2)+POWER(F509-AVERAGE(F:F),2)))</f>
        <v/>
      </c>
      <c r="H509" s="5"/>
      <c r="I509" s="5"/>
      <c r="J509" s="5"/>
      <c r="K509" s="5"/>
      <c r="L509" s="5"/>
      <c r="M509" s="5"/>
      <c r="N509" s="5"/>
      <c r="O509" s="5"/>
      <c r="P509" s="5"/>
      <c r="Q509" s="5"/>
    </row>
    <row r="510" spans="1:17" ht="12.75">
      <c r="A510" s="194"/>
      <c r="B510" s="188"/>
      <c r="C510" s="166"/>
      <c r="D510" s="188"/>
      <c r="E510" s="131" t="str">
        <f t="shared" ref="E510:F510" si="506">IFERROR(C510/($B510*$H$4),"")</f>
        <v/>
      </c>
      <c r="F510" s="131" t="str">
        <f t="shared" si="506"/>
        <v/>
      </c>
      <c r="G510" s="131" t="str">
        <f>IF(ISBLANK(C510),"",(POWER(E510-AVERAGE(E:E),2)+POWER(F510-AVERAGE(F:F),2)))</f>
        <v/>
      </c>
      <c r="H510" s="5"/>
      <c r="I510" s="5"/>
      <c r="J510" s="5"/>
      <c r="K510" s="5"/>
      <c r="L510" s="5"/>
      <c r="M510" s="5"/>
      <c r="N510" s="5"/>
      <c r="O510" s="5"/>
      <c r="P510" s="5"/>
      <c r="Q510" s="5"/>
    </row>
    <row r="511" spans="1:17" ht="12.75">
      <c r="A511" s="194"/>
      <c r="B511" s="188"/>
      <c r="C511" s="166"/>
      <c r="D511" s="188"/>
      <c r="E511" s="131" t="str">
        <f t="shared" ref="E511:F511" si="507">IFERROR(C511/($B511*$H$4),"")</f>
        <v/>
      </c>
      <c r="F511" s="131" t="str">
        <f t="shared" si="507"/>
        <v/>
      </c>
      <c r="G511" s="131" t="str">
        <f>IF(ISBLANK(C511),"",(POWER(E511-AVERAGE(E:E),2)+POWER(F511-AVERAGE(F:F),2)))</f>
        <v/>
      </c>
      <c r="H511" s="5"/>
      <c r="I511" s="5"/>
      <c r="J511" s="5"/>
      <c r="K511" s="5"/>
      <c r="L511" s="5"/>
      <c r="M511" s="5"/>
      <c r="N511" s="5"/>
      <c r="O511" s="5"/>
      <c r="P511" s="5"/>
      <c r="Q511" s="5"/>
    </row>
    <row r="512" spans="1:17" ht="12.75">
      <c r="A512" s="194"/>
      <c r="B512" s="188"/>
      <c r="C512" s="166"/>
      <c r="D512" s="188"/>
      <c r="E512" s="131" t="str">
        <f t="shared" ref="E512:F512" si="508">IFERROR(C512/($B512*$H$4),"")</f>
        <v/>
      </c>
      <c r="F512" s="131" t="str">
        <f t="shared" si="508"/>
        <v/>
      </c>
      <c r="G512" s="131" t="str">
        <f>IF(ISBLANK(C512),"",(POWER(E512-AVERAGE(E:E),2)+POWER(F512-AVERAGE(F:F),2)))</f>
        <v/>
      </c>
      <c r="H512" s="5"/>
      <c r="I512" s="5"/>
      <c r="J512" s="5"/>
      <c r="K512" s="5"/>
      <c r="L512" s="5"/>
      <c r="M512" s="5"/>
      <c r="N512" s="5"/>
      <c r="O512" s="5"/>
      <c r="P512" s="5"/>
      <c r="Q512" s="5"/>
    </row>
    <row r="513" spans="1:17" ht="12.75">
      <c r="A513" s="194"/>
      <c r="B513" s="188"/>
      <c r="C513" s="166"/>
      <c r="D513" s="188"/>
      <c r="E513" s="131" t="str">
        <f t="shared" ref="E513:F513" si="509">IFERROR(C513/($B513*$H$4),"")</f>
        <v/>
      </c>
      <c r="F513" s="131" t="str">
        <f t="shared" si="509"/>
        <v/>
      </c>
      <c r="G513" s="131" t="str">
        <f>IF(ISBLANK(C513),"",(POWER(E513-AVERAGE(E:E),2)+POWER(F513-AVERAGE(F:F),2)))</f>
        <v/>
      </c>
      <c r="H513" s="5"/>
      <c r="I513" s="5"/>
      <c r="J513" s="5"/>
      <c r="K513" s="5"/>
      <c r="L513" s="5"/>
      <c r="M513" s="5"/>
      <c r="N513" s="5"/>
      <c r="O513" s="5"/>
      <c r="P513" s="5"/>
      <c r="Q513" s="5"/>
    </row>
    <row r="514" spans="1:17" ht="12.75">
      <c r="A514" s="194"/>
      <c r="B514" s="188"/>
      <c r="C514" s="166"/>
      <c r="D514" s="188"/>
      <c r="E514" s="131" t="str">
        <f t="shared" ref="E514:F514" si="510">IFERROR(C514/($B514*$H$4),"")</f>
        <v/>
      </c>
      <c r="F514" s="131" t="str">
        <f t="shared" si="510"/>
        <v/>
      </c>
      <c r="G514" s="131" t="str">
        <f>IF(ISBLANK(C514),"",(POWER(E514-AVERAGE(E:E),2)+POWER(F514-AVERAGE(F:F),2)))</f>
        <v/>
      </c>
      <c r="H514" s="5"/>
      <c r="I514" s="5"/>
      <c r="J514" s="5"/>
      <c r="K514" s="5"/>
      <c r="L514" s="5"/>
      <c r="M514" s="5"/>
      <c r="N514" s="5"/>
      <c r="O514" s="5"/>
      <c r="P514" s="5"/>
      <c r="Q514" s="5"/>
    </row>
    <row r="515" spans="1:17" ht="12.75">
      <c r="A515" s="194"/>
      <c r="B515" s="188"/>
      <c r="C515" s="166"/>
      <c r="D515" s="188"/>
      <c r="E515" s="131" t="str">
        <f t="shared" ref="E515:F515" si="511">IFERROR(C515/($B515*$H$4),"")</f>
        <v/>
      </c>
      <c r="F515" s="131" t="str">
        <f t="shared" si="511"/>
        <v/>
      </c>
      <c r="G515" s="131" t="str">
        <f>IF(ISBLANK(C515),"",(POWER(E515-AVERAGE(E:E),2)+POWER(F515-AVERAGE(F:F),2)))</f>
        <v/>
      </c>
      <c r="H515" s="5"/>
      <c r="I515" s="5"/>
      <c r="J515" s="5"/>
      <c r="K515" s="5"/>
      <c r="L515" s="5"/>
      <c r="M515" s="5"/>
      <c r="N515" s="5"/>
      <c r="O515" s="5"/>
      <c r="P515" s="5"/>
      <c r="Q515" s="5"/>
    </row>
    <row r="516" spans="1:17" ht="12.75">
      <c r="A516" s="194"/>
      <c r="B516" s="188"/>
      <c r="C516" s="166"/>
      <c r="D516" s="188"/>
      <c r="E516" s="131" t="str">
        <f t="shared" ref="E516:F516" si="512">IFERROR(C516/($B516*$H$4),"")</f>
        <v/>
      </c>
      <c r="F516" s="131" t="str">
        <f t="shared" si="512"/>
        <v/>
      </c>
      <c r="G516" s="131" t="str">
        <f>IF(ISBLANK(C516),"",(POWER(E516-AVERAGE(E:E),2)+POWER(F516-AVERAGE(F:F),2)))</f>
        <v/>
      </c>
      <c r="H516" s="5"/>
      <c r="I516" s="5"/>
      <c r="J516" s="5"/>
      <c r="K516" s="5"/>
      <c r="L516" s="5"/>
      <c r="M516" s="5"/>
      <c r="N516" s="5"/>
      <c r="O516" s="5"/>
      <c r="P516" s="5"/>
      <c r="Q516" s="5"/>
    </row>
    <row r="517" spans="1:17" ht="12.75">
      <c r="A517" s="194"/>
      <c r="B517" s="188"/>
      <c r="C517" s="166"/>
      <c r="D517" s="188"/>
      <c r="E517" s="131" t="str">
        <f t="shared" ref="E517:F517" si="513">IFERROR(C517/($B517*$H$4),"")</f>
        <v/>
      </c>
      <c r="F517" s="131" t="str">
        <f t="shared" si="513"/>
        <v/>
      </c>
      <c r="G517" s="131" t="str">
        <f>IF(ISBLANK(C517),"",(POWER(E517-AVERAGE(E:E),2)+POWER(F517-AVERAGE(F:F),2)))</f>
        <v/>
      </c>
      <c r="H517" s="5"/>
      <c r="I517" s="5"/>
      <c r="J517" s="5"/>
      <c r="K517" s="5"/>
      <c r="L517" s="5"/>
      <c r="M517" s="5"/>
      <c r="N517" s="5"/>
      <c r="O517" s="5"/>
      <c r="P517" s="5"/>
      <c r="Q517" s="5"/>
    </row>
    <row r="518" spans="1:17" ht="12.75">
      <c r="A518" s="194"/>
      <c r="B518" s="188"/>
      <c r="C518" s="166"/>
      <c r="D518" s="188"/>
      <c r="E518" s="131" t="str">
        <f t="shared" ref="E518:F518" si="514">IFERROR(C518/($B518*$H$4),"")</f>
        <v/>
      </c>
      <c r="F518" s="131" t="str">
        <f t="shared" si="514"/>
        <v/>
      </c>
      <c r="G518" s="131" t="str">
        <f>IF(ISBLANK(C518),"",(POWER(E518-AVERAGE(E:E),2)+POWER(F518-AVERAGE(F:F),2)))</f>
        <v/>
      </c>
      <c r="H518" s="5"/>
      <c r="I518" s="5"/>
      <c r="J518" s="5"/>
      <c r="K518" s="5"/>
      <c r="L518" s="5"/>
      <c r="M518" s="5"/>
      <c r="N518" s="5"/>
      <c r="O518" s="5"/>
      <c r="P518" s="5"/>
      <c r="Q518" s="5"/>
    </row>
    <row r="519" spans="1:17" ht="12.75">
      <c r="A519" s="194"/>
      <c r="B519" s="188"/>
      <c r="C519" s="166"/>
      <c r="D519" s="188"/>
      <c r="E519" s="131" t="str">
        <f t="shared" ref="E519:F519" si="515">IFERROR(C519/($B519*$H$4),"")</f>
        <v/>
      </c>
      <c r="F519" s="131" t="str">
        <f t="shared" si="515"/>
        <v/>
      </c>
      <c r="G519" s="131" t="str">
        <f>IF(ISBLANK(C519),"",(POWER(E519-AVERAGE(E:E),2)+POWER(F519-AVERAGE(F:F),2)))</f>
        <v/>
      </c>
      <c r="H519" s="5"/>
      <c r="I519" s="5"/>
      <c r="J519" s="5"/>
      <c r="K519" s="5"/>
      <c r="L519" s="5"/>
      <c r="M519" s="5"/>
      <c r="N519" s="5"/>
      <c r="O519" s="5"/>
      <c r="P519" s="5"/>
      <c r="Q519" s="5"/>
    </row>
    <row r="520" spans="1:17" ht="12.75">
      <c r="A520" s="194"/>
      <c r="B520" s="188"/>
      <c r="C520" s="166"/>
      <c r="D520" s="188"/>
      <c r="E520" s="131" t="str">
        <f t="shared" ref="E520:F520" si="516">IFERROR(C520/($B520*$H$4),"")</f>
        <v/>
      </c>
      <c r="F520" s="131" t="str">
        <f t="shared" si="516"/>
        <v/>
      </c>
      <c r="G520" s="131" t="str">
        <f>IF(ISBLANK(C520),"",(POWER(E520-AVERAGE(E:E),2)+POWER(F520-AVERAGE(F:F),2)))</f>
        <v/>
      </c>
      <c r="H520" s="5"/>
      <c r="I520" s="5"/>
      <c r="J520" s="5"/>
      <c r="K520" s="5"/>
      <c r="L520" s="5"/>
      <c r="M520" s="5"/>
      <c r="N520" s="5"/>
      <c r="O520" s="5"/>
      <c r="P520" s="5"/>
      <c r="Q520" s="5"/>
    </row>
    <row r="521" spans="1:17" ht="12.75">
      <c r="A521" s="194"/>
      <c r="B521" s="188"/>
      <c r="C521" s="166"/>
      <c r="D521" s="188"/>
      <c r="E521" s="131" t="str">
        <f t="shared" ref="E521:F521" si="517">IFERROR(C521/($B521*$H$4),"")</f>
        <v/>
      </c>
      <c r="F521" s="131" t="str">
        <f t="shared" si="517"/>
        <v/>
      </c>
      <c r="G521" s="131" t="str">
        <f>IF(ISBLANK(C521),"",(POWER(E521-AVERAGE(E:E),2)+POWER(F521-AVERAGE(F:F),2)))</f>
        <v/>
      </c>
      <c r="H521" s="5"/>
      <c r="I521" s="5"/>
      <c r="J521" s="5"/>
      <c r="K521" s="5"/>
      <c r="L521" s="5"/>
      <c r="M521" s="5"/>
      <c r="N521" s="5"/>
      <c r="O521" s="5"/>
      <c r="P521" s="5"/>
      <c r="Q521" s="5"/>
    </row>
    <row r="522" spans="1:17" ht="12.75">
      <c r="A522" s="194"/>
      <c r="B522" s="188"/>
      <c r="C522" s="166"/>
      <c r="D522" s="188"/>
      <c r="E522" s="131" t="str">
        <f t="shared" ref="E522:F522" si="518">IFERROR(C522/($B522*$H$4),"")</f>
        <v/>
      </c>
      <c r="F522" s="131" t="str">
        <f t="shared" si="518"/>
        <v/>
      </c>
      <c r="G522" s="131" t="str">
        <f>IF(ISBLANK(C522),"",(POWER(E522-AVERAGE(E:E),2)+POWER(F522-AVERAGE(F:F),2)))</f>
        <v/>
      </c>
      <c r="H522" s="5"/>
      <c r="I522" s="5"/>
      <c r="J522" s="5"/>
      <c r="K522" s="5"/>
      <c r="L522" s="5"/>
      <c r="M522" s="5"/>
      <c r="N522" s="5"/>
      <c r="O522" s="5"/>
      <c r="P522" s="5"/>
      <c r="Q522" s="5"/>
    </row>
    <row r="523" spans="1:17" ht="12.75">
      <c r="A523" s="194"/>
      <c r="B523" s="188"/>
      <c r="C523" s="166"/>
      <c r="D523" s="188"/>
      <c r="E523" s="131" t="str">
        <f t="shared" ref="E523:F523" si="519">IFERROR(C523/($B523*$H$4),"")</f>
        <v/>
      </c>
      <c r="F523" s="131" t="str">
        <f t="shared" si="519"/>
        <v/>
      </c>
      <c r="G523" s="131" t="str">
        <f>IF(ISBLANK(C523),"",(POWER(E523-AVERAGE(E:E),2)+POWER(F523-AVERAGE(F:F),2)))</f>
        <v/>
      </c>
      <c r="H523" s="5"/>
      <c r="I523" s="5"/>
      <c r="J523" s="5"/>
      <c r="K523" s="5"/>
      <c r="L523" s="5"/>
      <c r="M523" s="5"/>
      <c r="N523" s="5"/>
      <c r="O523" s="5"/>
      <c r="P523" s="5"/>
      <c r="Q523" s="5"/>
    </row>
    <row r="524" spans="1:17" ht="12.75">
      <c r="A524" s="194"/>
      <c r="B524" s="188"/>
      <c r="C524" s="166"/>
      <c r="D524" s="188"/>
      <c r="E524" s="131" t="str">
        <f t="shared" ref="E524:F524" si="520">IFERROR(C524/($B524*$H$4),"")</f>
        <v/>
      </c>
      <c r="F524" s="131" t="str">
        <f t="shared" si="520"/>
        <v/>
      </c>
      <c r="G524" s="131" t="str">
        <f>IF(ISBLANK(C524),"",(POWER(E524-AVERAGE(E:E),2)+POWER(F524-AVERAGE(F:F),2)))</f>
        <v/>
      </c>
      <c r="H524" s="5"/>
      <c r="I524" s="5"/>
      <c r="J524" s="5"/>
      <c r="K524" s="5"/>
      <c r="L524" s="5"/>
      <c r="M524" s="5"/>
      <c r="N524" s="5"/>
      <c r="O524" s="5"/>
      <c r="P524" s="5"/>
      <c r="Q524" s="5"/>
    </row>
    <row r="525" spans="1:17" ht="12.75">
      <c r="A525" s="194"/>
      <c r="B525" s="188"/>
      <c r="C525" s="166"/>
      <c r="D525" s="188"/>
      <c r="E525" s="131" t="str">
        <f t="shared" ref="E525:F525" si="521">IFERROR(C525/($B525*$H$4),"")</f>
        <v/>
      </c>
      <c r="F525" s="131" t="str">
        <f t="shared" si="521"/>
        <v/>
      </c>
      <c r="G525" s="131" t="str">
        <f>IF(ISBLANK(C525),"",(POWER(E525-AVERAGE(E:E),2)+POWER(F525-AVERAGE(F:F),2)))</f>
        <v/>
      </c>
      <c r="H525" s="5"/>
      <c r="I525" s="5"/>
      <c r="J525" s="5"/>
      <c r="K525" s="5"/>
      <c r="L525" s="5"/>
      <c r="M525" s="5"/>
      <c r="N525" s="5"/>
      <c r="O525" s="5"/>
      <c r="P525" s="5"/>
      <c r="Q525" s="5"/>
    </row>
    <row r="526" spans="1:17" ht="12.75">
      <c r="A526" s="194"/>
      <c r="B526" s="188"/>
      <c r="C526" s="166"/>
      <c r="D526" s="188"/>
      <c r="E526" s="131" t="str">
        <f t="shared" ref="E526:F526" si="522">IFERROR(C526/($B526*$H$4),"")</f>
        <v/>
      </c>
      <c r="F526" s="131" t="str">
        <f t="shared" si="522"/>
        <v/>
      </c>
      <c r="G526" s="131" t="str">
        <f>IF(ISBLANK(C526),"",(POWER(E526-AVERAGE(E:E),2)+POWER(F526-AVERAGE(F:F),2)))</f>
        <v/>
      </c>
      <c r="H526" s="5"/>
      <c r="I526" s="5"/>
      <c r="J526" s="5"/>
      <c r="K526" s="5"/>
      <c r="L526" s="5"/>
      <c r="M526" s="5"/>
      <c r="N526" s="5"/>
      <c r="O526" s="5"/>
      <c r="P526" s="5"/>
      <c r="Q526" s="5"/>
    </row>
    <row r="527" spans="1:17" ht="12.75">
      <c r="A527" s="194"/>
      <c r="B527" s="188"/>
      <c r="C527" s="166"/>
      <c r="D527" s="188"/>
      <c r="E527" s="131" t="str">
        <f t="shared" ref="E527:F527" si="523">IFERROR(C527/($B527*$H$4),"")</f>
        <v/>
      </c>
      <c r="F527" s="131" t="str">
        <f t="shared" si="523"/>
        <v/>
      </c>
      <c r="G527" s="131" t="str">
        <f>IF(ISBLANK(C527),"",(POWER(E527-AVERAGE(E:E),2)+POWER(F527-AVERAGE(F:F),2)))</f>
        <v/>
      </c>
      <c r="H527" s="5"/>
      <c r="I527" s="5"/>
      <c r="J527" s="5"/>
      <c r="K527" s="5"/>
      <c r="L527" s="5"/>
      <c r="M527" s="5"/>
      <c r="N527" s="5"/>
      <c r="O527" s="5"/>
      <c r="P527" s="5"/>
      <c r="Q527" s="5"/>
    </row>
    <row r="528" spans="1:17" ht="12.75">
      <c r="A528" s="194"/>
      <c r="B528" s="188"/>
      <c r="C528" s="166"/>
      <c r="D528" s="188"/>
      <c r="E528" s="131" t="str">
        <f t="shared" ref="E528:F528" si="524">IFERROR(C528/($B528*$H$4),"")</f>
        <v/>
      </c>
      <c r="F528" s="131" t="str">
        <f t="shared" si="524"/>
        <v/>
      </c>
      <c r="G528" s="131" t="str">
        <f>IF(ISBLANK(C528),"",(POWER(E528-AVERAGE(E:E),2)+POWER(F528-AVERAGE(F:F),2)))</f>
        <v/>
      </c>
      <c r="H528" s="5"/>
      <c r="I528" s="5"/>
      <c r="J528" s="5"/>
      <c r="K528" s="5"/>
      <c r="L528" s="5"/>
      <c r="M528" s="5"/>
      <c r="N528" s="5"/>
      <c r="O528" s="5"/>
      <c r="P528" s="5"/>
      <c r="Q528" s="5"/>
    </row>
    <row r="529" spans="1:17" ht="12.75">
      <c r="A529" s="194"/>
      <c r="B529" s="188"/>
      <c r="C529" s="166"/>
      <c r="D529" s="188"/>
      <c r="E529" s="131" t="str">
        <f t="shared" ref="E529:F529" si="525">IFERROR(C529/($B529*$H$4),"")</f>
        <v/>
      </c>
      <c r="F529" s="131" t="str">
        <f t="shared" si="525"/>
        <v/>
      </c>
      <c r="G529" s="131" t="str">
        <f>IF(ISBLANK(C529),"",(POWER(E529-AVERAGE(E:E),2)+POWER(F529-AVERAGE(F:F),2)))</f>
        <v/>
      </c>
      <c r="H529" s="5"/>
      <c r="I529" s="5"/>
      <c r="J529" s="5"/>
      <c r="K529" s="5"/>
      <c r="L529" s="5"/>
      <c r="M529" s="5"/>
      <c r="N529" s="5"/>
      <c r="O529" s="5"/>
      <c r="P529" s="5"/>
      <c r="Q529" s="5"/>
    </row>
    <row r="530" spans="1:17" ht="12.75">
      <c r="A530" s="194"/>
      <c r="B530" s="188"/>
      <c r="C530" s="166"/>
      <c r="D530" s="188"/>
      <c r="E530" s="131" t="str">
        <f t="shared" ref="E530:F530" si="526">IFERROR(C530/($B530*$H$4),"")</f>
        <v/>
      </c>
      <c r="F530" s="131" t="str">
        <f t="shared" si="526"/>
        <v/>
      </c>
      <c r="G530" s="131" t="str">
        <f>IF(ISBLANK(C530),"",(POWER(E530-AVERAGE(E:E),2)+POWER(F530-AVERAGE(F:F),2)))</f>
        <v/>
      </c>
      <c r="H530" s="5"/>
      <c r="I530" s="5"/>
      <c r="J530" s="5"/>
      <c r="K530" s="5"/>
      <c r="L530" s="5"/>
      <c r="M530" s="5"/>
      <c r="N530" s="5"/>
      <c r="O530" s="5"/>
      <c r="P530" s="5"/>
      <c r="Q530" s="5"/>
    </row>
    <row r="531" spans="1:17" ht="12.75">
      <c r="A531" s="194"/>
      <c r="B531" s="188"/>
      <c r="C531" s="166"/>
      <c r="D531" s="188"/>
      <c r="E531" s="131" t="str">
        <f t="shared" ref="E531:F531" si="527">IFERROR(C531/($B531*$H$4),"")</f>
        <v/>
      </c>
      <c r="F531" s="131" t="str">
        <f t="shared" si="527"/>
        <v/>
      </c>
      <c r="G531" s="131" t="str">
        <f>IF(ISBLANK(C531),"",(POWER(E531-AVERAGE(E:E),2)+POWER(F531-AVERAGE(F:F),2)))</f>
        <v/>
      </c>
      <c r="H531" s="5"/>
      <c r="I531" s="5"/>
      <c r="J531" s="5"/>
      <c r="K531" s="5"/>
      <c r="L531" s="5"/>
      <c r="M531" s="5"/>
      <c r="N531" s="5"/>
      <c r="O531" s="5"/>
      <c r="P531" s="5"/>
      <c r="Q531" s="5"/>
    </row>
    <row r="532" spans="1:17" ht="12.75">
      <c r="A532" s="194"/>
      <c r="B532" s="188"/>
      <c r="C532" s="166"/>
      <c r="D532" s="188"/>
      <c r="E532" s="131" t="str">
        <f t="shared" ref="E532:F532" si="528">IFERROR(C532/($B532*$H$4),"")</f>
        <v/>
      </c>
      <c r="F532" s="131" t="str">
        <f t="shared" si="528"/>
        <v/>
      </c>
      <c r="G532" s="131" t="str">
        <f>IF(ISBLANK(C532),"",(POWER(E532-AVERAGE(E:E),2)+POWER(F532-AVERAGE(F:F),2)))</f>
        <v/>
      </c>
      <c r="H532" s="5"/>
      <c r="I532" s="5"/>
      <c r="J532" s="5"/>
      <c r="K532" s="5"/>
      <c r="L532" s="5"/>
      <c r="M532" s="5"/>
      <c r="N532" s="5"/>
      <c r="O532" s="5"/>
      <c r="P532" s="5"/>
      <c r="Q532" s="5"/>
    </row>
    <row r="533" spans="1:17" ht="12.75">
      <c r="A533" s="194"/>
      <c r="B533" s="188"/>
      <c r="C533" s="166"/>
      <c r="D533" s="188"/>
      <c r="E533" s="131" t="str">
        <f t="shared" ref="E533:F533" si="529">IFERROR(C533/($B533*$H$4),"")</f>
        <v/>
      </c>
      <c r="F533" s="131" t="str">
        <f t="shared" si="529"/>
        <v/>
      </c>
      <c r="G533" s="131" t="str">
        <f>IF(ISBLANK(C533),"",(POWER(E533-AVERAGE(E:E),2)+POWER(F533-AVERAGE(F:F),2)))</f>
        <v/>
      </c>
      <c r="H533" s="5"/>
      <c r="I533" s="5"/>
      <c r="J533" s="5"/>
      <c r="K533" s="5"/>
      <c r="L533" s="5"/>
      <c r="M533" s="5"/>
      <c r="N533" s="5"/>
      <c r="O533" s="5"/>
      <c r="P533" s="5"/>
      <c r="Q533" s="5"/>
    </row>
    <row r="534" spans="1:17" ht="12.75">
      <c r="A534" s="194"/>
      <c r="B534" s="188"/>
      <c r="C534" s="166"/>
      <c r="D534" s="188"/>
      <c r="E534" s="131" t="str">
        <f t="shared" ref="E534:F534" si="530">IFERROR(C534/($B534*$H$4),"")</f>
        <v/>
      </c>
      <c r="F534" s="131" t="str">
        <f t="shared" si="530"/>
        <v/>
      </c>
      <c r="G534" s="131" t="str">
        <f>IF(ISBLANK(C534),"",(POWER(E534-AVERAGE(E:E),2)+POWER(F534-AVERAGE(F:F),2)))</f>
        <v/>
      </c>
      <c r="H534" s="5"/>
      <c r="I534" s="5"/>
      <c r="J534" s="5"/>
      <c r="K534" s="5"/>
      <c r="L534" s="5"/>
      <c r="M534" s="5"/>
      <c r="N534" s="5"/>
      <c r="O534" s="5"/>
      <c r="P534" s="5"/>
      <c r="Q534" s="5"/>
    </row>
    <row r="535" spans="1:17" ht="12.75">
      <c r="A535" s="194"/>
      <c r="B535" s="188"/>
      <c r="C535" s="166"/>
      <c r="D535" s="188"/>
      <c r="E535" s="131" t="str">
        <f t="shared" ref="E535:F535" si="531">IFERROR(C535/($B535*$H$4),"")</f>
        <v/>
      </c>
      <c r="F535" s="131" t="str">
        <f t="shared" si="531"/>
        <v/>
      </c>
      <c r="G535" s="131" t="str">
        <f>IF(ISBLANK(C535),"",(POWER(E535-AVERAGE(E:E),2)+POWER(F535-AVERAGE(F:F),2)))</f>
        <v/>
      </c>
      <c r="H535" s="5"/>
      <c r="I535" s="5"/>
      <c r="J535" s="5"/>
      <c r="K535" s="5"/>
      <c r="L535" s="5"/>
      <c r="M535" s="5"/>
      <c r="N535" s="5"/>
      <c r="O535" s="5"/>
      <c r="P535" s="5"/>
      <c r="Q535" s="5"/>
    </row>
    <row r="536" spans="1:17" ht="12.75">
      <c r="A536" s="194"/>
      <c r="B536" s="188"/>
      <c r="C536" s="166"/>
      <c r="D536" s="188"/>
      <c r="E536" s="131" t="str">
        <f t="shared" ref="E536:F536" si="532">IFERROR(C536/($B536*$H$4),"")</f>
        <v/>
      </c>
      <c r="F536" s="131" t="str">
        <f t="shared" si="532"/>
        <v/>
      </c>
      <c r="G536" s="131" t="str">
        <f>IF(ISBLANK(C536),"",(POWER(E536-AVERAGE(E:E),2)+POWER(F536-AVERAGE(F:F),2)))</f>
        <v/>
      </c>
      <c r="H536" s="5"/>
      <c r="I536" s="5"/>
      <c r="J536" s="5"/>
      <c r="K536" s="5"/>
      <c r="L536" s="5"/>
      <c r="M536" s="5"/>
      <c r="N536" s="5"/>
      <c r="O536" s="5"/>
      <c r="P536" s="5"/>
      <c r="Q536" s="5"/>
    </row>
    <row r="537" spans="1:17" ht="12.75">
      <c r="A537" s="194"/>
      <c r="B537" s="188"/>
      <c r="C537" s="166"/>
      <c r="D537" s="188"/>
      <c r="E537" s="131" t="str">
        <f t="shared" ref="E537:F537" si="533">IFERROR(C537/($B537*$H$4),"")</f>
        <v/>
      </c>
      <c r="F537" s="131" t="str">
        <f t="shared" si="533"/>
        <v/>
      </c>
      <c r="G537" s="131" t="str">
        <f>IF(ISBLANK(C537),"",(POWER(E537-AVERAGE(E:E),2)+POWER(F537-AVERAGE(F:F),2)))</f>
        <v/>
      </c>
      <c r="H537" s="5"/>
      <c r="I537" s="5"/>
      <c r="J537" s="5"/>
      <c r="K537" s="5"/>
      <c r="L537" s="5"/>
      <c r="M537" s="5"/>
      <c r="N537" s="5"/>
      <c r="O537" s="5"/>
      <c r="P537" s="5"/>
      <c r="Q537" s="5"/>
    </row>
    <row r="538" spans="1:17" ht="12.75">
      <c r="A538" s="194"/>
      <c r="B538" s="188"/>
      <c r="C538" s="166"/>
      <c r="D538" s="188"/>
      <c r="E538" s="131" t="str">
        <f t="shared" ref="E538:F538" si="534">IFERROR(C538/($B538*$H$4),"")</f>
        <v/>
      </c>
      <c r="F538" s="131" t="str">
        <f t="shared" si="534"/>
        <v/>
      </c>
      <c r="G538" s="131" t="str">
        <f>IF(ISBLANK(C538),"",(POWER(E538-AVERAGE(E:E),2)+POWER(F538-AVERAGE(F:F),2)))</f>
        <v/>
      </c>
      <c r="H538" s="5"/>
      <c r="I538" s="5"/>
      <c r="J538" s="5"/>
      <c r="K538" s="5"/>
      <c r="L538" s="5"/>
      <c r="M538" s="5"/>
      <c r="N538" s="5"/>
      <c r="O538" s="5"/>
      <c r="P538" s="5"/>
      <c r="Q538" s="5"/>
    </row>
    <row r="539" spans="1:17" ht="12.75">
      <c r="A539" s="194"/>
      <c r="B539" s="188"/>
      <c r="C539" s="166"/>
      <c r="D539" s="188"/>
      <c r="E539" s="131" t="str">
        <f t="shared" ref="E539:F539" si="535">IFERROR(C539/($B539*$H$4),"")</f>
        <v/>
      </c>
      <c r="F539" s="131" t="str">
        <f t="shared" si="535"/>
        <v/>
      </c>
      <c r="G539" s="131" t="str">
        <f>IF(ISBLANK(C539),"",(POWER(E539-AVERAGE(E:E),2)+POWER(F539-AVERAGE(F:F),2)))</f>
        <v/>
      </c>
      <c r="H539" s="5"/>
      <c r="I539" s="5"/>
      <c r="J539" s="5"/>
      <c r="K539" s="5"/>
      <c r="L539" s="5"/>
      <c r="M539" s="5"/>
      <c r="N539" s="5"/>
      <c r="O539" s="5"/>
      <c r="P539" s="5"/>
      <c r="Q539" s="5"/>
    </row>
    <row r="540" spans="1:17" ht="12.75">
      <c r="A540" s="194"/>
      <c r="B540" s="188"/>
      <c r="C540" s="166"/>
      <c r="D540" s="188"/>
      <c r="E540" s="131" t="str">
        <f t="shared" ref="E540:F540" si="536">IFERROR(C540/($B540*$H$4),"")</f>
        <v/>
      </c>
      <c r="F540" s="131" t="str">
        <f t="shared" si="536"/>
        <v/>
      </c>
      <c r="G540" s="131" t="str">
        <f>IF(ISBLANK(C540),"",(POWER(E540-AVERAGE(E:E),2)+POWER(F540-AVERAGE(F:F),2)))</f>
        <v/>
      </c>
      <c r="H540" s="5"/>
      <c r="I540" s="5"/>
      <c r="J540" s="5"/>
      <c r="K540" s="5"/>
      <c r="L540" s="5"/>
      <c r="M540" s="5"/>
      <c r="N540" s="5"/>
      <c r="O540" s="5"/>
      <c r="P540" s="5"/>
      <c r="Q540" s="5"/>
    </row>
    <row r="541" spans="1:17" ht="12.75">
      <c r="A541" s="194"/>
      <c r="B541" s="188"/>
      <c r="C541" s="166"/>
      <c r="D541" s="188"/>
      <c r="E541" s="131" t="str">
        <f t="shared" ref="E541:F541" si="537">IFERROR(C541/($B541*$H$4),"")</f>
        <v/>
      </c>
      <c r="F541" s="131" t="str">
        <f t="shared" si="537"/>
        <v/>
      </c>
      <c r="G541" s="131" t="str">
        <f>IF(ISBLANK(C541),"",(POWER(E541-AVERAGE(E:E),2)+POWER(F541-AVERAGE(F:F),2)))</f>
        <v/>
      </c>
      <c r="H541" s="5"/>
      <c r="I541" s="5"/>
      <c r="J541" s="5"/>
      <c r="K541" s="5"/>
      <c r="L541" s="5"/>
      <c r="M541" s="5"/>
      <c r="N541" s="5"/>
      <c r="O541" s="5"/>
      <c r="P541" s="5"/>
      <c r="Q541" s="5"/>
    </row>
    <row r="542" spans="1:17" ht="12.75">
      <c r="A542" s="194"/>
      <c r="B542" s="188"/>
      <c r="C542" s="166"/>
      <c r="D542" s="188"/>
      <c r="E542" s="131" t="str">
        <f t="shared" ref="E542:F542" si="538">IFERROR(C542/($B542*$H$4),"")</f>
        <v/>
      </c>
      <c r="F542" s="131" t="str">
        <f t="shared" si="538"/>
        <v/>
      </c>
      <c r="G542" s="131" t="str">
        <f>IF(ISBLANK(C542),"",(POWER(E542-AVERAGE(E:E),2)+POWER(F542-AVERAGE(F:F),2)))</f>
        <v/>
      </c>
      <c r="H542" s="5"/>
      <c r="I542" s="5"/>
      <c r="J542" s="5"/>
      <c r="K542" s="5"/>
      <c r="L542" s="5"/>
      <c r="M542" s="5"/>
      <c r="N542" s="5"/>
      <c r="O542" s="5"/>
      <c r="P542" s="5"/>
      <c r="Q542" s="5"/>
    </row>
    <row r="543" spans="1:17" ht="12.75">
      <c r="A543" s="194"/>
      <c r="B543" s="188"/>
      <c r="C543" s="166"/>
      <c r="D543" s="188"/>
      <c r="E543" s="131" t="str">
        <f t="shared" ref="E543:F543" si="539">IFERROR(C543/($B543*$H$4),"")</f>
        <v/>
      </c>
      <c r="F543" s="131" t="str">
        <f t="shared" si="539"/>
        <v/>
      </c>
      <c r="G543" s="131" t="str">
        <f>IF(ISBLANK(C543),"",(POWER(E543-AVERAGE(E:E),2)+POWER(F543-AVERAGE(F:F),2)))</f>
        <v/>
      </c>
      <c r="H543" s="5"/>
      <c r="I543" s="5"/>
      <c r="J543" s="5"/>
      <c r="K543" s="5"/>
      <c r="L543" s="5"/>
      <c r="M543" s="5"/>
      <c r="N543" s="5"/>
      <c r="O543" s="5"/>
      <c r="P543" s="5"/>
      <c r="Q543" s="5"/>
    </row>
    <row r="544" spans="1:17" ht="12.75">
      <c r="A544" s="194"/>
      <c r="B544" s="188"/>
      <c r="C544" s="166"/>
      <c r="D544" s="188"/>
      <c r="E544" s="131" t="str">
        <f t="shared" ref="E544:F544" si="540">IFERROR(C544/($B544*$H$4),"")</f>
        <v/>
      </c>
      <c r="F544" s="131" t="str">
        <f t="shared" si="540"/>
        <v/>
      </c>
      <c r="G544" s="131" t="str">
        <f>IF(ISBLANK(C544),"",(POWER(E544-AVERAGE(E:E),2)+POWER(F544-AVERAGE(F:F),2)))</f>
        <v/>
      </c>
      <c r="H544" s="5"/>
      <c r="I544" s="5"/>
      <c r="J544" s="5"/>
      <c r="K544" s="5"/>
      <c r="L544" s="5"/>
      <c r="M544" s="5"/>
      <c r="N544" s="5"/>
      <c r="O544" s="5"/>
      <c r="P544" s="5"/>
      <c r="Q544" s="5"/>
    </row>
    <row r="545" spans="1:17" ht="12.75">
      <c r="A545" s="194"/>
      <c r="B545" s="188"/>
      <c r="C545" s="166"/>
      <c r="D545" s="188"/>
      <c r="E545" s="131" t="str">
        <f t="shared" ref="E545:F545" si="541">IFERROR(C545/($B545*$H$4),"")</f>
        <v/>
      </c>
      <c r="F545" s="131" t="str">
        <f t="shared" si="541"/>
        <v/>
      </c>
      <c r="G545" s="131" t="str">
        <f>IF(ISBLANK(C545),"",(POWER(E545-AVERAGE(E:E),2)+POWER(F545-AVERAGE(F:F),2)))</f>
        <v/>
      </c>
      <c r="H545" s="5"/>
      <c r="I545" s="5"/>
      <c r="J545" s="5"/>
      <c r="K545" s="5"/>
      <c r="L545" s="5"/>
      <c r="M545" s="5"/>
      <c r="N545" s="5"/>
      <c r="O545" s="5"/>
      <c r="P545" s="5"/>
      <c r="Q545" s="5"/>
    </row>
    <row r="546" spans="1:17" ht="12.75">
      <c r="A546" s="194"/>
      <c r="B546" s="188"/>
      <c r="C546" s="166"/>
      <c r="D546" s="188"/>
      <c r="E546" s="131" t="str">
        <f t="shared" ref="E546:F546" si="542">IFERROR(C546/($B546*$H$4),"")</f>
        <v/>
      </c>
      <c r="F546" s="131" t="str">
        <f t="shared" si="542"/>
        <v/>
      </c>
      <c r="G546" s="131" t="str">
        <f>IF(ISBLANK(C546),"",(POWER(E546-AVERAGE(E:E),2)+POWER(F546-AVERAGE(F:F),2)))</f>
        <v/>
      </c>
      <c r="H546" s="5"/>
      <c r="I546" s="5"/>
      <c r="J546" s="5"/>
      <c r="K546" s="5"/>
      <c r="L546" s="5"/>
      <c r="M546" s="5"/>
      <c r="N546" s="5"/>
      <c r="O546" s="5"/>
      <c r="P546" s="5"/>
      <c r="Q546" s="5"/>
    </row>
    <row r="547" spans="1:17" ht="12.75">
      <c r="A547" s="194"/>
      <c r="B547" s="188"/>
      <c r="C547" s="166"/>
      <c r="D547" s="188"/>
      <c r="E547" s="131" t="str">
        <f t="shared" ref="E547:F547" si="543">IFERROR(C547/($B547*$H$4),"")</f>
        <v/>
      </c>
      <c r="F547" s="131" t="str">
        <f t="shared" si="543"/>
        <v/>
      </c>
      <c r="G547" s="131" t="str">
        <f>IF(ISBLANK(C547),"",(POWER(E547-AVERAGE(E:E),2)+POWER(F547-AVERAGE(F:F),2)))</f>
        <v/>
      </c>
      <c r="H547" s="5"/>
      <c r="I547" s="5"/>
      <c r="J547" s="5"/>
      <c r="K547" s="5"/>
      <c r="L547" s="5"/>
      <c r="M547" s="5"/>
      <c r="N547" s="5"/>
      <c r="O547" s="5"/>
      <c r="P547" s="5"/>
      <c r="Q547" s="5"/>
    </row>
    <row r="548" spans="1:17" ht="12.75">
      <c r="A548" s="194"/>
      <c r="B548" s="188"/>
      <c r="C548" s="166"/>
      <c r="D548" s="188"/>
      <c r="E548" s="131" t="str">
        <f t="shared" ref="E548:F548" si="544">IFERROR(C548/($B548*$H$4),"")</f>
        <v/>
      </c>
      <c r="F548" s="131" t="str">
        <f t="shared" si="544"/>
        <v/>
      </c>
      <c r="G548" s="131" t="str">
        <f>IF(ISBLANK(C548),"",(POWER(E548-AVERAGE(E:E),2)+POWER(F548-AVERAGE(F:F),2)))</f>
        <v/>
      </c>
      <c r="H548" s="5"/>
      <c r="I548" s="5"/>
      <c r="J548" s="5"/>
      <c r="K548" s="5"/>
      <c r="L548" s="5"/>
      <c r="M548" s="5"/>
      <c r="N548" s="5"/>
      <c r="O548" s="5"/>
      <c r="P548" s="5"/>
      <c r="Q548" s="5"/>
    </row>
    <row r="549" spans="1:17" ht="12.75">
      <c r="A549" s="194"/>
      <c r="B549" s="188"/>
      <c r="C549" s="166"/>
      <c r="D549" s="188"/>
      <c r="E549" s="131" t="str">
        <f t="shared" ref="E549:F549" si="545">IFERROR(C549/($B549*$H$4),"")</f>
        <v/>
      </c>
      <c r="F549" s="131" t="str">
        <f t="shared" si="545"/>
        <v/>
      </c>
      <c r="G549" s="131" t="str">
        <f>IF(ISBLANK(C549),"",(POWER(E549-AVERAGE(E:E),2)+POWER(F549-AVERAGE(F:F),2)))</f>
        <v/>
      </c>
      <c r="H549" s="5"/>
      <c r="I549" s="5"/>
      <c r="J549" s="5"/>
      <c r="K549" s="5"/>
      <c r="L549" s="5"/>
      <c r="M549" s="5"/>
      <c r="N549" s="5"/>
      <c r="O549" s="5"/>
      <c r="P549" s="5"/>
      <c r="Q549" s="5"/>
    </row>
    <row r="550" spans="1:17" ht="12.75">
      <c r="A550" s="194"/>
      <c r="B550" s="188"/>
      <c r="C550" s="166"/>
      <c r="D550" s="188"/>
      <c r="E550" s="131" t="str">
        <f t="shared" ref="E550:F550" si="546">IFERROR(C550/($B550*$H$4),"")</f>
        <v/>
      </c>
      <c r="F550" s="131" t="str">
        <f t="shared" si="546"/>
        <v/>
      </c>
      <c r="G550" s="131" t="str">
        <f>IF(ISBLANK(C550),"",(POWER(E550-AVERAGE(E:E),2)+POWER(F550-AVERAGE(F:F),2)))</f>
        <v/>
      </c>
      <c r="H550" s="5"/>
      <c r="I550" s="5"/>
      <c r="J550" s="5"/>
      <c r="K550" s="5"/>
      <c r="L550" s="5"/>
      <c r="M550" s="5"/>
      <c r="N550" s="5"/>
      <c r="O550" s="5"/>
      <c r="P550" s="5"/>
      <c r="Q550" s="5"/>
    </row>
    <row r="551" spans="1:17" ht="12.75">
      <c r="A551" s="194"/>
      <c r="B551" s="188"/>
      <c r="C551" s="166"/>
      <c r="D551" s="188"/>
      <c r="E551" s="131" t="str">
        <f t="shared" ref="E551:F551" si="547">IFERROR(C551/($B551*$H$4),"")</f>
        <v/>
      </c>
      <c r="F551" s="131" t="str">
        <f t="shared" si="547"/>
        <v/>
      </c>
      <c r="G551" s="131" t="str">
        <f>IF(ISBLANK(C551),"",(POWER(E551-AVERAGE(E:E),2)+POWER(F551-AVERAGE(F:F),2)))</f>
        <v/>
      </c>
      <c r="H551" s="5"/>
      <c r="I551" s="5"/>
      <c r="J551" s="5"/>
      <c r="K551" s="5"/>
      <c r="L551" s="5"/>
      <c r="M551" s="5"/>
      <c r="N551" s="5"/>
      <c r="O551" s="5"/>
      <c r="P551" s="5"/>
      <c r="Q551" s="5"/>
    </row>
    <row r="552" spans="1:17" ht="12.75">
      <c r="A552" s="194"/>
      <c r="B552" s="188"/>
      <c r="C552" s="166"/>
      <c r="D552" s="188"/>
      <c r="E552" s="131" t="str">
        <f t="shared" ref="E552:F552" si="548">IFERROR(C552/($B552*$H$4),"")</f>
        <v/>
      </c>
      <c r="F552" s="131" t="str">
        <f t="shared" si="548"/>
        <v/>
      </c>
      <c r="G552" s="131" t="str">
        <f>IF(ISBLANK(C552),"",(POWER(E552-AVERAGE(E:E),2)+POWER(F552-AVERAGE(F:F),2)))</f>
        <v/>
      </c>
      <c r="H552" s="5"/>
      <c r="I552" s="5"/>
      <c r="J552" s="5"/>
      <c r="K552" s="5"/>
      <c r="L552" s="5"/>
      <c r="M552" s="5"/>
      <c r="N552" s="5"/>
      <c r="O552" s="5"/>
      <c r="P552" s="5"/>
      <c r="Q552" s="5"/>
    </row>
    <row r="553" spans="1:17" ht="12.75">
      <c r="A553" s="194"/>
      <c r="B553" s="188"/>
      <c r="C553" s="166"/>
      <c r="D553" s="188"/>
      <c r="E553" s="131" t="str">
        <f t="shared" ref="E553:F553" si="549">IFERROR(C553/($B553*$H$4),"")</f>
        <v/>
      </c>
      <c r="F553" s="131" t="str">
        <f t="shared" si="549"/>
        <v/>
      </c>
      <c r="G553" s="131" t="str">
        <f>IF(ISBLANK(C553),"",(POWER(E553-AVERAGE(E:E),2)+POWER(F553-AVERAGE(F:F),2)))</f>
        <v/>
      </c>
      <c r="H553" s="5"/>
      <c r="I553" s="5"/>
      <c r="J553" s="5"/>
      <c r="K553" s="5"/>
      <c r="L553" s="5"/>
      <c r="M553" s="5"/>
      <c r="N553" s="5"/>
      <c r="O553" s="5"/>
      <c r="P553" s="5"/>
      <c r="Q553" s="5"/>
    </row>
    <row r="554" spans="1:17" ht="12.75">
      <c r="A554" s="194"/>
      <c r="B554" s="188"/>
      <c r="C554" s="166"/>
      <c r="D554" s="188"/>
      <c r="E554" s="131" t="str">
        <f t="shared" ref="E554:F554" si="550">IFERROR(C554/($B554*$H$4),"")</f>
        <v/>
      </c>
      <c r="F554" s="131" t="str">
        <f t="shared" si="550"/>
        <v/>
      </c>
      <c r="G554" s="131" t="str">
        <f>IF(ISBLANK(C554),"",(POWER(E554-AVERAGE(E:E),2)+POWER(F554-AVERAGE(F:F),2)))</f>
        <v/>
      </c>
      <c r="H554" s="5"/>
      <c r="I554" s="5"/>
      <c r="J554" s="5"/>
      <c r="K554" s="5"/>
      <c r="L554" s="5"/>
      <c r="M554" s="5"/>
      <c r="N554" s="5"/>
      <c r="O554" s="5"/>
      <c r="P554" s="5"/>
      <c r="Q554" s="5"/>
    </row>
    <row r="555" spans="1:17" ht="12.75">
      <c r="A555" s="194"/>
      <c r="B555" s="188"/>
      <c r="C555" s="166"/>
      <c r="D555" s="188"/>
      <c r="E555" s="131" t="str">
        <f t="shared" ref="E555:F555" si="551">IFERROR(C555/($B555*$H$4),"")</f>
        <v/>
      </c>
      <c r="F555" s="131" t="str">
        <f t="shared" si="551"/>
        <v/>
      </c>
      <c r="G555" s="131" t="str">
        <f>IF(ISBLANK(C555),"",(POWER(E555-AVERAGE(E:E),2)+POWER(F555-AVERAGE(F:F),2)))</f>
        <v/>
      </c>
      <c r="H555" s="5"/>
      <c r="I555" s="5"/>
      <c r="J555" s="5"/>
      <c r="K555" s="5"/>
      <c r="L555" s="5"/>
      <c r="M555" s="5"/>
      <c r="N555" s="5"/>
      <c r="O555" s="5"/>
      <c r="P555" s="5"/>
      <c r="Q555" s="5"/>
    </row>
    <row r="556" spans="1:17" ht="12.75">
      <c r="A556" s="194"/>
      <c r="B556" s="188"/>
      <c r="C556" s="166"/>
      <c r="D556" s="188"/>
      <c r="E556" s="131" t="str">
        <f t="shared" ref="E556:F556" si="552">IFERROR(C556/($B556*$H$4),"")</f>
        <v/>
      </c>
      <c r="F556" s="131" t="str">
        <f t="shared" si="552"/>
        <v/>
      </c>
      <c r="G556" s="131" t="str">
        <f>IF(ISBLANK(C556),"",(POWER(E556-AVERAGE(E:E),2)+POWER(F556-AVERAGE(F:F),2)))</f>
        <v/>
      </c>
      <c r="H556" s="5"/>
      <c r="I556" s="5"/>
      <c r="J556" s="5"/>
      <c r="K556" s="5"/>
      <c r="L556" s="5"/>
      <c r="M556" s="5"/>
      <c r="N556" s="5"/>
      <c r="O556" s="5"/>
      <c r="P556" s="5"/>
      <c r="Q556" s="5"/>
    </row>
    <row r="557" spans="1:17" ht="12.75">
      <c r="A557" s="194"/>
      <c r="B557" s="188"/>
      <c r="C557" s="166"/>
      <c r="D557" s="188"/>
      <c r="E557" s="131" t="str">
        <f t="shared" ref="E557:F557" si="553">IFERROR(C557/($B557*$H$4),"")</f>
        <v/>
      </c>
      <c r="F557" s="131" t="str">
        <f t="shared" si="553"/>
        <v/>
      </c>
      <c r="G557" s="131" t="str">
        <f>IF(ISBLANK(C557),"",(POWER(E557-AVERAGE(E:E),2)+POWER(F557-AVERAGE(F:F),2)))</f>
        <v/>
      </c>
      <c r="H557" s="5"/>
      <c r="I557" s="5"/>
      <c r="J557" s="5"/>
      <c r="K557" s="5"/>
      <c r="L557" s="5"/>
      <c r="M557" s="5"/>
      <c r="N557" s="5"/>
      <c r="O557" s="5"/>
      <c r="P557" s="5"/>
      <c r="Q557" s="5"/>
    </row>
    <row r="558" spans="1:17" ht="12.75">
      <c r="A558" s="194"/>
      <c r="B558" s="188"/>
      <c r="C558" s="166"/>
      <c r="D558" s="188"/>
      <c r="E558" s="131" t="str">
        <f t="shared" ref="E558:F558" si="554">IFERROR(C558/($B558*$H$4),"")</f>
        <v/>
      </c>
      <c r="F558" s="131" t="str">
        <f t="shared" si="554"/>
        <v/>
      </c>
      <c r="G558" s="131" t="str">
        <f>IF(ISBLANK(C558),"",(POWER(E558-AVERAGE(E:E),2)+POWER(F558-AVERAGE(F:F),2)))</f>
        <v/>
      </c>
      <c r="H558" s="5"/>
      <c r="I558" s="5"/>
      <c r="J558" s="5"/>
      <c r="K558" s="5"/>
      <c r="L558" s="5"/>
      <c r="M558" s="5"/>
      <c r="N558" s="5"/>
      <c r="O558" s="5"/>
      <c r="P558" s="5"/>
      <c r="Q558" s="5"/>
    </row>
    <row r="559" spans="1:17" ht="12.75">
      <c r="A559" s="194"/>
      <c r="B559" s="188"/>
      <c r="C559" s="166"/>
      <c r="D559" s="188"/>
      <c r="E559" s="131" t="str">
        <f t="shared" ref="E559:F559" si="555">IFERROR(C559/($B559*$H$4),"")</f>
        <v/>
      </c>
      <c r="F559" s="131" t="str">
        <f t="shared" si="555"/>
        <v/>
      </c>
      <c r="G559" s="131" t="str">
        <f>IF(ISBLANK(C559),"",(POWER(E559-AVERAGE(E:E),2)+POWER(F559-AVERAGE(F:F),2)))</f>
        <v/>
      </c>
      <c r="H559" s="5"/>
      <c r="I559" s="5"/>
      <c r="J559" s="5"/>
      <c r="K559" s="5"/>
      <c r="L559" s="5"/>
      <c r="M559" s="5"/>
      <c r="N559" s="5"/>
      <c r="O559" s="5"/>
      <c r="P559" s="5"/>
      <c r="Q559" s="5"/>
    </row>
    <row r="560" spans="1:17" ht="12.75">
      <c r="A560" s="194"/>
      <c r="B560" s="188"/>
      <c r="C560" s="166"/>
      <c r="D560" s="188"/>
      <c r="E560" s="131" t="str">
        <f t="shared" ref="E560:F560" si="556">IFERROR(C560/($B560*$H$4),"")</f>
        <v/>
      </c>
      <c r="F560" s="131" t="str">
        <f t="shared" si="556"/>
        <v/>
      </c>
      <c r="G560" s="131" t="str">
        <f>IF(ISBLANK(C560),"",(POWER(E560-AVERAGE(E:E),2)+POWER(F560-AVERAGE(F:F),2)))</f>
        <v/>
      </c>
      <c r="H560" s="5"/>
      <c r="I560" s="5"/>
      <c r="J560" s="5"/>
      <c r="K560" s="5"/>
      <c r="L560" s="5"/>
      <c r="M560" s="5"/>
      <c r="N560" s="5"/>
      <c r="O560" s="5"/>
      <c r="P560" s="5"/>
      <c r="Q560" s="5"/>
    </row>
    <row r="561" spans="1:17" ht="12.75">
      <c r="A561" s="194"/>
      <c r="B561" s="188"/>
      <c r="C561" s="166"/>
      <c r="D561" s="188"/>
      <c r="E561" s="131" t="str">
        <f t="shared" ref="E561:F561" si="557">IFERROR(C561/($B561*$H$4),"")</f>
        <v/>
      </c>
      <c r="F561" s="131" t="str">
        <f t="shared" si="557"/>
        <v/>
      </c>
      <c r="G561" s="131" t="str">
        <f>IF(ISBLANK(C561),"",(POWER(E561-AVERAGE(E:E),2)+POWER(F561-AVERAGE(F:F),2)))</f>
        <v/>
      </c>
      <c r="H561" s="5"/>
      <c r="I561" s="5"/>
      <c r="J561" s="5"/>
      <c r="K561" s="5"/>
      <c r="L561" s="5"/>
      <c r="M561" s="5"/>
      <c r="N561" s="5"/>
      <c r="O561" s="5"/>
      <c r="P561" s="5"/>
      <c r="Q561" s="5"/>
    </row>
    <row r="562" spans="1:17" ht="12.75">
      <c r="A562" s="194"/>
      <c r="B562" s="188"/>
      <c r="C562" s="166"/>
      <c r="D562" s="188"/>
      <c r="E562" s="131" t="str">
        <f t="shared" ref="E562:F562" si="558">IFERROR(C562/($B562*$H$4),"")</f>
        <v/>
      </c>
      <c r="F562" s="131" t="str">
        <f t="shared" si="558"/>
        <v/>
      </c>
      <c r="G562" s="131" t="str">
        <f>IF(ISBLANK(C562),"",(POWER(E562-AVERAGE(E:E),2)+POWER(F562-AVERAGE(F:F),2)))</f>
        <v/>
      </c>
      <c r="H562" s="5"/>
      <c r="I562" s="5"/>
      <c r="J562" s="5"/>
      <c r="K562" s="5"/>
      <c r="L562" s="5"/>
      <c r="M562" s="5"/>
      <c r="N562" s="5"/>
      <c r="O562" s="5"/>
      <c r="P562" s="5"/>
      <c r="Q562" s="5"/>
    </row>
    <row r="563" spans="1:17" ht="12.75">
      <c r="A563" s="194"/>
      <c r="B563" s="188"/>
      <c r="C563" s="166"/>
      <c r="D563" s="188"/>
      <c r="E563" s="131" t="str">
        <f t="shared" ref="E563:F563" si="559">IFERROR(C563/($B563*$H$4),"")</f>
        <v/>
      </c>
      <c r="F563" s="131" t="str">
        <f t="shared" si="559"/>
        <v/>
      </c>
      <c r="G563" s="131" t="str">
        <f>IF(ISBLANK(C563),"",(POWER(E563-AVERAGE(E:E),2)+POWER(F563-AVERAGE(F:F),2)))</f>
        <v/>
      </c>
      <c r="H563" s="5"/>
      <c r="I563" s="5"/>
      <c r="J563" s="5"/>
      <c r="K563" s="5"/>
      <c r="L563" s="5"/>
      <c r="M563" s="5"/>
      <c r="N563" s="5"/>
      <c r="O563" s="5"/>
      <c r="P563" s="5"/>
      <c r="Q563" s="5"/>
    </row>
    <row r="564" spans="1:17" ht="12.75">
      <c r="A564" s="194"/>
      <c r="B564" s="188"/>
      <c r="C564" s="166"/>
      <c r="D564" s="188"/>
      <c r="E564" s="131" t="str">
        <f t="shared" ref="E564:F564" si="560">IFERROR(C564/($B564*$H$4),"")</f>
        <v/>
      </c>
      <c r="F564" s="131" t="str">
        <f t="shared" si="560"/>
        <v/>
      </c>
      <c r="G564" s="131" t="str">
        <f>IF(ISBLANK(C564),"",(POWER(E564-AVERAGE(E:E),2)+POWER(F564-AVERAGE(F:F),2)))</f>
        <v/>
      </c>
      <c r="H564" s="5"/>
      <c r="I564" s="5"/>
      <c r="J564" s="5"/>
      <c r="K564" s="5"/>
      <c r="L564" s="5"/>
      <c r="M564" s="5"/>
      <c r="N564" s="5"/>
      <c r="O564" s="5"/>
      <c r="P564" s="5"/>
      <c r="Q564" s="5"/>
    </row>
    <row r="565" spans="1:17" ht="12.75">
      <c r="A565" s="194"/>
      <c r="B565" s="188"/>
      <c r="C565" s="166"/>
      <c r="D565" s="188"/>
      <c r="E565" s="131" t="str">
        <f t="shared" ref="E565:F565" si="561">IFERROR(C565/($B565*$H$4),"")</f>
        <v/>
      </c>
      <c r="F565" s="131" t="str">
        <f t="shared" si="561"/>
        <v/>
      </c>
      <c r="G565" s="131" t="str">
        <f>IF(ISBLANK(C565),"",(POWER(E565-AVERAGE(E:E),2)+POWER(F565-AVERAGE(F:F),2)))</f>
        <v/>
      </c>
      <c r="H565" s="5"/>
      <c r="I565" s="5"/>
      <c r="J565" s="5"/>
      <c r="K565" s="5"/>
      <c r="L565" s="5"/>
      <c r="M565" s="5"/>
      <c r="N565" s="5"/>
      <c r="O565" s="5"/>
      <c r="P565" s="5"/>
      <c r="Q565" s="5"/>
    </row>
    <row r="566" spans="1:17" ht="12.75">
      <c r="A566" s="194"/>
      <c r="B566" s="188"/>
      <c r="C566" s="166"/>
      <c r="D566" s="188"/>
      <c r="E566" s="131" t="str">
        <f t="shared" ref="E566:F566" si="562">IFERROR(C566/($B566*$H$4),"")</f>
        <v/>
      </c>
      <c r="F566" s="131" t="str">
        <f t="shared" si="562"/>
        <v/>
      </c>
      <c r="G566" s="131" t="str">
        <f>IF(ISBLANK(C566),"",(POWER(E566-AVERAGE(E:E),2)+POWER(F566-AVERAGE(F:F),2)))</f>
        <v/>
      </c>
      <c r="H566" s="5"/>
      <c r="I566" s="5"/>
      <c r="J566" s="5"/>
      <c r="K566" s="5"/>
      <c r="L566" s="5"/>
      <c r="M566" s="5"/>
      <c r="N566" s="5"/>
      <c r="O566" s="5"/>
      <c r="P566" s="5"/>
      <c r="Q566" s="5"/>
    </row>
    <row r="567" spans="1:17" ht="12.75">
      <c r="A567" s="194"/>
      <c r="B567" s="188"/>
      <c r="C567" s="166"/>
      <c r="D567" s="188"/>
      <c r="E567" s="131" t="str">
        <f t="shared" ref="E567:F567" si="563">IFERROR(C567/($B567*$H$4),"")</f>
        <v/>
      </c>
      <c r="F567" s="131" t="str">
        <f t="shared" si="563"/>
        <v/>
      </c>
      <c r="G567" s="131" t="str">
        <f>IF(ISBLANK(C567),"",(POWER(E567-AVERAGE(E:E),2)+POWER(F567-AVERAGE(F:F),2)))</f>
        <v/>
      </c>
      <c r="H567" s="5"/>
      <c r="I567" s="5"/>
      <c r="J567" s="5"/>
      <c r="K567" s="5"/>
      <c r="L567" s="5"/>
      <c r="M567" s="5"/>
      <c r="N567" s="5"/>
      <c r="O567" s="5"/>
      <c r="P567" s="5"/>
      <c r="Q567" s="5"/>
    </row>
    <row r="568" spans="1:17" ht="12.75">
      <c r="A568" s="194"/>
      <c r="B568" s="188"/>
      <c r="C568" s="166"/>
      <c r="D568" s="188"/>
      <c r="E568" s="131" t="str">
        <f t="shared" ref="E568:F568" si="564">IFERROR(C568/($B568*$H$4),"")</f>
        <v/>
      </c>
      <c r="F568" s="131" t="str">
        <f t="shared" si="564"/>
        <v/>
      </c>
      <c r="G568" s="131" t="str">
        <f>IF(ISBLANK(C568),"",(POWER(E568-AVERAGE(E:E),2)+POWER(F568-AVERAGE(F:F),2)))</f>
        <v/>
      </c>
      <c r="H568" s="5"/>
      <c r="I568" s="5"/>
      <c r="J568" s="5"/>
      <c r="K568" s="5"/>
      <c r="L568" s="5"/>
      <c r="M568" s="5"/>
      <c r="N568" s="5"/>
      <c r="O568" s="5"/>
      <c r="P568" s="5"/>
      <c r="Q568" s="5"/>
    </row>
    <row r="569" spans="1:17" ht="12.75">
      <c r="A569" s="194"/>
      <c r="B569" s="188"/>
      <c r="C569" s="166"/>
      <c r="D569" s="188"/>
      <c r="E569" s="131" t="str">
        <f t="shared" ref="E569:F569" si="565">IFERROR(C569/($B569*$H$4),"")</f>
        <v/>
      </c>
      <c r="F569" s="131" t="str">
        <f t="shared" si="565"/>
        <v/>
      </c>
      <c r="G569" s="131" t="str">
        <f>IF(ISBLANK(C569),"",(POWER(E569-AVERAGE(E:E),2)+POWER(F569-AVERAGE(F:F),2)))</f>
        <v/>
      </c>
      <c r="H569" s="5"/>
      <c r="I569" s="5"/>
      <c r="J569" s="5"/>
      <c r="K569" s="5"/>
      <c r="L569" s="5"/>
      <c r="M569" s="5"/>
      <c r="N569" s="5"/>
      <c r="O569" s="5"/>
      <c r="P569" s="5"/>
      <c r="Q569" s="5"/>
    </row>
    <row r="570" spans="1:17" ht="12.75">
      <c r="A570" s="194"/>
      <c r="B570" s="188"/>
      <c r="C570" s="166"/>
      <c r="D570" s="188"/>
      <c r="E570" s="131" t="str">
        <f t="shared" ref="E570:F570" si="566">IFERROR(C570/($B570*$H$4),"")</f>
        <v/>
      </c>
      <c r="F570" s="131" t="str">
        <f t="shared" si="566"/>
        <v/>
      </c>
      <c r="G570" s="131" t="str">
        <f>IF(ISBLANK(C570),"",(POWER(E570-AVERAGE(E:E),2)+POWER(F570-AVERAGE(F:F),2)))</f>
        <v/>
      </c>
      <c r="H570" s="5"/>
      <c r="I570" s="5"/>
      <c r="J570" s="5"/>
      <c r="K570" s="5"/>
      <c r="L570" s="5"/>
      <c r="M570" s="5"/>
      <c r="N570" s="5"/>
      <c r="O570" s="5"/>
      <c r="P570" s="5"/>
      <c r="Q570" s="5"/>
    </row>
    <row r="571" spans="1:17" ht="12.75">
      <c r="A571" s="194"/>
      <c r="B571" s="188"/>
      <c r="C571" s="166"/>
      <c r="D571" s="188"/>
      <c r="E571" s="131" t="str">
        <f t="shared" ref="E571:F571" si="567">IFERROR(C571/($B571*$H$4),"")</f>
        <v/>
      </c>
      <c r="F571" s="131" t="str">
        <f t="shared" si="567"/>
        <v/>
      </c>
      <c r="G571" s="131" t="str">
        <f>IF(ISBLANK(C571),"",(POWER(E571-AVERAGE(E:E),2)+POWER(F571-AVERAGE(F:F),2)))</f>
        <v/>
      </c>
      <c r="H571" s="5"/>
      <c r="I571" s="5"/>
      <c r="J571" s="5"/>
      <c r="K571" s="5"/>
      <c r="L571" s="5"/>
      <c r="M571" s="5"/>
      <c r="N571" s="5"/>
      <c r="O571" s="5"/>
      <c r="P571" s="5"/>
      <c r="Q571" s="5"/>
    </row>
    <row r="572" spans="1:17" ht="12.75">
      <c r="A572" s="194"/>
      <c r="B572" s="188"/>
      <c r="C572" s="166"/>
      <c r="D572" s="188"/>
      <c r="E572" s="131" t="str">
        <f t="shared" ref="E572:F572" si="568">IFERROR(C572/($B572*$H$4),"")</f>
        <v/>
      </c>
      <c r="F572" s="131" t="str">
        <f t="shared" si="568"/>
        <v/>
      </c>
      <c r="G572" s="131" t="str">
        <f>IF(ISBLANK(C572),"",(POWER(E572-AVERAGE(E:E),2)+POWER(F572-AVERAGE(F:F),2)))</f>
        <v/>
      </c>
      <c r="H572" s="5"/>
      <c r="I572" s="5"/>
      <c r="J572" s="5"/>
      <c r="K572" s="5"/>
      <c r="L572" s="5"/>
      <c r="M572" s="5"/>
      <c r="N572" s="5"/>
      <c r="O572" s="5"/>
      <c r="P572" s="5"/>
      <c r="Q572" s="5"/>
    </row>
    <row r="573" spans="1:17" ht="12.75">
      <c r="A573" s="194"/>
      <c r="B573" s="188"/>
      <c r="C573" s="166"/>
      <c r="D573" s="188"/>
      <c r="E573" s="131" t="str">
        <f t="shared" ref="E573:F573" si="569">IFERROR(C573/($B573*$H$4),"")</f>
        <v/>
      </c>
      <c r="F573" s="131" t="str">
        <f t="shared" si="569"/>
        <v/>
      </c>
      <c r="G573" s="131" t="str">
        <f>IF(ISBLANK(C573),"",(POWER(E573-AVERAGE(E:E),2)+POWER(F573-AVERAGE(F:F),2)))</f>
        <v/>
      </c>
      <c r="H573" s="5"/>
      <c r="I573" s="5"/>
      <c r="J573" s="5"/>
      <c r="K573" s="5"/>
      <c r="L573" s="5"/>
      <c r="M573" s="5"/>
      <c r="N573" s="5"/>
      <c r="O573" s="5"/>
      <c r="P573" s="5"/>
      <c r="Q573" s="5"/>
    </row>
    <row r="574" spans="1:17" ht="12.75">
      <c r="A574" s="194"/>
      <c r="B574" s="188"/>
      <c r="C574" s="166"/>
      <c r="D574" s="188"/>
      <c r="E574" s="131" t="str">
        <f t="shared" ref="E574:F574" si="570">IFERROR(C574/($B574*$H$4),"")</f>
        <v/>
      </c>
      <c r="F574" s="131" t="str">
        <f t="shared" si="570"/>
        <v/>
      </c>
      <c r="G574" s="131" t="str">
        <f>IF(ISBLANK(C574),"",(POWER(E574-AVERAGE(E:E),2)+POWER(F574-AVERAGE(F:F),2)))</f>
        <v/>
      </c>
      <c r="H574" s="5"/>
      <c r="I574" s="5"/>
      <c r="J574" s="5"/>
      <c r="K574" s="5"/>
      <c r="L574" s="5"/>
      <c r="M574" s="5"/>
      <c r="N574" s="5"/>
      <c r="O574" s="5"/>
      <c r="P574" s="5"/>
      <c r="Q574" s="5"/>
    </row>
    <row r="575" spans="1:17" ht="12.75">
      <c r="A575" s="194"/>
      <c r="B575" s="188"/>
      <c r="C575" s="166"/>
      <c r="D575" s="188"/>
      <c r="E575" s="131" t="str">
        <f t="shared" ref="E575:F575" si="571">IFERROR(C575/($B575*$H$4),"")</f>
        <v/>
      </c>
      <c r="F575" s="131" t="str">
        <f t="shared" si="571"/>
        <v/>
      </c>
      <c r="G575" s="131" t="str">
        <f>IF(ISBLANK(C575),"",(POWER(E575-AVERAGE(E:E),2)+POWER(F575-AVERAGE(F:F),2)))</f>
        <v/>
      </c>
      <c r="H575" s="5"/>
      <c r="I575" s="5"/>
      <c r="J575" s="5"/>
      <c r="K575" s="5"/>
      <c r="L575" s="5"/>
      <c r="M575" s="5"/>
      <c r="N575" s="5"/>
      <c r="O575" s="5"/>
      <c r="P575" s="5"/>
      <c r="Q575" s="5"/>
    </row>
    <row r="576" spans="1:17" ht="12.75">
      <c r="A576" s="194"/>
      <c r="B576" s="188"/>
      <c r="C576" s="166"/>
      <c r="D576" s="188"/>
      <c r="E576" s="131" t="str">
        <f t="shared" ref="E576:F576" si="572">IFERROR(C576/($B576*$H$4),"")</f>
        <v/>
      </c>
      <c r="F576" s="131" t="str">
        <f t="shared" si="572"/>
        <v/>
      </c>
      <c r="G576" s="131" t="str">
        <f>IF(ISBLANK(C576),"",(POWER(E576-AVERAGE(E:E),2)+POWER(F576-AVERAGE(F:F),2)))</f>
        <v/>
      </c>
      <c r="H576" s="5"/>
      <c r="I576" s="5"/>
      <c r="J576" s="5"/>
      <c r="K576" s="5"/>
      <c r="L576" s="5"/>
      <c r="M576" s="5"/>
      <c r="N576" s="5"/>
      <c r="O576" s="5"/>
      <c r="P576" s="5"/>
      <c r="Q576" s="5"/>
    </row>
    <row r="577" spans="1:17" ht="12.75">
      <c r="A577" s="194"/>
      <c r="B577" s="188"/>
      <c r="C577" s="166"/>
      <c r="D577" s="188"/>
      <c r="E577" s="131" t="str">
        <f t="shared" ref="E577:F577" si="573">IFERROR(C577/($B577*$H$4),"")</f>
        <v/>
      </c>
      <c r="F577" s="131" t="str">
        <f t="shared" si="573"/>
        <v/>
      </c>
      <c r="G577" s="131" t="str">
        <f>IF(ISBLANK(C577),"",(POWER(E577-AVERAGE(E:E),2)+POWER(F577-AVERAGE(F:F),2)))</f>
        <v/>
      </c>
      <c r="H577" s="5"/>
      <c r="I577" s="5"/>
      <c r="J577" s="5"/>
      <c r="K577" s="5"/>
      <c r="L577" s="5"/>
      <c r="M577" s="5"/>
      <c r="N577" s="5"/>
      <c r="O577" s="5"/>
      <c r="P577" s="5"/>
      <c r="Q577" s="5"/>
    </row>
    <row r="578" spans="1:17" ht="12.75">
      <c r="A578" s="194"/>
      <c r="B578" s="188"/>
      <c r="C578" s="166"/>
      <c r="D578" s="188"/>
      <c r="E578" s="131" t="str">
        <f t="shared" ref="E578:F578" si="574">IFERROR(C578/($B578*$H$4),"")</f>
        <v/>
      </c>
      <c r="F578" s="131" t="str">
        <f t="shared" si="574"/>
        <v/>
      </c>
      <c r="G578" s="131" t="str">
        <f>IF(ISBLANK(C578),"",(POWER(E578-AVERAGE(E:E),2)+POWER(F578-AVERAGE(F:F),2)))</f>
        <v/>
      </c>
      <c r="H578" s="5"/>
      <c r="I578" s="5"/>
      <c r="J578" s="5"/>
      <c r="K578" s="5"/>
      <c r="L578" s="5"/>
      <c r="M578" s="5"/>
      <c r="N578" s="5"/>
      <c r="O578" s="5"/>
      <c r="P578" s="5"/>
      <c r="Q578" s="5"/>
    </row>
    <row r="579" spans="1:17" ht="12.75">
      <c r="A579" s="194"/>
      <c r="B579" s="188"/>
      <c r="C579" s="166"/>
      <c r="D579" s="188"/>
      <c r="E579" s="131" t="str">
        <f t="shared" ref="E579:F579" si="575">IFERROR(C579/($B579*$H$4),"")</f>
        <v/>
      </c>
      <c r="F579" s="131" t="str">
        <f t="shared" si="575"/>
        <v/>
      </c>
      <c r="G579" s="131" t="str">
        <f>IF(ISBLANK(C579),"",(POWER(E579-AVERAGE(E:E),2)+POWER(F579-AVERAGE(F:F),2)))</f>
        <v/>
      </c>
      <c r="H579" s="5"/>
      <c r="I579" s="5"/>
      <c r="J579" s="5"/>
      <c r="K579" s="5"/>
      <c r="L579" s="5"/>
      <c r="M579" s="5"/>
      <c r="N579" s="5"/>
      <c r="O579" s="5"/>
      <c r="P579" s="5"/>
      <c r="Q579" s="5"/>
    </row>
    <row r="580" spans="1:17" ht="12.75">
      <c r="A580" s="194"/>
      <c r="B580" s="188"/>
      <c r="C580" s="166"/>
      <c r="D580" s="188"/>
      <c r="E580" s="131" t="str">
        <f t="shared" ref="E580:F580" si="576">IFERROR(C580/($B580*$H$4),"")</f>
        <v/>
      </c>
      <c r="F580" s="131" t="str">
        <f t="shared" si="576"/>
        <v/>
      </c>
      <c r="G580" s="131" t="str">
        <f>IF(ISBLANK(C580),"",(POWER(E580-AVERAGE(E:E),2)+POWER(F580-AVERAGE(F:F),2)))</f>
        <v/>
      </c>
      <c r="H580" s="5"/>
      <c r="I580" s="5"/>
      <c r="J580" s="5"/>
      <c r="K580" s="5"/>
      <c r="L580" s="5"/>
      <c r="M580" s="5"/>
      <c r="N580" s="5"/>
      <c r="O580" s="5"/>
      <c r="P580" s="5"/>
      <c r="Q580" s="5"/>
    </row>
    <row r="581" spans="1:17" ht="12.75">
      <c r="A581" s="194"/>
      <c r="B581" s="188"/>
      <c r="C581" s="166"/>
      <c r="D581" s="188"/>
      <c r="E581" s="131" t="str">
        <f t="shared" ref="E581:F581" si="577">IFERROR(C581/($B581*$H$4),"")</f>
        <v/>
      </c>
      <c r="F581" s="131" t="str">
        <f t="shared" si="577"/>
        <v/>
      </c>
      <c r="G581" s="131" t="str">
        <f>IF(ISBLANK(C581),"",(POWER(E581-AVERAGE(E:E),2)+POWER(F581-AVERAGE(F:F),2)))</f>
        <v/>
      </c>
      <c r="H581" s="5"/>
      <c r="I581" s="5"/>
      <c r="J581" s="5"/>
      <c r="K581" s="5"/>
      <c r="L581" s="5"/>
      <c r="M581" s="5"/>
      <c r="N581" s="5"/>
      <c r="O581" s="5"/>
      <c r="P581" s="5"/>
      <c r="Q581" s="5"/>
    </row>
    <row r="582" spans="1:17" ht="12.75">
      <c r="A582" s="194"/>
      <c r="B582" s="188"/>
      <c r="C582" s="166"/>
      <c r="D582" s="188"/>
      <c r="E582" s="131" t="str">
        <f t="shared" ref="E582:F582" si="578">IFERROR(C582/($B582*$H$4),"")</f>
        <v/>
      </c>
      <c r="F582" s="131" t="str">
        <f t="shared" si="578"/>
        <v/>
      </c>
      <c r="G582" s="131" t="str">
        <f>IF(ISBLANK(C582),"",(POWER(E582-AVERAGE(E:E),2)+POWER(F582-AVERAGE(F:F),2)))</f>
        <v/>
      </c>
      <c r="H582" s="5"/>
      <c r="I582" s="5"/>
      <c r="J582" s="5"/>
      <c r="K582" s="5"/>
      <c r="L582" s="5"/>
      <c r="M582" s="5"/>
      <c r="N582" s="5"/>
      <c r="O582" s="5"/>
      <c r="P582" s="5"/>
      <c r="Q582" s="5"/>
    </row>
    <row r="583" spans="1:17" ht="12.75">
      <c r="A583" s="194"/>
      <c r="B583" s="188"/>
      <c r="C583" s="166"/>
      <c r="D583" s="188"/>
      <c r="E583" s="131" t="str">
        <f t="shared" ref="E583:F583" si="579">IFERROR(C583/($B583*$H$4),"")</f>
        <v/>
      </c>
      <c r="F583" s="131" t="str">
        <f t="shared" si="579"/>
        <v/>
      </c>
      <c r="G583" s="131" t="str">
        <f>IF(ISBLANK(C583),"",(POWER(E583-AVERAGE(E:E),2)+POWER(F583-AVERAGE(F:F),2)))</f>
        <v/>
      </c>
      <c r="H583" s="5"/>
      <c r="I583" s="5"/>
      <c r="J583" s="5"/>
      <c r="K583" s="5"/>
      <c r="L583" s="5"/>
      <c r="M583" s="5"/>
      <c r="N583" s="5"/>
      <c r="O583" s="5"/>
      <c r="P583" s="5"/>
      <c r="Q583" s="5"/>
    </row>
    <row r="584" spans="1:17" ht="12.75">
      <c r="A584" s="194"/>
      <c r="B584" s="188"/>
      <c r="C584" s="166"/>
      <c r="D584" s="188"/>
      <c r="E584" s="131" t="str">
        <f t="shared" ref="E584:F584" si="580">IFERROR(C584/($B584*$H$4),"")</f>
        <v/>
      </c>
      <c r="F584" s="131" t="str">
        <f t="shared" si="580"/>
        <v/>
      </c>
      <c r="G584" s="131" t="str">
        <f>IF(ISBLANK(C584),"",(POWER(E584-AVERAGE(E:E),2)+POWER(F584-AVERAGE(F:F),2)))</f>
        <v/>
      </c>
      <c r="H584" s="5"/>
      <c r="I584" s="5"/>
      <c r="J584" s="5"/>
      <c r="K584" s="5"/>
      <c r="L584" s="5"/>
      <c r="M584" s="5"/>
      <c r="N584" s="5"/>
      <c r="O584" s="5"/>
      <c r="P584" s="5"/>
      <c r="Q584" s="5"/>
    </row>
    <row r="585" spans="1:17" ht="12.75">
      <c r="A585" s="194"/>
      <c r="B585" s="188"/>
      <c r="C585" s="166"/>
      <c r="D585" s="188"/>
      <c r="E585" s="131" t="str">
        <f t="shared" ref="E585:F585" si="581">IFERROR(C585/($B585*$H$4),"")</f>
        <v/>
      </c>
      <c r="F585" s="131" t="str">
        <f t="shared" si="581"/>
        <v/>
      </c>
      <c r="G585" s="131" t="str">
        <f>IF(ISBLANK(C585),"",(POWER(E585-AVERAGE(E:E),2)+POWER(F585-AVERAGE(F:F),2)))</f>
        <v/>
      </c>
      <c r="H585" s="5"/>
      <c r="I585" s="5"/>
      <c r="J585" s="5"/>
      <c r="K585" s="5"/>
      <c r="L585" s="5"/>
      <c r="M585" s="5"/>
      <c r="N585" s="5"/>
      <c r="O585" s="5"/>
      <c r="P585" s="5"/>
      <c r="Q585" s="5"/>
    </row>
    <row r="586" spans="1:17" ht="12.75">
      <c r="A586" s="194"/>
      <c r="B586" s="188"/>
      <c r="C586" s="166"/>
      <c r="D586" s="188"/>
      <c r="E586" s="131" t="str">
        <f t="shared" ref="E586:F586" si="582">IFERROR(C586/($B586*$H$4),"")</f>
        <v/>
      </c>
      <c r="F586" s="131" t="str">
        <f t="shared" si="582"/>
        <v/>
      </c>
      <c r="G586" s="131" t="str">
        <f>IF(ISBLANK(C586),"",(POWER(E586-AVERAGE(E:E),2)+POWER(F586-AVERAGE(F:F),2)))</f>
        <v/>
      </c>
      <c r="H586" s="5"/>
      <c r="I586" s="5"/>
      <c r="J586" s="5"/>
      <c r="K586" s="5"/>
      <c r="L586" s="5"/>
      <c r="M586" s="5"/>
      <c r="N586" s="5"/>
      <c r="O586" s="5"/>
      <c r="P586" s="5"/>
      <c r="Q586" s="5"/>
    </row>
    <row r="587" spans="1:17" ht="12.75">
      <c r="A587" s="194"/>
      <c r="B587" s="188"/>
      <c r="C587" s="166"/>
      <c r="D587" s="188"/>
      <c r="E587" s="131" t="str">
        <f t="shared" ref="E587:F587" si="583">IFERROR(C587/($B587*$H$4),"")</f>
        <v/>
      </c>
      <c r="F587" s="131" t="str">
        <f t="shared" si="583"/>
        <v/>
      </c>
      <c r="G587" s="131" t="str">
        <f>IF(ISBLANK(C587),"",(POWER(E587-AVERAGE(E:E),2)+POWER(F587-AVERAGE(F:F),2)))</f>
        <v/>
      </c>
      <c r="H587" s="5"/>
      <c r="I587" s="5"/>
      <c r="J587" s="5"/>
      <c r="K587" s="5"/>
      <c r="L587" s="5"/>
      <c r="M587" s="5"/>
      <c r="N587" s="5"/>
      <c r="O587" s="5"/>
      <c r="P587" s="5"/>
      <c r="Q587" s="5"/>
    </row>
    <row r="588" spans="1:17" ht="12.75">
      <c r="A588" s="194"/>
      <c r="B588" s="188"/>
      <c r="C588" s="166"/>
      <c r="D588" s="188"/>
      <c r="E588" s="131" t="str">
        <f t="shared" ref="E588:F588" si="584">IFERROR(C588/($B588*$H$4),"")</f>
        <v/>
      </c>
      <c r="F588" s="131" t="str">
        <f t="shared" si="584"/>
        <v/>
      </c>
      <c r="G588" s="131" t="str">
        <f>IF(ISBLANK(C588),"",(POWER(E588-AVERAGE(E:E),2)+POWER(F588-AVERAGE(F:F),2)))</f>
        <v/>
      </c>
      <c r="H588" s="5"/>
      <c r="I588" s="5"/>
      <c r="J588" s="5"/>
      <c r="K588" s="5"/>
      <c r="L588" s="5"/>
      <c r="M588" s="5"/>
      <c r="N588" s="5"/>
      <c r="O588" s="5"/>
      <c r="P588" s="5"/>
      <c r="Q588" s="5"/>
    </row>
    <row r="589" spans="1:17" ht="12.75">
      <c r="A589" s="194"/>
      <c r="B589" s="188"/>
      <c r="C589" s="166"/>
      <c r="D589" s="188"/>
      <c r="E589" s="131" t="str">
        <f t="shared" ref="E589:F589" si="585">IFERROR(C589/($B589*$H$4),"")</f>
        <v/>
      </c>
      <c r="F589" s="131" t="str">
        <f t="shared" si="585"/>
        <v/>
      </c>
      <c r="G589" s="131" t="str">
        <f>IF(ISBLANK(C589),"",(POWER(E589-AVERAGE(E:E),2)+POWER(F589-AVERAGE(F:F),2)))</f>
        <v/>
      </c>
      <c r="H589" s="5"/>
      <c r="I589" s="5"/>
      <c r="J589" s="5"/>
      <c r="K589" s="5"/>
      <c r="L589" s="5"/>
      <c r="M589" s="5"/>
      <c r="N589" s="5"/>
      <c r="O589" s="5"/>
      <c r="P589" s="5"/>
      <c r="Q589" s="5"/>
    </row>
    <row r="590" spans="1:17" ht="12.75">
      <c r="A590" s="194"/>
      <c r="B590" s="188"/>
      <c r="C590" s="166"/>
      <c r="D590" s="188"/>
      <c r="E590" s="131" t="str">
        <f t="shared" ref="E590:F590" si="586">IFERROR(C590/($B590*$H$4),"")</f>
        <v/>
      </c>
      <c r="F590" s="131" t="str">
        <f t="shared" si="586"/>
        <v/>
      </c>
      <c r="G590" s="131" t="str">
        <f>IF(ISBLANK(C590),"",(POWER(E590-AVERAGE(E:E),2)+POWER(F590-AVERAGE(F:F),2)))</f>
        <v/>
      </c>
      <c r="H590" s="5"/>
      <c r="I590" s="5"/>
      <c r="J590" s="5"/>
      <c r="K590" s="5"/>
      <c r="L590" s="5"/>
      <c r="M590" s="5"/>
      <c r="N590" s="5"/>
      <c r="O590" s="5"/>
      <c r="P590" s="5"/>
      <c r="Q590" s="5"/>
    </row>
    <row r="591" spans="1:17" ht="12.75">
      <c r="A591" s="194"/>
      <c r="B591" s="188"/>
      <c r="C591" s="166"/>
      <c r="D591" s="188"/>
      <c r="E591" s="131" t="str">
        <f t="shared" ref="E591:F591" si="587">IFERROR(C591/($B591*$H$4),"")</f>
        <v/>
      </c>
      <c r="F591" s="131" t="str">
        <f t="shared" si="587"/>
        <v/>
      </c>
      <c r="G591" s="131" t="str">
        <f>IF(ISBLANK(C591),"",(POWER(E591-AVERAGE(E:E),2)+POWER(F591-AVERAGE(F:F),2)))</f>
        <v/>
      </c>
      <c r="H591" s="5"/>
      <c r="I591" s="5"/>
      <c r="J591" s="5"/>
      <c r="K591" s="5"/>
      <c r="L591" s="5"/>
      <c r="M591" s="5"/>
      <c r="N591" s="5"/>
      <c r="O591" s="5"/>
      <c r="P591" s="5"/>
      <c r="Q591" s="5"/>
    </row>
    <row r="592" spans="1:17" ht="12.75">
      <c r="A592" s="194"/>
      <c r="B592" s="188"/>
      <c r="C592" s="166"/>
      <c r="D592" s="188"/>
      <c r="E592" s="131" t="str">
        <f t="shared" ref="E592:F592" si="588">IFERROR(C592/($B592*$H$4),"")</f>
        <v/>
      </c>
      <c r="F592" s="131" t="str">
        <f t="shared" si="588"/>
        <v/>
      </c>
      <c r="G592" s="131" t="str">
        <f>IF(ISBLANK(C592),"",(POWER(E592-AVERAGE(E:E),2)+POWER(F592-AVERAGE(F:F),2)))</f>
        <v/>
      </c>
      <c r="H592" s="5"/>
      <c r="I592" s="5"/>
      <c r="J592" s="5"/>
      <c r="K592" s="5"/>
      <c r="L592" s="5"/>
      <c r="M592" s="5"/>
      <c r="N592" s="5"/>
      <c r="O592" s="5"/>
      <c r="P592" s="5"/>
      <c r="Q592" s="5"/>
    </row>
    <row r="593" spans="1:17" ht="12.75">
      <c r="A593" s="194"/>
      <c r="B593" s="188"/>
      <c r="C593" s="166"/>
      <c r="D593" s="188"/>
      <c r="E593" s="131" t="str">
        <f t="shared" ref="E593:F593" si="589">IFERROR(C593/($B593*$H$4),"")</f>
        <v/>
      </c>
      <c r="F593" s="131" t="str">
        <f t="shared" si="589"/>
        <v/>
      </c>
      <c r="G593" s="131" t="str">
        <f>IF(ISBLANK(C593),"",(POWER(E593-AVERAGE(E:E),2)+POWER(F593-AVERAGE(F:F),2)))</f>
        <v/>
      </c>
      <c r="H593" s="5"/>
      <c r="I593" s="5"/>
      <c r="J593" s="5"/>
      <c r="K593" s="5"/>
      <c r="L593" s="5"/>
      <c r="M593" s="5"/>
      <c r="N593" s="5"/>
      <c r="O593" s="5"/>
      <c r="P593" s="5"/>
      <c r="Q593" s="5"/>
    </row>
    <row r="594" spans="1:17" ht="12.75">
      <c r="A594" s="194"/>
      <c r="B594" s="188"/>
      <c r="C594" s="166"/>
      <c r="D594" s="188"/>
      <c r="E594" s="131" t="str">
        <f t="shared" ref="E594:F594" si="590">IFERROR(C594/($B594*$H$4),"")</f>
        <v/>
      </c>
      <c r="F594" s="131" t="str">
        <f t="shared" si="590"/>
        <v/>
      </c>
      <c r="G594" s="131" t="str">
        <f>IF(ISBLANK(C594),"",(POWER(E594-AVERAGE(E:E),2)+POWER(F594-AVERAGE(F:F),2)))</f>
        <v/>
      </c>
      <c r="H594" s="5"/>
      <c r="I594" s="5"/>
      <c r="J594" s="5"/>
      <c r="K594" s="5"/>
      <c r="L594" s="5"/>
      <c r="M594" s="5"/>
      <c r="N594" s="5"/>
      <c r="O594" s="5"/>
      <c r="P594" s="5"/>
      <c r="Q594" s="5"/>
    </row>
    <row r="595" spans="1:17" ht="12.75">
      <c r="A595" s="194"/>
      <c r="B595" s="188"/>
      <c r="C595" s="166"/>
      <c r="D595" s="188"/>
      <c r="E595" s="131" t="str">
        <f t="shared" ref="E595:F595" si="591">IFERROR(C595/($B595*$H$4),"")</f>
        <v/>
      </c>
      <c r="F595" s="131" t="str">
        <f t="shared" si="591"/>
        <v/>
      </c>
      <c r="G595" s="131" t="str">
        <f>IF(ISBLANK(C595),"",(POWER(E595-AVERAGE(E:E),2)+POWER(F595-AVERAGE(F:F),2)))</f>
        <v/>
      </c>
      <c r="H595" s="5"/>
      <c r="I595" s="5"/>
      <c r="J595" s="5"/>
      <c r="K595" s="5"/>
      <c r="L595" s="5"/>
      <c r="M595" s="5"/>
      <c r="N595" s="5"/>
      <c r="O595" s="5"/>
      <c r="P595" s="5"/>
      <c r="Q595" s="5"/>
    </row>
    <row r="596" spans="1:17" ht="12.75">
      <c r="A596" s="194"/>
      <c r="B596" s="188"/>
      <c r="C596" s="166"/>
      <c r="D596" s="188"/>
      <c r="E596" s="131" t="str">
        <f t="shared" ref="E596:F596" si="592">IFERROR(C596/($B596*$H$4),"")</f>
        <v/>
      </c>
      <c r="F596" s="131" t="str">
        <f t="shared" si="592"/>
        <v/>
      </c>
      <c r="G596" s="131" t="str">
        <f>IF(ISBLANK(C596),"",(POWER(E596-AVERAGE(E:E),2)+POWER(F596-AVERAGE(F:F),2)))</f>
        <v/>
      </c>
      <c r="H596" s="5"/>
      <c r="I596" s="5"/>
      <c r="J596" s="5"/>
      <c r="K596" s="5"/>
      <c r="L596" s="5"/>
      <c r="M596" s="5"/>
      <c r="N596" s="5"/>
      <c r="O596" s="5"/>
      <c r="P596" s="5"/>
      <c r="Q596" s="5"/>
    </row>
    <row r="597" spans="1:17" ht="12.75">
      <c r="A597" s="194"/>
      <c r="B597" s="188"/>
      <c r="C597" s="166"/>
      <c r="D597" s="188"/>
      <c r="E597" s="131" t="str">
        <f t="shared" ref="E597:F597" si="593">IFERROR(C597/($B597*$H$4),"")</f>
        <v/>
      </c>
      <c r="F597" s="131" t="str">
        <f t="shared" si="593"/>
        <v/>
      </c>
      <c r="G597" s="131" t="str">
        <f>IF(ISBLANK(C597),"",(POWER(E597-AVERAGE(E:E),2)+POWER(F597-AVERAGE(F:F),2)))</f>
        <v/>
      </c>
      <c r="H597" s="5"/>
      <c r="I597" s="5"/>
      <c r="J597" s="5"/>
      <c r="K597" s="5"/>
      <c r="L597" s="5"/>
      <c r="M597" s="5"/>
      <c r="N597" s="5"/>
      <c r="O597" s="5"/>
      <c r="P597" s="5"/>
      <c r="Q597" s="5"/>
    </row>
    <row r="598" spans="1:17" ht="12.75">
      <c r="A598" s="194"/>
      <c r="B598" s="188"/>
      <c r="C598" s="166"/>
      <c r="D598" s="188"/>
      <c r="E598" s="131" t="str">
        <f t="shared" ref="E598:F598" si="594">IFERROR(C598/($B598*$H$4),"")</f>
        <v/>
      </c>
      <c r="F598" s="131" t="str">
        <f t="shared" si="594"/>
        <v/>
      </c>
      <c r="G598" s="131" t="str">
        <f>IF(ISBLANK(C598),"",(POWER(E598-AVERAGE(E:E),2)+POWER(F598-AVERAGE(F:F),2)))</f>
        <v/>
      </c>
      <c r="H598" s="5"/>
      <c r="I598" s="5"/>
      <c r="J598" s="5"/>
      <c r="K598" s="5"/>
      <c r="L598" s="5"/>
      <c r="M598" s="5"/>
      <c r="N598" s="5"/>
      <c r="O598" s="5"/>
      <c r="P598" s="5"/>
      <c r="Q598" s="5"/>
    </row>
    <row r="599" spans="1:17" ht="12.75">
      <c r="A599" s="194"/>
      <c r="B599" s="188"/>
      <c r="C599" s="166"/>
      <c r="D599" s="188"/>
      <c r="E599" s="131" t="str">
        <f t="shared" ref="E599:F599" si="595">IFERROR(C599/($B599*$H$4),"")</f>
        <v/>
      </c>
      <c r="F599" s="131" t="str">
        <f t="shared" si="595"/>
        <v/>
      </c>
      <c r="G599" s="131" t="str">
        <f>IF(ISBLANK(C599),"",(POWER(E599-AVERAGE(E:E),2)+POWER(F599-AVERAGE(F:F),2)))</f>
        <v/>
      </c>
      <c r="H599" s="5"/>
      <c r="I599" s="5"/>
      <c r="J599" s="5"/>
      <c r="K599" s="5"/>
      <c r="L599" s="5"/>
      <c r="M599" s="5"/>
      <c r="N599" s="5"/>
      <c r="O599" s="5"/>
      <c r="P599" s="5"/>
      <c r="Q599" s="5"/>
    </row>
    <row r="600" spans="1:17" ht="12.75">
      <c r="A600" s="194"/>
      <c r="B600" s="188"/>
      <c r="C600" s="166"/>
      <c r="D600" s="188"/>
      <c r="E600" s="131" t="str">
        <f t="shared" ref="E600:F600" si="596">IFERROR(C600/($B600*$H$4),"")</f>
        <v/>
      </c>
      <c r="F600" s="131" t="str">
        <f t="shared" si="596"/>
        <v/>
      </c>
      <c r="G600" s="131" t="str">
        <f>IF(ISBLANK(C600),"",(POWER(E600-AVERAGE(E:E),2)+POWER(F600-AVERAGE(F:F),2)))</f>
        <v/>
      </c>
      <c r="H600" s="5"/>
      <c r="I600" s="5"/>
      <c r="J600" s="5"/>
      <c r="K600" s="5"/>
      <c r="L600" s="5"/>
      <c r="M600" s="5"/>
      <c r="N600" s="5"/>
      <c r="O600" s="5"/>
      <c r="P600" s="5"/>
      <c r="Q600" s="5"/>
    </row>
    <row r="601" spans="1:17" ht="12.75">
      <c r="A601" s="194"/>
      <c r="B601" s="188"/>
      <c r="C601" s="166"/>
      <c r="D601" s="188"/>
      <c r="E601" s="131" t="str">
        <f t="shared" ref="E601:F601" si="597">IFERROR(C601/($B601*$H$4),"")</f>
        <v/>
      </c>
      <c r="F601" s="131" t="str">
        <f t="shared" si="597"/>
        <v/>
      </c>
      <c r="G601" s="131" t="str">
        <f>IF(ISBLANK(C601),"",(POWER(E601-AVERAGE(E:E),2)+POWER(F601-AVERAGE(F:F),2)))</f>
        <v/>
      </c>
      <c r="H601" s="5"/>
      <c r="I601" s="5"/>
      <c r="J601" s="5"/>
      <c r="K601" s="5"/>
      <c r="L601" s="5"/>
      <c r="M601" s="5"/>
      <c r="N601" s="5"/>
      <c r="O601" s="5"/>
      <c r="P601" s="5"/>
      <c r="Q601" s="5"/>
    </row>
    <row r="602" spans="1:17" ht="12.75">
      <c r="A602" s="194"/>
      <c r="B602" s="188"/>
      <c r="C602" s="166"/>
      <c r="D602" s="188"/>
      <c r="E602" s="131" t="str">
        <f t="shared" ref="E602:F602" si="598">IFERROR(C602/($B602*$H$4),"")</f>
        <v/>
      </c>
      <c r="F602" s="131" t="str">
        <f t="shared" si="598"/>
        <v/>
      </c>
      <c r="G602" s="131" t="str">
        <f>IF(ISBLANK(C602),"",(POWER(E602-AVERAGE(E:E),2)+POWER(F602-AVERAGE(F:F),2)))</f>
        <v/>
      </c>
      <c r="H602" s="5"/>
      <c r="I602" s="5"/>
      <c r="J602" s="5"/>
      <c r="K602" s="5"/>
      <c r="L602" s="5"/>
      <c r="M602" s="5"/>
      <c r="N602" s="5"/>
      <c r="O602" s="5"/>
      <c r="P602" s="5"/>
      <c r="Q602" s="5"/>
    </row>
    <row r="603" spans="1:17" ht="12.75">
      <c r="A603" s="194"/>
      <c r="B603" s="188"/>
      <c r="C603" s="166"/>
      <c r="D603" s="188"/>
      <c r="E603" s="131" t="str">
        <f t="shared" ref="E603:F603" si="599">IFERROR(C603/($B603*$H$4),"")</f>
        <v/>
      </c>
      <c r="F603" s="131" t="str">
        <f t="shared" si="599"/>
        <v/>
      </c>
      <c r="G603" s="131" t="str">
        <f>IF(ISBLANK(C603),"",(POWER(E603-AVERAGE(E:E),2)+POWER(F603-AVERAGE(F:F),2)))</f>
        <v/>
      </c>
      <c r="H603" s="5"/>
      <c r="I603" s="5"/>
      <c r="J603" s="5"/>
      <c r="K603" s="5"/>
      <c r="L603" s="5"/>
      <c r="M603" s="5"/>
      <c r="N603" s="5"/>
      <c r="O603" s="5"/>
      <c r="P603" s="5"/>
      <c r="Q603" s="5"/>
    </row>
    <row r="604" spans="1:17" ht="12.75">
      <c r="A604" s="194"/>
      <c r="B604" s="188"/>
      <c r="C604" s="166"/>
      <c r="D604" s="188"/>
      <c r="E604" s="131" t="str">
        <f t="shared" ref="E604:F604" si="600">IFERROR(C604/($B604*$H$4),"")</f>
        <v/>
      </c>
      <c r="F604" s="131" t="str">
        <f t="shared" si="600"/>
        <v/>
      </c>
      <c r="G604" s="131" t="str">
        <f>IF(ISBLANK(C604),"",(POWER(E604-AVERAGE(E:E),2)+POWER(F604-AVERAGE(F:F),2)))</f>
        <v/>
      </c>
      <c r="H604" s="5"/>
      <c r="I604" s="5"/>
      <c r="J604" s="5"/>
      <c r="K604" s="5"/>
      <c r="L604" s="5"/>
      <c r="M604" s="5"/>
      <c r="N604" s="5"/>
      <c r="O604" s="5"/>
      <c r="P604" s="5"/>
      <c r="Q604" s="5"/>
    </row>
    <row r="605" spans="1:17" ht="12.75">
      <c r="A605" s="194"/>
      <c r="B605" s="188"/>
      <c r="C605" s="166"/>
      <c r="D605" s="188"/>
      <c r="E605" s="131" t="str">
        <f t="shared" ref="E605:F605" si="601">IFERROR(C605/($B605*$H$4),"")</f>
        <v/>
      </c>
      <c r="F605" s="131" t="str">
        <f t="shared" si="601"/>
        <v/>
      </c>
      <c r="G605" s="131" t="str">
        <f>IF(ISBLANK(C605),"",(POWER(E605-AVERAGE(E:E),2)+POWER(F605-AVERAGE(F:F),2)))</f>
        <v/>
      </c>
      <c r="H605" s="5"/>
      <c r="I605" s="5"/>
      <c r="J605" s="5"/>
      <c r="K605" s="5"/>
      <c r="L605" s="5"/>
      <c r="M605" s="5"/>
      <c r="N605" s="5"/>
      <c r="O605" s="5"/>
      <c r="P605" s="5"/>
      <c r="Q605" s="5"/>
    </row>
    <row r="606" spans="1:17" ht="12.75">
      <c r="A606" s="194"/>
      <c r="B606" s="188"/>
      <c r="C606" s="166"/>
      <c r="D606" s="188"/>
      <c r="E606" s="131" t="str">
        <f t="shared" ref="E606:F606" si="602">IFERROR(C606/($B606*$H$4),"")</f>
        <v/>
      </c>
      <c r="F606" s="131" t="str">
        <f t="shared" si="602"/>
        <v/>
      </c>
      <c r="G606" s="131" t="str">
        <f>IF(ISBLANK(C606),"",(POWER(E606-AVERAGE(E:E),2)+POWER(F606-AVERAGE(F:F),2)))</f>
        <v/>
      </c>
      <c r="H606" s="5"/>
      <c r="I606" s="5"/>
      <c r="J606" s="5"/>
      <c r="K606" s="5"/>
      <c r="L606" s="5"/>
      <c r="M606" s="5"/>
      <c r="N606" s="5"/>
      <c r="O606" s="5"/>
      <c r="P606" s="5"/>
      <c r="Q606" s="5"/>
    </row>
    <row r="607" spans="1:17" ht="12.75">
      <c r="A607" s="194"/>
      <c r="B607" s="188"/>
      <c r="C607" s="166"/>
      <c r="D607" s="188"/>
      <c r="E607" s="131" t="str">
        <f t="shared" ref="E607:F607" si="603">IFERROR(C607/($B607*$H$4),"")</f>
        <v/>
      </c>
      <c r="F607" s="131" t="str">
        <f t="shared" si="603"/>
        <v/>
      </c>
      <c r="G607" s="131" t="str">
        <f>IF(ISBLANK(C607),"",(POWER(E607-AVERAGE(E:E),2)+POWER(F607-AVERAGE(F:F),2)))</f>
        <v/>
      </c>
      <c r="H607" s="5"/>
      <c r="I607" s="5"/>
      <c r="J607" s="5"/>
      <c r="K607" s="5"/>
      <c r="L607" s="5"/>
      <c r="M607" s="5"/>
      <c r="N607" s="5"/>
      <c r="O607" s="5"/>
      <c r="P607" s="5"/>
      <c r="Q607" s="5"/>
    </row>
    <row r="608" spans="1:17" ht="12.75">
      <c r="A608" s="194"/>
      <c r="B608" s="188"/>
      <c r="C608" s="166"/>
      <c r="D608" s="188"/>
      <c r="E608" s="131" t="str">
        <f t="shared" ref="E608:F608" si="604">IFERROR(C608/($B608*$H$4),"")</f>
        <v/>
      </c>
      <c r="F608" s="131" t="str">
        <f t="shared" si="604"/>
        <v/>
      </c>
      <c r="G608" s="131" t="str">
        <f>IF(ISBLANK(C608),"",(POWER(E608-AVERAGE(E:E),2)+POWER(F608-AVERAGE(F:F),2)))</f>
        <v/>
      </c>
      <c r="H608" s="5"/>
      <c r="I608" s="5"/>
      <c r="J608" s="5"/>
      <c r="K608" s="5"/>
      <c r="L608" s="5"/>
      <c r="M608" s="5"/>
      <c r="N608" s="5"/>
      <c r="O608" s="5"/>
      <c r="P608" s="5"/>
      <c r="Q608" s="5"/>
    </row>
    <row r="609" spans="1:17" ht="12.75">
      <c r="A609" s="194"/>
      <c r="B609" s="188"/>
      <c r="C609" s="166"/>
      <c r="D609" s="188"/>
      <c r="E609" s="131" t="str">
        <f t="shared" ref="E609:F609" si="605">IFERROR(C609/($B609*$H$4),"")</f>
        <v/>
      </c>
      <c r="F609" s="131" t="str">
        <f t="shared" si="605"/>
        <v/>
      </c>
      <c r="G609" s="131" t="str">
        <f>IF(ISBLANK(C609),"",(POWER(E609-AVERAGE(E:E),2)+POWER(F609-AVERAGE(F:F),2)))</f>
        <v/>
      </c>
      <c r="H609" s="5"/>
      <c r="I609" s="5"/>
      <c r="J609" s="5"/>
      <c r="K609" s="5"/>
      <c r="L609" s="5"/>
      <c r="M609" s="5"/>
      <c r="N609" s="5"/>
      <c r="O609" s="5"/>
      <c r="P609" s="5"/>
      <c r="Q609" s="5"/>
    </row>
    <row r="610" spans="1:17" ht="12.75">
      <c r="A610" s="194"/>
      <c r="B610" s="188"/>
      <c r="C610" s="166"/>
      <c r="D610" s="188"/>
      <c r="E610" s="131" t="str">
        <f t="shared" ref="E610:F610" si="606">IFERROR(C610/($B610*$H$4),"")</f>
        <v/>
      </c>
      <c r="F610" s="131" t="str">
        <f t="shared" si="606"/>
        <v/>
      </c>
      <c r="G610" s="131" t="str">
        <f>IF(ISBLANK(C610),"",(POWER(E610-AVERAGE(E:E),2)+POWER(F610-AVERAGE(F:F),2)))</f>
        <v/>
      </c>
      <c r="H610" s="5"/>
      <c r="I610" s="5"/>
      <c r="J610" s="5"/>
      <c r="K610" s="5"/>
      <c r="L610" s="5"/>
      <c r="M610" s="5"/>
      <c r="N610" s="5"/>
      <c r="O610" s="5"/>
      <c r="P610" s="5"/>
      <c r="Q610" s="5"/>
    </row>
    <row r="611" spans="1:17" ht="12.75">
      <c r="A611" s="194"/>
      <c r="B611" s="188"/>
      <c r="C611" s="166"/>
      <c r="D611" s="188"/>
      <c r="E611" s="131" t="str">
        <f t="shared" ref="E611:F611" si="607">IFERROR(C611/($B611*$H$4),"")</f>
        <v/>
      </c>
      <c r="F611" s="131" t="str">
        <f t="shared" si="607"/>
        <v/>
      </c>
      <c r="G611" s="131" t="str">
        <f>IF(ISBLANK(C611),"",(POWER(E611-AVERAGE(E:E),2)+POWER(F611-AVERAGE(F:F),2)))</f>
        <v/>
      </c>
      <c r="H611" s="5"/>
      <c r="I611" s="5"/>
      <c r="J611" s="5"/>
      <c r="K611" s="5"/>
      <c r="L611" s="5"/>
      <c r="M611" s="5"/>
      <c r="N611" s="5"/>
      <c r="O611" s="5"/>
      <c r="P611" s="5"/>
      <c r="Q611" s="5"/>
    </row>
    <row r="612" spans="1:17" ht="12.75">
      <c r="A612" s="194"/>
      <c r="B612" s="188"/>
      <c r="C612" s="166"/>
      <c r="D612" s="188"/>
      <c r="E612" s="131" t="str">
        <f t="shared" ref="E612:F612" si="608">IFERROR(C612/($B612*$H$4),"")</f>
        <v/>
      </c>
      <c r="F612" s="131" t="str">
        <f t="shared" si="608"/>
        <v/>
      </c>
      <c r="G612" s="131" t="str">
        <f>IF(ISBLANK(C612),"",(POWER(E612-AVERAGE(E:E),2)+POWER(F612-AVERAGE(F:F),2)))</f>
        <v/>
      </c>
      <c r="H612" s="5"/>
      <c r="I612" s="5"/>
      <c r="J612" s="5"/>
      <c r="K612" s="5"/>
      <c r="L612" s="5"/>
      <c r="M612" s="5"/>
      <c r="N612" s="5"/>
      <c r="O612" s="5"/>
      <c r="P612" s="5"/>
      <c r="Q612" s="5"/>
    </row>
    <row r="613" spans="1:17" ht="12.75">
      <c r="A613" s="194"/>
      <c r="B613" s="188"/>
      <c r="C613" s="166"/>
      <c r="D613" s="188"/>
      <c r="E613" s="131" t="str">
        <f t="shared" ref="E613:F613" si="609">IFERROR(C613/($B613*$H$4),"")</f>
        <v/>
      </c>
      <c r="F613" s="131" t="str">
        <f t="shared" si="609"/>
        <v/>
      </c>
      <c r="G613" s="131" t="str">
        <f>IF(ISBLANK(C613),"",(POWER(E613-AVERAGE(E:E),2)+POWER(F613-AVERAGE(F:F),2)))</f>
        <v/>
      </c>
      <c r="H613" s="5"/>
      <c r="I613" s="5"/>
      <c r="J613" s="5"/>
      <c r="K613" s="5"/>
      <c r="L613" s="5"/>
      <c r="M613" s="5"/>
      <c r="N613" s="5"/>
      <c r="O613" s="5"/>
      <c r="P613" s="5"/>
      <c r="Q613" s="5"/>
    </row>
    <row r="614" spans="1:17" ht="12.75">
      <c r="A614" s="194"/>
      <c r="B614" s="188"/>
      <c r="C614" s="166"/>
      <c r="D614" s="188"/>
      <c r="E614" s="131" t="str">
        <f t="shared" ref="E614:F614" si="610">IFERROR(C614/($B614*$H$4),"")</f>
        <v/>
      </c>
      <c r="F614" s="131" t="str">
        <f t="shared" si="610"/>
        <v/>
      </c>
      <c r="G614" s="131" t="str">
        <f>IF(ISBLANK(C614),"",(POWER(E614-AVERAGE(E:E),2)+POWER(F614-AVERAGE(F:F),2)))</f>
        <v/>
      </c>
      <c r="H614" s="5"/>
      <c r="I614" s="5"/>
      <c r="J614" s="5"/>
      <c r="K614" s="5"/>
      <c r="L614" s="5"/>
      <c r="M614" s="5"/>
      <c r="N614" s="5"/>
      <c r="O614" s="5"/>
      <c r="P614" s="5"/>
      <c r="Q614" s="5"/>
    </row>
    <row r="615" spans="1:17" ht="12.75">
      <c r="A615" s="194"/>
      <c r="B615" s="188"/>
      <c r="C615" s="166"/>
      <c r="D615" s="188"/>
      <c r="E615" s="131" t="str">
        <f t="shared" ref="E615:F615" si="611">IFERROR(C615/($B615*$H$4),"")</f>
        <v/>
      </c>
      <c r="F615" s="131" t="str">
        <f t="shared" si="611"/>
        <v/>
      </c>
      <c r="G615" s="131" t="str">
        <f>IF(ISBLANK(C615),"",(POWER(E615-AVERAGE(E:E),2)+POWER(F615-AVERAGE(F:F),2)))</f>
        <v/>
      </c>
      <c r="H615" s="5"/>
      <c r="I615" s="5"/>
      <c r="J615" s="5"/>
      <c r="K615" s="5"/>
      <c r="L615" s="5"/>
      <c r="M615" s="5"/>
      <c r="N615" s="5"/>
      <c r="O615" s="5"/>
      <c r="P615" s="5"/>
      <c r="Q615" s="5"/>
    </row>
    <row r="616" spans="1:17" ht="12.75">
      <c r="A616" s="194"/>
      <c r="B616" s="188"/>
      <c r="C616" s="166"/>
      <c r="D616" s="188"/>
      <c r="E616" s="131" t="str">
        <f t="shared" ref="E616:F616" si="612">IFERROR(C616/($B616*$H$4),"")</f>
        <v/>
      </c>
      <c r="F616" s="131" t="str">
        <f t="shared" si="612"/>
        <v/>
      </c>
      <c r="G616" s="131" t="str">
        <f>IF(ISBLANK(C616),"",(POWER(E616-AVERAGE(E:E),2)+POWER(F616-AVERAGE(F:F),2)))</f>
        <v/>
      </c>
      <c r="H616" s="5"/>
      <c r="I616" s="5"/>
      <c r="J616" s="5"/>
      <c r="K616" s="5"/>
      <c r="L616" s="5"/>
      <c r="M616" s="5"/>
      <c r="N616" s="5"/>
      <c r="O616" s="5"/>
      <c r="P616" s="5"/>
      <c r="Q616" s="5"/>
    </row>
    <row r="617" spans="1:17" ht="12.75">
      <c r="A617" s="194"/>
      <c r="B617" s="188"/>
      <c r="C617" s="166"/>
      <c r="D617" s="188"/>
      <c r="E617" s="131" t="str">
        <f t="shared" ref="E617:F617" si="613">IFERROR(C617/($B617*$H$4),"")</f>
        <v/>
      </c>
      <c r="F617" s="131" t="str">
        <f t="shared" si="613"/>
        <v/>
      </c>
      <c r="G617" s="131" t="str">
        <f>IF(ISBLANK(C617),"",(POWER(E617-AVERAGE(E:E),2)+POWER(F617-AVERAGE(F:F),2)))</f>
        <v/>
      </c>
      <c r="H617" s="5"/>
      <c r="I617" s="5"/>
      <c r="J617" s="5"/>
      <c r="K617" s="5"/>
      <c r="L617" s="5"/>
      <c r="M617" s="5"/>
      <c r="N617" s="5"/>
      <c r="O617" s="5"/>
      <c r="P617" s="5"/>
      <c r="Q617" s="5"/>
    </row>
    <row r="618" spans="1:17" ht="12.75">
      <c r="A618" s="194"/>
      <c r="B618" s="188"/>
      <c r="C618" s="166"/>
      <c r="D618" s="188"/>
      <c r="E618" s="131" t="str">
        <f t="shared" ref="E618:F618" si="614">IFERROR(C618/($B618*$H$4),"")</f>
        <v/>
      </c>
      <c r="F618" s="131" t="str">
        <f t="shared" si="614"/>
        <v/>
      </c>
      <c r="G618" s="131" t="str">
        <f>IF(ISBLANK(C618),"",(POWER(E618-AVERAGE(E:E),2)+POWER(F618-AVERAGE(F:F),2)))</f>
        <v/>
      </c>
      <c r="H618" s="5"/>
      <c r="I618" s="5"/>
      <c r="J618" s="5"/>
      <c r="K618" s="5"/>
      <c r="L618" s="5"/>
      <c r="M618" s="5"/>
      <c r="N618" s="5"/>
      <c r="O618" s="5"/>
      <c r="P618" s="5"/>
      <c r="Q618" s="5"/>
    </row>
    <row r="619" spans="1:17" ht="12.75">
      <c r="A619" s="194"/>
      <c r="B619" s="188"/>
      <c r="C619" s="166"/>
      <c r="D619" s="188"/>
      <c r="E619" s="131" t="str">
        <f t="shared" ref="E619:F619" si="615">IFERROR(C619/($B619*$H$4),"")</f>
        <v/>
      </c>
      <c r="F619" s="131" t="str">
        <f t="shared" si="615"/>
        <v/>
      </c>
      <c r="G619" s="131" t="str">
        <f>IF(ISBLANK(C619),"",(POWER(E619-AVERAGE(E:E),2)+POWER(F619-AVERAGE(F:F),2)))</f>
        <v/>
      </c>
      <c r="H619" s="5"/>
      <c r="I619" s="5"/>
      <c r="J619" s="5"/>
      <c r="K619" s="5"/>
      <c r="L619" s="5"/>
      <c r="M619" s="5"/>
      <c r="N619" s="5"/>
      <c r="O619" s="5"/>
      <c r="P619" s="5"/>
      <c r="Q619" s="5"/>
    </row>
    <row r="620" spans="1:17" ht="12.75">
      <c r="A620" s="194"/>
      <c r="B620" s="188"/>
      <c r="C620" s="166"/>
      <c r="D620" s="188"/>
      <c r="E620" s="131" t="str">
        <f t="shared" ref="E620:F620" si="616">IFERROR(C620/($B620*$H$4),"")</f>
        <v/>
      </c>
      <c r="F620" s="131" t="str">
        <f t="shared" si="616"/>
        <v/>
      </c>
      <c r="G620" s="131" t="str">
        <f>IF(ISBLANK(C620),"",(POWER(E620-AVERAGE(E:E),2)+POWER(F620-AVERAGE(F:F),2)))</f>
        <v/>
      </c>
      <c r="H620" s="5"/>
      <c r="I620" s="5"/>
      <c r="J620" s="5"/>
      <c r="K620" s="5"/>
      <c r="L620" s="5"/>
      <c r="M620" s="5"/>
      <c r="N620" s="5"/>
      <c r="O620" s="5"/>
      <c r="P620" s="5"/>
      <c r="Q620" s="5"/>
    </row>
    <row r="621" spans="1:17" ht="12.75">
      <c r="A621" s="194"/>
      <c r="B621" s="188"/>
      <c r="C621" s="166"/>
      <c r="D621" s="188"/>
      <c r="E621" s="131" t="str">
        <f t="shared" ref="E621:F621" si="617">IFERROR(C621/($B621*$H$4),"")</f>
        <v/>
      </c>
      <c r="F621" s="131" t="str">
        <f t="shared" si="617"/>
        <v/>
      </c>
      <c r="G621" s="131" t="str">
        <f>IF(ISBLANK(C621),"",(POWER(E621-AVERAGE(E:E),2)+POWER(F621-AVERAGE(F:F),2)))</f>
        <v/>
      </c>
      <c r="H621" s="5"/>
      <c r="I621" s="5"/>
      <c r="J621" s="5"/>
      <c r="K621" s="5"/>
      <c r="L621" s="5"/>
      <c r="M621" s="5"/>
      <c r="N621" s="5"/>
      <c r="O621" s="5"/>
      <c r="P621" s="5"/>
      <c r="Q621" s="5"/>
    </row>
    <row r="622" spans="1:17" ht="12.75">
      <c r="A622" s="194"/>
      <c r="B622" s="188"/>
      <c r="C622" s="166"/>
      <c r="D622" s="188"/>
      <c r="E622" s="131" t="str">
        <f t="shared" ref="E622:F622" si="618">IFERROR(C622/($B622*$H$4),"")</f>
        <v/>
      </c>
      <c r="F622" s="131" t="str">
        <f t="shared" si="618"/>
        <v/>
      </c>
      <c r="G622" s="131" t="str">
        <f>IF(ISBLANK(C622),"",(POWER(E622-AVERAGE(E:E),2)+POWER(F622-AVERAGE(F:F),2)))</f>
        <v/>
      </c>
      <c r="H622" s="5"/>
      <c r="I622" s="5"/>
      <c r="J622" s="5"/>
      <c r="K622" s="5"/>
      <c r="L622" s="5"/>
      <c r="M622" s="5"/>
      <c r="N622" s="5"/>
      <c r="O622" s="5"/>
      <c r="P622" s="5"/>
      <c r="Q622" s="5"/>
    </row>
    <row r="623" spans="1:17" ht="12.75">
      <c r="A623" s="194"/>
      <c r="B623" s="188"/>
      <c r="C623" s="166"/>
      <c r="D623" s="188"/>
      <c r="E623" s="131" t="str">
        <f t="shared" ref="E623:F623" si="619">IFERROR(C623/($B623*$H$4),"")</f>
        <v/>
      </c>
      <c r="F623" s="131" t="str">
        <f t="shared" si="619"/>
        <v/>
      </c>
      <c r="G623" s="131" t="str">
        <f>IF(ISBLANK(C623),"",(POWER(E623-AVERAGE(E:E),2)+POWER(F623-AVERAGE(F:F),2)))</f>
        <v/>
      </c>
      <c r="H623" s="5"/>
      <c r="I623" s="5"/>
      <c r="J623" s="5"/>
      <c r="K623" s="5"/>
      <c r="L623" s="5"/>
      <c r="M623" s="5"/>
      <c r="N623" s="5"/>
      <c r="O623" s="5"/>
      <c r="P623" s="5"/>
      <c r="Q623" s="5"/>
    </row>
    <row r="624" spans="1:17" ht="12.75">
      <c r="A624" s="194"/>
      <c r="B624" s="188"/>
      <c r="C624" s="166"/>
      <c r="D624" s="188"/>
      <c r="E624" s="131" t="str">
        <f t="shared" ref="E624:F624" si="620">IFERROR(C624/($B624*$H$4),"")</f>
        <v/>
      </c>
      <c r="F624" s="131" t="str">
        <f t="shared" si="620"/>
        <v/>
      </c>
      <c r="G624" s="131" t="str">
        <f>IF(ISBLANK(C624),"",(POWER(E624-AVERAGE(E:E),2)+POWER(F624-AVERAGE(F:F),2)))</f>
        <v/>
      </c>
      <c r="H624" s="5"/>
      <c r="I624" s="5"/>
      <c r="J624" s="5"/>
      <c r="K624" s="5"/>
      <c r="L624" s="5"/>
      <c r="M624" s="5"/>
      <c r="N624" s="5"/>
      <c r="O624" s="5"/>
      <c r="P624" s="5"/>
      <c r="Q624" s="5"/>
    </row>
    <row r="625" spans="1:17" ht="12.75">
      <c r="A625" s="194"/>
      <c r="B625" s="188"/>
      <c r="C625" s="166"/>
      <c r="D625" s="188"/>
      <c r="E625" s="131" t="str">
        <f t="shared" ref="E625:F625" si="621">IFERROR(C625/($B625*$H$4),"")</f>
        <v/>
      </c>
      <c r="F625" s="131" t="str">
        <f t="shared" si="621"/>
        <v/>
      </c>
      <c r="G625" s="131" t="str">
        <f>IF(ISBLANK(C625),"",(POWER(E625-AVERAGE(E:E),2)+POWER(F625-AVERAGE(F:F),2)))</f>
        <v/>
      </c>
      <c r="H625" s="5"/>
      <c r="I625" s="5"/>
      <c r="J625" s="5"/>
      <c r="K625" s="5"/>
      <c r="L625" s="5"/>
      <c r="M625" s="5"/>
      <c r="N625" s="5"/>
      <c r="O625" s="5"/>
      <c r="P625" s="5"/>
      <c r="Q625" s="5"/>
    </row>
    <row r="626" spans="1:17" ht="12.75">
      <c r="A626" s="194"/>
      <c r="B626" s="188"/>
      <c r="C626" s="166"/>
      <c r="D626" s="188"/>
      <c r="E626" s="131" t="str">
        <f t="shared" ref="E626:F626" si="622">IFERROR(C626/($B626*$H$4),"")</f>
        <v/>
      </c>
      <c r="F626" s="131" t="str">
        <f t="shared" si="622"/>
        <v/>
      </c>
      <c r="G626" s="131" t="str">
        <f>IF(ISBLANK(C626),"",(POWER(E626-AVERAGE(E:E),2)+POWER(F626-AVERAGE(F:F),2)))</f>
        <v/>
      </c>
      <c r="H626" s="5"/>
      <c r="I626" s="5"/>
      <c r="J626" s="5"/>
      <c r="K626" s="5"/>
      <c r="L626" s="5"/>
      <c r="M626" s="5"/>
      <c r="N626" s="5"/>
      <c r="O626" s="5"/>
      <c r="P626" s="5"/>
      <c r="Q626" s="5"/>
    </row>
    <row r="627" spans="1:17" ht="12.75">
      <c r="A627" s="194"/>
      <c r="B627" s="188"/>
      <c r="C627" s="166"/>
      <c r="D627" s="188"/>
      <c r="E627" s="131" t="str">
        <f t="shared" ref="E627:F627" si="623">IFERROR(C627/($B627*$H$4),"")</f>
        <v/>
      </c>
      <c r="F627" s="131" t="str">
        <f t="shared" si="623"/>
        <v/>
      </c>
      <c r="G627" s="131" t="str">
        <f>IF(ISBLANK(C627),"",(POWER(E627-AVERAGE(E:E),2)+POWER(F627-AVERAGE(F:F),2)))</f>
        <v/>
      </c>
      <c r="H627" s="5"/>
      <c r="I627" s="5"/>
      <c r="J627" s="5"/>
      <c r="K627" s="5"/>
      <c r="L627" s="5"/>
      <c r="M627" s="5"/>
      <c r="N627" s="5"/>
      <c r="O627" s="5"/>
      <c r="P627" s="5"/>
      <c r="Q627" s="5"/>
    </row>
    <row r="628" spans="1:17" ht="12.75">
      <c r="A628" s="194"/>
      <c r="B628" s="188"/>
      <c r="C628" s="166"/>
      <c r="D628" s="188"/>
      <c r="E628" s="131" t="str">
        <f t="shared" ref="E628:F628" si="624">IFERROR(C628/($B628*$H$4),"")</f>
        <v/>
      </c>
      <c r="F628" s="131" t="str">
        <f t="shared" si="624"/>
        <v/>
      </c>
      <c r="G628" s="131" t="str">
        <f>IF(ISBLANK(C628),"",(POWER(E628-AVERAGE(E:E),2)+POWER(F628-AVERAGE(F:F),2)))</f>
        <v/>
      </c>
      <c r="H628" s="5"/>
      <c r="I628" s="5"/>
      <c r="J628" s="5"/>
      <c r="K628" s="5"/>
      <c r="L628" s="5"/>
      <c r="M628" s="5"/>
      <c r="N628" s="5"/>
      <c r="O628" s="5"/>
      <c r="P628" s="5"/>
      <c r="Q628" s="5"/>
    </row>
    <row r="629" spans="1:17" ht="12.75">
      <c r="A629" s="194"/>
      <c r="B629" s="188"/>
      <c r="C629" s="166"/>
      <c r="D629" s="188"/>
      <c r="E629" s="131" t="str">
        <f t="shared" ref="E629:F629" si="625">IFERROR(C629/($B629*$H$4),"")</f>
        <v/>
      </c>
      <c r="F629" s="131" t="str">
        <f t="shared" si="625"/>
        <v/>
      </c>
      <c r="G629" s="131" t="str">
        <f>IF(ISBLANK(C629),"",(POWER(E629-AVERAGE(E:E),2)+POWER(F629-AVERAGE(F:F),2)))</f>
        <v/>
      </c>
      <c r="H629" s="5"/>
      <c r="I629" s="5"/>
      <c r="J629" s="5"/>
      <c r="K629" s="5"/>
      <c r="L629" s="5"/>
      <c r="M629" s="5"/>
      <c r="N629" s="5"/>
      <c r="O629" s="5"/>
      <c r="P629" s="5"/>
      <c r="Q629" s="5"/>
    </row>
    <row r="630" spans="1:17" ht="12.75">
      <c r="A630" s="194"/>
      <c r="B630" s="188"/>
      <c r="C630" s="166"/>
      <c r="D630" s="188"/>
      <c r="E630" s="131" t="str">
        <f t="shared" ref="E630:F630" si="626">IFERROR(C630/($B630*$H$4),"")</f>
        <v/>
      </c>
      <c r="F630" s="131" t="str">
        <f t="shared" si="626"/>
        <v/>
      </c>
      <c r="G630" s="131" t="str">
        <f>IF(ISBLANK(C630),"",(POWER(E630-AVERAGE(E:E),2)+POWER(F630-AVERAGE(F:F),2)))</f>
        <v/>
      </c>
      <c r="H630" s="5"/>
      <c r="I630" s="5"/>
      <c r="J630" s="5"/>
      <c r="K630" s="5"/>
      <c r="L630" s="5"/>
      <c r="M630" s="5"/>
      <c r="N630" s="5"/>
      <c r="O630" s="5"/>
      <c r="P630" s="5"/>
      <c r="Q630" s="5"/>
    </row>
    <row r="631" spans="1:17" ht="12.75">
      <c r="A631" s="194"/>
      <c r="B631" s="188"/>
      <c r="C631" s="166"/>
      <c r="D631" s="188"/>
      <c r="E631" s="131" t="str">
        <f t="shared" ref="E631:F631" si="627">IFERROR(C631/($B631*$H$4),"")</f>
        <v/>
      </c>
      <c r="F631" s="131" t="str">
        <f t="shared" si="627"/>
        <v/>
      </c>
      <c r="G631" s="131" t="str">
        <f>IF(ISBLANK(C631),"",(POWER(E631-AVERAGE(E:E),2)+POWER(F631-AVERAGE(F:F),2)))</f>
        <v/>
      </c>
      <c r="H631" s="5"/>
      <c r="I631" s="5"/>
      <c r="J631" s="5"/>
      <c r="K631" s="5"/>
      <c r="L631" s="5"/>
      <c r="M631" s="5"/>
      <c r="N631" s="5"/>
      <c r="O631" s="5"/>
      <c r="P631" s="5"/>
      <c r="Q631" s="5"/>
    </row>
    <row r="632" spans="1:17" ht="12.75">
      <c r="A632" s="194"/>
      <c r="B632" s="188"/>
      <c r="C632" s="166"/>
      <c r="D632" s="188"/>
      <c r="E632" s="131" t="str">
        <f t="shared" ref="E632:F632" si="628">IFERROR(C632/($B632*$H$4),"")</f>
        <v/>
      </c>
      <c r="F632" s="131" t="str">
        <f t="shared" si="628"/>
        <v/>
      </c>
      <c r="G632" s="131" t="str">
        <f>IF(ISBLANK(C632),"",(POWER(E632-AVERAGE(E:E),2)+POWER(F632-AVERAGE(F:F),2)))</f>
        <v/>
      </c>
      <c r="H632" s="5"/>
      <c r="I632" s="5"/>
      <c r="J632" s="5"/>
      <c r="K632" s="5"/>
      <c r="L632" s="5"/>
      <c r="M632" s="5"/>
      <c r="N632" s="5"/>
      <c r="O632" s="5"/>
      <c r="P632" s="5"/>
      <c r="Q632" s="5"/>
    </row>
    <row r="633" spans="1:17" ht="12.75">
      <c r="A633" s="194"/>
      <c r="B633" s="188"/>
      <c r="C633" s="166"/>
      <c r="D633" s="188"/>
      <c r="E633" s="131" t="str">
        <f t="shared" ref="E633:F633" si="629">IFERROR(C633/($B633*$H$4),"")</f>
        <v/>
      </c>
      <c r="F633" s="131" t="str">
        <f t="shared" si="629"/>
        <v/>
      </c>
      <c r="G633" s="131" t="str">
        <f>IF(ISBLANK(C633),"",(POWER(E633-AVERAGE(E:E),2)+POWER(F633-AVERAGE(F:F),2)))</f>
        <v/>
      </c>
      <c r="H633" s="5"/>
      <c r="I633" s="5"/>
      <c r="J633" s="5"/>
      <c r="K633" s="5"/>
      <c r="L633" s="5"/>
      <c r="M633" s="5"/>
      <c r="N633" s="5"/>
      <c r="O633" s="5"/>
      <c r="P633" s="5"/>
      <c r="Q633" s="5"/>
    </row>
    <row r="634" spans="1:17" ht="12.75">
      <c r="A634" s="194"/>
      <c r="B634" s="188"/>
      <c r="C634" s="166"/>
      <c r="D634" s="188"/>
      <c r="E634" s="131" t="str">
        <f t="shared" ref="E634:F634" si="630">IFERROR(C634/($B634*$H$4),"")</f>
        <v/>
      </c>
      <c r="F634" s="131" t="str">
        <f t="shared" si="630"/>
        <v/>
      </c>
      <c r="G634" s="131" t="str">
        <f>IF(ISBLANK(C634),"",(POWER(E634-AVERAGE(E:E),2)+POWER(F634-AVERAGE(F:F),2)))</f>
        <v/>
      </c>
      <c r="H634" s="5"/>
      <c r="I634" s="5"/>
      <c r="J634" s="5"/>
      <c r="K634" s="5"/>
      <c r="L634" s="5"/>
      <c r="M634" s="5"/>
      <c r="N634" s="5"/>
      <c r="O634" s="5"/>
      <c r="P634" s="5"/>
      <c r="Q634" s="5"/>
    </row>
    <row r="635" spans="1:17" ht="12.75">
      <c r="A635" s="194"/>
      <c r="B635" s="188"/>
      <c r="C635" s="166"/>
      <c r="D635" s="188"/>
      <c r="E635" s="131" t="str">
        <f t="shared" ref="E635:F635" si="631">IFERROR(C635/($B635*$H$4),"")</f>
        <v/>
      </c>
      <c r="F635" s="131" t="str">
        <f t="shared" si="631"/>
        <v/>
      </c>
      <c r="G635" s="131" t="str">
        <f>IF(ISBLANK(C635),"",(POWER(E635-AVERAGE(E:E),2)+POWER(F635-AVERAGE(F:F),2)))</f>
        <v/>
      </c>
      <c r="H635" s="5"/>
      <c r="I635" s="5"/>
      <c r="J635" s="5"/>
      <c r="K635" s="5"/>
      <c r="L635" s="5"/>
      <c r="M635" s="5"/>
      <c r="N635" s="5"/>
      <c r="O635" s="5"/>
      <c r="P635" s="5"/>
      <c r="Q635" s="5"/>
    </row>
    <row r="636" spans="1:17" ht="12.75">
      <c r="A636" s="194"/>
      <c r="B636" s="188"/>
      <c r="C636" s="166"/>
      <c r="D636" s="188"/>
      <c r="E636" s="131" t="str">
        <f t="shared" ref="E636:F636" si="632">IFERROR(C636/($B636*$H$4),"")</f>
        <v/>
      </c>
      <c r="F636" s="131" t="str">
        <f t="shared" si="632"/>
        <v/>
      </c>
      <c r="G636" s="131" t="str">
        <f>IF(ISBLANK(C636),"",(POWER(E636-AVERAGE(E:E),2)+POWER(F636-AVERAGE(F:F),2)))</f>
        <v/>
      </c>
      <c r="H636" s="5"/>
      <c r="I636" s="5"/>
      <c r="J636" s="5"/>
      <c r="K636" s="5"/>
      <c r="L636" s="5"/>
      <c r="M636" s="5"/>
      <c r="N636" s="5"/>
      <c r="O636" s="5"/>
      <c r="P636" s="5"/>
      <c r="Q636" s="5"/>
    </row>
    <row r="637" spans="1:17" ht="12.75">
      <c r="A637" s="194"/>
      <c r="B637" s="188"/>
      <c r="C637" s="166"/>
      <c r="D637" s="188"/>
      <c r="E637" s="131" t="str">
        <f t="shared" ref="E637:F637" si="633">IFERROR(C637/($B637*$H$4),"")</f>
        <v/>
      </c>
      <c r="F637" s="131" t="str">
        <f t="shared" si="633"/>
        <v/>
      </c>
      <c r="G637" s="131" t="str">
        <f>IF(ISBLANK(C637),"",(POWER(E637-AVERAGE(E:E),2)+POWER(F637-AVERAGE(F:F),2)))</f>
        <v/>
      </c>
      <c r="H637" s="5"/>
      <c r="I637" s="5"/>
      <c r="J637" s="5"/>
      <c r="K637" s="5"/>
      <c r="L637" s="5"/>
      <c r="M637" s="5"/>
      <c r="N637" s="5"/>
      <c r="O637" s="5"/>
      <c r="P637" s="5"/>
      <c r="Q637" s="5"/>
    </row>
    <row r="638" spans="1:17" ht="12.75">
      <c r="A638" s="194"/>
      <c r="B638" s="188"/>
      <c r="C638" s="166"/>
      <c r="D638" s="188"/>
      <c r="E638" s="131" t="str">
        <f t="shared" ref="E638:F638" si="634">IFERROR(C638/($B638*$H$4),"")</f>
        <v/>
      </c>
      <c r="F638" s="131" t="str">
        <f t="shared" si="634"/>
        <v/>
      </c>
      <c r="G638" s="131" t="str">
        <f>IF(ISBLANK(C638),"",(POWER(E638-AVERAGE(E:E),2)+POWER(F638-AVERAGE(F:F),2)))</f>
        <v/>
      </c>
      <c r="H638" s="5"/>
      <c r="I638" s="5"/>
      <c r="J638" s="5"/>
      <c r="K638" s="5"/>
      <c r="L638" s="5"/>
      <c r="M638" s="5"/>
      <c r="N638" s="5"/>
      <c r="O638" s="5"/>
      <c r="P638" s="5"/>
      <c r="Q638" s="5"/>
    </row>
    <row r="639" spans="1:17" ht="12.75">
      <c r="A639" s="194"/>
      <c r="B639" s="188"/>
      <c r="C639" s="166"/>
      <c r="D639" s="188"/>
      <c r="E639" s="131" t="str">
        <f t="shared" ref="E639:F639" si="635">IFERROR(C639/($B639*$H$4),"")</f>
        <v/>
      </c>
      <c r="F639" s="131" t="str">
        <f t="shared" si="635"/>
        <v/>
      </c>
      <c r="G639" s="131" t="str">
        <f>IF(ISBLANK(C639),"",(POWER(E639-AVERAGE(E:E),2)+POWER(F639-AVERAGE(F:F),2)))</f>
        <v/>
      </c>
      <c r="H639" s="5"/>
      <c r="I639" s="5"/>
      <c r="J639" s="5"/>
      <c r="K639" s="5"/>
      <c r="L639" s="5"/>
      <c r="M639" s="5"/>
      <c r="N639" s="5"/>
      <c r="O639" s="5"/>
      <c r="P639" s="5"/>
      <c r="Q639" s="5"/>
    </row>
    <row r="640" spans="1:17" ht="12.75">
      <c r="A640" s="194"/>
      <c r="B640" s="188"/>
      <c r="C640" s="166"/>
      <c r="D640" s="188"/>
      <c r="E640" s="131" t="str">
        <f t="shared" ref="E640:F640" si="636">IFERROR(C640/($B640*$H$4),"")</f>
        <v/>
      </c>
      <c r="F640" s="131" t="str">
        <f t="shared" si="636"/>
        <v/>
      </c>
      <c r="G640" s="131" t="str">
        <f>IF(ISBLANK(C640),"",(POWER(E640-AVERAGE(E:E),2)+POWER(F640-AVERAGE(F:F),2)))</f>
        <v/>
      </c>
      <c r="H640" s="5"/>
      <c r="I640" s="5"/>
      <c r="J640" s="5"/>
      <c r="K640" s="5"/>
      <c r="L640" s="5"/>
      <c r="M640" s="5"/>
      <c r="N640" s="5"/>
      <c r="O640" s="5"/>
      <c r="P640" s="5"/>
      <c r="Q640" s="5"/>
    </row>
    <row r="641" spans="1:17" ht="12.75">
      <c r="A641" s="194"/>
      <c r="B641" s="188"/>
      <c r="C641" s="166"/>
      <c r="D641" s="188"/>
      <c r="E641" s="131" t="str">
        <f t="shared" ref="E641:F641" si="637">IFERROR(C641/($B641*$H$4),"")</f>
        <v/>
      </c>
      <c r="F641" s="131" t="str">
        <f t="shared" si="637"/>
        <v/>
      </c>
      <c r="G641" s="131" t="str">
        <f>IF(ISBLANK(C641),"",(POWER(E641-AVERAGE(E:E),2)+POWER(F641-AVERAGE(F:F),2)))</f>
        <v/>
      </c>
      <c r="H641" s="5"/>
      <c r="I641" s="5"/>
      <c r="J641" s="5"/>
      <c r="K641" s="5"/>
      <c r="L641" s="5"/>
      <c r="M641" s="5"/>
      <c r="N641" s="5"/>
      <c r="O641" s="5"/>
      <c r="P641" s="5"/>
      <c r="Q641" s="5"/>
    </row>
    <row r="642" spans="1:17" ht="12.75">
      <c r="A642" s="194"/>
      <c r="B642" s="188"/>
      <c r="C642" s="166"/>
      <c r="D642" s="188"/>
      <c r="E642" s="131" t="str">
        <f t="shared" ref="E642:F642" si="638">IFERROR(C642/($B642*$H$4),"")</f>
        <v/>
      </c>
      <c r="F642" s="131" t="str">
        <f t="shared" si="638"/>
        <v/>
      </c>
      <c r="G642" s="131" t="str">
        <f>IF(ISBLANK(C642),"",(POWER(E642-AVERAGE(E:E),2)+POWER(F642-AVERAGE(F:F),2)))</f>
        <v/>
      </c>
      <c r="H642" s="5"/>
      <c r="I642" s="5"/>
      <c r="J642" s="5"/>
      <c r="K642" s="5"/>
      <c r="L642" s="5"/>
      <c r="M642" s="5"/>
      <c r="N642" s="5"/>
      <c r="O642" s="5"/>
      <c r="P642" s="5"/>
      <c r="Q642" s="5"/>
    </row>
    <row r="643" spans="1:17" ht="12.75">
      <c r="A643" s="194"/>
      <c r="B643" s="188"/>
      <c r="C643" s="166"/>
      <c r="D643" s="188"/>
      <c r="E643" s="131" t="str">
        <f t="shared" ref="E643:F643" si="639">IFERROR(C643/($B643*$H$4),"")</f>
        <v/>
      </c>
      <c r="F643" s="131" t="str">
        <f t="shared" si="639"/>
        <v/>
      </c>
      <c r="G643" s="131" t="str">
        <f>IF(ISBLANK(C643),"",(POWER(E643-AVERAGE(E:E),2)+POWER(F643-AVERAGE(F:F),2)))</f>
        <v/>
      </c>
      <c r="H643" s="5"/>
      <c r="I643" s="5"/>
      <c r="J643" s="5"/>
      <c r="K643" s="5"/>
      <c r="L643" s="5"/>
      <c r="M643" s="5"/>
      <c r="N643" s="5"/>
      <c r="O643" s="5"/>
      <c r="P643" s="5"/>
      <c r="Q643" s="5"/>
    </row>
    <row r="644" spans="1:17" ht="12.75">
      <c r="A644" s="194"/>
      <c r="B644" s="188"/>
      <c r="C644" s="166"/>
      <c r="D644" s="188"/>
      <c r="E644" s="131" t="str">
        <f t="shared" ref="E644:F644" si="640">IFERROR(C644/($B644*$H$4),"")</f>
        <v/>
      </c>
      <c r="F644" s="131" t="str">
        <f t="shared" si="640"/>
        <v/>
      </c>
      <c r="G644" s="131" t="str">
        <f>IF(ISBLANK(C644),"",(POWER(E644-AVERAGE(E:E),2)+POWER(F644-AVERAGE(F:F),2)))</f>
        <v/>
      </c>
      <c r="H644" s="5"/>
      <c r="I644" s="5"/>
      <c r="J644" s="5"/>
      <c r="K644" s="5"/>
      <c r="L644" s="5"/>
      <c r="M644" s="5"/>
      <c r="N644" s="5"/>
      <c r="O644" s="5"/>
      <c r="P644" s="5"/>
      <c r="Q644" s="5"/>
    </row>
    <row r="645" spans="1:17" ht="12.75">
      <c r="A645" s="194"/>
      <c r="B645" s="188"/>
      <c r="C645" s="166"/>
      <c r="D645" s="188"/>
      <c r="E645" s="131" t="str">
        <f t="shared" ref="E645:F645" si="641">IFERROR(C645/($B645*$H$4),"")</f>
        <v/>
      </c>
      <c r="F645" s="131" t="str">
        <f t="shared" si="641"/>
        <v/>
      </c>
      <c r="G645" s="131" t="str">
        <f>IF(ISBLANK(C645),"",(POWER(E645-AVERAGE(E:E),2)+POWER(F645-AVERAGE(F:F),2)))</f>
        <v/>
      </c>
      <c r="H645" s="5"/>
      <c r="I645" s="5"/>
      <c r="J645" s="5"/>
      <c r="K645" s="5"/>
      <c r="L645" s="5"/>
      <c r="M645" s="5"/>
      <c r="N645" s="5"/>
      <c r="O645" s="5"/>
      <c r="P645" s="5"/>
      <c r="Q645" s="5"/>
    </row>
    <row r="646" spans="1:17" ht="12.75">
      <c r="A646" s="194"/>
      <c r="B646" s="188"/>
      <c r="C646" s="166"/>
      <c r="D646" s="188"/>
      <c r="E646" s="131" t="str">
        <f t="shared" ref="E646:F646" si="642">IFERROR(C646/($B646*$H$4),"")</f>
        <v/>
      </c>
      <c r="F646" s="131" t="str">
        <f t="shared" si="642"/>
        <v/>
      </c>
      <c r="G646" s="131" t="str">
        <f>IF(ISBLANK(C646),"",(POWER(E646-AVERAGE(E:E),2)+POWER(F646-AVERAGE(F:F),2)))</f>
        <v/>
      </c>
      <c r="H646" s="5"/>
      <c r="I646" s="5"/>
      <c r="J646" s="5"/>
      <c r="K646" s="5"/>
      <c r="L646" s="5"/>
      <c r="M646" s="5"/>
      <c r="N646" s="5"/>
      <c r="O646" s="5"/>
      <c r="P646" s="5"/>
      <c r="Q646" s="5"/>
    </row>
    <row r="647" spans="1:17" ht="12.75">
      <c r="A647" s="194"/>
      <c r="B647" s="188"/>
      <c r="C647" s="166"/>
      <c r="D647" s="188"/>
      <c r="E647" s="131" t="str">
        <f t="shared" ref="E647:F647" si="643">IFERROR(C647/($B647*$H$4),"")</f>
        <v/>
      </c>
      <c r="F647" s="131" t="str">
        <f t="shared" si="643"/>
        <v/>
      </c>
      <c r="G647" s="131" t="str">
        <f>IF(ISBLANK(C647),"",(POWER(E647-AVERAGE(E:E),2)+POWER(F647-AVERAGE(F:F),2)))</f>
        <v/>
      </c>
      <c r="H647" s="5"/>
      <c r="I647" s="5"/>
      <c r="J647" s="5"/>
      <c r="K647" s="5"/>
      <c r="L647" s="5"/>
      <c r="M647" s="5"/>
      <c r="N647" s="5"/>
      <c r="O647" s="5"/>
      <c r="P647" s="5"/>
      <c r="Q647" s="5"/>
    </row>
    <row r="648" spans="1:17" ht="12.75">
      <c r="A648" s="194"/>
      <c r="B648" s="188"/>
      <c r="C648" s="166"/>
      <c r="D648" s="188"/>
      <c r="E648" s="131" t="str">
        <f t="shared" ref="E648:F648" si="644">IFERROR(C648/($B648*$H$4),"")</f>
        <v/>
      </c>
      <c r="F648" s="131" t="str">
        <f t="shared" si="644"/>
        <v/>
      </c>
      <c r="G648" s="131" t="str">
        <f>IF(ISBLANK(C648),"",(POWER(E648-AVERAGE(E:E),2)+POWER(F648-AVERAGE(F:F),2)))</f>
        <v/>
      </c>
      <c r="H648" s="5"/>
      <c r="I648" s="5"/>
      <c r="J648" s="5"/>
      <c r="K648" s="5"/>
      <c r="L648" s="5"/>
      <c r="M648" s="5"/>
      <c r="N648" s="5"/>
      <c r="O648" s="5"/>
      <c r="P648" s="5"/>
      <c r="Q648" s="5"/>
    </row>
    <row r="649" spans="1:17" ht="12.75">
      <c r="A649" s="194"/>
      <c r="B649" s="188"/>
      <c r="C649" s="166"/>
      <c r="D649" s="188"/>
      <c r="E649" s="131" t="str">
        <f t="shared" ref="E649:F649" si="645">IFERROR(C649/($B649*$H$4),"")</f>
        <v/>
      </c>
      <c r="F649" s="131" t="str">
        <f t="shared" si="645"/>
        <v/>
      </c>
      <c r="G649" s="131" t="str">
        <f>IF(ISBLANK(C649),"",(POWER(E649-AVERAGE(E:E),2)+POWER(F649-AVERAGE(F:F),2)))</f>
        <v/>
      </c>
      <c r="H649" s="5"/>
      <c r="I649" s="5"/>
      <c r="J649" s="5"/>
      <c r="K649" s="5"/>
      <c r="L649" s="5"/>
      <c r="M649" s="5"/>
      <c r="N649" s="5"/>
      <c r="O649" s="5"/>
      <c r="P649" s="5"/>
      <c r="Q649" s="5"/>
    </row>
    <row r="650" spans="1:17" ht="12.75">
      <c r="A650" s="194"/>
      <c r="B650" s="188"/>
      <c r="C650" s="166"/>
      <c r="D650" s="188"/>
      <c r="E650" s="131" t="str">
        <f t="shared" ref="E650:F650" si="646">IFERROR(C650/($B650*$H$4),"")</f>
        <v/>
      </c>
      <c r="F650" s="131" t="str">
        <f t="shared" si="646"/>
        <v/>
      </c>
      <c r="G650" s="131" t="str">
        <f>IF(ISBLANK(C650),"",(POWER(E650-AVERAGE(E:E),2)+POWER(F650-AVERAGE(F:F),2)))</f>
        <v/>
      </c>
      <c r="H650" s="5"/>
      <c r="I650" s="5"/>
      <c r="J650" s="5"/>
      <c r="K650" s="5"/>
      <c r="L650" s="5"/>
      <c r="M650" s="5"/>
      <c r="N650" s="5"/>
      <c r="O650" s="5"/>
      <c r="P650" s="5"/>
      <c r="Q650" s="5"/>
    </row>
    <row r="651" spans="1:17" ht="12.75">
      <c r="A651" s="194"/>
      <c r="B651" s="188"/>
      <c r="C651" s="166"/>
      <c r="D651" s="188"/>
      <c r="E651" s="131" t="str">
        <f t="shared" ref="E651:F651" si="647">IFERROR(C651/($B651*$H$4),"")</f>
        <v/>
      </c>
      <c r="F651" s="131" t="str">
        <f t="shared" si="647"/>
        <v/>
      </c>
      <c r="G651" s="131" t="str">
        <f>IF(ISBLANK(C651),"",(POWER(E651-AVERAGE(E:E),2)+POWER(F651-AVERAGE(F:F),2)))</f>
        <v/>
      </c>
      <c r="H651" s="5"/>
      <c r="I651" s="5"/>
      <c r="J651" s="5"/>
      <c r="K651" s="5"/>
      <c r="L651" s="5"/>
      <c r="M651" s="5"/>
      <c r="N651" s="5"/>
      <c r="O651" s="5"/>
      <c r="P651" s="5"/>
      <c r="Q651" s="5"/>
    </row>
    <row r="652" spans="1:17" ht="12.75">
      <c r="A652" s="194"/>
      <c r="B652" s="188"/>
      <c r="C652" s="166"/>
      <c r="D652" s="188"/>
      <c r="E652" s="131" t="str">
        <f t="shared" ref="E652:F652" si="648">IFERROR(C652/($B652*$H$4),"")</f>
        <v/>
      </c>
      <c r="F652" s="131" t="str">
        <f t="shared" si="648"/>
        <v/>
      </c>
      <c r="G652" s="131" t="str">
        <f>IF(ISBLANK(C652),"",(POWER(E652-AVERAGE(E:E),2)+POWER(F652-AVERAGE(F:F),2)))</f>
        <v/>
      </c>
      <c r="H652" s="5"/>
      <c r="I652" s="5"/>
      <c r="J652" s="5"/>
      <c r="K652" s="5"/>
      <c r="L652" s="5"/>
      <c r="M652" s="5"/>
      <c r="N652" s="5"/>
      <c r="O652" s="5"/>
      <c r="P652" s="5"/>
      <c r="Q652" s="5"/>
    </row>
    <row r="653" spans="1:17" ht="12.75">
      <c r="A653" s="194"/>
      <c r="B653" s="188"/>
      <c r="C653" s="166"/>
      <c r="D653" s="188"/>
      <c r="E653" s="131" t="str">
        <f t="shared" ref="E653:F653" si="649">IFERROR(C653/($B653*$H$4),"")</f>
        <v/>
      </c>
      <c r="F653" s="131" t="str">
        <f t="shared" si="649"/>
        <v/>
      </c>
      <c r="G653" s="131" t="str">
        <f>IF(ISBLANK(C653),"",(POWER(E653-AVERAGE(E:E),2)+POWER(F653-AVERAGE(F:F),2)))</f>
        <v/>
      </c>
      <c r="H653" s="5"/>
      <c r="I653" s="5"/>
      <c r="J653" s="5"/>
      <c r="K653" s="5"/>
      <c r="L653" s="5"/>
      <c r="M653" s="5"/>
      <c r="N653" s="5"/>
      <c r="O653" s="5"/>
      <c r="P653" s="5"/>
      <c r="Q653" s="5"/>
    </row>
    <row r="654" spans="1:17" ht="12.75">
      <c r="A654" s="194"/>
      <c r="B654" s="188"/>
      <c r="C654" s="166"/>
      <c r="D654" s="188"/>
      <c r="E654" s="131" t="str">
        <f t="shared" ref="E654:F654" si="650">IFERROR(C654/($B654*$H$4),"")</f>
        <v/>
      </c>
      <c r="F654" s="131" t="str">
        <f t="shared" si="650"/>
        <v/>
      </c>
      <c r="G654" s="131" t="str">
        <f>IF(ISBLANK(C654),"",(POWER(E654-AVERAGE(E:E),2)+POWER(F654-AVERAGE(F:F),2)))</f>
        <v/>
      </c>
      <c r="H654" s="5"/>
      <c r="I654" s="5"/>
      <c r="J654" s="5"/>
      <c r="K654" s="5"/>
      <c r="L654" s="5"/>
      <c r="M654" s="5"/>
      <c r="N654" s="5"/>
      <c r="O654" s="5"/>
      <c r="P654" s="5"/>
      <c r="Q654" s="5"/>
    </row>
    <row r="655" spans="1:17" ht="12.75">
      <c r="A655" s="194"/>
      <c r="B655" s="188"/>
      <c r="C655" s="166"/>
      <c r="D655" s="188"/>
      <c r="E655" s="131" t="str">
        <f t="shared" ref="E655:F655" si="651">IFERROR(C655/($B655*$H$4),"")</f>
        <v/>
      </c>
      <c r="F655" s="131" t="str">
        <f t="shared" si="651"/>
        <v/>
      </c>
      <c r="G655" s="131" t="str">
        <f>IF(ISBLANK(C655),"",(POWER(E655-AVERAGE(E:E),2)+POWER(F655-AVERAGE(F:F),2)))</f>
        <v/>
      </c>
      <c r="H655" s="5"/>
      <c r="I655" s="5"/>
      <c r="J655" s="5"/>
      <c r="K655" s="5"/>
      <c r="L655" s="5"/>
      <c r="M655" s="5"/>
      <c r="N655" s="5"/>
      <c r="O655" s="5"/>
      <c r="P655" s="5"/>
      <c r="Q655" s="5"/>
    </row>
    <row r="656" spans="1:17" ht="12.75">
      <c r="A656" s="194"/>
      <c r="B656" s="188"/>
      <c r="C656" s="166"/>
      <c r="D656" s="188"/>
      <c r="E656" s="131" t="str">
        <f t="shared" ref="E656:F656" si="652">IFERROR(C656/($B656*$H$4),"")</f>
        <v/>
      </c>
      <c r="F656" s="131" t="str">
        <f t="shared" si="652"/>
        <v/>
      </c>
      <c r="G656" s="131" t="str">
        <f>IF(ISBLANK(C656),"",(POWER(E656-AVERAGE(E:E),2)+POWER(F656-AVERAGE(F:F),2)))</f>
        <v/>
      </c>
      <c r="H656" s="5"/>
      <c r="I656" s="5"/>
      <c r="J656" s="5"/>
      <c r="K656" s="5"/>
      <c r="L656" s="5"/>
      <c r="M656" s="5"/>
      <c r="N656" s="5"/>
      <c r="O656" s="5"/>
      <c r="P656" s="5"/>
      <c r="Q656" s="5"/>
    </row>
    <row r="657" spans="1:17" ht="12.75">
      <c r="A657" s="194"/>
      <c r="B657" s="188"/>
      <c r="C657" s="166"/>
      <c r="D657" s="188"/>
      <c r="E657" s="131" t="str">
        <f t="shared" ref="E657:F657" si="653">IFERROR(C657/($B657*$H$4),"")</f>
        <v/>
      </c>
      <c r="F657" s="131" t="str">
        <f t="shared" si="653"/>
        <v/>
      </c>
      <c r="G657" s="131" t="str">
        <f>IF(ISBLANK(C657),"",(POWER(E657-AVERAGE(E:E),2)+POWER(F657-AVERAGE(F:F),2)))</f>
        <v/>
      </c>
      <c r="H657" s="5"/>
      <c r="I657" s="5"/>
      <c r="J657" s="5"/>
      <c r="K657" s="5"/>
      <c r="L657" s="5"/>
      <c r="M657" s="5"/>
      <c r="N657" s="5"/>
      <c r="O657" s="5"/>
      <c r="P657" s="5"/>
      <c r="Q657" s="5"/>
    </row>
    <row r="658" spans="1:17" ht="12.75">
      <c r="A658" s="194"/>
      <c r="B658" s="188"/>
      <c r="C658" s="166"/>
      <c r="D658" s="188"/>
      <c r="E658" s="131" t="str">
        <f t="shared" ref="E658:F658" si="654">IFERROR(C658/($B658*$H$4),"")</f>
        <v/>
      </c>
      <c r="F658" s="131" t="str">
        <f t="shared" si="654"/>
        <v/>
      </c>
      <c r="G658" s="131" t="str">
        <f>IF(ISBLANK(C658),"",(POWER(E658-AVERAGE(E:E),2)+POWER(F658-AVERAGE(F:F),2)))</f>
        <v/>
      </c>
      <c r="H658" s="5"/>
      <c r="I658" s="5"/>
      <c r="J658" s="5"/>
      <c r="K658" s="5"/>
      <c r="L658" s="5"/>
      <c r="M658" s="5"/>
      <c r="N658" s="5"/>
      <c r="O658" s="5"/>
      <c r="P658" s="5"/>
      <c r="Q658" s="5"/>
    </row>
    <row r="659" spans="1:17" ht="12.75">
      <c r="A659" s="194"/>
      <c r="B659" s="188"/>
      <c r="C659" s="166"/>
      <c r="D659" s="188"/>
      <c r="E659" s="131" t="str">
        <f t="shared" ref="E659:F659" si="655">IFERROR(C659/($B659*$H$4),"")</f>
        <v/>
      </c>
      <c r="F659" s="131" t="str">
        <f t="shared" si="655"/>
        <v/>
      </c>
      <c r="G659" s="131" t="str">
        <f>IF(ISBLANK(C659),"",(POWER(E659-AVERAGE(E:E),2)+POWER(F659-AVERAGE(F:F),2)))</f>
        <v/>
      </c>
      <c r="H659" s="5"/>
      <c r="I659" s="5"/>
      <c r="J659" s="5"/>
      <c r="K659" s="5"/>
      <c r="L659" s="5"/>
      <c r="M659" s="5"/>
      <c r="N659" s="5"/>
      <c r="O659" s="5"/>
      <c r="P659" s="5"/>
      <c r="Q659" s="5"/>
    </row>
    <row r="660" spans="1:17" ht="12.75">
      <c r="A660" s="194"/>
      <c r="B660" s="188"/>
      <c r="C660" s="166"/>
      <c r="D660" s="188"/>
      <c r="E660" s="131" t="str">
        <f t="shared" ref="E660:F660" si="656">IFERROR(C660/($B660*$H$4),"")</f>
        <v/>
      </c>
      <c r="F660" s="131" t="str">
        <f t="shared" si="656"/>
        <v/>
      </c>
      <c r="G660" s="131" t="str">
        <f>IF(ISBLANK(C660),"",(POWER(E660-AVERAGE(E:E),2)+POWER(F660-AVERAGE(F:F),2)))</f>
        <v/>
      </c>
      <c r="H660" s="5"/>
      <c r="I660" s="5"/>
      <c r="J660" s="5"/>
      <c r="K660" s="5"/>
      <c r="L660" s="5"/>
      <c r="M660" s="5"/>
      <c r="N660" s="5"/>
      <c r="O660" s="5"/>
      <c r="P660" s="5"/>
      <c r="Q660" s="5"/>
    </row>
    <row r="661" spans="1:17" ht="12.75">
      <c r="A661" s="194"/>
      <c r="B661" s="188"/>
      <c r="C661" s="166"/>
      <c r="D661" s="188"/>
      <c r="E661" s="131" t="str">
        <f t="shared" ref="E661:F661" si="657">IFERROR(C661/($B661*$H$4),"")</f>
        <v/>
      </c>
      <c r="F661" s="131" t="str">
        <f t="shared" si="657"/>
        <v/>
      </c>
      <c r="G661" s="131" t="str">
        <f>IF(ISBLANK(C661),"",(POWER(E661-AVERAGE(E:E),2)+POWER(F661-AVERAGE(F:F),2)))</f>
        <v/>
      </c>
      <c r="H661" s="5"/>
      <c r="I661" s="5"/>
      <c r="J661" s="5"/>
      <c r="K661" s="5"/>
      <c r="L661" s="5"/>
      <c r="M661" s="5"/>
      <c r="N661" s="5"/>
      <c r="O661" s="5"/>
      <c r="P661" s="5"/>
      <c r="Q661" s="5"/>
    </row>
    <row r="662" spans="1:17" ht="12.75">
      <c r="A662" s="194"/>
      <c r="B662" s="188"/>
      <c r="C662" s="166"/>
      <c r="D662" s="188"/>
      <c r="E662" s="131" t="str">
        <f t="shared" ref="E662:F662" si="658">IFERROR(C662/($B662*$H$4),"")</f>
        <v/>
      </c>
      <c r="F662" s="131" t="str">
        <f t="shared" si="658"/>
        <v/>
      </c>
      <c r="G662" s="131" t="str">
        <f>IF(ISBLANK(C662),"",(POWER(E662-AVERAGE(E:E),2)+POWER(F662-AVERAGE(F:F),2)))</f>
        <v/>
      </c>
      <c r="H662" s="5"/>
      <c r="I662" s="5"/>
      <c r="J662" s="5"/>
      <c r="K662" s="5"/>
      <c r="L662" s="5"/>
      <c r="M662" s="5"/>
      <c r="N662" s="5"/>
      <c r="O662" s="5"/>
      <c r="P662" s="5"/>
      <c r="Q662" s="5"/>
    </row>
    <row r="663" spans="1:17" ht="12.75">
      <c r="A663" s="194"/>
      <c r="B663" s="188"/>
      <c r="C663" s="166"/>
      <c r="D663" s="188"/>
      <c r="E663" s="131" t="str">
        <f t="shared" ref="E663:F663" si="659">IFERROR(C663/($B663*$H$4),"")</f>
        <v/>
      </c>
      <c r="F663" s="131" t="str">
        <f t="shared" si="659"/>
        <v/>
      </c>
      <c r="G663" s="131" t="str">
        <f>IF(ISBLANK(C663),"",(POWER(E663-AVERAGE(E:E),2)+POWER(F663-AVERAGE(F:F),2)))</f>
        <v/>
      </c>
      <c r="H663" s="5"/>
      <c r="I663" s="5"/>
      <c r="J663" s="5"/>
      <c r="K663" s="5"/>
      <c r="L663" s="5"/>
      <c r="M663" s="5"/>
      <c r="N663" s="5"/>
      <c r="O663" s="5"/>
      <c r="P663" s="5"/>
      <c r="Q663" s="5"/>
    </row>
    <row r="664" spans="1:17" ht="12.75">
      <c r="A664" s="194"/>
      <c r="B664" s="188"/>
      <c r="C664" s="166"/>
      <c r="D664" s="188"/>
      <c r="E664" s="131" t="str">
        <f t="shared" ref="E664:F664" si="660">IFERROR(C664/($B664*$H$4),"")</f>
        <v/>
      </c>
      <c r="F664" s="131" t="str">
        <f t="shared" si="660"/>
        <v/>
      </c>
      <c r="G664" s="131" t="str">
        <f>IF(ISBLANK(C664),"",(POWER(E664-AVERAGE(E:E),2)+POWER(F664-AVERAGE(F:F),2)))</f>
        <v/>
      </c>
      <c r="H664" s="5"/>
      <c r="I664" s="5"/>
      <c r="J664" s="5"/>
      <c r="K664" s="5"/>
      <c r="L664" s="5"/>
      <c r="M664" s="5"/>
      <c r="N664" s="5"/>
      <c r="O664" s="5"/>
      <c r="P664" s="5"/>
      <c r="Q664" s="5"/>
    </row>
    <row r="665" spans="1:17" ht="12.75">
      <c r="A665" s="194"/>
      <c r="B665" s="188"/>
      <c r="C665" s="166"/>
      <c r="D665" s="188"/>
      <c r="E665" s="131" t="str">
        <f t="shared" ref="E665:F665" si="661">IFERROR(C665/($B665*$H$4),"")</f>
        <v/>
      </c>
      <c r="F665" s="131" t="str">
        <f t="shared" si="661"/>
        <v/>
      </c>
      <c r="G665" s="131" t="str">
        <f>IF(ISBLANK(C665),"",(POWER(E665-AVERAGE(E:E),2)+POWER(F665-AVERAGE(F:F),2)))</f>
        <v/>
      </c>
      <c r="H665" s="5"/>
      <c r="I665" s="5"/>
      <c r="J665" s="5"/>
      <c r="K665" s="5"/>
      <c r="L665" s="5"/>
      <c r="M665" s="5"/>
      <c r="N665" s="5"/>
      <c r="O665" s="5"/>
      <c r="P665" s="5"/>
      <c r="Q665" s="5"/>
    </row>
    <row r="666" spans="1:17" ht="12.75">
      <c r="A666" s="194"/>
      <c r="B666" s="188"/>
      <c r="C666" s="166"/>
      <c r="D666" s="188"/>
      <c r="E666" s="131" t="str">
        <f t="shared" ref="E666:F666" si="662">IFERROR(C666/($B666*$H$4),"")</f>
        <v/>
      </c>
      <c r="F666" s="131" t="str">
        <f t="shared" si="662"/>
        <v/>
      </c>
      <c r="G666" s="131" t="str">
        <f>IF(ISBLANK(C666),"",(POWER(E666-AVERAGE(E:E),2)+POWER(F666-AVERAGE(F:F),2)))</f>
        <v/>
      </c>
      <c r="H666" s="5"/>
      <c r="I666" s="5"/>
      <c r="J666" s="5"/>
      <c r="K666" s="5"/>
      <c r="L666" s="5"/>
      <c r="M666" s="5"/>
      <c r="N666" s="5"/>
      <c r="O666" s="5"/>
      <c r="P666" s="5"/>
      <c r="Q666" s="5"/>
    </row>
    <row r="667" spans="1:17" ht="12.75">
      <c r="A667" s="194"/>
      <c r="B667" s="188"/>
      <c r="C667" s="166"/>
      <c r="D667" s="188"/>
      <c r="E667" s="131" t="str">
        <f t="shared" ref="E667:F667" si="663">IFERROR(C667/($B667*$H$4),"")</f>
        <v/>
      </c>
      <c r="F667" s="131" t="str">
        <f t="shared" si="663"/>
        <v/>
      </c>
      <c r="G667" s="131" t="str">
        <f>IF(ISBLANK(C667),"",(POWER(E667-AVERAGE(E:E),2)+POWER(F667-AVERAGE(F:F),2)))</f>
        <v/>
      </c>
      <c r="H667" s="5"/>
      <c r="I667" s="5"/>
      <c r="J667" s="5"/>
      <c r="K667" s="5"/>
      <c r="L667" s="5"/>
      <c r="M667" s="5"/>
      <c r="N667" s="5"/>
      <c r="O667" s="5"/>
      <c r="P667" s="5"/>
      <c r="Q667" s="5"/>
    </row>
    <row r="668" spans="1:17" ht="12.75">
      <c r="A668" s="194"/>
      <c r="B668" s="188"/>
      <c r="C668" s="166"/>
      <c r="D668" s="188"/>
      <c r="E668" s="131" t="str">
        <f t="shared" ref="E668:F668" si="664">IFERROR(C668/($B668*$H$4),"")</f>
        <v/>
      </c>
      <c r="F668" s="131" t="str">
        <f t="shared" si="664"/>
        <v/>
      </c>
      <c r="G668" s="131" t="str">
        <f>IF(ISBLANK(C668),"",(POWER(E668-AVERAGE(E:E),2)+POWER(F668-AVERAGE(F:F),2)))</f>
        <v/>
      </c>
      <c r="H668" s="5"/>
      <c r="I668" s="5"/>
      <c r="J668" s="5"/>
      <c r="K668" s="5"/>
      <c r="L668" s="5"/>
      <c r="M668" s="5"/>
      <c r="N668" s="5"/>
      <c r="O668" s="5"/>
      <c r="P668" s="5"/>
      <c r="Q668" s="5"/>
    </row>
    <row r="669" spans="1:17" ht="12.75">
      <c r="A669" s="194"/>
      <c r="B669" s="188"/>
      <c r="C669" s="166"/>
      <c r="D669" s="188"/>
      <c r="E669" s="131" t="str">
        <f t="shared" ref="E669:F669" si="665">IFERROR(C669/($B669*$H$4),"")</f>
        <v/>
      </c>
      <c r="F669" s="131" t="str">
        <f t="shared" si="665"/>
        <v/>
      </c>
      <c r="G669" s="131" t="str">
        <f>IF(ISBLANK(C669),"",(POWER(E669-AVERAGE(E:E),2)+POWER(F669-AVERAGE(F:F),2)))</f>
        <v/>
      </c>
      <c r="H669" s="5"/>
      <c r="I669" s="5"/>
      <c r="J669" s="5"/>
      <c r="K669" s="5"/>
      <c r="L669" s="5"/>
      <c r="M669" s="5"/>
      <c r="N669" s="5"/>
      <c r="O669" s="5"/>
      <c r="P669" s="5"/>
      <c r="Q669" s="5"/>
    </row>
    <row r="670" spans="1:17" ht="12.75">
      <c r="A670" s="194"/>
      <c r="B670" s="188"/>
      <c r="C670" s="166"/>
      <c r="D670" s="188"/>
      <c r="E670" s="131" t="str">
        <f t="shared" ref="E670:F670" si="666">IFERROR(C670/($B670*$H$4),"")</f>
        <v/>
      </c>
      <c r="F670" s="131" t="str">
        <f t="shared" si="666"/>
        <v/>
      </c>
      <c r="G670" s="131" t="str">
        <f>IF(ISBLANK(C670),"",(POWER(E670-AVERAGE(E:E),2)+POWER(F670-AVERAGE(F:F),2)))</f>
        <v/>
      </c>
      <c r="H670" s="5"/>
      <c r="I670" s="5"/>
      <c r="J670" s="5"/>
      <c r="K670" s="5"/>
      <c r="L670" s="5"/>
      <c r="M670" s="5"/>
      <c r="N670" s="5"/>
      <c r="O670" s="5"/>
      <c r="P670" s="5"/>
      <c r="Q670" s="5"/>
    </row>
    <row r="671" spans="1:17" ht="12.75">
      <c r="A671" s="194"/>
      <c r="B671" s="188"/>
      <c r="C671" s="166"/>
      <c r="D671" s="188"/>
      <c r="E671" s="131" t="str">
        <f t="shared" ref="E671:F671" si="667">IFERROR(C671/($B671*$H$4),"")</f>
        <v/>
      </c>
      <c r="F671" s="131" t="str">
        <f t="shared" si="667"/>
        <v/>
      </c>
      <c r="G671" s="131" t="str">
        <f>IF(ISBLANK(C671),"",(POWER(E671-AVERAGE(E:E),2)+POWER(F671-AVERAGE(F:F),2)))</f>
        <v/>
      </c>
      <c r="H671" s="5"/>
      <c r="I671" s="5"/>
      <c r="J671" s="5"/>
      <c r="K671" s="5"/>
      <c r="L671" s="5"/>
      <c r="M671" s="5"/>
      <c r="N671" s="5"/>
      <c r="O671" s="5"/>
      <c r="P671" s="5"/>
      <c r="Q671" s="5"/>
    </row>
    <row r="672" spans="1:17" ht="12.75">
      <c r="A672" s="194"/>
      <c r="B672" s="188"/>
      <c r="C672" s="166"/>
      <c r="D672" s="188"/>
      <c r="E672" s="131" t="str">
        <f t="shared" ref="E672:F672" si="668">IFERROR(C672/($B672*$H$4),"")</f>
        <v/>
      </c>
      <c r="F672" s="131" t="str">
        <f t="shared" si="668"/>
        <v/>
      </c>
      <c r="G672" s="131" t="str">
        <f>IF(ISBLANK(C672),"",(POWER(E672-AVERAGE(E:E),2)+POWER(F672-AVERAGE(F:F),2)))</f>
        <v/>
      </c>
      <c r="H672" s="5"/>
      <c r="I672" s="5"/>
      <c r="J672" s="5"/>
      <c r="K672" s="5"/>
      <c r="L672" s="5"/>
      <c r="M672" s="5"/>
      <c r="N672" s="5"/>
      <c r="O672" s="5"/>
      <c r="P672" s="5"/>
      <c r="Q672" s="5"/>
    </row>
    <row r="673" spans="1:17" ht="12.75">
      <c r="A673" s="194"/>
      <c r="B673" s="188"/>
      <c r="C673" s="166"/>
      <c r="D673" s="188"/>
      <c r="E673" s="131" t="str">
        <f t="shared" ref="E673:F673" si="669">IFERROR(C673/($B673*$H$4),"")</f>
        <v/>
      </c>
      <c r="F673" s="131" t="str">
        <f t="shared" si="669"/>
        <v/>
      </c>
      <c r="G673" s="131" t="str">
        <f>IF(ISBLANK(C673),"",(POWER(E673-AVERAGE(E:E),2)+POWER(F673-AVERAGE(F:F),2)))</f>
        <v/>
      </c>
      <c r="H673" s="5"/>
      <c r="I673" s="5"/>
      <c r="J673" s="5"/>
      <c r="K673" s="5"/>
      <c r="L673" s="5"/>
      <c r="M673" s="5"/>
      <c r="N673" s="5"/>
      <c r="O673" s="5"/>
      <c r="P673" s="5"/>
      <c r="Q673" s="5"/>
    </row>
    <row r="674" spans="1:17" ht="12.75">
      <c r="A674" s="194"/>
      <c r="B674" s="188"/>
      <c r="C674" s="166"/>
      <c r="D674" s="188"/>
      <c r="E674" s="131" t="str">
        <f t="shared" ref="E674:F674" si="670">IFERROR(C674/($B674*$H$4),"")</f>
        <v/>
      </c>
      <c r="F674" s="131" t="str">
        <f t="shared" si="670"/>
        <v/>
      </c>
      <c r="G674" s="131" t="str">
        <f>IF(ISBLANK(C674),"",(POWER(E674-AVERAGE(E:E),2)+POWER(F674-AVERAGE(F:F),2)))</f>
        <v/>
      </c>
      <c r="H674" s="5"/>
      <c r="I674" s="5"/>
      <c r="J674" s="5"/>
      <c r="K674" s="5"/>
      <c r="L674" s="5"/>
      <c r="M674" s="5"/>
      <c r="N674" s="5"/>
      <c r="O674" s="5"/>
      <c r="P674" s="5"/>
      <c r="Q674" s="5"/>
    </row>
    <row r="675" spans="1:17" ht="12.75">
      <c r="A675" s="194"/>
      <c r="B675" s="188"/>
      <c r="C675" s="166"/>
      <c r="D675" s="188"/>
      <c r="E675" s="131" t="str">
        <f t="shared" ref="E675:F675" si="671">IFERROR(C675/($B675*$H$4),"")</f>
        <v/>
      </c>
      <c r="F675" s="131" t="str">
        <f t="shared" si="671"/>
        <v/>
      </c>
      <c r="G675" s="131" t="str">
        <f>IF(ISBLANK(C675),"",(POWER(E675-AVERAGE(E:E),2)+POWER(F675-AVERAGE(F:F),2)))</f>
        <v/>
      </c>
      <c r="H675" s="5"/>
      <c r="I675" s="5"/>
      <c r="J675" s="5"/>
      <c r="K675" s="5"/>
      <c r="L675" s="5"/>
      <c r="M675" s="5"/>
      <c r="N675" s="5"/>
      <c r="O675" s="5"/>
      <c r="P675" s="5"/>
      <c r="Q675" s="5"/>
    </row>
    <row r="676" spans="1:17" ht="12.75">
      <c r="A676" s="194"/>
      <c r="B676" s="188"/>
      <c r="C676" s="166"/>
      <c r="D676" s="188"/>
      <c r="E676" s="131" t="str">
        <f t="shared" ref="E676:F676" si="672">IFERROR(C676/($B676*$H$4),"")</f>
        <v/>
      </c>
      <c r="F676" s="131" t="str">
        <f t="shared" si="672"/>
        <v/>
      </c>
      <c r="G676" s="131" t="str">
        <f>IF(ISBLANK(C676),"",(POWER(E676-AVERAGE(E:E),2)+POWER(F676-AVERAGE(F:F),2)))</f>
        <v/>
      </c>
      <c r="H676" s="5"/>
      <c r="I676" s="5"/>
      <c r="J676" s="5"/>
      <c r="K676" s="5"/>
      <c r="L676" s="5"/>
      <c r="M676" s="5"/>
      <c r="N676" s="5"/>
      <c r="O676" s="5"/>
      <c r="P676" s="5"/>
      <c r="Q676" s="5"/>
    </row>
    <row r="677" spans="1:17" ht="12.75">
      <c r="A677" s="194"/>
      <c r="B677" s="188"/>
      <c r="C677" s="166"/>
      <c r="D677" s="188"/>
      <c r="E677" s="131" t="str">
        <f t="shared" ref="E677:F677" si="673">IFERROR(C677/($B677*$H$4),"")</f>
        <v/>
      </c>
      <c r="F677" s="131" t="str">
        <f t="shared" si="673"/>
        <v/>
      </c>
      <c r="G677" s="131" t="str">
        <f>IF(ISBLANK(C677),"",(POWER(E677-AVERAGE(E:E),2)+POWER(F677-AVERAGE(F:F),2)))</f>
        <v/>
      </c>
      <c r="H677" s="5"/>
      <c r="I677" s="5"/>
      <c r="J677" s="5"/>
      <c r="K677" s="5"/>
      <c r="L677" s="5"/>
      <c r="M677" s="5"/>
      <c r="N677" s="5"/>
      <c r="O677" s="5"/>
      <c r="P677" s="5"/>
      <c r="Q677" s="5"/>
    </row>
    <row r="678" spans="1:17" ht="12.75">
      <c r="A678" s="194"/>
      <c r="B678" s="188"/>
      <c r="C678" s="166"/>
      <c r="D678" s="188"/>
      <c r="E678" s="131" t="str">
        <f t="shared" ref="E678:F678" si="674">IFERROR(C678/($B678*$H$4),"")</f>
        <v/>
      </c>
      <c r="F678" s="131" t="str">
        <f t="shared" si="674"/>
        <v/>
      </c>
      <c r="G678" s="131" t="str">
        <f>IF(ISBLANK(C678),"",(POWER(E678-AVERAGE(E:E),2)+POWER(F678-AVERAGE(F:F),2)))</f>
        <v/>
      </c>
      <c r="H678" s="5"/>
      <c r="I678" s="5"/>
      <c r="J678" s="5"/>
      <c r="K678" s="5"/>
      <c r="L678" s="5"/>
      <c r="M678" s="5"/>
      <c r="N678" s="5"/>
      <c r="O678" s="5"/>
      <c r="P678" s="5"/>
      <c r="Q678" s="5"/>
    </row>
    <row r="679" spans="1:17" ht="12.75">
      <c r="A679" s="194"/>
      <c r="B679" s="188"/>
      <c r="C679" s="166"/>
      <c r="D679" s="188"/>
      <c r="E679" s="131" t="str">
        <f t="shared" ref="E679:F679" si="675">IFERROR(C679/($B679*$H$4),"")</f>
        <v/>
      </c>
      <c r="F679" s="131" t="str">
        <f t="shared" si="675"/>
        <v/>
      </c>
      <c r="G679" s="131" t="str">
        <f>IF(ISBLANK(C679),"",(POWER(E679-AVERAGE(E:E),2)+POWER(F679-AVERAGE(F:F),2)))</f>
        <v/>
      </c>
      <c r="H679" s="5"/>
      <c r="I679" s="5"/>
      <c r="J679" s="5"/>
      <c r="K679" s="5"/>
      <c r="L679" s="5"/>
      <c r="M679" s="5"/>
      <c r="N679" s="5"/>
      <c r="O679" s="5"/>
      <c r="P679" s="5"/>
      <c r="Q679" s="5"/>
    </row>
    <row r="680" spans="1:17" ht="12.75">
      <c r="A680" s="194"/>
      <c r="B680" s="188"/>
      <c r="C680" s="166"/>
      <c r="D680" s="188"/>
      <c r="E680" s="131" t="str">
        <f t="shared" ref="E680:F680" si="676">IFERROR(C680/($B680*$H$4),"")</f>
        <v/>
      </c>
      <c r="F680" s="131" t="str">
        <f t="shared" si="676"/>
        <v/>
      </c>
      <c r="G680" s="131" t="str">
        <f>IF(ISBLANK(C680),"",(POWER(E680-AVERAGE(E:E),2)+POWER(F680-AVERAGE(F:F),2)))</f>
        <v/>
      </c>
      <c r="H680" s="5"/>
      <c r="I680" s="5"/>
      <c r="J680" s="5"/>
      <c r="K680" s="5"/>
      <c r="L680" s="5"/>
      <c r="M680" s="5"/>
      <c r="N680" s="5"/>
      <c r="O680" s="5"/>
      <c r="P680" s="5"/>
      <c r="Q680" s="5"/>
    </row>
    <row r="681" spans="1:17" ht="12.75">
      <c r="A681" s="194"/>
      <c r="B681" s="188"/>
      <c r="C681" s="166"/>
      <c r="D681" s="188"/>
      <c r="E681" s="131" t="str">
        <f t="shared" ref="E681:F681" si="677">IFERROR(C681/($B681*$H$4),"")</f>
        <v/>
      </c>
      <c r="F681" s="131" t="str">
        <f t="shared" si="677"/>
        <v/>
      </c>
      <c r="G681" s="131" t="str">
        <f>IF(ISBLANK(C681),"",(POWER(E681-AVERAGE(E:E),2)+POWER(F681-AVERAGE(F:F),2)))</f>
        <v/>
      </c>
      <c r="H681" s="5"/>
      <c r="I681" s="5"/>
      <c r="J681" s="5"/>
      <c r="K681" s="5"/>
      <c r="L681" s="5"/>
      <c r="M681" s="5"/>
      <c r="N681" s="5"/>
      <c r="O681" s="5"/>
      <c r="P681" s="5"/>
      <c r="Q681" s="5"/>
    </row>
    <row r="682" spans="1:17" ht="12.75">
      <c r="A682" s="194"/>
      <c r="B682" s="188"/>
      <c r="C682" s="166"/>
      <c r="D682" s="188"/>
      <c r="E682" s="131" t="str">
        <f t="shared" ref="E682:F682" si="678">IFERROR(C682/($B682*$H$4),"")</f>
        <v/>
      </c>
      <c r="F682" s="131" t="str">
        <f t="shared" si="678"/>
        <v/>
      </c>
      <c r="G682" s="131" t="str">
        <f>IF(ISBLANK(C682),"",(POWER(E682-AVERAGE(E:E),2)+POWER(F682-AVERAGE(F:F),2)))</f>
        <v/>
      </c>
      <c r="H682" s="5"/>
      <c r="I682" s="5"/>
      <c r="J682" s="5"/>
      <c r="K682" s="5"/>
      <c r="L682" s="5"/>
      <c r="M682" s="5"/>
      <c r="N682" s="5"/>
      <c r="O682" s="5"/>
      <c r="P682" s="5"/>
      <c r="Q682" s="5"/>
    </row>
    <row r="683" spans="1:17" ht="12.75">
      <c r="A683" s="194"/>
      <c r="B683" s="188"/>
      <c r="C683" s="166"/>
      <c r="D683" s="188"/>
      <c r="E683" s="131" t="str">
        <f t="shared" ref="E683:F683" si="679">IFERROR(C683/($B683*$H$4),"")</f>
        <v/>
      </c>
      <c r="F683" s="131" t="str">
        <f t="shared" si="679"/>
        <v/>
      </c>
      <c r="G683" s="131" t="str">
        <f>IF(ISBLANK(C683),"",(POWER(E683-AVERAGE(E:E),2)+POWER(F683-AVERAGE(F:F),2)))</f>
        <v/>
      </c>
      <c r="H683" s="5"/>
      <c r="I683" s="5"/>
      <c r="J683" s="5"/>
      <c r="K683" s="5"/>
      <c r="L683" s="5"/>
      <c r="M683" s="5"/>
      <c r="N683" s="5"/>
      <c r="O683" s="5"/>
      <c r="P683" s="5"/>
      <c r="Q683" s="5"/>
    </row>
    <row r="684" spans="1:17" ht="12.75">
      <c r="A684" s="194"/>
      <c r="B684" s="188"/>
      <c r="C684" s="166"/>
      <c r="D684" s="188"/>
      <c r="E684" s="131" t="str">
        <f t="shared" ref="E684:F684" si="680">IFERROR(C684/($B684*$H$4),"")</f>
        <v/>
      </c>
      <c r="F684" s="131" t="str">
        <f t="shared" si="680"/>
        <v/>
      </c>
      <c r="G684" s="131" t="str">
        <f>IF(ISBLANK(C684),"",(POWER(E684-AVERAGE(E:E),2)+POWER(F684-AVERAGE(F:F),2)))</f>
        <v/>
      </c>
      <c r="H684" s="5"/>
      <c r="I684" s="5"/>
      <c r="J684" s="5"/>
      <c r="K684" s="5"/>
      <c r="L684" s="5"/>
      <c r="M684" s="5"/>
      <c r="N684" s="5"/>
      <c r="O684" s="5"/>
      <c r="P684" s="5"/>
      <c r="Q684" s="5"/>
    </row>
    <row r="685" spans="1:17" ht="12.75">
      <c r="A685" s="194"/>
      <c r="B685" s="188"/>
      <c r="C685" s="166"/>
      <c r="D685" s="188"/>
      <c r="E685" s="131" t="str">
        <f t="shared" ref="E685:F685" si="681">IFERROR(C685/($B685*$H$4),"")</f>
        <v/>
      </c>
      <c r="F685" s="131" t="str">
        <f t="shared" si="681"/>
        <v/>
      </c>
      <c r="G685" s="131" t="str">
        <f>IF(ISBLANK(C685),"",(POWER(E685-AVERAGE(E:E),2)+POWER(F685-AVERAGE(F:F),2)))</f>
        <v/>
      </c>
      <c r="H685" s="5"/>
      <c r="I685" s="5"/>
      <c r="J685" s="5"/>
      <c r="K685" s="5"/>
      <c r="L685" s="5"/>
      <c r="M685" s="5"/>
      <c r="N685" s="5"/>
      <c r="O685" s="5"/>
      <c r="P685" s="5"/>
      <c r="Q685" s="5"/>
    </row>
    <row r="686" spans="1:17" ht="12.75">
      <c r="A686" s="194"/>
      <c r="B686" s="188"/>
      <c r="C686" s="166"/>
      <c r="D686" s="188"/>
      <c r="E686" s="131" t="str">
        <f t="shared" ref="E686:F686" si="682">IFERROR(C686/($B686*$H$4),"")</f>
        <v/>
      </c>
      <c r="F686" s="131" t="str">
        <f t="shared" si="682"/>
        <v/>
      </c>
      <c r="G686" s="131" t="str">
        <f>IF(ISBLANK(C686),"",(POWER(E686-AVERAGE(E:E),2)+POWER(F686-AVERAGE(F:F),2)))</f>
        <v/>
      </c>
      <c r="H686" s="5"/>
      <c r="I686" s="5"/>
      <c r="J686" s="5"/>
      <c r="K686" s="5"/>
      <c r="L686" s="5"/>
      <c r="M686" s="5"/>
      <c r="N686" s="5"/>
      <c r="O686" s="5"/>
      <c r="P686" s="5"/>
      <c r="Q686" s="5"/>
    </row>
    <row r="687" spans="1:17" ht="12.75">
      <c r="A687" s="194"/>
      <c r="B687" s="188"/>
      <c r="C687" s="166"/>
      <c r="D687" s="188"/>
      <c r="E687" s="131" t="str">
        <f t="shared" ref="E687:F687" si="683">IFERROR(C687/($B687*$H$4),"")</f>
        <v/>
      </c>
      <c r="F687" s="131" t="str">
        <f t="shared" si="683"/>
        <v/>
      </c>
      <c r="G687" s="131" t="str">
        <f>IF(ISBLANK(C687),"",(POWER(E687-AVERAGE(E:E),2)+POWER(F687-AVERAGE(F:F),2)))</f>
        <v/>
      </c>
      <c r="H687" s="5"/>
      <c r="I687" s="5"/>
      <c r="J687" s="5"/>
      <c r="K687" s="5"/>
      <c r="L687" s="5"/>
      <c r="M687" s="5"/>
      <c r="N687" s="5"/>
      <c r="O687" s="5"/>
      <c r="P687" s="5"/>
      <c r="Q687" s="5"/>
    </row>
    <row r="688" spans="1:17" ht="12.75">
      <c r="A688" s="194"/>
      <c r="B688" s="188"/>
      <c r="C688" s="166"/>
      <c r="D688" s="188"/>
      <c r="E688" s="131" t="str">
        <f t="shared" ref="E688:F688" si="684">IFERROR(C688/($B688*$H$4),"")</f>
        <v/>
      </c>
      <c r="F688" s="131" t="str">
        <f t="shared" si="684"/>
        <v/>
      </c>
      <c r="G688" s="131" t="str">
        <f>IF(ISBLANK(C688),"",(POWER(E688-AVERAGE(E:E),2)+POWER(F688-AVERAGE(F:F),2)))</f>
        <v/>
      </c>
      <c r="H688" s="5"/>
      <c r="I688" s="5"/>
      <c r="J688" s="5"/>
      <c r="K688" s="5"/>
      <c r="L688" s="5"/>
      <c r="M688" s="5"/>
      <c r="N688" s="5"/>
      <c r="O688" s="5"/>
      <c r="P688" s="5"/>
      <c r="Q688" s="5"/>
    </row>
    <row r="689" spans="1:17" ht="12.75">
      <c r="A689" s="194"/>
      <c r="B689" s="188"/>
      <c r="C689" s="166"/>
      <c r="D689" s="188"/>
      <c r="E689" s="131" t="str">
        <f t="shared" ref="E689:F689" si="685">IFERROR(C689/($B689*$H$4),"")</f>
        <v/>
      </c>
      <c r="F689" s="131" t="str">
        <f t="shared" si="685"/>
        <v/>
      </c>
      <c r="G689" s="131" t="str">
        <f>IF(ISBLANK(C689),"",(POWER(E689-AVERAGE(E:E),2)+POWER(F689-AVERAGE(F:F),2)))</f>
        <v/>
      </c>
      <c r="H689" s="5"/>
      <c r="I689" s="5"/>
      <c r="J689" s="5"/>
      <c r="K689" s="5"/>
      <c r="L689" s="5"/>
      <c r="M689" s="5"/>
      <c r="N689" s="5"/>
      <c r="O689" s="5"/>
      <c r="P689" s="5"/>
      <c r="Q689" s="5"/>
    </row>
    <row r="690" spans="1:17" ht="12.75">
      <c r="A690" s="194"/>
      <c r="B690" s="188"/>
      <c r="C690" s="166"/>
      <c r="D690" s="188"/>
      <c r="E690" s="131" t="str">
        <f t="shared" ref="E690:F690" si="686">IFERROR(C690/($B690*$H$4),"")</f>
        <v/>
      </c>
      <c r="F690" s="131" t="str">
        <f t="shared" si="686"/>
        <v/>
      </c>
      <c r="G690" s="131" t="str">
        <f>IF(ISBLANK(C690),"",(POWER(E690-AVERAGE(E:E),2)+POWER(F690-AVERAGE(F:F),2)))</f>
        <v/>
      </c>
      <c r="H690" s="5"/>
      <c r="I690" s="5"/>
      <c r="J690" s="5"/>
      <c r="K690" s="5"/>
      <c r="L690" s="5"/>
      <c r="M690" s="5"/>
      <c r="N690" s="5"/>
      <c r="O690" s="5"/>
      <c r="P690" s="5"/>
      <c r="Q690" s="5"/>
    </row>
    <row r="691" spans="1:17" ht="12.75">
      <c r="A691" s="194"/>
      <c r="B691" s="188"/>
      <c r="C691" s="166"/>
      <c r="D691" s="188"/>
      <c r="E691" s="131" t="str">
        <f t="shared" ref="E691:F691" si="687">IFERROR(C691/($B691*$H$4),"")</f>
        <v/>
      </c>
      <c r="F691" s="131" t="str">
        <f t="shared" si="687"/>
        <v/>
      </c>
      <c r="G691" s="131" t="str">
        <f>IF(ISBLANK(C691),"",(POWER(E691-AVERAGE(E:E),2)+POWER(F691-AVERAGE(F:F),2)))</f>
        <v/>
      </c>
      <c r="H691" s="5"/>
      <c r="I691" s="5"/>
      <c r="J691" s="5"/>
      <c r="K691" s="5"/>
      <c r="L691" s="5"/>
      <c r="M691" s="5"/>
      <c r="N691" s="5"/>
      <c r="O691" s="5"/>
      <c r="P691" s="5"/>
      <c r="Q691" s="5"/>
    </row>
    <row r="692" spans="1:17" ht="12.75">
      <c r="A692" s="194"/>
      <c r="B692" s="188"/>
      <c r="C692" s="166"/>
      <c r="D692" s="188"/>
      <c r="E692" s="131" t="str">
        <f t="shared" ref="E692:F692" si="688">IFERROR(C692/($B692*$H$4),"")</f>
        <v/>
      </c>
      <c r="F692" s="131" t="str">
        <f t="shared" si="688"/>
        <v/>
      </c>
      <c r="G692" s="131" t="str">
        <f>IF(ISBLANK(C692),"",(POWER(E692-AVERAGE(E:E),2)+POWER(F692-AVERAGE(F:F),2)))</f>
        <v/>
      </c>
      <c r="H692" s="5"/>
      <c r="I692" s="5"/>
      <c r="J692" s="5"/>
      <c r="K692" s="5"/>
      <c r="L692" s="5"/>
      <c r="M692" s="5"/>
      <c r="N692" s="5"/>
      <c r="O692" s="5"/>
      <c r="P692" s="5"/>
      <c r="Q692" s="5"/>
    </row>
    <row r="693" spans="1:17" ht="12.75">
      <c r="A693" s="194"/>
      <c r="B693" s="188"/>
      <c r="C693" s="166"/>
      <c r="D693" s="188"/>
      <c r="E693" s="131" t="str">
        <f t="shared" ref="E693:F693" si="689">IFERROR(C693/($B693*$H$4),"")</f>
        <v/>
      </c>
      <c r="F693" s="131" t="str">
        <f t="shared" si="689"/>
        <v/>
      </c>
      <c r="G693" s="131" t="str">
        <f>IF(ISBLANK(C693),"",(POWER(E693-AVERAGE(E:E),2)+POWER(F693-AVERAGE(F:F),2)))</f>
        <v/>
      </c>
      <c r="H693" s="5"/>
      <c r="I693" s="5"/>
      <c r="J693" s="5"/>
      <c r="K693" s="5"/>
      <c r="L693" s="5"/>
      <c r="M693" s="5"/>
      <c r="N693" s="5"/>
      <c r="O693" s="5"/>
      <c r="P693" s="5"/>
      <c r="Q693" s="5"/>
    </row>
    <row r="694" spans="1:17" ht="12.75">
      <c r="A694" s="194"/>
      <c r="B694" s="188"/>
      <c r="C694" s="166"/>
      <c r="D694" s="188"/>
      <c r="E694" s="131" t="str">
        <f t="shared" ref="E694:F694" si="690">IFERROR(C694/($B694*$H$4),"")</f>
        <v/>
      </c>
      <c r="F694" s="131" t="str">
        <f t="shared" si="690"/>
        <v/>
      </c>
      <c r="G694" s="131" t="str">
        <f>IF(ISBLANK(C694),"",(POWER(E694-AVERAGE(E:E),2)+POWER(F694-AVERAGE(F:F),2)))</f>
        <v/>
      </c>
      <c r="H694" s="5"/>
      <c r="I694" s="5"/>
      <c r="J694" s="5"/>
      <c r="K694" s="5"/>
      <c r="L694" s="5"/>
      <c r="M694" s="5"/>
      <c r="N694" s="5"/>
      <c r="O694" s="5"/>
      <c r="P694" s="5"/>
      <c r="Q694" s="5"/>
    </row>
    <row r="695" spans="1:17" ht="12.75">
      <c r="A695" s="194"/>
      <c r="B695" s="188"/>
      <c r="C695" s="166"/>
      <c r="D695" s="188"/>
      <c r="E695" s="131" t="str">
        <f t="shared" ref="E695:F695" si="691">IFERROR(C695/($B695*$H$4),"")</f>
        <v/>
      </c>
      <c r="F695" s="131" t="str">
        <f t="shared" si="691"/>
        <v/>
      </c>
      <c r="G695" s="131" t="str">
        <f>IF(ISBLANK(C695),"",(POWER(E695-AVERAGE(E:E),2)+POWER(F695-AVERAGE(F:F),2)))</f>
        <v/>
      </c>
      <c r="H695" s="5"/>
      <c r="I695" s="5"/>
      <c r="J695" s="5"/>
      <c r="K695" s="5"/>
      <c r="L695" s="5"/>
      <c r="M695" s="5"/>
      <c r="N695" s="5"/>
      <c r="O695" s="5"/>
      <c r="P695" s="5"/>
      <c r="Q695" s="5"/>
    </row>
    <row r="696" spans="1:17" ht="12.75">
      <c r="A696" s="194"/>
      <c r="B696" s="188"/>
      <c r="C696" s="166"/>
      <c r="D696" s="188"/>
      <c r="E696" s="131" t="str">
        <f t="shared" ref="E696:F696" si="692">IFERROR(C696/($B696*$H$4),"")</f>
        <v/>
      </c>
      <c r="F696" s="131" t="str">
        <f t="shared" si="692"/>
        <v/>
      </c>
      <c r="G696" s="131" t="str">
        <f>IF(ISBLANK(C696),"",(POWER(E696-AVERAGE(E:E),2)+POWER(F696-AVERAGE(F:F),2)))</f>
        <v/>
      </c>
      <c r="H696" s="5"/>
      <c r="I696" s="5"/>
      <c r="J696" s="5"/>
      <c r="K696" s="5"/>
      <c r="L696" s="5"/>
      <c r="M696" s="5"/>
      <c r="N696" s="5"/>
      <c r="O696" s="5"/>
      <c r="P696" s="5"/>
      <c r="Q696" s="5"/>
    </row>
    <row r="697" spans="1:17" ht="12.75">
      <c r="A697" s="194"/>
      <c r="B697" s="188"/>
      <c r="C697" s="166"/>
      <c r="D697" s="188"/>
      <c r="E697" s="131" t="str">
        <f t="shared" ref="E697:F697" si="693">IFERROR(C697/($B697*$H$4),"")</f>
        <v/>
      </c>
      <c r="F697" s="131" t="str">
        <f t="shared" si="693"/>
        <v/>
      </c>
      <c r="G697" s="131" t="str">
        <f>IF(ISBLANK(C697),"",(POWER(E697-AVERAGE(E:E),2)+POWER(F697-AVERAGE(F:F),2)))</f>
        <v/>
      </c>
      <c r="H697" s="5"/>
      <c r="I697" s="5"/>
      <c r="J697" s="5"/>
      <c r="K697" s="5"/>
      <c r="L697" s="5"/>
      <c r="M697" s="5"/>
      <c r="N697" s="5"/>
      <c r="O697" s="5"/>
      <c r="P697" s="5"/>
      <c r="Q697" s="5"/>
    </row>
    <row r="698" spans="1:17" ht="12.75">
      <c r="A698" s="194"/>
      <c r="B698" s="188"/>
      <c r="C698" s="166"/>
      <c r="D698" s="188"/>
      <c r="E698" s="131" t="str">
        <f t="shared" ref="E698:F698" si="694">IFERROR(C698/($B698*$H$4),"")</f>
        <v/>
      </c>
      <c r="F698" s="131" t="str">
        <f t="shared" si="694"/>
        <v/>
      </c>
      <c r="G698" s="131" t="str">
        <f>IF(ISBLANK(C698),"",(POWER(E698-AVERAGE(E:E),2)+POWER(F698-AVERAGE(F:F),2)))</f>
        <v/>
      </c>
      <c r="H698" s="5"/>
      <c r="I698" s="5"/>
      <c r="J698" s="5"/>
      <c r="K698" s="5"/>
      <c r="L698" s="5"/>
      <c r="M698" s="5"/>
      <c r="N698" s="5"/>
      <c r="O698" s="5"/>
      <c r="P698" s="5"/>
      <c r="Q698" s="5"/>
    </row>
    <row r="699" spans="1:17" ht="12.75">
      <c r="A699" s="194"/>
      <c r="B699" s="188"/>
      <c r="C699" s="166"/>
      <c r="D699" s="188"/>
      <c r="E699" s="131" t="str">
        <f t="shared" ref="E699:F699" si="695">IFERROR(C699/($B699*$H$4),"")</f>
        <v/>
      </c>
      <c r="F699" s="131" t="str">
        <f t="shared" si="695"/>
        <v/>
      </c>
      <c r="G699" s="131" t="str">
        <f>IF(ISBLANK(C699),"",(POWER(E699-AVERAGE(E:E),2)+POWER(F699-AVERAGE(F:F),2)))</f>
        <v/>
      </c>
      <c r="H699" s="5"/>
      <c r="I699" s="5"/>
      <c r="J699" s="5"/>
      <c r="K699" s="5"/>
      <c r="L699" s="5"/>
      <c r="M699" s="5"/>
      <c r="N699" s="5"/>
      <c r="O699" s="5"/>
      <c r="P699" s="5"/>
      <c r="Q699" s="5"/>
    </row>
    <row r="700" spans="1:17" ht="12.75">
      <c r="A700" s="194"/>
      <c r="B700" s="188"/>
      <c r="C700" s="166"/>
      <c r="D700" s="188"/>
      <c r="E700" s="131" t="str">
        <f t="shared" ref="E700:F700" si="696">IFERROR(C700/($B700*$H$4),"")</f>
        <v/>
      </c>
      <c r="F700" s="131" t="str">
        <f t="shared" si="696"/>
        <v/>
      </c>
      <c r="G700" s="131" t="str">
        <f>IF(ISBLANK(C700),"",(POWER(E700-AVERAGE(E:E),2)+POWER(F700-AVERAGE(F:F),2)))</f>
        <v/>
      </c>
      <c r="H700" s="5"/>
      <c r="I700" s="5"/>
      <c r="J700" s="5"/>
      <c r="K700" s="5"/>
      <c r="L700" s="5"/>
      <c r="M700" s="5"/>
      <c r="N700" s="5"/>
      <c r="O700" s="5"/>
      <c r="P700" s="5"/>
      <c r="Q700" s="5"/>
    </row>
    <row r="701" spans="1:17" ht="12.75">
      <c r="A701" s="194"/>
      <c r="B701" s="188"/>
      <c r="C701" s="166"/>
      <c r="D701" s="188"/>
      <c r="E701" s="131" t="str">
        <f t="shared" ref="E701:F701" si="697">IFERROR(C701/($B701*$H$4),"")</f>
        <v/>
      </c>
      <c r="F701" s="131" t="str">
        <f t="shared" si="697"/>
        <v/>
      </c>
      <c r="G701" s="131" t="str">
        <f>IF(ISBLANK(C701),"",(POWER(E701-AVERAGE(E:E),2)+POWER(F701-AVERAGE(F:F),2)))</f>
        <v/>
      </c>
      <c r="H701" s="5"/>
      <c r="I701" s="5"/>
      <c r="J701" s="5"/>
      <c r="K701" s="5"/>
      <c r="L701" s="5"/>
      <c r="M701" s="5"/>
      <c r="N701" s="5"/>
      <c r="O701" s="5"/>
      <c r="P701" s="5"/>
      <c r="Q701" s="5"/>
    </row>
    <row r="702" spans="1:17" ht="12.75">
      <c r="A702" s="194"/>
      <c r="B702" s="188"/>
      <c r="C702" s="166"/>
      <c r="D702" s="188"/>
      <c r="E702" s="131" t="str">
        <f t="shared" ref="E702:F702" si="698">IFERROR(C702/($B702*$H$4),"")</f>
        <v/>
      </c>
      <c r="F702" s="131" t="str">
        <f t="shared" si="698"/>
        <v/>
      </c>
      <c r="G702" s="131" t="str">
        <f>IF(ISBLANK(C702),"",(POWER(E702-AVERAGE(E:E),2)+POWER(F702-AVERAGE(F:F),2)))</f>
        <v/>
      </c>
      <c r="H702" s="5"/>
      <c r="I702" s="5"/>
      <c r="J702" s="5"/>
      <c r="K702" s="5"/>
      <c r="L702" s="5"/>
      <c r="M702" s="5"/>
      <c r="N702" s="5"/>
      <c r="O702" s="5"/>
      <c r="P702" s="5"/>
      <c r="Q702" s="5"/>
    </row>
    <row r="703" spans="1:17" ht="12.75">
      <c r="A703" s="194"/>
      <c r="B703" s="188"/>
      <c r="C703" s="166"/>
      <c r="D703" s="188"/>
      <c r="E703" s="131" t="str">
        <f t="shared" ref="E703:F703" si="699">IFERROR(C703/($B703*$H$4),"")</f>
        <v/>
      </c>
      <c r="F703" s="131" t="str">
        <f t="shared" si="699"/>
        <v/>
      </c>
      <c r="G703" s="131" t="str">
        <f>IF(ISBLANK(C703),"",(POWER(E703-AVERAGE(E:E),2)+POWER(F703-AVERAGE(F:F),2)))</f>
        <v/>
      </c>
      <c r="H703" s="5"/>
      <c r="I703" s="5"/>
      <c r="J703" s="5"/>
      <c r="K703" s="5"/>
      <c r="L703" s="5"/>
      <c r="M703" s="5"/>
      <c r="N703" s="5"/>
      <c r="O703" s="5"/>
      <c r="P703" s="5"/>
      <c r="Q703" s="5"/>
    </row>
    <row r="704" spans="1:17" ht="12.75">
      <c r="A704" s="194"/>
      <c r="B704" s="188"/>
      <c r="C704" s="166"/>
      <c r="D704" s="188"/>
      <c r="E704" s="131" t="str">
        <f t="shared" ref="E704:F704" si="700">IFERROR(C704/($B704*$H$4),"")</f>
        <v/>
      </c>
      <c r="F704" s="131" t="str">
        <f t="shared" si="700"/>
        <v/>
      </c>
      <c r="G704" s="131" t="str">
        <f>IF(ISBLANK(C704),"",(POWER(E704-AVERAGE(E:E),2)+POWER(F704-AVERAGE(F:F),2)))</f>
        <v/>
      </c>
      <c r="H704" s="5"/>
      <c r="I704" s="5"/>
      <c r="J704" s="5"/>
      <c r="K704" s="5"/>
      <c r="L704" s="5"/>
      <c r="M704" s="5"/>
      <c r="N704" s="5"/>
      <c r="O704" s="5"/>
      <c r="P704" s="5"/>
      <c r="Q704" s="5"/>
    </row>
    <row r="705" spans="1:17" ht="12.75">
      <c r="A705" s="194"/>
      <c r="B705" s="188"/>
      <c r="C705" s="166"/>
      <c r="D705" s="188"/>
      <c r="E705" s="131" t="str">
        <f t="shared" ref="E705:F705" si="701">IFERROR(C705/($B705*$H$4),"")</f>
        <v/>
      </c>
      <c r="F705" s="131" t="str">
        <f t="shared" si="701"/>
        <v/>
      </c>
      <c r="G705" s="131" t="str">
        <f>IF(ISBLANK(C705),"",(POWER(E705-AVERAGE(E:E),2)+POWER(F705-AVERAGE(F:F),2)))</f>
        <v/>
      </c>
      <c r="H705" s="5"/>
      <c r="I705" s="5"/>
      <c r="J705" s="5"/>
      <c r="K705" s="5"/>
      <c r="L705" s="5"/>
      <c r="M705" s="5"/>
      <c r="N705" s="5"/>
      <c r="O705" s="5"/>
      <c r="P705" s="5"/>
      <c r="Q705" s="5"/>
    </row>
    <row r="706" spans="1:17" ht="12.75">
      <c r="A706" s="194"/>
      <c r="B706" s="188"/>
      <c r="C706" s="166"/>
      <c r="D706" s="188"/>
      <c r="E706" s="131" t="str">
        <f t="shared" ref="E706:F706" si="702">IFERROR(C706/($B706*$H$4),"")</f>
        <v/>
      </c>
      <c r="F706" s="131" t="str">
        <f t="shared" si="702"/>
        <v/>
      </c>
      <c r="G706" s="131" t="str">
        <f>IF(ISBLANK(C706),"",(POWER(E706-AVERAGE(E:E),2)+POWER(F706-AVERAGE(F:F),2)))</f>
        <v/>
      </c>
      <c r="H706" s="5"/>
      <c r="I706" s="5"/>
      <c r="J706" s="5"/>
      <c r="K706" s="5"/>
      <c r="L706" s="5"/>
      <c r="M706" s="5"/>
      <c r="N706" s="5"/>
      <c r="O706" s="5"/>
      <c r="P706" s="5"/>
      <c r="Q706" s="5"/>
    </row>
    <row r="707" spans="1:17" ht="12.75">
      <c r="A707" s="194"/>
      <c r="B707" s="188"/>
      <c r="C707" s="166"/>
      <c r="D707" s="188"/>
      <c r="E707" s="131" t="str">
        <f t="shared" ref="E707:F707" si="703">IFERROR(C707/($B707*$H$4),"")</f>
        <v/>
      </c>
      <c r="F707" s="131" t="str">
        <f t="shared" si="703"/>
        <v/>
      </c>
      <c r="G707" s="131" t="str">
        <f>IF(ISBLANK(C707),"",(POWER(E707-AVERAGE(E:E),2)+POWER(F707-AVERAGE(F:F),2)))</f>
        <v/>
      </c>
      <c r="H707" s="5"/>
      <c r="I707" s="5"/>
      <c r="J707" s="5"/>
      <c r="K707" s="5"/>
      <c r="L707" s="5"/>
      <c r="M707" s="5"/>
      <c r="N707" s="5"/>
      <c r="O707" s="5"/>
      <c r="P707" s="5"/>
      <c r="Q707" s="5"/>
    </row>
    <row r="708" spans="1:17" ht="12.75">
      <c r="A708" s="194"/>
      <c r="B708" s="188"/>
      <c r="C708" s="166"/>
      <c r="D708" s="188"/>
      <c r="E708" s="131" t="str">
        <f t="shared" ref="E708:F708" si="704">IFERROR(C708/($B708*$H$4),"")</f>
        <v/>
      </c>
      <c r="F708" s="131" t="str">
        <f t="shared" si="704"/>
        <v/>
      </c>
      <c r="G708" s="131" t="str">
        <f>IF(ISBLANK(C708),"",(POWER(E708-AVERAGE(E:E),2)+POWER(F708-AVERAGE(F:F),2)))</f>
        <v/>
      </c>
      <c r="H708" s="5"/>
      <c r="I708" s="5"/>
      <c r="J708" s="5"/>
      <c r="K708" s="5"/>
      <c r="L708" s="5"/>
      <c r="M708" s="5"/>
      <c r="N708" s="5"/>
      <c r="O708" s="5"/>
      <c r="P708" s="5"/>
      <c r="Q708" s="5"/>
    </row>
    <row r="709" spans="1:17" ht="12.75">
      <c r="A709" s="194"/>
      <c r="B709" s="188"/>
      <c r="C709" s="166"/>
      <c r="D709" s="188"/>
      <c r="E709" s="131" t="str">
        <f t="shared" ref="E709:F709" si="705">IFERROR(C709/($B709*$H$4),"")</f>
        <v/>
      </c>
      <c r="F709" s="131" t="str">
        <f t="shared" si="705"/>
        <v/>
      </c>
      <c r="G709" s="131" t="str">
        <f>IF(ISBLANK(C709),"",(POWER(E709-AVERAGE(E:E),2)+POWER(F709-AVERAGE(F:F),2)))</f>
        <v/>
      </c>
      <c r="H709" s="5"/>
      <c r="I709" s="5"/>
      <c r="J709" s="5"/>
      <c r="K709" s="5"/>
      <c r="L709" s="5"/>
      <c r="M709" s="5"/>
      <c r="N709" s="5"/>
      <c r="O709" s="5"/>
      <c r="P709" s="5"/>
      <c r="Q709" s="5"/>
    </row>
    <row r="710" spans="1:17" ht="12.75">
      <c r="A710" s="194"/>
      <c r="B710" s="188"/>
      <c r="C710" s="166"/>
      <c r="D710" s="188"/>
      <c r="E710" s="131" t="str">
        <f t="shared" ref="E710:F710" si="706">IFERROR(C710/($B710*$H$4),"")</f>
        <v/>
      </c>
      <c r="F710" s="131" t="str">
        <f t="shared" si="706"/>
        <v/>
      </c>
      <c r="G710" s="131" t="str">
        <f>IF(ISBLANK(C710),"",(POWER(E710-AVERAGE(E:E),2)+POWER(F710-AVERAGE(F:F),2)))</f>
        <v/>
      </c>
      <c r="H710" s="5"/>
      <c r="I710" s="5"/>
      <c r="J710" s="5"/>
      <c r="K710" s="5"/>
      <c r="L710" s="5"/>
      <c r="M710" s="5"/>
      <c r="N710" s="5"/>
      <c r="O710" s="5"/>
      <c r="P710" s="5"/>
      <c r="Q710" s="5"/>
    </row>
    <row r="711" spans="1:17" ht="12.75">
      <c r="A711" s="194"/>
      <c r="B711" s="188"/>
      <c r="C711" s="166"/>
      <c r="D711" s="188"/>
      <c r="E711" s="131" t="str">
        <f t="shared" ref="E711:F711" si="707">IFERROR(C711/($B711*$H$4),"")</f>
        <v/>
      </c>
      <c r="F711" s="131" t="str">
        <f t="shared" si="707"/>
        <v/>
      </c>
      <c r="G711" s="131" t="str">
        <f>IF(ISBLANK(C711),"",(POWER(E711-AVERAGE(E:E),2)+POWER(F711-AVERAGE(F:F),2)))</f>
        <v/>
      </c>
      <c r="H711" s="5"/>
      <c r="I711" s="5"/>
      <c r="J711" s="5"/>
      <c r="K711" s="5"/>
      <c r="L711" s="5"/>
      <c r="M711" s="5"/>
      <c r="N711" s="5"/>
      <c r="O711" s="5"/>
      <c r="P711" s="5"/>
      <c r="Q711" s="5"/>
    </row>
    <row r="712" spans="1:17" ht="12.75">
      <c r="A712" s="194"/>
      <c r="B712" s="188"/>
      <c r="C712" s="166"/>
      <c r="D712" s="188"/>
      <c r="E712" s="131" t="str">
        <f t="shared" ref="E712:F712" si="708">IFERROR(C712/($B712*$H$4),"")</f>
        <v/>
      </c>
      <c r="F712" s="131" t="str">
        <f t="shared" si="708"/>
        <v/>
      </c>
      <c r="G712" s="131" t="str">
        <f>IF(ISBLANK(C712),"",(POWER(E712-AVERAGE(E:E),2)+POWER(F712-AVERAGE(F:F),2)))</f>
        <v/>
      </c>
      <c r="H712" s="5"/>
      <c r="I712" s="5"/>
      <c r="J712" s="5"/>
      <c r="K712" s="5"/>
      <c r="L712" s="5"/>
      <c r="M712" s="5"/>
      <c r="N712" s="5"/>
      <c r="O712" s="5"/>
      <c r="P712" s="5"/>
      <c r="Q712" s="5"/>
    </row>
    <row r="713" spans="1:17" ht="12.75">
      <c r="A713" s="194"/>
      <c r="B713" s="188"/>
      <c r="C713" s="166"/>
      <c r="D713" s="188"/>
      <c r="E713" s="131" t="str">
        <f t="shared" ref="E713:F713" si="709">IFERROR(C713/($B713*$H$4),"")</f>
        <v/>
      </c>
      <c r="F713" s="131" t="str">
        <f t="shared" si="709"/>
        <v/>
      </c>
      <c r="G713" s="131" t="str">
        <f>IF(ISBLANK(C713),"",(POWER(E713-AVERAGE(E:E),2)+POWER(F713-AVERAGE(F:F),2)))</f>
        <v/>
      </c>
      <c r="H713" s="5"/>
      <c r="I713" s="5"/>
      <c r="J713" s="5"/>
      <c r="K713" s="5"/>
      <c r="L713" s="5"/>
      <c r="M713" s="5"/>
      <c r="N713" s="5"/>
      <c r="O713" s="5"/>
      <c r="P713" s="5"/>
      <c r="Q713" s="5"/>
    </row>
    <row r="714" spans="1:17" ht="12.75">
      <c r="A714" s="194"/>
      <c r="B714" s="188"/>
      <c r="C714" s="166"/>
      <c r="D714" s="188"/>
      <c r="E714" s="131" t="str">
        <f t="shared" ref="E714:F714" si="710">IFERROR(C714/($B714*$H$4),"")</f>
        <v/>
      </c>
      <c r="F714" s="131" t="str">
        <f t="shared" si="710"/>
        <v/>
      </c>
      <c r="G714" s="131" t="str">
        <f>IF(ISBLANK(C714),"",(POWER(E714-AVERAGE(E:E),2)+POWER(F714-AVERAGE(F:F),2)))</f>
        <v/>
      </c>
      <c r="H714" s="5"/>
      <c r="I714" s="5"/>
      <c r="J714" s="5"/>
      <c r="K714" s="5"/>
      <c r="L714" s="5"/>
      <c r="M714" s="5"/>
      <c r="N714" s="5"/>
      <c r="O714" s="5"/>
      <c r="P714" s="5"/>
      <c r="Q714" s="5"/>
    </row>
    <row r="715" spans="1:17" ht="12.75">
      <c r="A715" s="194"/>
      <c r="B715" s="188"/>
      <c r="C715" s="166"/>
      <c r="D715" s="188"/>
      <c r="E715" s="131" t="str">
        <f t="shared" ref="E715:F715" si="711">IFERROR(C715/($B715*$H$4),"")</f>
        <v/>
      </c>
      <c r="F715" s="131" t="str">
        <f t="shared" si="711"/>
        <v/>
      </c>
      <c r="G715" s="131" t="str">
        <f>IF(ISBLANK(C715),"",(POWER(E715-AVERAGE(E:E),2)+POWER(F715-AVERAGE(F:F),2)))</f>
        <v/>
      </c>
      <c r="H715" s="5"/>
      <c r="I715" s="5"/>
      <c r="J715" s="5"/>
      <c r="K715" s="5"/>
      <c r="L715" s="5"/>
      <c r="M715" s="5"/>
      <c r="N715" s="5"/>
      <c r="O715" s="5"/>
      <c r="P715" s="5"/>
      <c r="Q715" s="5"/>
    </row>
    <row r="716" spans="1:17" ht="12.75">
      <c r="A716" s="194"/>
      <c r="B716" s="188"/>
      <c r="C716" s="166"/>
      <c r="D716" s="188"/>
      <c r="E716" s="131" t="str">
        <f t="shared" ref="E716:F716" si="712">IFERROR(C716/($B716*$H$4),"")</f>
        <v/>
      </c>
      <c r="F716" s="131" t="str">
        <f t="shared" si="712"/>
        <v/>
      </c>
      <c r="G716" s="131" t="str">
        <f>IF(ISBLANK(C716),"",(POWER(E716-AVERAGE(E:E),2)+POWER(F716-AVERAGE(F:F),2)))</f>
        <v/>
      </c>
      <c r="H716" s="5"/>
      <c r="I716" s="5"/>
      <c r="J716" s="5"/>
      <c r="K716" s="5"/>
      <c r="L716" s="5"/>
      <c r="M716" s="5"/>
      <c r="N716" s="5"/>
      <c r="O716" s="5"/>
      <c r="P716" s="5"/>
      <c r="Q716" s="5"/>
    </row>
    <row r="717" spans="1:17" ht="12.75">
      <c r="A717" s="194"/>
      <c r="B717" s="188"/>
      <c r="C717" s="166"/>
      <c r="D717" s="188"/>
      <c r="E717" s="131" t="str">
        <f t="shared" ref="E717:F717" si="713">IFERROR(C717/($B717*$H$4),"")</f>
        <v/>
      </c>
      <c r="F717" s="131" t="str">
        <f t="shared" si="713"/>
        <v/>
      </c>
      <c r="G717" s="131" t="str">
        <f>IF(ISBLANK(C717),"",(POWER(E717-AVERAGE(E:E),2)+POWER(F717-AVERAGE(F:F),2)))</f>
        <v/>
      </c>
      <c r="H717" s="5"/>
      <c r="I717" s="5"/>
      <c r="J717" s="5"/>
      <c r="K717" s="5"/>
      <c r="L717" s="5"/>
      <c r="M717" s="5"/>
      <c r="N717" s="5"/>
      <c r="O717" s="5"/>
      <c r="P717" s="5"/>
      <c r="Q717" s="5"/>
    </row>
    <row r="718" spans="1:17" ht="12.75">
      <c r="A718" s="194"/>
      <c r="B718" s="188"/>
      <c r="C718" s="166"/>
      <c r="D718" s="188"/>
      <c r="E718" s="131" t="str">
        <f t="shared" ref="E718:F718" si="714">IFERROR(C718/($B718*$H$4),"")</f>
        <v/>
      </c>
      <c r="F718" s="131" t="str">
        <f t="shared" si="714"/>
        <v/>
      </c>
      <c r="G718" s="131" t="str">
        <f>IF(ISBLANK(C718),"",(POWER(E718-AVERAGE(E:E),2)+POWER(F718-AVERAGE(F:F),2)))</f>
        <v/>
      </c>
      <c r="H718" s="5"/>
      <c r="I718" s="5"/>
      <c r="J718" s="5"/>
      <c r="K718" s="5"/>
      <c r="L718" s="5"/>
      <c r="M718" s="5"/>
      <c r="N718" s="5"/>
      <c r="O718" s="5"/>
      <c r="P718" s="5"/>
      <c r="Q718" s="5"/>
    </row>
    <row r="719" spans="1:17" ht="12.75">
      <c r="A719" s="194"/>
      <c r="B719" s="188"/>
      <c r="C719" s="166"/>
      <c r="D719" s="188"/>
      <c r="E719" s="131" t="str">
        <f t="shared" ref="E719:F719" si="715">IFERROR(C719/($B719*$H$4),"")</f>
        <v/>
      </c>
      <c r="F719" s="131" t="str">
        <f t="shared" si="715"/>
        <v/>
      </c>
      <c r="G719" s="131" t="str">
        <f>IF(ISBLANK(C719),"",(POWER(E719-AVERAGE(E:E),2)+POWER(F719-AVERAGE(F:F),2)))</f>
        <v/>
      </c>
      <c r="H719" s="5"/>
      <c r="I719" s="5"/>
      <c r="J719" s="5"/>
      <c r="K719" s="5"/>
      <c r="L719" s="5"/>
      <c r="M719" s="5"/>
      <c r="N719" s="5"/>
      <c r="O719" s="5"/>
      <c r="P719" s="5"/>
      <c r="Q719" s="5"/>
    </row>
    <row r="720" spans="1:17" ht="12.75">
      <c r="A720" s="194"/>
      <c r="B720" s="188"/>
      <c r="C720" s="166"/>
      <c r="D720" s="188"/>
      <c r="E720" s="131" t="str">
        <f t="shared" ref="E720:F720" si="716">IFERROR(C720/($B720*$H$4),"")</f>
        <v/>
      </c>
      <c r="F720" s="131" t="str">
        <f t="shared" si="716"/>
        <v/>
      </c>
      <c r="G720" s="131" t="str">
        <f>IF(ISBLANK(C720),"",(POWER(E720-AVERAGE(E:E),2)+POWER(F720-AVERAGE(F:F),2)))</f>
        <v/>
      </c>
      <c r="H720" s="5"/>
      <c r="I720" s="5"/>
      <c r="J720" s="5"/>
      <c r="K720" s="5"/>
      <c r="L720" s="5"/>
      <c r="M720" s="5"/>
      <c r="N720" s="5"/>
      <c r="O720" s="5"/>
      <c r="P720" s="5"/>
      <c r="Q720" s="5"/>
    </row>
    <row r="721" spans="1:17" ht="12.75">
      <c r="A721" s="194"/>
      <c r="B721" s="188"/>
      <c r="C721" s="166"/>
      <c r="D721" s="188"/>
      <c r="E721" s="131" t="str">
        <f t="shared" ref="E721:F721" si="717">IFERROR(C721/($B721*$H$4),"")</f>
        <v/>
      </c>
      <c r="F721" s="131" t="str">
        <f t="shared" si="717"/>
        <v/>
      </c>
      <c r="G721" s="131" t="str">
        <f>IF(ISBLANK(C721),"",(POWER(E721-AVERAGE(E:E),2)+POWER(F721-AVERAGE(F:F),2)))</f>
        <v/>
      </c>
      <c r="H721" s="5"/>
      <c r="I721" s="5"/>
      <c r="J721" s="5"/>
      <c r="K721" s="5"/>
      <c r="L721" s="5"/>
      <c r="M721" s="5"/>
      <c r="N721" s="5"/>
      <c r="O721" s="5"/>
      <c r="P721" s="5"/>
      <c r="Q721" s="5"/>
    </row>
    <row r="722" spans="1:17" ht="12.75">
      <c r="A722" s="194"/>
      <c r="B722" s="188"/>
      <c r="C722" s="166"/>
      <c r="D722" s="188"/>
      <c r="E722" s="131" t="str">
        <f t="shared" ref="E722:F722" si="718">IFERROR(C722/($B722*$H$4),"")</f>
        <v/>
      </c>
      <c r="F722" s="131" t="str">
        <f t="shared" si="718"/>
        <v/>
      </c>
      <c r="G722" s="131" t="str">
        <f>IF(ISBLANK(C722),"",(POWER(E722-AVERAGE(E:E),2)+POWER(F722-AVERAGE(F:F),2)))</f>
        <v/>
      </c>
      <c r="H722" s="5"/>
      <c r="I722" s="5"/>
      <c r="J722" s="5"/>
      <c r="K722" s="5"/>
      <c r="L722" s="5"/>
      <c r="M722" s="5"/>
      <c r="N722" s="5"/>
      <c r="O722" s="5"/>
      <c r="P722" s="5"/>
      <c r="Q722" s="5"/>
    </row>
    <row r="723" spans="1:17" ht="12.75">
      <c r="A723" s="194"/>
      <c r="B723" s="188"/>
      <c r="C723" s="166"/>
      <c r="D723" s="188"/>
      <c r="E723" s="131" t="str">
        <f t="shared" ref="E723:F723" si="719">IFERROR(C723/($B723*$H$4),"")</f>
        <v/>
      </c>
      <c r="F723" s="131" t="str">
        <f t="shared" si="719"/>
        <v/>
      </c>
      <c r="G723" s="131" t="str">
        <f>IF(ISBLANK(C723),"",(POWER(E723-AVERAGE(E:E),2)+POWER(F723-AVERAGE(F:F),2)))</f>
        <v/>
      </c>
      <c r="H723" s="5"/>
      <c r="I723" s="5"/>
      <c r="J723" s="5"/>
      <c r="K723" s="5"/>
      <c r="L723" s="5"/>
      <c r="M723" s="5"/>
      <c r="N723" s="5"/>
      <c r="O723" s="5"/>
      <c r="P723" s="5"/>
      <c r="Q723" s="5"/>
    </row>
    <row r="724" spans="1:17" ht="12.75">
      <c r="A724" s="194"/>
      <c r="B724" s="188"/>
      <c r="C724" s="166"/>
      <c r="D724" s="188"/>
      <c r="E724" s="131" t="str">
        <f t="shared" ref="E724:F724" si="720">IFERROR(C724/($B724*$H$4),"")</f>
        <v/>
      </c>
      <c r="F724" s="131" t="str">
        <f t="shared" si="720"/>
        <v/>
      </c>
      <c r="G724" s="131" t="str">
        <f>IF(ISBLANK(C724),"",(POWER(E724-AVERAGE(E:E),2)+POWER(F724-AVERAGE(F:F),2)))</f>
        <v/>
      </c>
      <c r="H724" s="5"/>
      <c r="I724" s="5"/>
      <c r="J724" s="5"/>
      <c r="K724" s="5"/>
      <c r="L724" s="5"/>
      <c r="M724" s="5"/>
      <c r="N724" s="5"/>
      <c r="O724" s="5"/>
      <c r="P724" s="5"/>
      <c r="Q724" s="5"/>
    </row>
    <row r="725" spans="1:17" ht="12.75">
      <c r="A725" s="194"/>
      <c r="B725" s="188"/>
      <c r="C725" s="166"/>
      <c r="D725" s="188"/>
      <c r="E725" s="131" t="str">
        <f t="shared" ref="E725:F725" si="721">IFERROR(C725/($B725*$H$4),"")</f>
        <v/>
      </c>
      <c r="F725" s="131" t="str">
        <f t="shared" si="721"/>
        <v/>
      </c>
      <c r="G725" s="131" t="str">
        <f>IF(ISBLANK(C725),"",(POWER(E725-AVERAGE(E:E),2)+POWER(F725-AVERAGE(F:F),2)))</f>
        <v/>
      </c>
      <c r="H725" s="5"/>
      <c r="I725" s="5"/>
      <c r="J725" s="5"/>
      <c r="K725" s="5"/>
      <c r="L725" s="5"/>
      <c r="M725" s="5"/>
      <c r="N725" s="5"/>
      <c r="O725" s="5"/>
      <c r="P725" s="5"/>
      <c r="Q725" s="5"/>
    </row>
    <row r="726" spans="1:17" ht="12.75">
      <c r="A726" s="194"/>
      <c r="B726" s="188"/>
      <c r="C726" s="166"/>
      <c r="D726" s="188"/>
      <c r="E726" s="131" t="str">
        <f t="shared" ref="E726:F726" si="722">IFERROR(C726/($B726*$H$4),"")</f>
        <v/>
      </c>
      <c r="F726" s="131" t="str">
        <f t="shared" si="722"/>
        <v/>
      </c>
      <c r="G726" s="131" t="str">
        <f>IF(ISBLANK(C726),"",(POWER(E726-AVERAGE(E:E),2)+POWER(F726-AVERAGE(F:F),2)))</f>
        <v/>
      </c>
      <c r="H726" s="5"/>
      <c r="I726" s="5"/>
      <c r="J726" s="5"/>
      <c r="K726" s="5"/>
      <c r="L726" s="5"/>
      <c r="M726" s="5"/>
      <c r="N726" s="5"/>
      <c r="O726" s="5"/>
      <c r="P726" s="5"/>
      <c r="Q726" s="5"/>
    </row>
    <row r="727" spans="1:17" ht="12.75">
      <c r="A727" s="194"/>
      <c r="B727" s="188"/>
      <c r="C727" s="166"/>
      <c r="D727" s="188"/>
      <c r="E727" s="131" t="str">
        <f t="shared" ref="E727:F727" si="723">IFERROR(C727/($B727*$H$4),"")</f>
        <v/>
      </c>
      <c r="F727" s="131" t="str">
        <f t="shared" si="723"/>
        <v/>
      </c>
      <c r="G727" s="131" t="str">
        <f>IF(ISBLANK(C727),"",(POWER(E727-AVERAGE(E:E),2)+POWER(F727-AVERAGE(F:F),2)))</f>
        <v/>
      </c>
      <c r="H727" s="5"/>
      <c r="I727" s="5"/>
      <c r="J727" s="5"/>
      <c r="K727" s="5"/>
      <c r="L727" s="5"/>
      <c r="M727" s="5"/>
      <c r="N727" s="5"/>
      <c r="O727" s="5"/>
      <c r="P727" s="5"/>
      <c r="Q727" s="5"/>
    </row>
    <row r="728" spans="1:17" ht="12.75">
      <c r="A728" s="194"/>
      <c r="B728" s="188"/>
      <c r="C728" s="166"/>
      <c r="D728" s="188"/>
      <c r="E728" s="131" t="str">
        <f t="shared" ref="E728:F728" si="724">IFERROR(C728/($B728*$H$4),"")</f>
        <v/>
      </c>
      <c r="F728" s="131" t="str">
        <f t="shared" si="724"/>
        <v/>
      </c>
      <c r="G728" s="131" t="str">
        <f>IF(ISBLANK(C728),"",(POWER(E728-AVERAGE(E:E),2)+POWER(F728-AVERAGE(F:F),2)))</f>
        <v/>
      </c>
      <c r="H728" s="5"/>
      <c r="I728" s="5"/>
      <c r="J728" s="5"/>
      <c r="K728" s="5"/>
      <c r="L728" s="5"/>
      <c r="M728" s="5"/>
      <c r="N728" s="5"/>
      <c r="O728" s="5"/>
      <c r="P728" s="5"/>
      <c r="Q728" s="5"/>
    </row>
    <row r="729" spans="1:17" ht="12.75">
      <c r="A729" s="194"/>
      <c r="B729" s="188"/>
      <c r="C729" s="166"/>
      <c r="D729" s="188"/>
      <c r="E729" s="131" t="str">
        <f t="shared" ref="E729:F729" si="725">IFERROR(C729/($B729*$H$4),"")</f>
        <v/>
      </c>
      <c r="F729" s="131" t="str">
        <f t="shared" si="725"/>
        <v/>
      </c>
      <c r="G729" s="131" t="str">
        <f>IF(ISBLANK(C729),"",(POWER(E729-AVERAGE(E:E),2)+POWER(F729-AVERAGE(F:F),2)))</f>
        <v/>
      </c>
      <c r="H729" s="5"/>
      <c r="I729" s="5"/>
      <c r="J729" s="5"/>
      <c r="K729" s="5"/>
      <c r="L729" s="5"/>
      <c r="M729" s="5"/>
      <c r="N729" s="5"/>
      <c r="O729" s="5"/>
      <c r="P729" s="5"/>
      <c r="Q729" s="5"/>
    </row>
    <row r="730" spans="1:17" ht="12.75">
      <c r="A730" s="194"/>
      <c r="B730" s="188"/>
      <c r="C730" s="166"/>
      <c r="D730" s="188"/>
      <c r="E730" s="131" t="str">
        <f t="shared" ref="E730:F730" si="726">IFERROR(C730/($B730*$H$4),"")</f>
        <v/>
      </c>
      <c r="F730" s="131" t="str">
        <f t="shared" si="726"/>
        <v/>
      </c>
      <c r="G730" s="131" t="str">
        <f>IF(ISBLANK(C730),"",(POWER(E730-AVERAGE(E:E),2)+POWER(F730-AVERAGE(F:F),2)))</f>
        <v/>
      </c>
      <c r="H730" s="5"/>
      <c r="I730" s="5"/>
      <c r="J730" s="5"/>
      <c r="K730" s="5"/>
      <c r="L730" s="5"/>
      <c r="M730" s="5"/>
      <c r="N730" s="5"/>
      <c r="O730" s="5"/>
      <c r="P730" s="5"/>
      <c r="Q730" s="5"/>
    </row>
    <row r="731" spans="1:17" ht="12.75">
      <c r="A731" s="194"/>
      <c r="B731" s="188"/>
      <c r="C731" s="166"/>
      <c r="D731" s="188"/>
      <c r="E731" s="131" t="str">
        <f t="shared" ref="E731:F731" si="727">IFERROR(C731/($B731*$H$4),"")</f>
        <v/>
      </c>
      <c r="F731" s="131" t="str">
        <f t="shared" si="727"/>
        <v/>
      </c>
      <c r="G731" s="131" t="str">
        <f>IF(ISBLANK(C731),"",(POWER(E731-AVERAGE(E:E),2)+POWER(F731-AVERAGE(F:F),2)))</f>
        <v/>
      </c>
      <c r="H731" s="5"/>
      <c r="I731" s="5"/>
      <c r="J731" s="5"/>
      <c r="K731" s="5"/>
      <c r="L731" s="5"/>
      <c r="M731" s="5"/>
      <c r="N731" s="5"/>
      <c r="O731" s="5"/>
      <c r="P731" s="5"/>
      <c r="Q731" s="5"/>
    </row>
    <row r="732" spans="1:17" ht="12.75">
      <c r="A732" s="194"/>
      <c r="B732" s="188"/>
      <c r="C732" s="166"/>
      <c r="D732" s="188"/>
      <c r="E732" s="131" t="str">
        <f t="shared" ref="E732:F732" si="728">IFERROR(C732/($B732*$H$4),"")</f>
        <v/>
      </c>
      <c r="F732" s="131" t="str">
        <f t="shared" si="728"/>
        <v/>
      </c>
      <c r="G732" s="131" t="str">
        <f>IF(ISBLANK(C732),"",(POWER(E732-AVERAGE(E:E),2)+POWER(F732-AVERAGE(F:F),2)))</f>
        <v/>
      </c>
      <c r="H732" s="5"/>
      <c r="I732" s="5"/>
      <c r="J732" s="5"/>
      <c r="K732" s="5"/>
      <c r="L732" s="5"/>
      <c r="M732" s="5"/>
      <c r="N732" s="5"/>
      <c r="O732" s="5"/>
      <c r="P732" s="5"/>
      <c r="Q732" s="5"/>
    </row>
    <row r="733" spans="1:17" ht="12.75">
      <c r="A733" s="194"/>
      <c r="B733" s="188"/>
      <c r="C733" s="166"/>
      <c r="D733" s="188"/>
      <c r="E733" s="131" t="str">
        <f t="shared" ref="E733:F733" si="729">IFERROR(C733/($B733*$H$4),"")</f>
        <v/>
      </c>
      <c r="F733" s="131" t="str">
        <f t="shared" si="729"/>
        <v/>
      </c>
      <c r="G733" s="131" t="str">
        <f>IF(ISBLANK(C733),"",(POWER(E733-AVERAGE(E:E),2)+POWER(F733-AVERAGE(F:F),2)))</f>
        <v/>
      </c>
      <c r="H733" s="5"/>
      <c r="I733" s="5"/>
      <c r="J733" s="5"/>
      <c r="K733" s="5"/>
      <c r="L733" s="5"/>
      <c r="M733" s="5"/>
      <c r="N733" s="5"/>
      <c r="O733" s="5"/>
      <c r="P733" s="5"/>
      <c r="Q733" s="5"/>
    </row>
    <row r="734" spans="1:17" ht="12.75">
      <c r="A734" s="194"/>
      <c r="B734" s="188"/>
      <c r="C734" s="166"/>
      <c r="D734" s="188"/>
      <c r="E734" s="131" t="str">
        <f t="shared" ref="E734:F734" si="730">IFERROR(C734/($B734*$H$4),"")</f>
        <v/>
      </c>
      <c r="F734" s="131" t="str">
        <f t="shared" si="730"/>
        <v/>
      </c>
      <c r="G734" s="131" t="str">
        <f>IF(ISBLANK(C734),"",(POWER(E734-AVERAGE(E:E),2)+POWER(F734-AVERAGE(F:F),2)))</f>
        <v/>
      </c>
      <c r="H734" s="5"/>
      <c r="I734" s="5"/>
      <c r="J734" s="5"/>
      <c r="K734" s="5"/>
      <c r="L734" s="5"/>
      <c r="M734" s="5"/>
      <c r="N734" s="5"/>
      <c r="O734" s="5"/>
      <c r="P734" s="5"/>
      <c r="Q734" s="5"/>
    </row>
    <row r="735" spans="1:17" ht="12.75">
      <c r="A735" s="194"/>
      <c r="B735" s="188"/>
      <c r="C735" s="166"/>
      <c r="D735" s="188"/>
      <c r="E735" s="131" t="str">
        <f t="shared" ref="E735:F735" si="731">IFERROR(C735/($B735*$H$4),"")</f>
        <v/>
      </c>
      <c r="F735" s="131" t="str">
        <f t="shared" si="731"/>
        <v/>
      </c>
      <c r="G735" s="131" t="str">
        <f>IF(ISBLANK(C735),"",(POWER(E735-AVERAGE(E:E),2)+POWER(F735-AVERAGE(F:F),2)))</f>
        <v/>
      </c>
      <c r="H735" s="5"/>
      <c r="I735" s="5"/>
      <c r="J735" s="5"/>
      <c r="K735" s="5"/>
      <c r="L735" s="5"/>
      <c r="M735" s="5"/>
      <c r="N735" s="5"/>
      <c r="O735" s="5"/>
      <c r="P735" s="5"/>
      <c r="Q735" s="5"/>
    </row>
    <row r="736" spans="1:17" ht="12.75">
      <c r="A736" s="194"/>
      <c r="B736" s="188"/>
      <c r="C736" s="166"/>
      <c r="D736" s="188"/>
      <c r="E736" s="131" t="str">
        <f t="shared" ref="E736:F736" si="732">IFERROR(C736/($B736*$H$4),"")</f>
        <v/>
      </c>
      <c r="F736" s="131" t="str">
        <f t="shared" si="732"/>
        <v/>
      </c>
      <c r="G736" s="131" t="str">
        <f>IF(ISBLANK(C736),"",(POWER(E736-AVERAGE(E:E),2)+POWER(F736-AVERAGE(F:F),2)))</f>
        <v/>
      </c>
      <c r="H736" s="5"/>
      <c r="I736" s="5"/>
      <c r="J736" s="5"/>
      <c r="K736" s="5"/>
      <c r="L736" s="5"/>
      <c r="M736" s="5"/>
      <c r="N736" s="5"/>
      <c r="O736" s="5"/>
      <c r="P736" s="5"/>
      <c r="Q736" s="5"/>
    </row>
    <row r="737" spans="1:17" ht="12.75">
      <c r="A737" s="194"/>
      <c r="B737" s="188"/>
      <c r="C737" s="166"/>
      <c r="D737" s="188"/>
      <c r="E737" s="131" t="str">
        <f t="shared" ref="E737:F737" si="733">IFERROR(C737/($B737*$H$4),"")</f>
        <v/>
      </c>
      <c r="F737" s="131" t="str">
        <f t="shared" si="733"/>
        <v/>
      </c>
      <c r="G737" s="131" t="str">
        <f>IF(ISBLANK(C737),"",(POWER(E737-AVERAGE(E:E),2)+POWER(F737-AVERAGE(F:F),2)))</f>
        <v/>
      </c>
      <c r="H737" s="5"/>
      <c r="I737" s="5"/>
      <c r="J737" s="5"/>
      <c r="K737" s="5"/>
      <c r="L737" s="5"/>
      <c r="M737" s="5"/>
      <c r="N737" s="5"/>
      <c r="O737" s="5"/>
      <c r="P737" s="5"/>
      <c r="Q737" s="5"/>
    </row>
    <row r="738" spans="1:17" ht="12.75">
      <c r="A738" s="194"/>
      <c r="B738" s="188"/>
      <c r="C738" s="166"/>
      <c r="D738" s="188"/>
      <c r="E738" s="131" t="str">
        <f t="shared" ref="E738:F738" si="734">IFERROR(C738/($B738*$H$4),"")</f>
        <v/>
      </c>
      <c r="F738" s="131" t="str">
        <f t="shared" si="734"/>
        <v/>
      </c>
      <c r="G738" s="131" t="str">
        <f>IF(ISBLANK(C738),"",(POWER(E738-AVERAGE(E:E),2)+POWER(F738-AVERAGE(F:F),2)))</f>
        <v/>
      </c>
      <c r="H738" s="5"/>
      <c r="I738" s="5"/>
      <c r="J738" s="5"/>
      <c r="K738" s="5"/>
      <c r="L738" s="5"/>
      <c r="M738" s="5"/>
      <c r="N738" s="5"/>
      <c r="O738" s="5"/>
      <c r="P738" s="5"/>
      <c r="Q738" s="5"/>
    </row>
    <row r="739" spans="1:17" ht="12.75">
      <c r="A739" s="194"/>
      <c r="B739" s="188"/>
      <c r="C739" s="166"/>
      <c r="D739" s="188"/>
      <c r="E739" s="131" t="str">
        <f t="shared" ref="E739:F739" si="735">IFERROR(C739/($B739*$H$4),"")</f>
        <v/>
      </c>
      <c r="F739" s="131" t="str">
        <f t="shared" si="735"/>
        <v/>
      </c>
      <c r="G739" s="131" t="str">
        <f>IF(ISBLANK(C739),"",(POWER(E739-AVERAGE(E:E),2)+POWER(F739-AVERAGE(F:F),2)))</f>
        <v/>
      </c>
      <c r="H739" s="5"/>
      <c r="I739" s="5"/>
      <c r="J739" s="5"/>
      <c r="K739" s="5"/>
      <c r="L739" s="5"/>
      <c r="M739" s="5"/>
      <c r="N739" s="5"/>
      <c r="O739" s="5"/>
      <c r="P739" s="5"/>
      <c r="Q739" s="5"/>
    </row>
    <row r="740" spans="1:17" ht="12.75">
      <c r="A740" s="194"/>
      <c r="B740" s="188"/>
      <c r="C740" s="166"/>
      <c r="D740" s="188"/>
      <c r="E740" s="131" t="str">
        <f t="shared" ref="E740:F740" si="736">IFERROR(C740/($B740*$H$4),"")</f>
        <v/>
      </c>
      <c r="F740" s="131" t="str">
        <f t="shared" si="736"/>
        <v/>
      </c>
      <c r="G740" s="131" t="str">
        <f>IF(ISBLANK(C740),"",(POWER(E740-AVERAGE(E:E),2)+POWER(F740-AVERAGE(F:F),2)))</f>
        <v/>
      </c>
      <c r="H740" s="5"/>
      <c r="I740" s="5"/>
      <c r="J740" s="5"/>
      <c r="K740" s="5"/>
      <c r="L740" s="5"/>
      <c r="M740" s="5"/>
      <c r="N740" s="5"/>
      <c r="O740" s="5"/>
      <c r="P740" s="5"/>
      <c r="Q740" s="5"/>
    </row>
    <row r="741" spans="1:17" ht="12.75">
      <c r="A741" s="194"/>
      <c r="B741" s="188"/>
      <c r="C741" s="166"/>
      <c r="D741" s="188"/>
      <c r="E741" s="131" t="str">
        <f t="shared" ref="E741:F741" si="737">IFERROR(C741/($B741*$H$4),"")</f>
        <v/>
      </c>
      <c r="F741" s="131" t="str">
        <f t="shared" si="737"/>
        <v/>
      </c>
      <c r="G741" s="131" t="str">
        <f>IF(ISBLANK(C741),"",(POWER(E741-AVERAGE(E:E),2)+POWER(F741-AVERAGE(F:F),2)))</f>
        <v/>
      </c>
      <c r="H741" s="5"/>
      <c r="I741" s="5"/>
      <c r="J741" s="5"/>
      <c r="K741" s="5"/>
      <c r="L741" s="5"/>
      <c r="M741" s="5"/>
      <c r="N741" s="5"/>
      <c r="O741" s="5"/>
      <c r="P741" s="5"/>
      <c r="Q741" s="5"/>
    </row>
    <row r="742" spans="1:17" ht="12.75">
      <c r="A742" s="194"/>
      <c r="B742" s="188"/>
      <c r="C742" s="166"/>
      <c r="D742" s="188"/>
      <c r="E742" s="131" t="str">
        <f t="shared" ref="E742:F742" si="738">IFERROR(C742/($B742*$H$4),"")</f>
        <v/>
      </c>
      <c r="F742" s="131" t="str">
        <f t="shared" si="738"/>
        <v/>
      </c>
      <c r="G742" s="131" t="str">
        <f>IF(ISBLANK(C742),"",(POWER(E742-AVERAGE(E:E),2)+POWER(F742-AVERAGE(F:F),2)))</f>
        <v/>
      </c>
      <c r="H742" s="5"/>
      <c r="I742" s="5"/>
      <c r="J742" s="5"/>
      <c r="K742" s="5"/>
      <c r="L742" s="5"/>
      <c r="M742" s="5"/>
      <c r="N742" s="5"/>
      <c r="O742" s="5"/>
      <c r="P742" s="5"/>
      <c r="Q742" s="5"/>
    </row>
    <row r="743" spans="1:17" ht="12.75">
      <c r="A743" s="194"/>
      <c r="B743" s="188"/>
      <c r="C743" s="166"/>
      <c r="D743" s="188"/>
      <c r="E743" s="131" t="str">
        <f t="shared" ref="E743:F743" si="739">IFERROR(C743/($B743*$H$4),"")</f>
        <v/>
      </c>
      <c r="F743" s="131" t="str">
        <f t="shared" si="739"/>
        <v/>
      </c>
      <c r="G743" s="131" t="str">
        <f>IF(ISBLANK(C743),"",(POWER(E743-AVERAGE(E:E),2)+POWER(F743-AVERAGE(F:F),2)))</f>
        <v/>
      </c>
      <c r="H743" s="5"/>
      <c r="I743" s="5"/>
      <c r="J743" s="5"/>
      <c r="K743" s="5"/>
      <c r="L743" s="5"/>
      <c r="M743" s="5"/>
      <c r="N743" s="5"/>
      <c r="O743" s="5"/>
      <c r="P743" s="5"/>
      <c r="Q743" s="5"/>
    </row>
    <row r="744" spans="1:17" ht="12.75">
      <c r="A744" s="194"/>
      <c r="B744" s="188"/>
      <c r="C744" s="166"/>
      <c r="D744" s="188"/>
      <c r="E744" s="131" t="str">
        <f t="shared" ref="E744:F744" si="740">IFERROR(C744/($B744*$H$4),"")</f>
        <v/>
      </c>
      <c r="F744" s="131" t="str">
        <f t="shared" si="740"/>
        <v/>
      </c>
      <c r="G744" s="131" t="str">
        <f>IF(ISBLANK(C744),"",(POWER(E744-AVERAGE(E:E),2)+POWER(F744-AVERAGE(F:F),2)))</f>
        <v/>
      </c>
      <c r="H744" s="5"/>
      <c r="I744" s="5"/>
      <c r="J744" s="5"/>
      <c r="K744" s="5"/>
      <c r="L744" s="5"/>
      <c r="M744" s="5"/>
      <c r="N744" s="5"/>
      <c r="O744" s="5"/>
      <c r="P744" s="5"/>
      <c r="Q744" s="5"/>
    </row>
    <row r="745" spans="1:17" ht="12.75">
      <c r="A745" s="194"/>
      <c r="B745" s="188"/>
      <c r="C745" s="166"/>
      <c r="D745" s="188"/>
      <c r="E745" s="131" t="str">
        <f t="shared" ref="E745:F745" si="741">IFERROR(C745/($B745*$H$4),"")</f>
        <v/>
      </c>
      <c r="F745" s="131" t="str">
        <f t="shared" si="741"/>
        <v/>
      </c>
      <c r="G745" s="131" t="str">
        <f>IF(ISBLANK(C745),"",(POWER(E745-AVERAGE(E:E),2)+POWER(F745-AVERAGE(F:F),2)))</f>
        <v/>
      </c>
      <c r="H745" s="5"/>
      <c r="I745" s="5"/>
      <c r="J745" s="5"/>
      <c r="K745" s="5"/>
      <c r="L745" s="5"/>
      <c r="M745" s="5"/>
      <c r="N745" s="5"/>
      <c r="O745" s="5"/>
      <c r="P745" s="5"/>
      <c r="Q745" s="5"/>
    </row>
    <row r="746" spans="1:17" ht="12.75">
      <c r="A746" s="194"/>
      <c r="B746" s="188"/>
      <c r="C746" s="166"/>
      <c r="D746" s="188"/>
      <c r="E746" s="131" t="str">
        <f t="shared" ref="E746:F746" si="742">IFERROR(C746/($B746*$H$4),"")</f>
        <v/>
      </c>
      <c r="F746" s="131" t="str">
        <f t="shared" si="742"/>
        <v/>
      </c>
      <c r="G746" s="131" t="str">
        <f>IF(ISBLANK(C746),"",(POWER(E746-AVERAGE(E:E),2)+POWER(F746-AVERAGE(F:F),2)))</f>
        <v/>
      </c>
      <c r="H746" s="5"/>
      <c r="I746" s="5"/>
      <c r="J746" s="5"/>
      <c r="K746" s="5"/>
      <c r="L746" s="5"/>
      <c r="M746" s="5"/>
      <c r="N746" s="5"/>
      <c r="O746" s="5"/>
      <c r="P746" s="5"/>
      <c r="Q746" s="5"/>
    </row>
    <row r="747" spans="1:17" ht="12.75">
      <c r="A747" s="194"/>
      <c r="B747" s="188"/>
      <c r="C747" s="166"/>
      <c r="D747" s="188"/>
      <c r="E747" s="131" t="str">
        <f t="shared" ref="E747:F747" si="743">IFERROR(C747/($B747*$H$4),"")</f>
        <v/>
      </c>
      <c r="F747" s="131" t="str">
        <f t="shared" si="743"/>
        <v/>
      </c>
      <c r="G747" s="131" t="str">
        <f>IF(ISBLANK(C747),"",(POWER(E747-AVERAGE(E:E),2)+POWER(F747-AVERAGE(F:F),2)))</f>
        <v/>
      </c>
      <c r="H747" s="5"/>
      <c r="I747" s="5"/>
      <c r="J747" s="5"/>
      <c r="K747" s="5"/>
      <c r="L747" s="5"/>
      <c r="M747" s="5"/>
      <c r="N747" s="5"/>
      <c r="O747" s="5"/>
      <c r="P747" s="5"/>
      <c r="Q747" s="5"/>
    </row>
    <row r="748" spans="1:17" ht="12.75">
      <c r="A748" s="194"/>
      <c r="B748" s="188"/>
      <c r="C748" s="166"/>
      <c r="D748" s="188"/>
      <c r="E748" s="131" t="str">
        <f t="shared" ref="E748:F748" si="744">IFERROR(C748/($B748*$H$4),"")</f>
        <v/>
      </c>
      <c r="F748" s="131" t="str">
        <f t="shared" si="744"/>
        <v/>
      </c>
      <c r="G748" s="131" t="str">
        <f>IF(ISBLANK(C748),"",(POWER(E748-AVERAGE(E:E),2)+POWER(F748-AVERAGE(F:F),2)))</f>
        <v/>
      </c>
      <c r="H748" s="5"/>
      <c r="I748" s="5"/>
      <c r="J748" s="5"/>
      <c r="K748" s="5"/>
      <c r="L748" s="5"/>
      <c r="M748" s="5"/>
      <c r="N748" s="5"/>
      <c r="O748" s="5"/>
      <c r="P748" s="5"/>
      <c r="Q748" s="5"/>
    </row>
    <row r="749" spans="1:17" ht="12.75">
      <c r="A749" s="194"/>
      <c r="B749" s="188"/>
      <c r="C749" s="166"/>
      <c r="D749" s="188"/>
      <c r="E749" s="131" t="str">
        <f t="shared" ref="E749:F749" si="745">IFERROR(C749/($B749*$H$4),"")</f>
        <v/>
      </c>
      <c r="F749" s="131" t="str">
        <f t="shared" si="745"/>
        <v/>
      </c>
      <c r="G749" s="131" t="str">
        <f>IF(ISBLANK(C749),"",(POWER(E749-AVERAGE(E:E),2)+POWER(F749-AVERAGE(F:F),2)))</f>
        <v/>
      </c>
      <c r="H749" s="5"/>
      <c r="I749" s="5"/>
      <c r="J749" s="5"/>
      <c r="K749" s="5"/>
      <c r="L749" s="5"/>
      <c r="M749" s="5"/>
      <c r="N749" s="5"/>
      <c r="O749" s="5"/>
      <c r="P749" s="5"/>
      <c r="Q749" s="5"/>
    </row>
    <row r="750" spans="1:17" ht="12.75">
      <c r="A750" s="194"/>
      <c r="B750" s="188"/>
      <c r="C750" s="166"/>
      <c r="D750" s="188"/>
      <c r="E750" s="131" t="str">
        <f t="shared" ref="E750:F750" si="746">IFERROR(C750/($B750*$H$4),"")</f>
        <v/>
      </c>
      <c r="F750" s="131" t="str">
        <f t="shared" si="746"/>
        <v/>
      </c>
      <c r="G750" s="131" t="str">
        <f>IF(ISBLANK(C750),"",(POWER(E750-AVERAGE(E:E),2)+POWER(F750-AVERAGE(F:F),2)))</f>
        <v/>
      </c>
      <c r="H750" s="5"/>
      <c r="I750" s="5"/>
      <c r="J750" s="5"/>
      <c r="K750" s="5"/>
      <c r="L750" s="5"/>
      <c r="M750" s="5"/>
      <c r="N750" s="5"/>
      <c r="O750" s="5"/>
      <c r="P750" s="5"/>
      <c r="Q750" s="5"/>
    </row>
    <row r="751" spans="1:17" ht="12.75">
      <c r="A751" s="194"/>
      <c r="B751" s="188"/>
      <c r="C751" s="166"/>
      <c r="D751" s="188"/>
      <c r="E751" s="131" t="str">
        <f t="shared" ref="E751:F751" si="747">IFERROR(C751/($B751*$H$4),"")</f>
        <v/>
      </c>
      <c r="F751" s="131" t="str">
        <f t="shared" si="747"/>
        <v/>
      </c>
      <c r="G751" s="131" t="str">
        <f>IF(ISBLANK(C751),"",(POWER(E751-AVERAGE(E:E),2)+POWER(F751-AVERAGE(F:F),2)))</f>
        <v/>
      </c>
      <c r="H751" s="5"/>
      <c r="I751" s="5"/>
      <c r="J751" s="5"/>
      <c r="K751" s="5"/>
      <c r="L751" s="5"/>
      <c r="M751" s="5"/>
      <c r="N751" s="5"/>
      <c r="O751" s="5"/>
      <c r="P751" s="5"/>
      <c r="Q751" s="5"/>
    </row>
    <row r="752" spans="1:17" ht="12.75">
      <c r="A752" s="194"/>
      <c r="B752" s="188"/>
      <c r="C752" s="166"/>
      <c r="D752" s="188"/>
      <c r="E752" s="131" t="str">
        <f t="shared" ref="E752:F752" si="748">IFERROR(C752/($B752*$H$4),"")</f>
        <v/>
      </c>
      <c r="F752" s="131" t="str">
        <f t="shared" si="748"/>
        <v/>
      </c>
      <c r="G752" s="131" t="str">
        <f>IF(ISBLANK(C752),"",(POWER(E752-AVERAGE(E:E),2)+POWER(F752-AVERAGE(F:F),2)))</f>
        <v/>
      </c>
      <c r="H752" s="5"/>
      <c r="I752" s="5"/>
      <c r="J752" s="5"/>
      <c r="K752" s="5"/>
      <c r="L752" s="5"/>
      <c r="M752" s="5"/>
      <c r="N752" s="5"/>
      <c r="O752" s="5"/>
      <c r="P752" s="5"/>
      <c r="Q752" s="5"/>
    </row>
    <row r="753" spans="1:17" ht="12.75">
      <c r="A753" s="194"/>
      <c r="B753" s="188"/>
      <c r="C753" s="166"/>
      <c r="D753" s="188"/>
      <c r="E753" s="131" t="str">
        <f t="shared" ref="E753:F753" si="749">IFERROR(C753/($B753*$H$4),"")</f>
        <v/>
      </c>
      <c r="F753" s="131" t="str">
        <f t="shared" si="749"/>
        <v/>
      </c>
      <c r="G753" s="131" t="str">
        <f>IF(ISBLANK(C753),"",(POWER(E753-AVERAGE(E:E),2)+POWER(F753-AVERAGE(F:F),2)))</f>
        <v/>
      </c>
      <c r="H753" s="5"/>
      <c r="I753" s="5"/>
      <c r="J753" s="5"/>
      <c r="K753" s="5"/>
      <c r="L753" s="5"/>
      <c r="M753" s="5"/>
      <c r="N753" s="5"/>
      <c r="O753" s="5"/>
      <c r="P753" s="5"/>
      <c r="Q753" s="5"/>
    </row>
    <row r="754" spans="1:17" ht="12.75">
      <c r="A754" s="194"/>
      <c r="B754" s="188"/>
      <c r="C754" s="166"/>
      <c r="D754" s="188"/>
      <c r="E754" s="131" t="str">
        <f t="shared" ref="E754:F754" si="750">IFERROR(C754/($B754*$H$4),"")</f>
        <v/>
      </c>
      <c r="F754" s="131" t="str">
        <f t="shared" si="750"/>
        <v/>
      </c>
      <c r="G754" s="131" t="str">
        <f>IF(ISBLANK(C754),"",(POWER(E754-AVERAGE(E:E),2)+POWER(F754-AVERAGE(F:F),2)))</f>
        <v/>
      </c>
      <c r="H754" s="5"/>
      <c r="I754" s="5"/>
      <c r="J754" s="5"/>
      <c r="K754" s="5"/>
      <c r="L754" s="5"/>
      <c r="M754" s="5"/>
      <c r="N754" s="5"/>
      <c r="O754" s="5"/>
      <c r="P754" s="5"/>
      <c r="Q754" s="5"/>
    </row>
    <row r="755" spans="1:17" ht="12.75">
      <c r="A755" s="194"/>
      <c r="B755" s="188"/>
      <c r="C755" s="166"/>
      <c r="D755" s="188"/>
      <c r="E755" s="131" t="str">
        <f t="shared" ref="E755:F755" si="751">IFERROR(C755/($B755*$H$4),"")</f>
        <v/>
      </c>
      <c r="F755" s="131" t="str">
        <f t="shared" si="751"/>
        <v/>
      </c>
      <c r="G755" s="131" t="str">
        <f>IF(ISBLANK(C755),"",(POWER(E755-AVERAGE(E:E),2)+POWER(F755-AVERAGE(F:F),2)))</f>
        <v/>
      </c>
      <c r="H755" s="5"/>
      <c r="I755" s="5"/>
      <c r="J755" s="5"/>
      <c r="K755" s="5"/>
      <c r="L755" s="5"/>
      <c r="M755" s="5"/>
      <c r="N755" s="5"/>
      <c r="O755" s="5"/>
      <c r="P755" s="5"/>
      <c r="Q755" s="5"/>
    </row>
    <row r="756" spans="1:17" ht="12.75">
      <c r="A756" s="194"/>
      <c r="B756" s="188"/>
      <c r="C756" s="166"/>
      <c r="D756" s="188"/>
      <c r="E756" s="131" t="str">
        <f t="shared" ref="E756:F756" si="752">IFERROR(C756/($B756*$H$4),"")</f>
        <v/>
      </c>
      <c r="F756" s="131" t="str">
        <f t="shared" si="752"/>
        <v/>
      </c>
      <c r="G756" s="131" t="str">
        <f>IF(ISBLANK(C756),"",(POWER(E756-AVERAGE(E:E),2)+POWER(F756-AVERAGE(F:F),2)))</f>
        <v/>
      </c>
      <c r="H756" s="5"/>
      <c r="I756" s="5"/>
      <c r="J756" s="5"/>
      <c r="K756" s="5"/>
      <c r="L756" s="5"/>
      <c r="M756" s="5"/>
      <c r="N756" s="5"/>
      <c r="O756" s="5"/>
      <c r="P756" s="5"/>
      <c r="Q756" s="5"/>
    </row>
    <row r="757" spans="1:17" ht="12.75">
      <c r="A757" s="194"/>
      <c r="B757" s="188"/>
      <c r="C757" s="166"/>
      <c r="D757" s="188"/>
      <c r="E757" s="131" t="str">
        <f t="shared" ref="E757:F757" si="753">IFERROR(C757/($B757*$H$4),"")</f>
        <v/>
      </c>
      <c r="F757" s="131" t="str">
        <f t="shared" si="753"/>
        <v/>
      </c>
      <c r="G757" s="131" t="str">
        <f>IF(ISBLANK(C757),"",(POWER(E757-AVERAGE(E:E),2)+POWER(F757-AVERAGE(F:F),2)))</f>
        <v/>
      </c>
      <c r="H757" s="5"/>
      <c r="I757" s="5"/>
      <c r="J757" s="5"/>
      <c r="K757" s="5"/>
      <c r="L757" s="5"/>
      <c r="M757" s="5"/>
      <c r="N757" s="5"/>
      <c r="O757" s="5"/>
      <c r="P757" s="5"/>
      <c r="Q757" s="5"/>
    </row>
    <row r="758" spans="1:17" ht="12.75">
      <c r="A758" s="194"/>
      <c r="B758" s="188"/>
      <c r="C758" s="166"/>
      <c r="D758" s="188"/>
      <c r="E758" s="131" t="str">
        <f t="shared" ref="E758:F758" si="754">IFERROR(C758/($B758*$H$4),"")</f>
        <v/>
      </c>
      <c r="F758" s="131" t="str">
        <f t="shared" si="754"/>
        <v/>
      </c>
      <c r="G758" s="131" t="str">
        <f>IF(ISBLANK(C758),"",(POWER(E758-AVERAGE(E:E),2)+POWER(F758-AVERAGE(F:F),2)))</f>
        <v/>
      </c>
      <c r="H758" s="5"/>
      <c r="I758" s="5"/>
      <c r="J758" s="5"/>
      <c r="K758" s="5"/>
      <c r="L758" s="5"/>
      <c r="M758" s="5"/>
      <c r="N758" s="5"/>
      <c r="O758" s="5"/>
      <c r="P758" s="5"/>
      <c r="Q758" s="5"/>
    </row>
    <row r="759" spans="1:17" ht="12.75">
      <c r="A759" s="194"/>
      <c r="B759" s="188"/>
      <c r="C759" s="166"/>
      <c r="D759" s="188"/>
      <c r="E759" s="131" t="str">
        <f t="shared" ref="E759:F759" si="755">IFERROR(C759/($B759*$H$4),"")</f>
        <v/>
      </c>
      <c r="F759" s="131" t="str">
        <f t="shared" si="755"/>
        <v/>
      </c>
      <c r="G759" s="131" t="str">
        <f>IF(ISBLANK(C759),"",(POWER(E759-AVERAGE(E:E),2)+POWER(F759-AVERAGE(F:F),2)))</f>
        <v/>
      </c>
      <c r="H759" s="5"/>
      <c r="I759" s="5"/>
      <c r="J759" s="5"/>
      <c r="K759" s="5"/>
      <c r="L759" s="5"/>
      <c r="M759" s="5"/>
      <c r="N759" s="5"/>
      <c r="O759" s="5"/>
      <c r="P759" s="5"/>
      <c r="Q759" s="5"/>
    </row>
    <row r="760" spans="1:17" ht="12.75">
      <c r="A760" s="194"/>
      <c r="B760" s="188"/>
      <c r="C760" s="166"/>
      <c r="D760" s="188"/>
      <c r="E760" s="131" t="str">
        <f t="shared" ref="E760:F760" si="756">IFERROR(C760/($B760*$H$4),"")</f>
        <v/>
      </c>
      <c r="F760" s="131" t="str">
        <f t="shared" si="756"/>
        <v/>
      </c>
      <c r="G760" s="131" t="str">
        <f>IF(ISBLANK(C760),"",(POWER(E760-AVERAGE(E:E),2)+POWER(F760-AVERAGE(F:F),2)))</f>
        <v/>
      </c>
      <c r="H760" s="5"/>
      <c r="I760" s="5"/>
      <c r="J760" s="5"/>
      <c r="K760" s="5"/>
      <c r="L760" s="5"/>
      <c r="M760" s="5"/>
      <c r="N760" s="5"/>
      <c r="O760" s="5"/>
      <c r="P760" s="5"/>
      <c r="Q760" s="5"/>
    </row>
    <row r="761" spans="1:17" ht="12.75">
      <c r="A761" s="194"/>
      <c r="B761" s="188"/>
      <c r="C761" s="166"/>
      <c r="D761" s="188"/>
      <c r="E761" s="131" t="str">
        <f t="shared" ref="E761:F761" si="757">IFERROR(C761/($B761*$H$4),"")</f>
        <v/>
      </c>
      <c r="F761" s="131" t="str">
        <f t="shared" si="757"/>
        <v/>
      </c>
      <c r="G761" s="131" t="str">
        <f>IF(ISBLANK(C761),"",(POWER(E761-AVERAGE(E:E),2)+POWER(F761-AVERAGE(F:F),2)))</f>
        <v/>
      </c>
      <c r="H761" s="5"/>
      <c r="I761" s="5"/>
      <c r="J761" s="5"/>
      <c r="K761" s="5"/>
      <c r="L761" s="5"/>
      <c r="M761" s="5"/>
      <c r="N761" s="5"/>
      <c r="O761" s="5"/>
      <c r="P761" s="5"/>
      <c r="Q761" s="5"/>
    </row>
    <row r="762" spans="1:17" ht="12.75">
      <c r="A762" s="194"/>
      <c r="B762" s="188"/>
      <c r="C762" s="166"/>
      <c r="D762" s="188"/>
      <c r="E762" s="131" t="str">
        <f t="shared" ref="E762:F762" si="758">IFERROR(C762/($B762*$H$4),"")</f>
        <v/>
      </c>
      <c r="F762" s="131" t="str">
        <f t="shared" si="758"/>
        <v/>
      </c>
      <c r="G762" s="131" t="str">
        <f>IF(ISBLANK(C762),"",(POWER(E762-AVERAGE(E:E),2)+POWER(F762-AVERAGE(F:F),2)))</f>
        <v/>
      </c>
      <c r="H762" s="5"/>
      <c r="I762" s="5"/>
      <c r="J762" s="5"/>
      <c r="K762" s="5"/>
      <c r="L762" s="5"/>
      <c r="M762" s="5"/>
      <c r="N762" s="5"/>
      <c r="O762" s="5"/>
      <c r="P762" s="5"/>
      <c r="Q762" s="5"/>
    </row>
    <row r="763" spans="1:17" ht="12.75">
      <c r="A763" s="194"/>
      <c r="B763" s="188"/>
      <c r="C763" s="166"/>
      <c r="D763" s="188"/>
      <c r="E763" s="131" t="str">
        <f t="shared" ref="E763:F763" si="759">IFERROR(C763/($B763*$H$4),"")</f>
        <v/>
      </c>
      <c r="F763" s="131" t="str">
        <f t="shared" si="759"/>
        <v/>
      </c>
      <c r="G763" s="131" t="str">
        <f>IF(ISBLANK(C763),"",(POWER(E763-AVERAGE(E:E),2)+POWER(F763-AVERAGE(F:F),2)))</f>
        <v/>
      </c>
      <c r="H763" s="5"/>
      <c r="I763" s="5"/>
      <c r="J763" s="5"/>
      <c r="K763" s="5"/>
      <c r="L763" s="5"/>
      <c r="M763" s="5"/>
      <c r="N763" s="5"/>
      <c r="O763" s="5"/>
      <c r="P763" s="5"/>
      <c r="Q763" s="5"/>
    </row>
    <row r="764" spans="1:17" ht="12.75">
      <c r="A764" s="194"/>
      <c r="B764" s="188"/>
      <c r="C764" s="166"/>
      <c r="D764" s="188"/>
      <c r="E764" s="131" t="str">
        <f t="shared" ref="E764:F764" si="760">IFERROR(C764/($B764*$H$4),"")</f>
        <v/>
      </c>
      <c r="F764" s="131" t="str">
        <f t="shared" si="760"/>
        <v/>
      </c>
      <c r="G764" s="131" t="str">
        <f>IF(ISBLANK(C764),"",(POWER(E764-AVERAGE(E:E),2)+POWER(F764-AVERAGE(F:F),2)))</f>
        <v/>
      </c>
      <c r="H764" s="5"/>
      <c r="I764" s="5"/>
      <c r="J764" s="5"/>
      <c r="K764" s="5"/>
      <c r="L764" s="5"/>
      <c r="M764" s="5"/>
      <c r="N764" s="5"/>
      <c r="O764" s="5"/>
      <c r="P764" s="5"/>
      <c r="Q764" s="5"/>
    </row>
    <row r="765" spans="1:17" ht="12.75">
      <c r="A765" s="194"/>
      <c r="B765" s="188"/>
      <c r="C765" s="166"/>
      <c r="D765" s="188"/>
      <c r="E765" s="131" t="str">
        <f t="shared" ref="E765:F765" si="761">IFERROR(C765/($B765*$H$4),"")</f>
        <v/>
      </c>
      <c r="F765" s="131" t="str">
        <f t="shared" si="761"/>
        <v/>
      </c>
      <c r="G765" s="131" t="str">
        <f>IF(ISBLANK(C765),"",(POWER(E765-AVERAGE(E:E),2)+POWER(F765-AVERAGE(F:F),2)))</f>
        <v/>
      </c>
      <c r="H765" s="5"/>
      <c r="I765" s="5"/>
      <c r="J765" s="5"/>
      <c r="K765" s="5"/>
      <c r="L765" s="5"/>
      <c r="M765" s="5"/>
      <c r="N765" s="5"/>
      <c r="O765" s="5"/>
      <c r="P765" s="5"/>
      <c r="Q765" s="5"/>
    </row>
    <row r="766" spans="1:17" ht="12.75">
      <c r="A766" s="194"/>
      <c r="B766" s="188"/>
      <c r="C766" s="166"/>
      <c r="D766" s="188"/>
      <c r="E766" s="131" t="str">
        <f t="shared" ref="E766:F766" si="762">IFERROR(C766/($B766*$H$4),"")</f>
        <v/>
      </c>
      <c r="F766" s="131" t="str">
        <f t="shared" si="762"/>
        <v/>
      </c>
      <c r="G766" s="131" t="str">
        <f>IF(ISBLANK(C766),"",(POWER(E766-AVERAGE(E:E),2)+POWER(F766-AVERAGE(F:F),2)))</f>
        <v/>
      </c>
      <c r="H766" s="5"/>
      <c r="I766" s="5"/>
      <c r="J766" s="5"/>
      <c r="K766" s="5"/>
      <c r="L766" s="5"/>
      <c r="M766" s="5"/>
      <c r="N766" s="5"/>
      <c r="O766" s="5"/>
      <c r="P766" s="5"/>
      <c r="Q766" s="5"/>
    </row>
    <row r="767" spans="1:17" ht="12.75">
      <c r="A767" s="194"/>
      <c r="B767" s="188"/>
      <c r="C767" s="166"/>
      <c r="D767" s="188"/>
      <c r="E767" s="131" t="str">
        <f t="shared" ref="E767:F767" si="763">IFERROR(C767/($B767*$H$4),"")</f>
        <v/>
      </c>
      <c r="F767" s="131" t="str">
        <f t="shared" si="763"/>
        <v/>
      </c>
      <c r="G767" s="131" t="str">
        <f>IF(ISBLANK(C767),"",(POWER(E767-AVERAGE(E:E),2)+POWER(F767-AVERAGE(F:F),2)))</f>
        <v/>
      </c>
      <c r="H767" s="5"/>
      <c r="I767" s="5"/>
      <c r="J767" s="5"/>
      <c r="K767" s="5"/>
      <c r="L767" s="5"/>
      <c r="M767" s="5"/>
      <c r="N767" s="5"/>
      <c r="O767" s="5"/>
      <c r="P767" s="5"/>
      <c r="Q767" s="5"/>
    </row>
    <row r="768" spans="1:17" ht="12.75">
      <c r="A768" s="194"/>
      <c r="B768" s="188"/>
      <c r="C768" s="166"/>
      <c r="D768" s="188"/>
      <c r="E768" s="131" t="str">
        <f t="shared" ref="E768:F768" si="764">IFERROR(C768/($B768*$H$4),"")</f>
        <v/>
      </c>
      <c r="F768" s="131" t="str">
        <f t="shared" si="764"/>
        <v/>
      </c>
      <c r="G768" s="131" t="str">
        <f>IF(ISBLANK(C768),"",(POWER(E768-AVERAGE(E:E),2)+POWER(F768-AVERAGE(F:F),2)))</f>
        <v/>
      </c>
      <c r="H768" s="5"/>
      <c r="I768" s="5"/>
      <c r="J768" s="5"/>
      <c r="K768" s="5"/>
      <c r="L768" s="5"/>
      <c r="M768" s="5"/>
      <c r="N768" s="5"/>
      <c r="O768" s="5"/>
      <c r="P768" s="5"/>
      <c r="Q768" s="5"/>
    </row>
    <row r="769" spans="1:17" ht="12.75">
      <c r="A769" s="194"/>
      <c r="B769" s="188"/>
      <c r="C769" s="166"/>
      <c r="D769" s="188"/>
      <c r="E769" s="131" t="str">
        <f t="shared" ref="E769:F769" si="765">IFERROR(C769/($B769*$H$4),"")</f>
        <v/>
      </c>
      <c r="F769" s="131" t="str">
        <f t="shared" si="765"/>
        <v/>
      </c>
      <c r="G769" s="131" t="str">
        <f>IF(ISBLANK(C769),"",(POWER(E769-AVERAGE(E:E),2)+POWER(F769-AVERAGE(F:F),2)))</f>
        <v/>
      </c>
      <c r="H769" s="5"/>
      <c r="I769" s="5"/>
      <c r="J769" s="5"/>
      <c r="K769" s="5"/>
      <c r="L769" s="5"/>
      <c r="M769" s="5"/>
      <c r="N769" s="5"/>
      <c r="O769" s="5"/>
      <c r="P769" s="5"/>
      <c r="Q769" s="5"/>
    </row>
    <row r="770" spans="1:17" ht="12.75">
      <c r="A770" s="194"/>
      <c r="B770" s="188"/>
      <c r="C770" s="166"/>
      <c r="D770" s="188"/>
      <c r="E770" s="131" t="str">
        <f t="shared" ref="E770:F770" si="766">IFERROR(C770/($B770*$H$4),"")</f>
        <v/>
      </c>
      <c r="F770" s="131" t="str">
        <f t="shared" si="766"/>
        <v/>
      </c>
      <c r="G770" s="131" t="str">
        <f>IF(ISBLANK(C770),"",(POWER(E770-AVERAGE(E:E),2)+POWER(F770-AVERAGE(F:F),2)))</f>
        <v/>
      </c>
      <c r="H770" s="5"/>
      <c r="I770" s="5"/>
      <c r="J770" s="5"/>
      <c r="K770" s="5"/>
      <c r="L770" s="5"/>
      <c r="M770" s="5"/>
      <c r="N770" s="5"/>
      <c r="O770" s="5"/>
      <c r="P770" s="5"/>
      <c r="Q770" s="5"/>
    </row>
    <row r="771" spans="1:17" ht="12.75">
      <c r="A771" s="194"/>
      <c r="B771" s="188"/>
      <c r="C771" s="166"/>
      <c r="D771" s="188"/>
      <c r="E771" s="131" t="str">
        <f t="shared" ref="E771:F771" si="767">IFERROR(C771/($B771*$H$4),"")</f>
        <v/>
      </c>
      <c r="F771" s="131" t="str">
        <f t="shared" si="767"/>
        <v/>
      </c>
      <c r="G771" s="131" t="str">
        <f>IF(ISBLANK(C771),"",(POWER(E771-AVERAGE(E:E),2)+POWER(F771-AVERAGE(F:F),2)))</f>
        <v/>
      </c>
      <c r="H771" s="5"/>
      <c r="I771" s="5"/>
      <c r="J771" s="5"/>
      <c r="K771" s="5"/>
      <c r="L771" s="5"/>
      <c r="M771" s="5"/>
      <c r="N771" s="5"/>
      <c r="O771" s="5"/>
      <c r="P771" s="5"/>
      <c r="Q771" s="5"/>
    </row>
    <row r="772" spans="1:17" ht="12.75">
      <c r="A772" s="194"/>
      <c r="B772" s="188"/>
      <c r="C772" s="166"/>
      <c r="D772" s="188"/>
      <c r="E772" s="131" t="str">
        <f t="shared" ref="E772:F772" si="768">IFERROR(C772/($B772*$H$4),"")</f>
        <v/>
      </c>
      <c r="F772" s="131" t="str">
        <f t="shared" si="768"/>
        <v/>
      </c>
      <c r="G772" s="131" t="str">
        <f>IF(ISBLANK(C772),"",(POWER(E772-AVERAGE(E:E),2)+POWER(F772-AVERAGE(F:F),2)))</f>
        <v/>
      </c>
      <c r="H772" s="5"/>
      <c r="I772" s="5"/>
      <c r="J772" s="5"/>
      <c r="K772" s="5"/>
      <c r="L772" s="5"/>
      <c r="M772" s="5"/>
      <c r="N772" s="5"/>
      <c r="O772" s="5"/>
      <c r="P772" s="5"/>
      <c r="Q772" s="5"/>
    </row>
    <row r="773" spans="1:17" ht="12.75">
      <c r="A773" s="194"/>
      <c r="B773" s="188"/>
      <c r="C773" s="166"/>
      <c r="D773" s="188"/>
      <c r="E773" s="131" t="str">
        <f t="shared" ref="E773:F773" si="769">IFERROR(C773/($B773*$H$4),"")</f>
        <v/>
      </c>
      <c r="F773" s="131" t="str">
        <f t="shared" si="769"/>
        <v/>
      </c>
      <c r="G773" s="131" t="str">
        <f>IF(ISBLANK(C773),"",(POWER(E773-AVERAGE(E:E),2)+POWER(F773-AVERAGE(F:F),2)))</f>
        <v/>
      </c>
      <c r="H773" s="5"/>
      <c r="I773" s="5"/>
      <c r="J773" s="5"/>
      <c r="K773" s="5"/>
      <c r="L773" s="5"/>
      <c r="M773" s="5"/>
      <c r="N773" s="5"/>
      <c r="O773" s="5"/>
      <c r="P773" s="5"/>
      <c r="Q773" s="5"/>
    </row>
    <row r="774" spans="1:17" ht="12.75">
      <c r="A774" s="194"/>
      <c r="B774" s="188"/>
      <c r="C774" s="166"/>
      <c r="D774" s="188"/>
      <c r="E774" s="131" t="str">
        <f t="shared" ref="E774:F774" si="770">IFERROR(C774/($B774*$H$4),"")</f>
        <v/>
      </c>
      <c r="F774" s="131" t="str">
        <f t="shared" si="770"/>
        <v/>
      </c>
      <c r="G774" s="131" t="str">
        <f>IF(ISBLANK(C774),"",(POWER(E774-AVERAGE(E:E),2)+POWER(F774-AVERAGE(F:F),2)))</f>
        <v/>
      </c>
      <c r="H774" s="5"/>
      <c r="I774" s="5"/>
      <c r="J774" s="5"/>
      <c r="K774" s="5"/>
      <c r="L774" s="5"/>
      <c r="M774" s="5"/>
      <c r="N774" s="5"/>
      <c r="O774" s="5"/>
      <c r="P774" s="5"/>
      <c r="Q774" s="5"/>
    </row>
    <row r="775" spans="1:17" ht="12.75">
      <c r="A775" s="194"/>
      <c r="B775" s="188"/>
      <c r="C775" s="166"/>
      <c r="D775" s="188"/>
      <c r="E775" s="131" t="str">
        <f t="shared" ref="E775:F775" si="771">IFERROR(C775/($B775*$H$4),"")</f>
        <v/>
      </c>
      <c r="F775" s="131" t="str">
        <f t="shared" si="771"/>
        <v/>
      </c>
      <c r="G775" s="131" t="str">
        <f>IF(ISBLANK(C775),"",(POWER(E775-AVERAGE(E:E),2)+POWER(F775-AVERAGE(F:F),2)))</f>
        <v/>
      </c>
      <c r="H775" s="5"/>
      <c r="I775" s="5"/>
      <c r="J775" s="5"/>
      <c r="K775" s="5"/>
      <c r="L775" s="5"/>
      <c r="M775" s="5"/>
      <c r="N775" s="5"/>
      <c r="O775" s="5"/>
      <c r="P775" s="5"/>
      <c r="Q775" s="5"/>
    </row>
    <row r="776" spans="1:17" ht="12.75">
      <c r="A776" s="194"/>
      <c r="B776" s="188"/>
      <c r="C776" s="166"/>
      <c r="D776" s="188"/>
      <c r="E776" s="131" t="str">
        <f t="shared" ref="E776:F776" si="772">IFERROR(C776/($B776*$H$4),"")</f>
        <v/>
      </c>
      <c r="F776" s="131" t="str">
        <f t="shared" si="772"/>
        <v/>
      </c>
      <c r="G776" s="131" t="str">
        <f>IF(ISBLANK(C776),"",(POWER(E776-AVERAGE(E:E),2)+POWER(F776-AVERAGE(F:F),2)))</f>
        <v/>
      </c>
      <c r="H776" s="5"/>
      <c r="I776" s="5"/>
      <c r="J776" s="5"/>
      <c r="K776" s="5"/>
      <c r="L776" s="5"/>
      <c r="M776" s="5"/>
      <c r="N776" s="5"/>
      <c r="O776" s="5"/>
      <c r="P776" s="5"/>
      <c r="Q776" s="5"/>
    </row>
    <row r="777" spans="1:17" ht="12.75">
      <c r="A777" s="194"/>
      <c r="B777" s="188"/>
      <c r="C777" s="166"/>
      <c r="D777" s="188"/>
      <c r="E777" s="131" t="str">
        <f t="shared" ref="E777:F777" si="773">IFERROR(C777/($B777*$H$4),"")</f>
        <v/>
      </c>
      <c r="F777" s="131" t="str">
        <f t="shared" si="773"/>
        <v/>
      </c>
      <c r="G777" s="131" t="str">
        <f>IF(ISBLANK(C777),"",(POWER(E777-AVERAGE(E:E),2)+POWER(F777-AVERAGE(F:F),2)))</f>
        <v/>
      </c>
      <c r="H777" s="5"/>
      <c r="I777" s="5"/>
      <c r="J777" s="5"/>
      <c r="K777" s="5"/>
      <c r="L777" s="5"/>
      <c r="M777" s="5"/>
      <c r="N777" s="5"/>
      <c r="O777" s="5"/>
      <c r="P777" s="5"/>
      <c r="Q777" s="5"/>
    </row>
    <row r="778" spans="1:17" ht="12.75">
      <c r="A778" s="194"/>
      <c r="B778" s="188"/>
      <c r="C778" s="166"/>
      <c r="D778" s="188"/>
      <c r="E778" s="131" t="str">
        <f t="shared" ref="E778:F778" si="774">IFERROR(C778/($B778*$H$4),"")</f>
        <v/>
      </c>
      <c r="F778" s="131" t="str">
        <f t="shared" si="774"/>
        <v/>
      </c>
      <c r="G778" s="131" t="str">
        <f>IF(ISBLANK(C778),"",(POWER(E778-AVERAGE(E:E),2)+POWER(F778-AVERAGE(F:F),2)))</f>
        <v/>
      </c>
      <c r="H778" s="5"/>
      <c r="I778" s="5"/>
      <c r="J778" s="5"/>
      <c r="K778" s="5"/>
      <c r="L778" s="5"/>
      <c r="M778" s="5"/>
      <c r="N778" s="5"/>
      <c r="O778" s="5"/>
      <c r="P778" s="5"/>
      <c r="Q778" s="5"/>
    </row>
    <row r="779" spans="1:17" ht="12.75">
      <c r="A779" s="194"/>
      <c r="B779" s="188"/>
      <c r="C779" s="166"/>
      <c r="D779" s="188"/>
      <c r="E779" s="131" t="str">
        <f t="shared" ref="E779:F779" si="775">IFERROR(C779/($B779*$H$4),"")</f>
        <v/>
      </c>
      <c r="F779" s="131" t="str">
        <f t="shared" si="775"/>
        <v/>
      </c>
      <c r="G779" s="131" t="str">
        <f>IF(ISBLANK(C779),"",(POWER(E779-AVERAGE(E:E),2)+POWER(F779-AVERAGE(F:F),2)))</f>
        <v/>
      </c>
      <c r="H779" s="5"/>
      <c r="I779" s="5"/>
      <c r="J779" s="5"/>
      <c r="K779" s="5"/>
      <c r="L779" s="5"/>
      <c r="M779" s="5"/>
      <c r="N779" s="5"/>
      <c r="O779" s="5"/>
      <c r="P779" s="5"/>
      <c r="Q779" s="5"/>
    </row>
    <row r="780" spans="1:17" ht="12.75">
      <c r="A780" s="194"/>
      <c r="B780" s="188"/>
      <c r="C780" s="166"/>
      <c r="D780" s="188"/>
      <c r="E780" s="131" t="str">
        <f t="shared" ref="E780:F780" si="776">IFERROR(C780/($B780*$H$4),"")</f>
        <v/>
      </c>
      <c r="F780" s="131" t="str">
        <f t="shared" si="776"/>
        <v/>
      </c>
      <c r="G780" s="131" t="str">
        <f>IF(ISBLANK(C780),"",(POWER(E780-AVERAGE(E:E),2)+POWER(F780-AVERAGE(F:F),2)))</f>
        <v/>
      </c>
      <c r="H780" s="5"/>
      <c r="I780" s="5"/>
      <c r="J780" s="5"/>
      <c r="K780" s="5"/>
      <c r="L780" s="5"/>
      <c r="M780" s="5"/>
      <c r="N780" s="5"/>
      <c r="O780" s="5"/>
      <c r="P780" s="5"/>
      <c r="Q780" s="5"/>
    </row>
    <row r="781" spans="1:17" ht="12.75">
      <c r="A781" s="194"/>
      <c r="B781" s="188"/>
      <c r="C781" s="166"/>
      <c r="D781" s="188"/>
      <c r="E781" s="131" t="str">
        <f t="shared" ref="E781:F781" si="777">IFERROR(C781/($B781*$H$4),"")</f>
        <v/>
      </c>
      <c r="F781" s="131" t="str">
        <f t="shared" si="777"/>
        <v/>
      </c>
      <c r="G781" s="131" t="str">
        <f>IF(ISBLANK(C781),"",(POWER(E781-AVERAGE(E:E),2)+POWER(F781-AVERAGE(F:F),2)))</f>
        <v/>
      </c>
      <c r="H781" s="5"/>
      <c r="I781" s="5"/>
      <c r="J781" s="5"/>
      <c r="K781" s="5"/>
      <c r="L781" s="5"/>
      <c r="M781" s="5"/>
      <c r="N781" s="5"/>
      <c r="O781" s="5"/>
      <c r="P781" s="5"/>
      <c r="Q781" s="5"/>
    </row>
    <row r="782" spans="1:17" ht="12.75">
      <c r="A782" s="194"/>
      <c r="B782" s="188"/>
      <c r="C782" s="166"/>
      <c r="D782" s="188"/>
      <c r="E782" s="131" t="str">
        <f t="shared" ref="E782:F782" si="778">IFERROR(C782/($B782*$H$4),"")</f>
        <v/>
      </c>
      <c r="F782" s="131" t="str">
        <f t="shared" si="778"/>
        <v/>
      </c>
      <c r="G782" s="131" t="str">
        <f>IF(ISBLANK(C782),"",(POWER(E782-AVERAGE(E:E),2)+POWER(F782-AVERAGE(F:F),2)))</f>
        <v/>
      </c>
      <c r="H782" s="5"/>
      <c r="I782" s="5"/>
      <c r="J782" s="5"/>
      <c r="K782" s="5"/>
      <c r="L782" s="5"/>
      <c r="M782" s="5"/>
      <c r="N782" s="5"/>
      <c r="O782" s="5"/>
      <c r="P782" s="5"/>
      <c r="Q782" s="5"/>
    </row>
    <row r="783" spans="1:17" ht="12.75">
      <c r="A783" s="194"/>
      <c r="B783" s="188"/>
      <c r="C783" s="166"/>
      <c r="D783" s="188"/>
      <c r="E783" s="131" t="str">
        <f t="shared" ref="E783:F783" si="779">IFERROR(C783/($B783*$H$4),"")</f>
        <v/>
      </c>
      <c r="F783" s="131" t="str">
        <f t="shared" si="779"/>
        <v/>
      </c>
      <c r="G783" s="131" t="str">
        <f>IF(ISBLANK(C783),"",(POWER(E783-AVERAGE(E:E),2)+POWER(F783-AVERAGE(F:F),2)))</f>
        <v/>
      </c>
      <c r="H783" s="5"/>
      <c r="I783" s="5"/>
      <c r="J783" s="5"/>
      <c r="K783" s="5"/>
      <c r="L783" s="5"/>
      <c r="M783" s="5"/>
      <c r="N783" s="5"/>
      <c r="O783" s="5"/>
      <c r="P783" s="5"/>
      <c r="Q783" s="5"/>
    </row>
    <row r="784" spans="1:17" ht="12.75">
      <c r="A784" s="194"/>
      <c r="B784" s="188"/>
      <c r="C784" s="166"/>
      <c r="D784" s="188"/>
      <c r="E784" s="131" t="str">
        <f t="shared" ref="E784:F784" si="780">IFERROR(C784/($B784*$H$4),"")</f>
        <v/>
      </c>
      <c r="F784" s="131" t="str">
        <f t="shared" si="780"/>
        <v/>
      </c>
      <c r="G784" s="131" t="str">
        <f>IF(ISBLANK(C784),"",(POWER(E784-AVERAGE(E:E),2)+POWER(F784-AVERAGE(F:F),2)))</f>
        <v/>
      </c>
      <c r="H784" s="5"/>
      <c r="I784" s="5"/>
      <c r="J784" s="5"/>
      <c r="K784" s="5"/>
      <c r="L784" s="5"/>
      <c r="M784" s="5"/>
      <c r="N784" s="5"/>
      <c r="O784" s="5"/>
      <c r="P784" s="5"/>
      <c r="Q784" s="5"/>
    </row>
    <row r="785" spans="1:17" ht="12.75">
      <c r="A785" s="194"/>
      <c r="B785" s="188"/>
      <c r="C785" s="166"/>
      <c r="D785" s="188"/>
      <c r="E785" s="131" t="str">
        <f t="shared" ref="E785:F785" si="781">IFERROR(C785/($B785*$H$4),"")</f>
        <v/>
      </c>
      <c r="F785" s="131" t="str">
        <f t="shared" si="781"/>
        <v/>
      </c>
      <c r="G785" s="131" t="str">
        <f>IF(ISBLANK(C785),"",(POWER(E785-AVERAGE(E:E),2)+POWER(F785-AVERAGE(F:F),2)))</f>
        <v/>
      </c>
      <c r="H785" s="5"/>
      <c r="I785" s="5"/>
      <c r="J785" s="5"/>
      <c r="K785" s="5"/>
      <c r="L785" s="5"/>
      <c r="M785" s="5"/>
      <c r="N785" s="5"/>
      <c r="O785" s="5"/>
      <c r="P785" s="5"/>
      <c r="Q785" s="5"/>
    </row>
    <row r="786" spans="1:17" ht="12.75">
      <c r="A786" s="194"/>
      <c r="B786" s="188"/>
      <c r="C786" s="166"/>
      <c r="D786" s="188"/>
      <c r="E786" s="131" t="str">
        <f t="shared" ref="E786:F786" si="782">IFERROR(C786/($B786*$H$4),"")</f>
        <v/>
      </c>
      <c r="F786" s="131" t="str">
        <f t="shared" si="782"/>
        <v/>
      </c>
      <c r="G786" s="131" t="str">
        <f>IF(ISBLANK(C786),"",(POWER(E786-AVERAGE(E:E),2)+POWER(F786-AVERAGE(F:F),2)))</f>
        <v/>
      </c>
      <c r="H786" s="5"/>
      <c r="I786" s="5"/>
      <c r="J786" s="5"/>
      <c r="K786" s="5"/>
      <c r="L786" s="5"/>
      <c r="M786" s="5"/>
      <c r="N786" s="5"/>
      <c r="O786" s="5"/>
      <c r="P786" s="5"/>
      <c r="Q786" s="5"/>
    </row>
    <row r="787" spans="1:17" ht="12.75">
      <c r="A787" s="194"/>
      <c r="B787" s="188"/>
      <c r="C787" s="166"/>
      <c r="D787" s="188"/>
      <c r="E787" s="131" t="str">
        <f t="shared" ref="E787:F787" si="783">IFERROR(C787/($B787*$H$4),"")</f>
        <v/>
      </c>
      <c r="F787" s="131" t="str">
        <f t="shared" si="783"/>
        <v/>
      </c>
      <c r="G787" s="131" t="str">
        <f>IF(ISBLANK(C787),"",(POWER(E787-AVERAGE(E:E),2)+POWER(F787-AVERAGE(F:F),2)))</f>
        <v/>
      </c>
      <c r="H787" s="5"/>
      <c r="I787" s="5"/>
      <c r="J787" s="5"/>
      <c r="K787" s="5"/>
      <c r="L787" s="5"/>
      <c r="M787" s="5"/>
      <c r="N787" s="5"/>
      <c r="O787" s="5"/>
      <c r="P787" s="5"/>
      <c r="Q787" s="5"/>
    </row>
    <row r="788" spans="1:17" ht="12.75">
      <c r="A788" s="194"/>
      <c r="B788" s="188"/>
      <c r="C788" s="166"/>
      <c r="D788" s="188"/>
      <c r="E788" s="131" t="str">
        <f t="shared" ref="E788:F788" si="784">IFERROR(C788/($B788*$H$4),"")</f>
        <v/>
      </c>
      <c r="F788" s="131" t="str">
        <f t="shared" si="784"/>
        <v/>
      </c>
      <c r="G788" s="131" t="str">
        <f>IF(ISBLANK(C788),"",(POWER(E788-AVERAGE(E:E),2)+POWER(F788-AVERAGE(F:F),2)))</f>
        <v/>
      </c>
      <c r="H788" s="5"/>
      <c r="I788" s="5"/>
      <c r="J788" s="5"/>
      <c r="K788" s="5"/>
      <c r="L788" s="5"/>
      <c r="M788" s="5"/>
      <c r="N788" s="5"/>
      <c r="O788" s="5"/>
      <c r="P788" s="5"/>
      <c r="Q788" s="5"/>
    </row>
    <row r="789" spans="1:17" ht="12.75">
      <c r="A789" s="194"/>
      <c r="B789" s="188"/>
      <c r="C789" s="166"/>
      <c r="D789" s="188"/>
      <c r="E789" s="131" t="str">
        <f t="shared" ref="E789:F789" si="785">IFERROR(C789/($B789*$H$4),"")</f>
        <v/>
      </c>
      <c r="F789" s="131" t="str">
        <f t="shared" si="785"/>
        <v/>
      </c>
      <c r="G789" s="131" t="str">
        <f>IF(ISBLANK(C789),"",(POWER(E789-AVERAGE(E:E),2)+POWER(F789-AVERAGE(F:F),2)))</f>
        <v/>
      </c>
      <c r="H789" s="5"/>
      <c r="I789" s="5"/>
      <c r="J789" s="5"/>
      <c r="K789" s="5"/>
      <c r="L789" s="5"/>
      <c r="M789" s="5"/>
      <c r="N789" s="5"/>
      <c r="O789" s="5"/>
      <c r="P789" s="5"/>
      <c r="Q789" s="5"/>
    </row>
    <row r="790" spans="1:17" ht="12.75">
      <c r="A790" s="194"/>
      <c r="B790" s="188"/>
      <c r="C790" s="166"/>
      <c r="D790" s="188"/>
      <c r="E790" s="131" t="str">
        <f t="shared" ref="E790:F790" si="786">IFERROR(C790/($B790*$H$4),"")</f>
        <v/>
      </c>
      <c r="F790" s="131" t="str">
        <f t="shared" si="786"/>
        <v/>
      </c>
      <c r="G790" s="131" t="str">
        <f>IF(ISBLANK(C790),"",(POWER(E790-AVERAGE(E:E),2)+POWER(F790-AVERAGE(F:F),2)))</f>
        <v/>
      </c>
      <c r="H790" s="5"/>
      <c r="I790" s="5"/>
      <c r="J790" s="5"/>
      <c r="K790" s="5"/>
      <c r="L790" s="5"/>
      <c r="M790" s="5"/>
      <c r="N790" s="5"/>
      <c r="O790" s="5"/>
      <c r="P790" s="5"/>
      <c r="Q790" s="5"/>
    </row>
    <row r="791" spans="1:17" ht="12.75">
      <c r="A791" s="194"/>
      <c r="B791" s="188"/>
      <c r="C791" s="166"/>
      <c r="D791" s="188"/>
      <c r="E791" s="131" t="str">
        <f t="shared" ref="E791:F791" si="787">IFERROR(C791/($B791*$H$4),"")</f>
        <v/>
      </c>
      <c r="F791" s="131" t="str">
        <f t="shared" si="787"/>
        <v/>
      </c>
      <c r="G791" s="131" t="str">
        <f>IF(ISBLANK(C791),"",(POWER(E791-AVERAGE(E:E),2)+POWER(F791-AVERAGE(F:F),2)))</f>
        <v/>
      </c>
      <c r="H791" s="5"/>
      <c r="I791" s="5"/>
      <c r="J791" s="5"/>
      <c r="K791" s="5"/>
      <c r="L791" s="5"/>
      <c r="M791" s="5"/>
      <c r="N791" s="5"/>
      <c r="O791" s="5"/>
      <c r="P791" s="5"/>
      <c r="Q791" s="5"/>
    </row>
    <row r="792" spans="1:17" ht="12.75">
      <c r="A792" s="194"/>
      <c r="B792" s="188"/>
      <c r="C792" s="166"/>
      <c r="D792" s="188"/>
      <c r="E792" s="131" t="str">
        <f t="shared" ref="E792:F792" si="788">IFERROR(C792/($B792*$H$4),"")</f>
        <v/>
      </c>
      <c r="F792" s="131" t="str">
        <f t="shared" si="788"/>
        <v/>
      </c>
      <c r="G792" s="131" t="str">
        <f>IF(ISBLANK(C792),"",(POWER(E792-AVERAGE(E:E),2)+POWER(F792-AVERAGE(F:F),2)))</f>
        <v/>
      </c>
      <c r="H792" s="5"/>
      <c r="I792" s="5"/>
      <c r="J792" s="5"/>
      <c r="K792" s="5"/>
      <c r="L792" s="5"/>
      <c r="M792" s="5"/>
      <c r="N792" s="5"/>
      <c r="O792" s="5"/>
      <c r="P792" s="5"/>
      <c r="Q792" s="5"/>
    </row>
    <row r="793" spans="1:17" ht="12.75">
      <c r="A793" s="194"/>
      <c r="B793" s="188"/>
      <c r="C793" s="166"/>
      <c r="D793" s="188"/>
      <c r="E793" s="131" t="str">
        <f t="shared" ref="E793:F793" si="789">IFERROR(C793/($B793*$H$4),"")</f>
        <v/>
      </c>
      <c r="F793" s="131" t="str">
        <f t="shared" si="789"/>
        <v/>
      </c>
      <c r="G793" s="131" t="str">
        <f>IF(ISBLANK(C793),"",(POWER(E793-AVERAGE(E:E),2)+POWER(F793-AVERAGE(F:F),2)))</f>
        <v/>
      </c>
      <c r="H793" s="5"/>
      <c r="I793" s="5"/>
      <c r="J793" s="5"/>
      <c r="K793" s="5"/>
      <c r="L793" s="5"/>
      <c r="M793" s="5"/>
      <c r="N793" s="5"/>
      <c r="O793" s="5"/>
      <c r="P793" s="5"/>
      <c r="Q793" s="5"/>
    </row>
    <row r="794" spans="1:17" ht="12.75">
      <c r="A794" s="194"/>
      <c r="B794" s="188"/>
      <c r="C794" s="166"/>
      <c r="D794" s="188"/>
      <c r="E794" s="131" t="str">
        <f t="shared" ref="E794:F794" si="790">IFERROR(C794/($B794*$H$4),"")</f>
        <v/>
      </c>
      <c r="F794" s="131" t="str">
        <f t="shared" si="790"/>
        <v/>
      </c>
      <c r="G794" s="131" t="str">
        <f>IF(ISBLANK(C794),"",(POWER(E794-AVERAGE(E:E),2)+POWER(F794-AVERAGE(F:F),2)))</f>
        <v/>
      </c>
      <c r="H794" s="5"/>
      <c r="I794" s="5"/>
      <c r="J794" s="5"/>
      <c r="K794" s="5"/>
      <c r="L794" s="5"/>
      <c r="M794" s="5"/>
      <c r="N794" s="5"/>
      <c r="O794" s="5"/>
      <c r="P794" s="5"/>
      <c r="Q794" s="5"/>
    </row>
    <row r="795" spans="1:17" ht="12.75">
      <c r="A795" s="194"/>
      <c r="B795" s="188"/>
      <c r="C795" s="166"/>
      <c r="D795" s="188"/>
      <c r="E795" s="131" t="str">
        <f t="shared" ref="E795:F795" si="791">IFERROR(C795/($B795*$H$4),"")</f>
        <v/>
      </c>
      <c r="F795" s="131" t="str">
        <f t="shared" si="791"/>
        <v/>
      </c>
      <c r="G795" s="131" t="str">
        <f>IF(ISBLANK(C795),"",(POWER(E795-AVERAGE(E:E),2)+POWER(F795-AVERAGE(F:F),2)))</f>
        <v/>
      </c>
      <c r="H795" s="5"/>
      <c r="I795" s="5"/>
      <c r="J795" s="5"/>
      <c r="K795" s="5"/>
      <c r="L795" s="5"/>
      <c r="M795" s="5"/>
      <c r="N795" s="5"/>
      <c r="O795" s="5"/>
      <c r="P795" s="5"/>
      <c r="Q795" s="5"/>
    </row>
    <row r="796" spans="1:17" ht="12.75">
      <c r="A796" s="194"/>
      <c r="B796" s="188"/>
      <c r="C796" s="166"/>
      <c r="D796" s="188"/>
      <c r="E796" s="131" t="str">
        <f t="shared" ref="E796:F796" si="792">IFERROR(C796/($B796*$H$4),"")</f>
        <v/>
      </c>
      <c r="F796" s="131" t="str">
        <f t="shared" si="792"/>
        <v/>
      </c>
      <c r="G796" s="131" t="str">
        <f>IF(ISBLANK(C796),"",(POWER(E796-AVERAGE(E:E),2)+POWER(F796-AVERAGE(F:F),2)))</f>
        <v/>
      </c>
      <c r="H796" s="5"/>
      <c r="I796" s="5"/>
      <c r="J796" s="5"/>
      <c r="K796" s="5"/>
      <c r="L796" s="5"/>
      <c r="M796" s="5"/>
      <c r="N796" s="5"/>
      <c r="O796" s="5"/>
      <c r="P796" s="5"/>
      <c r="Q796" s="5"/>
    </row>
    <row r="797" spans="1:17" ht="12.75">
      <c r="A797" s="194"/>
      <c r="B797" s="188"/>
      <c r="C797" s="166"/>
      <c r="D797" s="188"/>
      <c r="E797" s="131" t="str">
        <f t="shared" ref="E797:F797" si="793">IFERROR(C797/($B797*$H$4),"")</f>
        <v/>
      </c>
      <c r="F797" s="131" t="str">
        <f t="shared" si="793"/>
        <v/>
      </c>
      <c r="G797" s="131" t="str">
        <f>IF(ISBLANK(C797),"",(POWER(E797-AVERAGE(E:E),2)+POWER(F797-AVERAGE(F:F),2)))</f>
        <v/>
      </c>
      <c r="H797" s="5"/>
      <c r="I797" s="5"/>
      <c r="J797" s="5"/>
      <c r="K797" s="5"/>
      <c r="L797" s="5"/>
      <c r="M797" s="5"/>
      <c r="N797" s="5"/>
      <c r="O797" s="5"/>
      <c r="P797" s="5"/>
      <c r="Q797" s="5"/>
    </row>
    <row r="798" spans="1:17" ht="12.75">
      <c r="A798" s="194"/>
      <c r="B798" s="188"/>
      <c r="C798" s="166"/>
      <c r="D798" s="188"/>
      <c r="E798" s="131" t="str">
        <f t="shared" ref="E798:F798" si="794">IFERROR(C798/($B798*$H$4),"")</f>
        <v/>
      </c>
      <c r="F798" s="131" t="str">
        <f t="shared" si="794"/>
        <v/>
      </c>
      <c r="G798" s="131" t="str">
        <f>IF(ISBLANK(C798),"",(POWER(E798-AVERAGE(E:E),2)+POWER(F798-AVERAGE(F:F),2)))</f>
        <v/>
      </c>
      <c r="H798" s="5"/>
      <c r="I798" s="5"/>
      <c r="J798" s="5"/>
      <c r="K798" s="5"/>
      <c r="L798" s="5"/>
      <c r="M798" s="5"/>
      <c r="N798" s="5"/>
      <c r="O798" s="5"/>
      <c r="P798" s="5"/>
      <c r="Q798" s="5"/>
    </row>
    <row r="799" spans="1:17" ht="12.75">
      <c r="A799" s="194"/>
      <c r="B799" s="188"/>
      <c r="C799" s="166"/>
      <c r="D799" s="188"/>
      <c r="E799" s="131" t="str">
        <f t="shared" ref="E799:F799" si="795">IFERROR(C799/($B799*$H$4),"")</f>
        <v/>
      </c>
      <c r="F799" s="131" t="str">
        <f t="shared" si="795"/>
        <v/>
      </c>
      <c r="G799" s="131" t="str">
        <f>IF(ISBLANK(C799),"",(POWER(E799-AVERAGE(E:E),2)+POWER(F799-AVERAGE(F:F),2)))</f>
        <v/>
      </c>
      <c r="H799" s="5"/>
      <c r="I799" s="5"/>
      <c r="J799" s="5"/>
      <c r="K799" s="5"/>
      <c r="L799" s="5"/>
      <c r="M799" s="5"/>
      <c r="N799" s="5"/>
      <c r="O799" s="5"/>
      <c r="P799" s="5"/>
      <c r="Q799" s="5"/>
    </row>
    <row r="800" spans="1:17" ht="12.75">
      <c r="A800" s="194"/>
      <c r="B800" s="188"/>
      <c r="C800" s="166"/>
      <c r="D800" s="188"/>
      <c r="E800" s="131" t="str">
        <f t="shared" ref="E800:F800" si="796">IFERROR(C800/($B800*$H$4),"")</f>
        <v/>
      </c>
      <c r="F800" s="131" t="str">
        <f t="shared" si="796"/>
        <v/>
      </c>
      <c r="G800" s="131" t="str">
        <f>IF(ISBLANK(C800),"",(POWER(E800-AVERAGE(E:E),2)+POWER(F800-AVERAGE(F:F),2)))</f>
        <v/>
      </c>
      <c r="H800" s="5"/>
      <c r="I800" s="5"/>
      <c r="J800" s="5"/>
      <c r="K800" s="5"/>
      <c r="L800" s="5"/>
      <c r="M800" s="5"/>
      <c r="N800" s="5"/>
      <c r="O800" s="5"/>
      <c r="P800" s="5"/>
      <c r="Q800" s="5"/>
    </row>
    <row r="801" spans="1:17" ht="12.75">
      <c r="A801" s="194"/>
      <c r="B801" s="188"/>
      <c r="C801" s="166"/>
      <c r="D801" s="188"/>
      <c r="E801" s="131" t="str">
        <f t="shared" ref="E801:F801" si="797">IFERROR(C801/($B801*$H$4),"")</f>
        <v/>
      </c>
      <c r="F801" s="131" t="str">
        <f t="shared" si="797"/>
        <v/>
      </c>
      <c r="G801" s="131" t="str">
        <f>IF(ISBLANK(C801),"",(POWER(E801-AVERAGE(E:E),2)+POWER(F801-AVERAGE(F:F),2)))</f>
        <v/>
      </c>
      <c r="H801" s="5"/>
      <c r="I801" s="5"/>
      <c r="J801" s="5"/>
      <c r="K801" s="5"/>
      <c r="L801" s="5"/>
      <c r="M801" s="5"/>
      <c r="N801" s="5"/>
      <c r="O801" s="5"/>
      <c r="P801" s="5"/>
      <c r="Q801" s="5"/>
    </row>
    <row r="802" spans="1:17" ht="12.75">
      <c r="A802" s="194"/>
      <c r="B802" s="188"/>
      <c r="C802" s="166"/>
      <c r="D802" s="188"/>
      <c r="E802" s="131" t="str">
        <f t="shared" ref="E802:F802" si="798">IFERROR(C802/($B802*$H$4),"")</f>
        <v/>
      </c>
      <c r="F802" s="131" t="str">
        <f t="shared" si="798"/>
        <v/>
      </c>
      <c r="G802" s="131" t="str">
        <f>IF(ISBLANK(C802),"",(POWER(E802-AVERAGE(E:E),2)+POWER(F802-AVERAGE(F:F),2)))</f>
        <v/>
      </c>
      <c r="H802" s="5"/>
      <c r="I802" s="5"/>
      <c r="J802" s="5"/>
      <c r="K802" s="5"/>
      <c r="L802" s="5"/>
      <c r="M802" s="5"/>
      <c r="N802" s="5"/>
      <c r="O802" s="5"/>
      <c r="P802" s="5"/>
      <c r="Q802" s="5"/>
    </row>
    <row r="803" spans="1:17" ht="12.75">
      <c r="A803" s="194"/>
      <c r="B803" s="188"/>
      <c r="C803" s="166"/>
      <c r="D803" s="188"/>
      <c r="E803" s="131" t="str">
        <f t="shared" ref="E803:F803" si="799">IFERROR(C803/($B803*$H$4),"")</f>
        <v/>
      </c>
      <c r="F803" s="131" t="str">
        <f t="shared" si="799"/>
        <v/>
      </c>
      <c r="G803" s="131" t="str">
        <f>IF(ISBLANK(C803),"",(POWER(E803-AVERAGE(E:E),2)+POWER(F803-AVERAGE(F:F),2)))</f>
        <v/>
      </c>
      <c r="H803" s="5"/>
      <c r="I803" s="5"/>
      <c r="J803" s="5"/>
      <c r="K803" s="5"/>
      <c r="L803" s="5"/>
      <c r="M803" s="5"/>
      <c r="N803" s="5"/>
      <c r="O803" s="5"/>
      <c r="P803" s="5"/>
      <c r="Q803" s="5"/>
    </row>
    <row r="804" spans="1:17" ht="12.75">
      <c r="A804" s="194"/>
      <c r="B804" s="188"/>
      <c r="C804" s="166"/>
      <c r="D804" s="188"/>
      <c r="E804" s="131" t="str">
        <f t="shared" ref="E804:F804" si="800">IFERROR(C804/($B804*$H$4),"")</f>
        <v/>
      </c>
      <c r="F804" s="131" t="str">
        <f t="shared" si="800"/>
        <v/>
      </c>
      <c r="G804" s="131" t="str">
        <f>IF(ISBLANK(C804),"",(POWER(E804-AVERAGE(E:E),2)+POWER(F804-AVERAGE(F:F),2)))</f>
        <v/>
      </c>
      <c r="H804" s="5"/>
      <c r="I804" s="5"/>
      <c r="J804" s="5"/>
      <c r="K804" s="5"/>
      <c r="L804" s="5"/>
      <c r="M804" s="5"/>
      <c r="N804" s="5"/>
      <c r="O804" s="5"/>
      <c r="P804" s="5"/>
      <c r="Q804" s="5"/>
    </row>
    <row r="805" spans="1:17" ht="12.75">
      <c r="A805" s="194"/>
      <c r="B805" s="188"/>
      <c r="C805" s="166"/>
      <c r="D805" s="188"/>
      <c r="E805" s="131" t="str">
        <f t="shared" ref="E805:F805" si="801">IFERROR(C805/($B805*$H$4),"")</f>
        <v/>
      </c>
      <c r="F805" s="131" t="str">
        <f t="shared" si="801"/>
        <v/>
      </c>
      <c r="G805" s="131" t="str">
        <f>IF(ISBLANK(C805),"",(POWER(E805-AVERAGE(E:E),2)+POWER(F805-AVERAGE(F:F),2)))</f>
        <v/>
      </c>
      <c r="H805" s="5"/>
      <c r="I805" s="5"/>
      <c r="J805" s="5"/>
      <c r="K805" s="5"/>
      <c r="L805" s="5"/>
      <c r="M805" s="5"/>
      <c r="N805" s="5"/>
      <c r="O805" s="5"/>
      <c r="P805" s="5"/>
      <c r="Q805" s="5"/>
    </row>
    <row r="806" spans="1:17" ht="12.75">
      <c r="A806" s="194"/>
      <c r="B806" s="188"/>
      <c r="C806" s="166"/>
      <c r="D806" s="188"/>
      <c r="E806" s="131" t="str">
        <f t="shared" ref="E806:F806" si="802">IFERROR(C806/($B806*$H$4),"")</f>
        <v/>
      </c>
      <c r="F806" s="131" t="str">
        <f t="shared" si="802"/>
        <v/>
      </c>
      <c r="G806" s="131" t="str">
        <f>IF(ISBLANK(C806),"",(POWER(E806-AVERAGE(E:E),2)+POWER(F806-AVERAGE(F:F),2)))</f>
        <v/>
      </c>
      <c r="H806" s="5"/>
      <c r="I806" s="5"/>
      <c r="J806" s="5"/>
      <c r="K806" s="5"/>
      <c r="L806" s="5"/>
      <c r="M806" s="5"/>
      <c r="N806" s="5"/>
      <c r="O806" s="5"/>
      <c r="P806" s="5"/>
      <c r="Q806" s="5"/>
    </row>
    <row r="807" spans="1:17" ht="12.75">
      <c r="A807" s="194"/>
      <c r="B807" s="188"/>
      <c r="C807" s="166"/>
      <c r="D807" s="188"/>
      <c r="E807" s="131" t="str">
        <f t="shared" ref="E807:F807" si="803">IFERROR(C807/($B807*$H$4),"")</f>
        <v/>
      </c>
      <c r="F807" s="131" t="str">
        <f t="shared" si="803"/>
        <v/>
      </c>
      <c r="G807" s="131" t="str">
        <f>IF(ISBLANK(C807),"",(POWER(E807-AVERAGE(E:E),2)+POWER(F807-AVERAGE(F:F),2)))</f>
        <v/>
      </c>
      <c r="H807" s="5"/>
      <c r="I807" s="5"/>
      <c r="J807" s="5"/>
      <c r="K807" s="5"/>
      <c r="L807" s="5"/>
      <c r="M807" s="5"/>
      <c r="N807" s="5"/>
      <c r="O807" s="5"/>
      <c r="P807" s="5"/>
      <c r="Q807" s="5"/>
    </row>
    <row r="808" spans="1:17" ht="12.75">
      <c r="A808" s="194"/>
      <c r="B808" s="188"/>
      <c r="C808" s="166"/>
      <c r="D808" s="188"/>
      <c r="E808" s="131" t="str">
        <f t="shared" ref="E808:F808" si="804">IFERROR(C808/($B808*$H$4),"")</f>
        <v/>
      </c>
      <c r="F808" s="131" t="str">
        <f t="shared" si="804"/>
        <v/>
      </c>
      <c r="G808" s="131" t="str">
        <f>IF(ISBLANK(C808),"",(POWER(E808-AVERAGE(E:E),2)+POWER(F808-AVERAGE(F:F),2)))</f>
        <v/>
      </c>
      <c r="H808" s="5"/>
      <c r="I808" s="5"/>
      <c r="J808" s="5"/>
      <c r="K808" s="5"/>
      <c r="L808" s="5"/>
      <c r="M808" s="5"/>
      <c r="N808" s="5"/>
      <c r="O808" s="5"/>
      <c r="P808" s="5"/>
      <c r="Q808" s="5"/>
    </row>
    <row r="809" spans="1:17" ht="12.75">
      <c r="A809" s="194"/>
      <c r="B809" s="188"/>
      <c r="C809" s="166"/>
      <c r="D809" s="188"/>
      <c r="E809" s="131" t="str">
        <f t="shared" ref="E809:F809" si="805">IFERROR(C809/($B809*$H$4),"")</f>
        <v/>
      </c>
      <c r="F809" s="131" t="str">
        <f t="shared" si="805"/>
        <v/>
      </c>
      <c r="G809" s="131" t="str">
        <f>IF(ISBLANK(C809),"",(POWER(E809-AVERAGE(E:E),2)+POWER(F809-AVERAGE(F:F),2)))</f>
        <v/>
      </c>
      <c r="H809" s="5"/>
      <c r="I809" s="5"/>
      <c r="J809" s="5"/>
      <c r="K809" s="5"/>
      <c r="L809" s="5"/>
      <c r="M809" s="5"/>
      <c r="N809" s="5"/>
      <c r="O809" s="5"/>
      <c r="P809" s="5"/>
      <c r="Q809" s="5"/>
    </row>
    <row r="810" spans="1:17" ht="12.75">
      <c r="A810" s="194"/>
      <c r="B810" s="188"/>
      <c r="C810" s="166"/>
      <c r="D810" s="188"/>
      <c r="E810" s="131" t="str">
        <f t="shared" ref="E810:F810" si="806">IFERROR(C810/($B810*$H$4),"")</f>
        <v/>
      </c>
      <c r="F810" s="131" t="str">
        <f t="shared" si="806"/>
        <v/>
      </c>
      <c r="G810" s="131" t="str">
        <f>IF(ISBLANK(C810),"",(POWER(E810-AVERAGE(E:E),2)+POWER(F810-AVERAGE(F:F),2)))</f>
        <v/>
      </c>
      <c r="H810" s="5"/>
      <c r="I810" s="5"/>
      <c r="J810" s="5"/>
      <c r="K810" s="5"/>
      <c r="L810" s="5"/>
      <c r="M810" s="5"/>
      <c r="N810" s="5"/>
      <c r="O810" s="5"/>
      <c r="P810" s="5"/>
      <c r="Q810" s="5"/>
    </row>
    <row r="811" spans="1:17" ht="12.75">
      <c r="A811" s="194"/>
      <c r="B811" s="188"/>
      <c r="C811" s="166"/>
      <c r="D811" s="188"/>
      <c r="E811" s="131" t="str">
        <f t="shared" ref="E811:F811" si="807">IFERROR(C811/($B811*$H$4),"")</f>
        <v/>
      </c>
      <c r="F811" s="131" t="str">
        <f t="shared" si="807"/>
        <v/>
      </c>
      <c r="G811" s="131" t="str">
        <f>IF(ISBLANK(C811),"",(POWER(E811-AVERAGE(E:E),2)+POWER(F811-AVERAGE(F:F),2)))</f>
        <v/>
      </c>
      <c r="H811" s="5"/>
      <c r="I811" s="5"/>
      <c r="J811" s="5"/>
      <c r="K811" s="5"/>
      <c r="L811" s="5"/>
      <c r="M811" s="5"/>
      <c r="N811" s="5"/>
      <c r="O811" s="5"/>
      <c r="P811" s="5"/>
      <c r="Q811" s="5"/>
    </row>
    <row r="812" spans="1:17" ht="12.75">
      <c r="A812" s="194"/>
      <c r="B812" s="188"/>
      <c r="C812" s="166"/>
      <c r="D812" s="188"/>
      <c r="E812" s="131" t="str">
        <f t="shared" ref="E812:F812" si="808">IFERROR(C812/($B812*$H$4),"")</f>
        <v/>
      </c>
      <c r="F812" s="131" t="str">
        <f t="shared" si="808"/>
        <v/>
      </c>
      <c r="G812" s="131" t="str">
        <f>IF(ISBLANK(C812),"",(POWER(E812-AVERAGE(E:E),2)+POWER(F812-AVERAGE(F:F),2)))</f>
        <v/>
      </c>
      <c r="H812" s="5"/>
      <c r="I812" s="5"/>
      <c r="J812" s="5"/>
      <c r="K812" s="5"/>
      <c r="L812" s="5"/>
      <c r="M812" s="5"/>
      <c r="N812" s="5"/>
      <c r="O812" s="5"/>
      <c r="P812" s="5"/>
      <c r="Q812" s="5"/>
    </row>
    <row r="813" spans="1:17" ht="12.75">
      <c r="A813" s="194"/>
      <c r="B813" s="188"/>
      <c r="C813" s="166"/>
      <c r="D813" s="188"/>
      <c r="E813" s="131" t="str">
        <f t="shared" ref="E813:F813" si="809">IFERROR(C813/($B813*$H$4),"")</f>
        <v/>
      </c>
      <c r="F813" s="131" t="str">
        <f t="shared" si="809"/>
        <v/>
      </c>
      <c r="G813" s="131" t="str">
        <f>IF(ISBLANK(C813),"",(POWER(E813-AVERAGE(E:E),2)+POWER(F813-AVERAGE(F:F),2)))</f>
        <v/>
      </c>
      <c r="H813" s="5"/>
      <c r="I813" s="5"/>
      <c r="J813" s="5"/>
      <c r="K813" s="5"/>
      <c r="L813" s="5"/>
      <c r="M813" s="5"/>
      <c r="N813" s="5"/>
      <c r="O813" s="5"/>
      <c r="P813" s="5"/>
      <c r="Q813" s="5"/>
    </row>
    <row r="814" spans="1:17" ht="12.75">
      <c r="A814" s="194"/>
      <c r="B814" s="188"/>
      <c r="C814" s="166"/>
      <c r="D814" s="188"/>
      <c r="E814" s="131" t="str">
        <f t="shared" ref="E814:F814" si="810">IFERROR(C814/($B814*$H$4),"")</f>
        <v/>
      </c>
      <c r="F814" s="131" t="str">
        <f t="shared" si="810"/>
        <v/>
      </c>
      <c r="G814" s="131" t="str">
        <f>IF(ISBLANK(C814),"",(POWER(E814-AVERAGE(E:E),2)+POWER(F814-AVERAGE(F:F),2)))</f>
        <v/>
      </c>
      <c r="H814" s="5"/>
      <c r="I814" s="5"/>
      <c r="J814" s="5"/>
      <c r="K814" s="5"/>
      <c r="L814" s="5"/>
      <c r="M814" s="5"/>
      <c r="N814" s="5"/>
      <c r="O814" s="5"/>
      <c r="P814" s="5"/>
      <c r="Q814" s="5"/>
    </row>
    <row r="815" spans="1:17" ht="12.75">
      <c r="A815" s="194"/>
      <c r="B815" s="188"/>
      <c r="C815" s="166"/>
      <c r="D815" s="188"/>
      <c r="E815" s="131" t="str">
        <f t="shared" ref="E815:F815" si="811">IFERROR(C815/($B815*$H$4),"")</f>
        <v/>
      </c>
      <c r="F815" s="131" t="str">
        <f t="shared" si="811"/>
        <v/>
      </c>
      <c r="G815" s="131" t="str">
        <f>IF(ISBLANK(C815),"",(POWER(E815-AVERAGE(E:E),2)+POWER(F815-AVERAGE(F:F),2)))</f>
        <v/>
      </c>
      <c r="H815" s="5"/>
      <c r="I815" s="5"/>
      <c r="J815" s="5"/>
      <c r="K815" s="5"/>
      <c r="L815" s="5"/>
      <c r="M815" s="5"/>
      <c r="N815" s="5"/>
      <c r="O815" s="5"/>
      <c r="P815" s="5"/>
      <c r="Q815" s="5"/>
    </row>
    <row r="816" spans="1:17" ht="12.75">
      <c r="A816" s="194"/>
      <c r="B816" s="188"/>
      <c r="C816" s="166"/>
      <c r="D816" s="188"/>
      <c r="E816" s="131" t="str">
        <f t="shared" ref="E816:F816" si="812">IFERROR(C816/($B816*$H$4),"")</f>
        <v/>
      </c>
      <c r="F816" s="131" t="str">
        <f t="shared" si="812"/>
        <v/>
      </c>
      <c r="G816" s="131" t="str">
        <f>IF(ISBLANK(C816),"",(POWER(E816-AVERAGE(E:E),2)+POWER(F816-AVERAGE(F:F),2)))</f>
        <v/>
      </c>
      <c r="H816" s="5"/>
      <c r="I816" s="5"/>
      <c r="J816" s="5"/>
      <c r="K816" s="5"/>
      <c r="L816" s="5"/>
      <c r="M816" s="5"/>
      <c r="N816" s="5"/>
      <c r="O816" s="5"/>
      <c r="P816" s="5"/>
      <c r="Q816" s="5"/>
    </row>
    <row r="817" spans="1:17" ht="12.75">
      <c r="A817" s="194"/>
      <c r="B817" s="188"/>
      <c r="C817" s="166"/>
      <c r="D817" s="188"/>
      <c r="E817" s="131" t="str">
        <f t="shared" ref="E817:F817" si="813">IFERROR(C817/($B817*$H$4),"")</f>
        <v/>
      </c>
      <c r="F817" s="131" t="str">
        <f t="shared" si="813"/>
        <v/>
      </c>
      <c r="G817" s="131" t="str">
        <f>IF(ISBLANK(C817),"",(POWER(E817-AVERAGE(E:E),2)+POWER(F817-AVERAGE(F:F),2)))</f>
        <v/>
      </c>
      <c r="H817" s="5"/>
      <c r="I817" s="5"/>
      <c r="J817" s="5"/>
      <c r="K817" s="5"/>
      <c r="L817" s="5"/>
      <c r="M817" s="5"/>
      <c r="N817" s="5"/>
      <c r="O817" s="5"/>
      <c r="P817" s="5"/>
      <c r="Q817" s="5"/>
    </row>
    <row r="818" spans="1:17" ht="12.75">
      <c r="A818" s="194"/>
      <c r="B818" s="188"/>
      <c r="C818" s="166"/>
      <c r="D818" s="188"/>
      <c r="E818" s="131" t="str">
        <f t="shared" ref="E818:F818" si="814">IFERROR(C818/($B818*$H$4),"")</f>
        <v/>
      </c>
      <c r="F818" s="131" t="str">
        <f t="shared" si="814"/>
        <v/>
      </c>
      <c r="G818" s="131" t="str">
        <f>IF(ISBLANK(C818),"",(POWER(E818-AVERAGE(E:E),2)+POWER(F818-AVERAGE(F:F),2)))</f>
        <v/>
      </c>
      <c r="H818" s="5"/>
      <c r="I818" s="5"/>
      <c r="J818" s="5"/>
      <c r="K818" s="5"/>
      <c r="L818" s="5"/>
      <c r="M818" s="5"/>
      <c r="N818" s="5"/>
      <c r="O818" s="5"/>
      <c r="P818" s="5"/>
      <c r="Q818" s="5"/>
    </row>
    <row r="819" spans="1:17" ht="12.75">
      <c r="A819" s="194"/>
      <c r="B819" s="188"/>
      <c r="C819" s="166"/>
      <c r="D819" s="188"/>
      <c r="E819" s="131" t="str">
        <f t="shared" ref="E819:F819" si="815">IFERROR(C819/($B819*$H$4),"")</f>
        <v/>
      </c>
      <c r="F819" s="131" t="str">
        <f t="shared" si="815"/>
        <v/>
      </c>
      <c r="G819" s="131" t="str">
        <f>IF(ISBLANK(C819),"",(POWER(E819-AVERAGE(E:E),2)+POWER(F819-AVERAGE(F:F),2)))</f>
        <v/>
      </c>
      <c r="H819" s="5"/>
      <c r="I819" s="5"/>
      <c r="J819" s="5"/>
      <c r="K819" s="5"/>
      <c r="L819" s="5"/>
      <c r="M819" s="5"/>
      <c r="N819" s="5"/>
      <c r="O819" s="5"/>
      <c r="P819" s="5"/>
      <c r="Q819" s="5"/>
    </row>
    <row r="820" spans="1:17" ht="12.75">
      <c r="A820" s="194"/>
      <c r="B820" s="188"/>
      <c r="C820" s="166"/>
      <c r="D820" s="188"/>
      <c r="E820" s="131" t="str">
        <f t="shared" ref="E820:F820" si="816">IFERROR(C820/($B820*$H$4),"")</f>
        <v/>
      </c>
      <c r="F820" s="131" t="str">
        <f t="shared" si="816"/>
        <v/>
      </c>
      <c r="G820" s="131" t="str">
        <f>IF(ISBLANK(C820),"",(POWER(E820-AVERAGE(E:E),2)+POWER(F820-AVERAGE(F:F),2)))</f>
        <v/>
      </c>
      <c r="H820" s="5"/>
      <c r="I820" s="5"/>
      <c r="J820" s="5"/>
      <c r="K820" s="5"/>
      <c r="L820" s="5"/>
      <c r="M820" s="5"/>
      <c r="N820" s="5"/>
      <c r="O820" s="5"/>
      <c r="P820" s="5"/>
      <c r="Q820" s="5"/>
    </row>
    <row r="821" spans="1:17" ht="12.75">
      <c r="A821" s="194"/>
      <c r="B821" s="188"/>
      <c r="C821" s="166"/>
      <c r="D821" s="188"/>
      <c r="E821" s="131" t="str">
        <f t="shared" ref="E821:F821" si="817">IFERROR(C821/($B821*$H$4),"")</f>
        <v/>
      </c>
      <c r="F821" s="131" t="str">
        <f t="shared" si="817"/>
        <v/>
      </c>
      <c r="G821" s="131" t="str">
        <f>IF(ISBLANK(C821),"",(POWER(E821-AVERAGE(E:E),2)+POWER(F821-AVERAGE(F:F),2)))</f>
        <v/>
      </c>
      <c r="H821" s="5"/>
      <c r="I821" s="5"/>
      <c r="J821" s="5"/>
      <c r="K821" s="5"/>
      <c r="L821" s="5"/>
      <c r="M821" s="5"/>
      <c r="N821" s="5"/>
      <c r="O821" s="5"/>
      <c r="P821" s="5"/>
      <c r="Q821" s="5"/>
    </row>
    <row r="822" spans="1:17" ht="12.75">
      <c r="A822" s="194"/>
      <c r="B822" s="188"/>
      <c r="C822" s="166"/>
      <c r="D822" s="188"/>
      <c r="E822" s="131" t="str">
        <f t="shared" ref="E822:F822" si="818">IFERROR(C822/($B822*$H$4),"")</f>
        <v/>
      </c>
      <c r="F822" s="131" t="str">
        <f t="shared" si="818"/>
        <v/>
      </c>
      <c r="G822" s="131" t="str">
        <f>IF(ISBLANK(C822),"",(POWER(E822-AVERAGE(E:E),2)+POWER(F822-AVERAGE(F:F),2)))</f>
        <v/>
      </c>
      <c r="H822" s="5"/>
      <c r="I822" s="5"/>
      <c r="J822" s="5"/>
      <c r="K822" s="5"/>
      <c r="L822" s="5"/>
      <c r="M822" s="5"/>
      <c r="N822" s="5"/>
      <c r="O822" s="5"/>
      <c r="P822" s="5"/>
      <c r="Q822" s="5"/>
    </row>
    <row r="823" spans="1:17" ht="12.75">
      <c r="A823" s="194"/>
      <c r="B823" s="188"/>
      <c r="C823" s="166"/>
      <c r="D823" s="188"/>
      <c r="E823" s="131" t="str">
        <f t="shared" ref="E823:F823" si="819">IFERROR(C823/($B823*$H$4),"")</f>
        <v/>
      </c>
      <c r="F823" s="131" t="str">
        <f t="shared" si="819"/>
        <v/>
      </c>
      <c r="G823" s="131" t="str">
        <f>IF(ISBLANK(C823),"",(POWER(E823-AVERAGE(E:E),2)+POWER(F823-AVERAGE(F:F),2)))</f>
        <v/>
      </c>
      <c r="H823" s="5"/>
      <c r="I823" s="5"/>
      <c r="J823" s="5"/>
      <c r="K823" s="5"/>
      <c r="L823" s="5"/>
      <c r="M823" s="5"/>
      <c r="N823" s="5"/>
      <c r="O823" s="5"/>
      <c r="P823" s="5"/>
      <c r="Q823" s="5"/>
    </row>
    <row r="824" spans="1:17" ht="12.75">
      <c r="A824" s="194"/>
      <c r="B824" s="188"/>
      <c r="C824" s="166"/>
      <c r="D824" s="188"/>
      <c r="E824" s="131" t="str">
        <f t="shared" ref="E824:F824" si="820">IFERROR(C824/($B824*$H$4),"")</f>
        <v/>
      </c>
      <c r="F824" s="131" t="str">
        <f t="shared" si="820"/>
        <v/>
      </c>
      <c r="G824" s="131" t="str">
        <f>IF(ISBLANK(C824),"",(POWER(E824-AVERAGE(E:E),2)+POWER(F824-AVERAGE(F:F),2)))</f>
        <v/>
      </c>
      <c r="H824" s="5"/>
      <c r="I824" s="5"/>
      <c r="J824" s="5"/>
      <c r="K824" s="5"/>
      <c r="L824" s="5"/>
      <c r="M824" s="5"/>
      <c r="N824" s="5"/>
      <c r="O824" s="5"/>
      <c r="P824" s="5"/>
      <c r="Q824" s="5"/>
    </row>
    <row r="825" spans="1:17" ht="12.75">
      <c r="A825" s="194"/>
      <c r="B825" s="188"/>
      <c r="C825" s="166"/>
      <c r="D825" s="188"/>
      <c r="E825" s="131" t="str">
        <f t="shared" ref="E825:F825" si="821">IFERROR(C825/($B825*$H$4),"")</f>
        <v/>
      </c>
      <c r="F825" s="131" t="str">
        <f t="shared" si="821"/>
        <v/>
      </c>
      <c r="G825" s="131" t="str">
        <f>IF(ISBLANK(C825),"",(POWER(E825-AVERAGE(E:E),2)+POWER(F825-AVERAGE(F:F),2)))</f>
        <v/>
      </c>
      <c r="H825" s="5"/>
      <c r="I825" s="5"/>
      <c r="J825" s="5"/>
      <c r="K825" s="5"/>
      <c r="L825" s="5"/>
      <c r="M825" s="5"/>
      <c r="N825" s="5"/>
      <c r="O825" s="5"/>
      <c r="P825" s="5"/>
      <c r="Q825" s="5"/>
    </row>
    <row r="826" spans="1:17" ht="12.75">
      <c r="A826" s="194"/>
      <c r="B826" s="188"/>
      <c r="C826" s="166"/>
      <c r="D826" s="188"/>
      <c r="E826" s="131" t="str">
        <f t="shared" ref="E826:F826" si="822">IFERROR(C826/($B826*$H$4),"")</f>
        <v/>
      </c>
      <c r="F826" s="131" t="str">
        <f t="shared" si="822"/>
        <v/>
      </c>
      <c r="G826" s="131" t="str">
        <f>IF(ISBLANK(C826),"",(POWER(E826-AVERAGE(E:E),2)+POWER(F826-AVERAGE(F:F),2)))</f>
        <v/>
      </c>
      <c r="H826" s="5"/>
      <c r="I826" s="5"/>
      <c r="J826" s="5"/>
      <c r="K826" s="5"/>
      <c r="L826" s="5"/>
      <c r="M826" s="5"/>
      <c r="N826" s="5"/>
      <c r="O826" s="5"/>
      <c r="P826" s="5"/>
      <c r="Q826" s="5"/>
    </row>
    <row r="827" spans="1:17" ht="12.75">
      <c r="A827" s="194"/>
      <c r="B827" s="188"/>
      <c r="C827" s="166"/>
      <c r="D827" s="188"/>
      <c r="E827" s="131" t="str">
        <f t="shared" ref="E827:F827" si="823">IFERROR(C827/($B827*$H$4),"")</f>
        <v/>
      </c>
      <c r="F827" s="131" t="str">
        <f t="shared" si="823"/>
        <v/>
      </c>
      <c r="G827" s="131" t="str">
        <f>IF(ISBLANK(C827),"",(POWER(E827-AVERAGE(E:E),2)+POWER(F827-AVERAGE(F:F),2)))</f>
        <v/>
      </c>
      <c r="H827" s="5"/>
      <c r="I827" s="5"/>
      <c r="J827" s="5"/>
      <c r="K827" s="5"/>
      <c r="L827" s="5"/>
      <c r="M827" s="5"/>
      <c r="N827" s="5"/>
      <c r="O827" s="5"/>
      <c r="P827" s="5"/>
      <c r="Q827" s="5"/>
    </row>
    <row r="828" spans="1:17" ht="12.75">
      <c r="A828" s="194"/>
      <c r="B828" s="188"/>
      <c r="C828" s="166"/>
      <c r="D828" s="188"/>
      <c r="E828" s="131" t="str">
        <f t="shared" ref="E828:F828" si="824">IFERROR(C828/($B828*$H$4),"")</f>
        <v/>
      </c>
      <c r="F828" s="131" t="str">
        <f t="shared" si="824"/>
        <v/>
      </c>
      <c r="G828" s="131" t="str">
        <f>IF(ISBLANK(C828),"",(POWER(E828-AVERAGE(E:E),2)+POWER(F828-AVERAGE(F:F),2)))</f>
        <v/>
      </c>
      <c r="H828" s="5"/>
      <c r="I828" s="5"/>
      <c r="J828" s="5"/>
      <c r="K828" s="5"/>
      <c r="L828" s="5"/>
      <c r="M828" s="5"/>
      <c r="N828" s="5"/>
      <c r="O828" s="5"/>
      <c r="P828" s="5"/>
      <c r="Q828" s="5"/>
    </row>
    <row r="829" spans="1:17" ht="12.75">
      <c r="A829" s="194"/>
      <c r="B829" s="188"/>
      <c r="C829" s="166"/>
      <c r="D829" s="188"/>
      <c r="E829" s="131" t="str">
        <f t="shared" ref="E829:F829" si="825">IFERROR(C829/($B829*$H$4),"")</f>
        <v/>
      </c>
      <c r="F829" s="131" t="str">
        <f t="shared" si="825"/>
        <v/>
      </c>
      <c r="G829" s="131" t="str">
        <f>IF(ISBLANK(C829),"",(POWER(E829-AVERAGE(E:E),2)+POWER(F829-AVERAGE(F:F),2)))</f>
        <v/>
      </c>
      <c r="H829" s="5"/>
      <c r="I829" s="5"/>
      <c r="J829" s="5"/>
      <c r="K829" s="5"/>
      <c r="L829" s="5"/>
      <c r="M829" s="5"/>
      <c r="N829" s="5"/>
      <c r="O829" s="5"/>
      <c r="P829" s="5"/>
      <c r="Q829" s="5"/>
    </row>
    <row r="830" spans="1:17" ht="12.75">
      <c r="A830" s="194"/>
      <c r="B830" s="188"/>
      <c r="C830" s="166"/>
      <c r="D830" s="188"/>
      <c r="E830" s="131" t="str">
        <f t="shared" ref="E830:F830" si="826">IFERROR(C830/($B830*$H$4),"")</f>
        <v/>
      </c>
      <c r="F830" s="131" t="str">
        <f t="shared" si="826"/>
        <v/>
      </c>
      <c r="G830" s="131" t="str">
        <f>IF(ISBLANK(C830),"",(POWER(E830-AVERAGE(E:E),2)+POWER(F830-AVERAGE(F:F),2)))</f>
        <v/>
      </c>
      <c r="H830" s="5"/>
      <c r="I830" s="5"/>
      <c r="J830" s="5"/>
      <c r="K830" s="5"/>
      <c r="L830" s="5"/>
      <c r="M830" s="5"/>
      <c r="N830" s="5"/>
      <c r="O830" s="5"/>
      <c r="P830" s="5"/>
      <c r="Q830" s="5"/>
    </row>
    <row r="831" spans="1:17" ht="12.75">
      <c r="A831" s="194"/>
      <c r="B831" s="188"/>
      <c r="C831" s="166"/>
      <c r="D831" s="188"/>
      <c r="E831" s="131" t="str">
        <f t="shared" ref="E831:F831" si="827">IFERROR(C831/($B831*$H$4),"")</f>
        <v/>
      </c>
      <c r="F831" s="131" t="str">
        <f t="shared" si="827"/>
        <v/>
      </c>
      <c r="G831" s="131" t="str">
        <f>IF(ISBLANK(C831),"",(POWER(E831-AVERAGE(E:E),2)+POWER(F831-AVERAGE(F:F),2)))</f>
        <v/>
      </c>
      <c r="H831" s="5"/>
      <c r="I831" s="5"/>
      <c r="J831" s="5"/>
      <c r="K831" s="5"/>
      <c r="L831" s="5"/>
      <c r="M831" s="5"/>
      <c r="N831" s="5"/>
      <c r="O831" s="5"/>
      <c r="P831" s="5"/>
      <c r="Q831" s="5"/>
    </row>
    <row r="832" spans="1:17" ht="12.75">
      <c r="A832" s="194"/>
      <c r="B832" s="188"/>
      <c r="C832" s="166"/>
      <c r="D832" s="188"/>
      <c r="E832" s="131" t="str">
        <f t="shared" ref="E832:F832" si="828">IFERROR(C832/($B832*$H$4),"")</f>
        <v/>
      </c>
      <c r="F832" s="131" t="str">
        <f t="shared" si="828"/>
        <v/>
      </c>
      <c r="G832" s="131" t="str">
        <f>IF(ISBLANK(C832),"",(POWER(E832-AVERAGE(E:E),2)+POWER(F832-AVERAGE(F:F),2)))</f>
        <v/>
      </c>
      <c r="H832" s="5"/>
      <c r="I832" s="5"/>
      <c r="J832" s="5"/>
      <c r="K832" s="5"/>
      <c r="L832" s="5"/>
      <c r="M832" s="5"/>
      <c r="N832" s="5"/>
      <c r="O832" s="5"/>
      <c r="P832" s="5"/>
      <c r="Q832" s="5"/>
    </row>
    <row r="833" spans="1:17" ht="12.75">
      <c r="A833" s="194"/>
      <c r="B833" s="188"/>
      <c r="C833" s="166"/>
      <c r="D833" s="188"/>
      <c r="E833" s="131" t="str">
        <f t="shared" ref="E833:F833" si="829">IFERROR(C833/($B833*$H$4),"")</f>
        <v/>
      </c>
      <c r="F833" s="131" t="str">
        <f t="shared" si="829"/>
        <v/>
      </c>
      <c r="G833" s="131" t="str">
        <f>IF(ISBLANK(C833),"",(POWER(E833-AVERAGE(E:E),2)+POWER(F833-AVERAGE(F:F),2)))</f>
        <v/>
      </c>
      <c r="H833" s="5"/>
      <c r="I833" s="5"/>
      <c r="J833" s="5"/>
      <c r="K833" s="5"/>
      <c r="L833" s="5"/>
      <c r="M833" s="5"/>
      <c r="N833" s="5"/>
      <c r="O833" s="5"/>
      <c r="P833" s="5"/>
      <c r="Q833" s="5"/>
    </row>
    <row r="834" spans="1:17" ht="12.75">
      <c r="A834" s="194"/>
      <c r="B834" s="188"/>
      <c r="C834" s="166"/>
      <c r="D834" s="188"/>
      <c r="E834" s="131" t="str">
        <f t="shared" ref="E834:F834" si="830">IFERROR(C834/($B834*$H$4),"")</f>
        <v/>
      </c>
      <c r="F834" s="131" t="str">
        <f t="shared" si="830"/>
        <v/>
      </c>
      <c r="G834" s="131" t="str">
        <f>IF(ISBLANK(C834),"",(POWER(E834-AVERAGE(E:E),2)+POWER(F834-AVERAGE(F:F),2)))</f>
        <v/>
      </c>
      <c r="H834" s="5"/>
      <c r="I834" s="5"/>
      <c r="J834" s="5"/>
      <c r="K834" s="5"/>
      <c r="L834" s="5"/>
      <c r="M834" s="5"/>
      <c r="N834" s="5"/>
      <c r="O834" s="5"/>
      <c r="P834" s="5"/>
      <c r="Q834" s="5"/>
    </row>
    <row r="835" spans="1:17" ht="12.75">
      <c r="A835" s="194"/>
      <c r="B835" s="188"/>
      <c r="C835" s="166"/>
      <c r="D835" s="188"/>
      <c r="E835" s="131" t="str">
        <f t="shared" ref="E835:F835" si="831">IFERROR(C835/($B835*$H$4),"")</f>
        <v/>
      </c>
      <c r="F835" s="131" t="str">
        <f t="shared" si="831"/>
        <v/>
      </c>
      <c r="G835" s="131" t="str">
        <f>IF(ISBLANK(C835),"",(POWER(E835-AVERAGE(E:E),2)+POWER(F835-AVERAGE(F:F),2)))</f>
        <v/>
      </c>
      <c r="H835" s="5"/>
      <c r="I835" s="5"/>
      <c r="J835" s="5"/>
      <c r="K835" s="5"/>
      <c r="L835" s="5"/>
      <c r="M835" s="5"/>
      <c r="N835" s="5"/>
      <c r="O835" s="5"/>
      <c r="P835" s="5"/>
      <c r="Q835" s="5"/>
    </row>
    <row r="836" spans="1:17" ht="12.75">
      <c r="A836" s="194"/>
      <c r="B836" s="188"/>
      <c r="C836" s="166"/>
      <c r="D836" s="188"/>
      <c r="E836" s="131" t="str">
        <f t="shared" ref="E836:F836" si="832">IFERROR(C836/($B836*$H$4),"")</f>
        <v/>
      </c>
      <c r="F836" s="131" t="str">
        <f t="shared" si="832"/>
        <v/>
      </c>
      <c r="G836" s="131" t="str">
        <f>IF(ISBLANK(C836),"",(POWER(E836-AVERAGE(E:E),2)+POWER(F836-AVERAGE(F:F),2)))</f>
        <v/>
      </c>
      <c r="H836" s="5"/>
      <c r="I836" s="5"/>
      <c r="J836" s="5"/>
      <c r="K836" s="5"/>
      <c r="L836" s="5"/>
      <c r="M836" s="5"/>
      <c r="N836" s="5"/>
      <c r="O836" s="5"/>
      <c r="P836" s="5"/>
      <c r="Q836" s="5"/>
    </row>
    <row r="837" spans="1:17" ht="12.75">
      <c r="A837" s="194"/>
      <c r="B837" s="188"/>
      <c r="C837" s="166"/>
      <c r="D837" s="188"/>
      <c r="E837" s="131" t="str">
        <f t="shared" ref="E837:F837" si="833">IFERROR(C837/($B837*$H$4),"")</f>
        <v/>
      </c>
      <c r="F837" s="131" t="str">
        <f t="shared" si="833"/>
        <v/>
      </c>
      <c r="G837" s="131" t="str">
        <f>IF(ISBLANK(C837),"",(POWER(E837-AVERAGE(E:E),2)+POWER(F837-AVERAGE(F:F),2)))</f>
        <v/>
      </c>
      <c r="H837" s="5"/>
      <c r="I837" s="5"/>
      <c r="J837" s="5"/>
      <c r="K837" s="5"/>
      <c r="L837" s="5"/>
      <c r="M837" s="5"/>
      <c r="N837" s="5"/>
      <c r="O837" s="5"/>
      <c r="P837" s="5"/>
      <c r="Q837" s="5"/>
    </row>
    <row r="838" spans="1:17" ht="12.75">
      <c r="A838" s="194"/>
      <c r="B838" s="188"/>
      <c r="C838" s="166"/>
      <c r="D838" s="188"/>
      <c r="E838" s="131" t="str">
        <f t="shared" ref="E838:F838" si="834">IFERROR(C838/($B838*$H$4),"")</f>
        <v/>
      </c>
      <c r="F838" s="131" t="str">
        <f t="shared" si="834"/>
        <v/>
      </c>
      <c r="G838" s="131" t="str">
        <f>IF(ISBLANK(C838),"",(POWER(E838-AVERAGE(E:E),2)+POWER(F838-AVERAGE(F:F),2)))</f>
        <v/>
      </c>
      <c r="H838" s="5"/>
      <c r="I838" s="5"/>
      <c r="J838" s="5"/>
      <c r="K838" s="5"/>
      <c r="L838" s="5"/>
      <c r="M838" s="5"/>
      <c r="N838" s="5"/>
      <c r="O838" s="5"/>
      <c r="P838" s="5"/>
      <c r="Q838" s="5"/>
    </row>
    <row r="839" spans="1:17" ht="12.75">
      <c r="A839" s="194"/>
      <c r="B839" s="188"/>
      <c r="C839" s="166"/>
      <c r="D839" s="188"/>
      <c r="E839" s="131" t="str">
        <f t="shared" ref="E839:F839" si="835">IFERROR(C839/($B839*$H$4),"")</f>
        <v/>
      </c>
      <c r="F839" s="131" t="str">
        <f t="shared" si="835"/>
        <v/>
      </c>
      <c r="G839" s="131" t="str">
        <f>IF(ISBLANK(C839),"",(POWER(E839-AVERAGE(E:E),2)+POWER(F839-AVERAGE(F:F),2)))</f>
        <v/>
      </c>
      <c r="H839" s="5"/>
      <c r="I839" s="5"/>
      <c r="J839" s="5"/>
      <c r="K839" s="5"/>
      <c r="L839" s="5"/>
      <c r="M839" s="5"/>
      <c r="N839" s="5"/>
      <c r="O839" s="5"/>
      <c r="P839" s="5"/>
      <c r="Q839" s="5"/>
    </row>
    <row r="840" spans="1:17" ht="12.75">
      <c r="A840" s="194"/>
      <c r="B840" s="188"/>
      <c r="C840" s="166"/>
      <c r="D840" s="188"/>
      <c r="E840" s="131" t="str">
        <f t="shared" ref="E840:F840" si="836">IFERROR(C840/($B840*$H$4),"")</f>
        <v/>
      </c>
      <c r="F840" s="131" t="str">
        <f t="shared" si="836"/>
        <v/>
      </c>
      <c r="G840" s="131" t="str">
        <f>IF(ISBLANK(C840),"",(POWER(E840-AVERAGE(E:E),2)+POWER(F840-AVERAGE(F:F),2)))</f>
        <v/>
      </c>
      <c r="H840" s="5"/>
      <c r="I840" s="5"/>
      <c r="J840" s="5"/>
      <c r="K840" s="5"/>
      <c r="L840" s="5"/>
      <c r="M840" s="5"/>
      <c r="N840" s="5"/>
      <c r="O840" s="5"/>
      <c r="P840" s="5"/>
      <c r="Q840" s="5"/>
    </row>
    <row r="841" spans="1:17" ht="12.75">
      <c r="A841" s="194"/>
      <c r="B841" s="188"/>
      <c r="C841" s="166"/>
      <c r="D841" s="188"/>
      <c r="E841" s="131" t="str">
        <f t="shared" ref="E841:F841" si="837">IFERROR(C841/($B841*$H$4),"")</f>
        <v/>
      </c>
      <c r="F841" s="131" t="str">
        <f t="shared" si="837"/>
        <v/>
      </c>
      <c r="G841" s="131" t="str">
        <f>IF(ISBLANK(C841),"",(POWER(E841-AVERAGE(E:E),2)+POWER(F841-AVERAGE(F:F),2)))</f>
        <v/>
      </c>
      <c r="H841" s="5"/>
      <c r="I841" s="5"/>
      <c r="J841" s="5"/>
      <c r="K841" s="5"/>
      <c r="L841" s="5"/>
      <c r="M841" s="5"/>
      <c r="N841" s="5"/>
      <c r="O841" s="5"/>
      <c r="P841" s="5"/>
      <c r="Q841" s="5"/>
    </row>
    <row r="842" spans="1:17" ht="12.75">
      <c r="A842" s="194"/>
      <c r="B842" s="188"/>
      <c r="C842" s="166"/>
      <c r="D842" s="188"/>
      <c r="E842" s="131" t="str">
        <f t="shared" ref="E842:F842" si="838">IFERROR(C842/($B842*$H$4),"")</f>
        <v/>
      </c>
      <c r="F842" s="131" t="str">
        <f t="shared" si="838"/>
        <v/>
      </c>
      <c r="G842" s="131" t="str">
        <f>IF(ISBLANK(C842),"",(POWER(E842-AVERAGE(E:E),2)+POWER(F842-AVERAGE(F:F),2)))</f>
        <v/>
      </c>
      <c r="H842" s="5"/>
      <c r="I842" s="5"/>
      <c r="J842" s="5"/>
      <c r="K842" s="5"/>
      <c r="L842" s="5"/>
      <c r="M842" s="5"/>
      <c r="N842" s="5"/>
      <c r="O842" s="5"/>
      <c r="P842" s="5"/>
      <c r="Q842" s="5"/>
    </row>
    <row r="843" spans="1:17" ht="12.75">
      <c r="A843" s="194"/>
      <c r="B843" s="188"/>
      <c r="C843" s="166"/>
      <c r="D843" s="188"/>
      <c r="E843" s="131" t="str">
        <f t="shared" ref="E843:F843" si="839">IFERROR(C843/($B843*$H$4),"")</f>
        <v/>
      </c>
      <c r="F843" s="131" t="str">
        <f t="shared" si="839"/>
        <v/>
      </c>
      <c r="G843" s="131" t="str">
        <f>IF(ISBLANK(C843),"",(POWER(E843-AVERAGE(E:E),2)+POWER(F843-AVERAGE(F:F),2)))</f>
        <v/>
      </c>
      <c r="H843" s="5"/>
      <c r="I843" s="5"/>
      <c r="J843" s="5"/>
      <c r="K843" s="5"/>
      <c r="L843" s="5"/>
      <c r="M843" s="5"/>
      <c r="N843" s="5"/>
      <c r="O843" s="5"/>
      <c r="P843" s="5"/>
      <c r="Q843" s="5"/>
    </row>
    <row r="844" spans="1:17" ht="12.75">
      <c r="A844" s="194"/>
      <c r="B844" s="188"/>
      <c r="C844" s="166"/>
      <c r="D844" s="188"/>
      <c r="E844" s="131" t="str">
        <f t="shared" ref="E844:F844" si="840">IFERROR(C844/($B844*$H$4),"")</f>
        <v/>
      </c>
      <c r="F844" s="131" t="str">
        <f t="shared" si="840"/>
        <v/>
      </c>
      <c r="G844" s="131" t="str">
        <f>IF(ISBLANK(C844),"",(POWER(E844-AVERAGE(E:E),2)+POWER(F844-AVERAGE(F:F),2)))</f>
        <v/>
      </c>
      <c r="H844" s="5"/>
      <c r="I844" s="5"/>
      <c r="J844" s="5"/>
      <c r="K844" s="5"/>
      <c r="L844" s="5"/>
      <c r="M844" s="5"/>
      <c r="N844" s="5"/>
      <c r="O844" s="5"/>
      <c r="P844" s="5"/>
      <c r="Q844" s="5"/>
    </row>
    <row r="845" spans="1:17" ht="12.75">
      <c r="A845" s="194"/>
      <c r="B845" s="188"/>
      <c r="C845" s="166"/>
      <c r="D845" s="188"/>
      <c r="E845" s="131" t="str">
        <f t="shared" ref="E845:F845" si="841">IFERROR(C845/($B845*$H$4),"")</f>
        <v/>
      </c>
      <c r="F845" s="131" t="str">
        <f t="shared" si="841"/>
        <v/>
      </c>
      <c r="G845" s="131" t="str">
        <f>IF(ISBLANK(C845),"",(POWER(E845-AVERAGE(E:E),2)+POWER(F845-AVERAGE(F:F),2)))</f>
        <v/>
      </c>
      <c r="H845" s="5"/>
      <c r="I845" s="5"/>
      <c r="J845" s="5"/>
      <c r="K845" s="5"/>
      <c r="L845" s="5"/>
      <c r="M845" s="5"/>
      <c r="N845" s="5"/>
      <c r="O845" s="5"/>
      <c r="P845" s="5"/>
      <c r="Q845" s="5"/>
    </row>
    <row r="846" spans="1:17" ht="12.75">
      <c r="A846" s="194"/>
      <c r="B846" s="188"/>
      <c r="C846" s="166"/>
      <c r="D846" s="188"/>
      <c r="E846" s="131" t="str">
        <f t="shared" ref="E846:F846" si="842">IFERROR(C846/($B846*$H$4),"")</f>
        <v/>
      </c>
      <c r="F846" s="131" t="str">
        <f t="shared" si="842"/>
        <v/>
      </c>
      <c r="G846" s="131" t="str">
        <f>IF(ISBLANK(C846),"",(POWER(E846-AVERAGE(E:E),2)+POWER(F846-AVERAGE(F:F),2)))</f>
        <v/>
      </c>
      <c r="H846" s="5"/>
      <c r="I846" s="5"/>
      <c r="J846" s="5"/>
      <c r="K846" s="5"/>
      <c r="L846" s="5"/>
      <c r="M846" s="5"/>
      <c r="N846" s="5"/>
      <c r="O846" s="5"/>
      <c r="P846" s="5"/>
      <c r="Q846" s="5"/>
    </row>
    <row r="847" spans="1:17" ht="12.75">
      <c r="A847" s="194"/>
      <c r="B847" s="188"/>
      <c r="C847" s="166"/>
      <c r="D847" s="188"/>
      <c r="E847" s="131" t="str">
        <f t="shared" ref="E847:F847" si="843">IFERROR(C847/($B847*$H$4),"")</f>
        <v/>
      </c>
      <c r="F847" s="131" t="str">
        <f t="shared" si="843"/>
        <v/>
      </c>
      <c r="G847" s="131" t="str">
        <f>IF(ISBLANK(C847),"",(POWER(E847-AVERAGE(E:E),2)+POWER(F847-AVERAGE(F:F),2)))</f>
        <v/>
      </c>
      <c r="H847" s="5"/>
      <c r="I847" s="5"/>
      <c r="J847" s="5"/>
      <c r="K847" s="5"/>
      <c r="L847" s="5"/>
      <c r="M847" s="5"/>
      <c r="N847" s="5"/>
      <c r="O847" s="5"/>
      <c r="P847" s="5"/>
      <c r="Q847" s="5"/>
    </row>
    <row r="848" spans="1:17" ht="12.75">
      <c r="A848" s="194"/>
      <c r="B848" s="188"/>
      <c r="C848" s="166"/>
      <c r="D848" s="188"/>
      <c r="E848" s="131" t="str">
        <f t="shared" ref="E848:F848" si="844">IFERROR(C848/($B848*$H$4),"")</f>
        <v/>
      </c>
      <c r="F848" s="131" t="str">
        <f t="shared" si="844"/>
        <v/>
      </c>
      <c r="G848" s="131" t="str">
        <f>IF(ISBLANK(C848),"",(POWER(E848-AVERAGE(E:E),2)+POWER(F848-AVERAGE(F:F),2)))</f>
        <v/>
      </c>
      <c r="H848" s="5"/>
      <c r="I848" s="5"/>
      <c r="J848" s="5"/>
      <c r="K848" s="5"/>
      <c r="L848" s="5"/>
      <c r="M848" s="5"/>
      <c r="N848" s="5"/>
      <c r="O848" s="5"/>
      <c r="P848" s="5"/>
      <c r="Q848" s="5"/>
    </row>
    <row r="849" spans="1:17" ht="12.75">
      <c r="A849" s="194"/>
      <c r="B849" s="188"/>
      <c r="C849" s="166"/>
      <c r="D849" s="188"/>
      <c r="E849" s="131" t="str">
        <f t="shared" ref="E849:F849" si="845">IFERROR(C849/($B849*$H$4),"")</f>
        <v/>
      </c>
      <c r="F849" s="131" t="str">
        <f t="shared" si="845"/>
        <v/>
      </c>
      <c r="G849" s="131" t="str">
        <f>IF(ISBLANK(C849),"",(POWER(E849-AVERAGE(E:E),2)+POWER(F849-AVERAGE(F:F),2)))</f>
        <v/>
      </c>
      <c r="H849" s="5"/>
      <c r="I849" s="5"/>
      <c r="J849" s="5"/>
      <c r="K849" s="5"/>
      <c r="L849" s="5"/>
      <c r="M849" s="5"/>
      <c r="N849" s="5"/>
      <c r="O849" s="5"/>
      <c r="P849" s="5"/>
      <c r="Q849" s="5"/>
    </row>
    <row r="850" spans="1:17" ht="12.75">
      <c r="A850" s="194"/>
      <c r="B850" s="188"/>
      <c r="C850" s="166"/>
      <c r="D850" s="188"/>
      <c r="E850" s="131" t="str">
        <f t="shared" ref="E850:F850" si="846">IFERROR(C850/($B850*$H$4),"")</f>
        <v/>
      </c>
      <c r="F850" s="131" t="str">
        <f t="shared" si="846"/>
        <v/>
      </c>
      <c r="G850" s="131" t="str">
        <f>IF(ISBLANK(C850),"",(POWER(E850-AVERAGE(E:E),2)+POWER(F850-AVERAGE(F:F),2)))</f>
        <v/>
      </c>
      <c r="H850" s="5"/>
      <c r="I850" s="5"/>
      <c r="J850" s="5"/>
      <c r="K850" s="5"/>
      <c r="L850" s="5"/>
      <c r="M850" s="5"/>
      <c r="N850" s="5"/>
      <c r="O850" s="5"/>
      <c r="P850" s="5"/>
      <c r="Q850" s="5"/>
    </row>
    <row r="851" spans="1:17" ht="12.75">
      <c r="A851" s="194"/>
      <c r="B851" s="188"/>
      <c r="C851" s="166"/>
      <c r="D851" s="188"/>
      <c r="E851" s="131" t="str">
        <f t="shared" ref="E851:F851" si="847">IFERROR(C851/($B851*$H$4),"")</f>
        <v/>
      </c>
      <c r="F851" s="131" t="str">
        <f t="shared" si="847"/>
        <v/>
      </c>
      <c r="G851" s="131" t="str">
        <f>IF(ISBLANK(C851),"",(POWER(E851-AVERAGE(E:E),2)+POWER(F851-AVERAGE(F:F),2)))</f>
        <v/>
      </c>
      <c r="H851" s="5"/>
      <c r="I851" s="5"/>
      <c r="J851" s="5"/>
      <c r="K851" s="5"/>
      <c r="L851" s="5"/>
      <c r="M851" s="5"/>
      <c r="N851" s="5"/>
      <c r="O851" s="5"/>
      <c r="P851" s="5"/>
      <c r="Q851" s="5"/>
    </row>
    <row r="852" spans="1:17" ht="12.75">
      <c r="A852" s="194"/>
      <c r="B852" s="188"/>
      <c r="C852" s="166"/>
      <c r="D852" s="188"/>
      <c r="E852" s="131" t="str">
        <f t="shared" ref="E852:F852" si="848">IFERROR(C852/($B852*$H$4),"")</f>
        <v/>
      </c>
      <c r="F852" s="131" t="str">
        <f t="shared" si="848"/>
        <v/>
      </c>
      <c r="G852" s="131" t="str">
        <f>IF(ISBLANK(C852),"",(POWER(E852-AVERAGE(E:E),2)+POWER(F852-AVERAGE(F:F),2)))</f>
        <v/>
      </c>
      <c r="H852" s="5"/>
      <c r="I852" s="5"/>
      <c r="J852" s="5"/>
      <c r="K852" s="5"/>
      <c r="L852" s="5"/>
      <c r="M852" s="5"/>
      <c r="N852" s="5"/>
      <c r="O852" s="5"/>
      <c r="P852" s="5"/>
      <c r="Q852" s="5"/>
    </row>
    <row r="853" spans="1:17" ht="12.75">
      <c r="A853" s="194"/>
      <c r="B853" s="188"/>
      <c r="C853" s="166"/>
      <c r="D853" s="188"/>
      <c r="E853" s="131" t="str">
        <f t="shared" ref="E853:F853" si="849">IFERROR(C853/($B853*$H$4),"")</f>
        <v/>
      </c>
      <c r="F853" s="131" t="str">
        <f t="shared" si="849"/>
        <v/>
      </c>
      <c r="G853" s="131" t="str">
        <f>IF(ISBLANK(C853),"",(POWER(E853-AVERAGE(E:E),2)+POWER(F853-AVERAGE(F:F),2)))</f>
        <v/>
      </c>
      <c r="H853" s="5"/>
      <c r="I853" s="5"/>
      <c r="J853" s="5"/>
      <c r="K853" s="5"/>
      <c r="L853" s="5"/>
      <c r="M853" s="5"/>
      <c r="N853" s="5"/>
      <c r="O853" s="5"/>
      <c r="P853" s="5"/>
      <c r="Q853" s="5"/>
    </row>
    <row r="854" spans="1:17" ht="12.75">
      <c r="A854" s="194"/>
      <c r="B854" s="188"/>
      <c r="C854" s="166"/>
      <c r="D854" s="188"/>
      <c r="E854" s="131" t="str">
        <f t="shared" ref="E854:F854" si="850">IFERROR(C854/($B854*$H$4),"")</f>
        <v/>
      </c>
      <c r="F854" s="131" t="str">
        <f t="shared" si="850"/>
        <v/>
      </c>
      <c r="G854" s="131" t="str">
        <f>IF(ISBLANK(C854),"",(POWER(E854-AVERAGE(E:E),2)+POWER(F854-AVERAGE(F:F),2)))</f>
        <v/>
      </c>
      <c r="H854" s="5"/>
      <c r="I854" s="5"/>
      <c r="J854" s="5"/>
      <c r="K854" s="5"/>
      <c r="L854" s="5"/>
      <c r="M854" s="5"/>
      <c r="N854" s="5"/>
      <c r="O854" s="5"/>
      <c r="P854" s="5"/>
      <c r="Q854" s="5"/>
    </row>
    <row r="855" spans="1:17" ht="12.75">
      <c r="A855" s="194"/>
      <c r="B855" s="188"/>
      <c r="C855" s="166"/>
      <c r="D855" s="188"/>
      <c r="E855" s="131" t="str">
        <f t="shared" ref="E855:F855" si="851">IFERROR(C855/($B855*$H$4),"")</f>
        <v/>
      </c>
      <c r="F855" s="131" t="str">
        <f t="shared" si="851"/>
        <v/>
      </c>
      <c r="G855" s="131" t="str">
        <f>IF(ISBLANK(C855),"",(POWER(E855-AVERAGE(E:E),2)+POWER(F855-AVERAGE(F:F),2)))</f>
        <v/>
      </c>
      <c r="H855" s="5"/>
      <c r="I855" s="5"/>
      <c r="J855" s="5"/>
      <c r="K855" s="5"/>
      <c r="L855" s="5"/>
      <c r="M855" s="5"/>
      <c r="N855" s="5"/>
      <c r="O855" s="5"/>
      <c r="P855" s="5"/>
      <c r="Q855" s="5"/>
    </row>
    <row r="856" spans="1:17" ht="12.75">
      <c r="A856" s="194"/>
      <c r="B856" s="188"/>
      <c r="C856" s="166"/>
      <c r="D856" s="188"/>
      <c r="E856" s="131" t="str">
        <f t="shared" ref="E856:F856" si="852">IFERROR(C856/($B856*$H$4),"")</f>
        <v/>
      </c>
      <c r="F856" s="131" t="str">
        <f t="shared" si="852"/>
        <v/>
      </c>
      <c r="G856" s="131" t="str">
        <f>IF(ISBLANK(C856),"",(POWER(E856-AVERAGE(E:E),2)+POWER(F856-AVERAGE(F:F),2)))</f>
        <v/>
      </c>
      <c r="H856" s="5"/>
      <c r="I856" s="5"/>
      <c r="J856" s="5"/>
      <c r="K856" s="5"/>
      <c r="L856" s="5"/>
      <c r="M856" s="5"/>
      <c r="N856" s="5"/>
      <c r="O856" s="5"/>
      <c r="P856" s="5"/>
      <c r="Q856" s="5"/>
    </row>
    <row r="857" spans="1:17" ht="12.75">
      <c r="A857" s="194"/>
      <c r="B857" s="188"/>
      <c r="C857" s="166"/>
      <c r="D857" s="188"/>
      <c r="E857" s="131" t="str">
        <f t="shared" ref="E857:F857" si="853">IFERROR(C857/($B857*$H$4),"")</f>
        <v/>
      </c>
      <c r="F857" s="131" t="str">
        <f t="shared" si="853"/>
        <v/>
      </c>
      <c r="G857" s="131" t="str">
        <f>IF(ISBLANK(C857),"",(POWER(E857-AVERAGE(E:E),2)+POWER(F857-AVERAGE(F:F),2)))</f>
        <v/>
      </c>
      <c r="H857" s="5"/>
      <c r="I857" s="5"/>
      <c r="J857" s="5"/>
      <c r="K857" s="5"/>
      <c r="L857" s="5"/>
      <c r="M857" s="5"/>
      <c r="N857" s="5"/>
      <c r="O857" s="5"/>
      <c r="P857" s="5"/>
      <c r="Q857" s="5"/>
    </row>
    <row r="858" spans="1:17" ht="12.75">
      <c r="A858" s="194"/>
      <c r="B858" s="188"/>
      <c r="C858" s="166"/>
      <c r="D858" s="188"/>
      <c r="E858" s="131" t="str">
        <f t="shared" ref="E858:F858" si="854">IFERROR(C858/($B858*$H$4),"")</f>
        <v/>
      </c>
      <c r="F858" s="131" t="str">
        <f t="shared" si="854"/>
        <v/>
      </c>
      <c r="G858" s="131" t="str">
        <f>IF(ISBLANK(C858),"",(POWER(E858-AVERAGE(E:E),2)+POWER(F858-AVERAGE(F:F),2)))</f>
        <v/>
      </c>
      <c r="H858" s="5"/>
      <c r="I858" s="5"/>
      <c r="J858" s="5"/>
      <c r="K858" s="5"/>
      <c r="L858" s="5"/>
      <c r="M858" s="5"/>
      <c r="N858" s="5"/>
      <c r="O858" s="5"/>
      <c r="P858" s="5"/>
      <c r="Q858" s="5"/>
    </row>
    <row r="859" spans="1:17" ht="12.75">
      <c r="A859" s="194"/>
      <c r="B859" s="188"/>
      <c r="C859" s="166"/>
      <c r="D859" s="188"/>
      <c r="E859" s="131" t="str">
        <f t="shared" ref="E859:F859" si="855">IFERROR(C859/($B859*$H$4),"")</f>
        <v/>
      </c>
      <c r="F859" s="131" t="str">
        <f t="shared" si="855"/>
        <v/>
      </c>
      <c r="G859" s="131" t="str">
        <f>IF(ISBLANK(C859),"",(POWER(E859-AVERAGE(E:E),2)+POWER(F859-AVERAGE(F:F),2)))</f>
        <v/>
      </c>
      <c r="H859" s="5"/>
      <c r="I859" s="5"/>
      <c r="J859" s="5"/>
      <c r="K859" s="5"/>
      <c r="L859" s="5"/>
      <c r="M859" s="5"/>
      <c r="N859" s="5"/>
      <c r="O859" s="5"/>
      <c r="P859" s="5"/>
      <c r="Q859" s="5"/>
    </row>
    <row r="860" spans="1:17" ht="12.75">
      <c r="A860" s="194"/>
      <c r="B860" s="188"/>
      <c r="C860" s="166"/>
      <c r="D860" s="188"/>
      <c r="E860" s="131" t="str">
        <f t="shared" ref="E860:F860" si="856">IFERROR(C860/($B860*$H$4),"")</f>
        <v/>
      </c>
      <c r="F860" s="131" t="str">
        <f t="shared" si="856"/>
        <v/>
      </c>
      <c r="G860" s="131" t="str">
        <f>IF(ISBLANK(C860),"",(POWER(E860-AVERAGE(E:E),2)+POWER(F860-AVERAGE(F:F),2)))</f>
        <v/>
      </c>
      <c r="H860" s="5"/>
      <c r="I860" s="5"/>
      <c r="J860" s="5"/>
      <c r="K860" s="5"/>
      <c r="L860" s="5"/>
      <c r="M860" s="5"/>
      <c r="N860" s="5"/>
      <c r="O860" s="5"/>
      <c r="P860" s="5"/>
      <c r="Q860" s="5"/>
    </row>
    <row r="861" spans="1:17" ht="12.75">
      <c r="A861" s="194"/>
      <c r="B861" s="188"/>
      <c r="C861" s="166"/>
      <c r="D861" s="188"/>
      <c r="E861" s="131" t="str">
        <f t="shared" ref="E861:F861" si="857">IFERROR(C861/($B861*$H$4),"")</f>
        <v/>
      </c>
      <c r="F861" s="131" t="str">
        <f t="shared" si="857"/>
        <v/>
      </c>
      <c r="G861" s="131" t="str">
        <f>IF(ISBLANK(C861),"",(POWER(E861-AVERAGE(E:E),2)+POWER(F861-AVERAGE(F:F),2)))</f>
        <v/>
      </c>
      <c r="H861" s="5"/>
      <c r="I861" s="5"/>
      <c r="J861" s="5"/>
      <c r="K861" s="5"/>
      <c r="L861" s="5"/>
      <c r="M861" s="5"/>
      <c r="N861" s="5"/>
      <c r="O861" s="5"/>
      <c r="P861" s="5"/>
      <c r="Q861" s="5"/>
    </row>
    <row r="862" spans="1:17" ht="12.75">
      <c r="A862" s="194"/>
      <c r="B862" s="188"/>
      <c r="C862" s="166"/>
      <c r="D862" s="188"/>
      <c r="E862" s="131" t="str">
        <f t="shared" ref="E862:F862" si="858">IFERROR(C862/($B862*$H$4),"")</f>
        <v/>
      </c>
      <c r="F862" s="131" t="str">
        <f t="shared" si="858"/>
        <v/>
      </c>
      <c r="G862" s="131" t="str">
        <f>IF(ISBLANK(C862),"",(POWER(E862-AVERAGE(E:E),2)+POWER(F862-AVERAGE(F:F),2)))</f>
        <v/>
      </c>
      <c r="H862" s="5"/>
      <c r="I862" s="5"/>
      <c r="J862" s="5"/>
      <c r="K862" s="5"/>
      <c r="L862" s="5"/>
      <c r="M862" s="5"/>
      <c r="N862" s="5"/>
      <c r="O862" s="5"/>
      <c r="P862" s="5"/>
      <c r="Q862" s="5"/>
    </row>
    <row r="863" spans="1:17" ht="12.75">
      <c r="A863" s="194"/>
      <c r="B863" s="188"/>
      <c r="C863" s="166"/>
      <c r="D863" s="188"/>
      <c r="E863" s="131" t="str">
        <f t="shared" ref="E863:F863" si="859">IFERROR(C863/($B863*$H$4),"")</f>
        <v/>
      </c>
      <c r="F863" s="131" t="str">
        <f t="shared" si="859"/>
        <v/>
      </c>
      <c r="G863" s="131" t="str">
        <f>IF(ISBLANK(C863),"",(POWER(E863-AVERAGE(E:E),2)+POWER(F863-AVERAGE(F:F),2)))</f>
        <v/>
      </c>
      <c r="H863" s="5"/>
      <c r="I863" s="5"/>
      <c r="J863" s="5"/>
      <c r="K863" s="5"/>
      <c r="L863" s="5"/>
      <c r="M863" s="5"/>
      <c r="N863" s="5"/>
      <c r="O863" s="5"/>
      <c r="P863" s="5"/>
      <c r="Q863" s="5"/>
    </row>
    <row r="864" spans="1:17" ht="12.75">
      <c r="A864" s="194"/>
      <c r="B864" s="188"/>
      <c r="C864" s="166"/>
      <c r="D864" s="188"/>
      <c r="E864" s="131" t="str">
        <f t="shared" ref="E864:F864" si="860">IFERROR(C864/($B864*$H$4),"")</f>
        <v/>
      </c>
      <c r="F864" s="131" t="str">
        <f t="shared" si="860"/>
        <v/>
      </c>
      <c r="G864" s="131" t="str">
        <f>IF(ISBLANK(C864),"",(POWER(E864-AVERAGE(E:E),2)+POWER(F864-AVERAGE(F:F),2)))</f>
        <v/>
      </c>
      <c r="H864" s="5"/>
      <c r="I864" s="5"/>
      <c r="J864" s="5"/>
      <c r="K864" s="5"/>
      <c r="L864" s="5"/>
      <c r="M864" s="5"/>
      <c r="N864" s="5"/>
      <c r="O864" s="5"/>
      <c r="P864" s="5"/>
      <c r="Q864" s="5"/>
    </row>
    <row r="865" spans="1:17" ht="12.75">
      <c r="A865" s="194"/>
      <c r="B865" s="188"/>
      <c r="C865" s="166"/>
      <c r="D865" s="188"/>
      <c r="E865" s="131" t="str">
        <f t="shared" ref="E865:F865" si="861">IFERROR(C865/($B865*$H$4),"")</f>
        <v/>
      </c>
      <c r="F865" s="131" t="str">
        <f t="shared" si="861"/>
        <v/>
      </c>
      <c r="G865" s="131" t="str">
        <f>IF(ISBLANK(C865),"",(POWER(E865-AVERAGE(E:E),2)+POWER(F865-AVERAGE(F:F),2)))</f>
        <v/>
      </c>
      <c r="H865" s="5"/>
      <c r="I865" s="5"/>
      <c r="J865" s="5"/>
      <c r="K865" s="5"/>
      <c r="L865" s="5"/>
      <c r="M865" s="5"/>
      <c r="N865" s="5"/>
      <c r="O865" s="5"/>
      <c r="P865" s="5"/>
      <c r="Q865" s="5"/>
    </row>
    <row r="866" spans="1:17" ht="12.75">
      <c r="A866" s="194"/>
      <c r="B866" s="188"/>
      <c r="C866" s="166"/>
      <c r="D866" s="188"/>
      <c r="E866" s="131" t="str">
        <f t="shared" ref="E866:F866" si="862">IFERROR(C866/($B866*$H$4),"")</f>
        <v/>
      </c>
      <c r="F866" s="131" t="str">
        <f t="shared" si="862"/>
        <v/>
      </c>
      <c r="G866" s="131" t="str">
        <f>IF(ISBLANK(C866),"",(POWER(E866-AVERAGE(E:E),2)+POWER(F866-AVERAGE(F:F),2)))</f>
        <v/>
      </c>
      <c r="H866" s="5"/>
      <c r="I866" s="5"/>
      <c r="J866" s="5"/>
      <c r="K866" s="5"/>
      <c r="L866" s="5"/>
      <c r="M866" s="5"/>
      <c r="N866" s="5"/>
      <c r="O866" s="5"/>
      <c r="P866" s="5"/>
      <c r="Q866" s="5"/>
    </row>
    <row r="867" spans="1:17" ht="12.75">
      <c r="A867" s="194"/>
      <c r="B867" s="188"/>
      <c r="C867" s="166"/>
      <c r="D867" s="188"/>
      <c r="E867" s="131" t="str">
        <f t="shared" ref="E867:F867" si="863">IFERROR(C867/($B867*$H$4),"")</f>
        <v/>
      </c>
      <c r="F867" s="131" t="str">
        <f t="shared" si="863"/>
        <v/>
      </c>
      <c r="G867" s="131" t="str">
        <f>IF(ISBLANK(C867),"",(POWER(E867-AVERAGE(E:E),2)+POWER(F867-AVERAGE(F:F),2)))</f>
        <v/>
      </c>
      <c r="H867" s="5"/>
      <c r="I867" s="5"/>
      <c r="J867" s="5"/>
      <c r="K867" s="5"/>
      <c r="L867" s="5"/>
      <c r="M867" s="5"/>
      <c r="N867" s="5"/>
      <c r="O867" s="5"/>
      <c r="P867" s="5"/>
      <c r="Q867" s="5"/>
    </row>
    <row r="868" spans="1:17" ht="12.75">
      <c r="A868" s="194"/>
      <c r="B868" s="188"/>
      <c r="C868" s="166"/>
      <c r="D868" s="188"/>
      <c r="E868" s="131" t="str">
        <f t="shared" ref="E868:F868" si="864">IFERROR(C868/($B868*$H$4),"")</f>
        <v/>
      </c>
      <c r="F868" s="131" t="str">
        <f t="shared" si="864"/>
        <v/>
      </c>
      <c r="G868" s="131" t="str">
        <f>IF(ISBLANK(C868),"",(POWER(E868-AVERAGE(E:E),2)+POWER(F868-AVERAGE(F:F),2)))</f>
        <v/>
      </c>
      <c r="H868" s="5"/>
      <c r="I868" s="5"/>
      <c r="J868" s="5"/>
      <c r="K868" s="5"/>
      <c r="L868" s="5"/>
      <c r="M868" s="5"/>
      <c r="N868" s="5"/>
      <c r="O868" s="5"/>
      <c r="P868" s="5"/>
      <c r="Q868" s="5"/>
    </row>
    <row r="869" spans="1:17" ht="12.75">
      <c r="A869" s="194"/>
      <c r="B869" s="188"/>
      <c r="C869" s="166"/>
      <c r="D869" s="188"/>
      <c r="E869" s="131" t="str">
        <f t="shared" ref="E869:F869" si="865">IFERROR(C869/($B869*$H$4),"")</f>
        <v/>
      </c>
      <c r="F869" s="131" t="str">
        <f t="shared" si="865"/>
        <v/>
      </c>
      <c r="G869" s="131" t="str">
        <f>IF(ISBLANK(C869),"",(POWER(E869-AVERAGE(E:E),2)+POWER(F869-AVERAGE(F:F),2)))</f>
        <v/>
      </c>
      <c r="H869" s="5"/>
      <c r="I869" s="5"/>
      <c r="J869" s="5"/>
      <c r="K869" s="5"/>
      <c r="L869" s="5"/>
      <c r="M869" s="5"/>
      <c r="N869" s="5"/>
      <c r="O869" s="5"/>
      <c r="P869" s="5"/>
      <c r="Q869" s="5"/>
    </row>
    <row r="870" spans="1:17" ht="12.75">
      <c r="A870" s="194"/>
      <c r="B870" s="188"/>
      <c r="C870" s="166"/>
      <c r="D870" s="188"/>
      <c r="E870" s="131" t="str">
        <f t="shared" ref="E870:F870" si="866">IFERROR(C870/($B870*$H$4),"")</f>
        <v/>
      </c>
      <c r="F870" s="131" t="str">
        <f t="shared" si="866"/>
        <v/>
      </c>
      <c r="G870" s="131" t="str">
        <f>IF(ISBLANK(C870),"",(POWER(E870-AVERAGE(E:E),2)+POWER(F870-AVERAGE(F:F),2)))</f>
        <v/>
      </c>
      <c r="H870" s="5"/>
      <c r="I870" s="5"/>
      <c r="J870" s="5"/>
      <c r="K870" s="5"/>
      <c r="L870" s="5"/>
      <c r="M870" s="5"/>
      <c r="N870" s="5"/>
      <c r="O870" s="5"/>
      <c r="P870" s="5"/>
      <c r="Q870" s="5"/>
    </row>
    <row r="871" spans="1:17" ht="12.75">
      <c r="A871" s="194"/>
      <c r="B871" s="188"/>
      <c r="C871" s="166"/>
      <c r="D871" s="188"/>
      <c r="E871" s="131" t="str">
        <f t="shared" ref="E871:F871" si="867">IFERROR(C871/($B871*$H$4),"")</f>
        <v/>
      </c>
      <c r="F871" s="131" t="str">
        <f t="shared" si="867"/>
        <v/>
      </c>
      <c r="G871" s="131" t="str">
        <f>IF(ISBLANK(C871),"",(POWER(E871-AVERAGE(E:E),2)+POWER(F871-AVERAGE(F:F),2)))</f>
        <v/>
      </c>
      <c r="H871" s="5"/>
      <c r="I871" s="5"/>
      <c r="J871" s="5"/>
      <c r="K871" s="5"/>
      <c r="L871" s="5"/>
      <c r="M871" s="5"/>
      <c r="N871" s="5"/>
      <c r="O871" s="5"/>
      <c r="P871" s="5"/>
      <c r="Q871" s="5"/>
    </row>
    <row r="872" spans="1:17" ht="12.75">
      <c r="A872" s="194"/>
      <c r="B872" s="188"/>
      <c r="C872" s="166"/>
      <c r="D872" s="188"/>
      <c r="E872" s="131" t="str">
        <f t="shared" ref="E872:F872" si="868">IFERROR(C872/($B872*$H$4),"")</f>
        <v/>
      </c>
      <c r="F872" s="131" t="str">
        <f t="shared" si="868"/>
        <v/>
      </c>
      <c r="G872" s="131" t="str">
        <f>IF(ISBLANK(C872),"",(POWER(E872-AVERAGE(E:E),2)+POWER(F872-AVERAGE(F:F),2)))</f>
        <v/>
      </c>
      <c r="H872" s="5"/>
      <c r="I872" s="5"/>
      <c r="J872" s="5"/>
      <c r="K872" s="5"/>
      <c r="L872" s="5"/>
      <c r="M872" s="5"/>
      <c r="N872" s="5"/>
      <c r="O872" s="5"/>
      <c r="P872" s="5"/>
      <c r="Q872" s="5"/>
    </row>
    <row r="873" spans="1:17" ht="12.75">
      <c r="A873" s="194"/>
      <c r="B873" s="188"/>
      <c r="C873" s="166"/>
      <c r="D873" s="188"/>
      <c r="E873" s="131" t="str">
        <f t="shared" ref="E873:F873" si="869">IFERROR(C873/($B873*$H$4),"")</f>
        <v/>
      </c>
      <c r="F873" s="131" t="str">
        <f t="shared" si="869"/>
        <v/>
      </c>
      <c r="G873" s="131" t="str">
        <f>IF(ISBLANK(C873),"",(POWER(E873-AVERAGE(E:E),2)+POWER(F873-AVERAGE(F:F),2)))</f>
        <v/>
      </c>
      <c r="H873" s="5"/>
      <c r="I873" s="5"/>
      <c r="J873" s="5"/>
      <c r="K873" s="5"/>
      <c r="L873" s="5"/>
      <c r="M873" s="5"/>
      <c r="N873" s="5"/>
      <c r="O873" s="5"/>
      <c r="P873" s="5"/>
      <c r="Q873" s="5"/>
    </row>
    <row r="874" spans="1:17" ht="12.75">
      <c r="A874" s="194"/>
      <c r="B874" s="188"/>
      <c r="C874" s="166"/>
      <c r="D874" s="188"/>
      <c r="E874" s="131" t="str">
        <f t="shared" ref="E874:F874" si="870">IFERROR(C874/($B874*$H$4),"")</f>
        <v/>
      </c>
      <c r="F874" s="131" t="str">
        <f t="shared" si="870"/>
        <v/>
      </c>
      <c r="G874" s="131" t="str">
        <f>IF(ISBLANK(C874),"",(POWER(E874-AVERAGE(E:E),2)+POWER(F874-AVERAGE(F:F),2)))</f>
        <v/>
      </c>
      <c r="H874" s="5"/>
      <c r="I874" s="5"/>
      <c r="J874" s="5"/>
      <c r="K874" s="5"/>
      <c r="L874" s="5"/>
      <c r="M874" s="5"/>
      <c r="N874" s="5"/>
      <c r="O874" s="5"/>
      <c r="P874" s="5"/>
      <c r="Q874" s="5"/>
    </row>
    <row r="875" spans="1:17" ht="12.75">
      <c r="A875" s="194"/>
      <c r="B875" s="188"/>
      <c r="C875" s="166"/>
      <c r="D875" s="188"/>
      <c r="E875" s="131" t="str">
        <f t="shared" ref="E875:F875" si="871">IFERROR(C875/($B875*$H$4),"")</f>
        <v/>
      </c>
      <c r="F875" s="131" t="str">
        <f t="shared" si="871"/>
        <v/>
      </c>
      <c r="G875" s="131" t="str">
        <f>IF(ISBLANK(C875),"",(POWER(E875-AVERAGE(E:E),2)+POWER(F875-AVERAGE(F:F),2)))</f>
        <v/>
      </c>
      <c r="H875" s="5"/>
      <c r="I875" s="5"/>
      <c r="J875" s="5"/>
      <c r="K875" s="5"/>
      <c r="L875" s="5"/>
      <c r="M875" s="5"/>
      <c r="N875" s="5"/>
      <c r="O875" s="5"/>
      <c r="P875" s="5"/>
      <c r="Q875" s="5"/>
    </row>
    <row r="876" spans="1:17" ht="12.75">
      <c r="A876" s="194"/>
      <c r="B876" s="188"/>
      <c r="C876" s="166"/>
      <c r="D876" s="188"/>
      <c r="E876" s="131" t="str">
        <f t="shared" ref="E876:F876" si="872">IFERROR(C876/($B876*$H$4),"")</f>
        <v/>
      </c>
      <c r="F876" s="131" t="str">
        <f t="shared" si="872"/>
        <v/>
      </c>
      <c r="G876" s="131" t="str">
        <f>IF(ISBLANK(C876),"",(POWER(E876-AVERAGE(E:E),2)+POWER(F876-AVERAGE(F:F),2)))</f>
        <v/>
      </c>
      <c r="H876" s="5"/>
      <c r="I876" s="5"/>
      <c r="J876" s="5"/>
      <c r="K876" s="5"/>
      <c r="L876" s="5"/>
      <c r="M876" s="5"/>
      <c r="N876" s="5"/>
      <c r="O876" s="5"/>
      <c r="P876" s="5"/>
      <c r="Q876" s="5"/>
    </row>
    <row r="877" spans="1:17" ht="12.75">
      <c r="A877" s="194"/>
      <c r="B877" s="188"/>
      <c r="C877" s="166"/>
      <c r="D877" s="188"/>
      <c r="E877" s="131" t="str">
        <f t="shared" ref="E877:F877" si="873">IFERROR(C877/($B877*$H$4),"")</f>
        <v/>
      </c>
      <c r="F877" s="131" t="str">
        <f t="shared" si="873"/>
        <v/>
      </c>
      <c r="G877" s="131" t="str">
        <f>IF(ISBLANK(C877),"",(POWER(E877-AVERAGE(E:E),2)+POWER(F877-AVERAGE(F:F),2)))</f>
        <v/>
      </c>
      <c r="H877" s="5"/>
      <c r="I877" s="5"/>
      <c r="J877" s="5"/>
      <c r="K877" s="5"/>
      <c r="L877" s="5"/>
      <c r="M877" s="5"/>
      <c r="N877" s="5"/>
      <c r="O877" s="5"/>
      <c r="P877" s="5"/>
      <c r="Q877" s="5"/>
    </row>
    <row r="878" spans="1:17" ht="12.75">
      <c r="A878" s="194"/>
      <c r="B878" s="188"/>
      <c r="C878" s="166"/>
      <c r="D878" s="188"/>
      <c r="E878" s="131" t="str">
        <f t="shared" ref="E878:F878" si="874">IFERROR(C878/($B878*$H$4),"")</f>
        <v/>
      </c>
      <c r="F878" s="131" t="str">
        <f t="shared" si="874"/>
        <v/>
      </c>
      <c r="G878" s="131" t="str">
        <f>IF(ISBLANK(C878),"",(POWER(E878-AVERAGE(E:E),2)+POWER(F878-AVERAGE(F:F),2)))</f>
        <v/>
      </c>
      <c r="H878" s="5"/>
      <c r="I878" s="5"/>
      <c r="J878" s="5"/>
      <c r="K878" s="5"/>
      <c r="L878" s="5"/>
      <c r="M878" s="5"/>
      <c r="N878" s="5"/>
      <c r="O878" s="5"/>
      <c r="P878" s="5"/>
      <c r="Q878" s="5"/>
    </row>
    <row r="879" spans="1:17" ht="12.75">
      <c r="A879" s="194"/>
      <c r="B879" s="188"/>
      <c r="C879" s="166"/>
      <c r="D879" s="188"/>
      <c r="E879" s="131" t="str">
        <f t="shared" ref="E879:F879" si="875">IFERROR(C879/($B879*$H$4),"")</f>
        <v/>
      </c>
      <c r="F879" s="131" t="str">
        <f t="shared" si="875"/>
        <v/>
      </c>
      <c r="G879" s="131" t="str">
        <f>IF(ISBLANK(C879),"",(POWER(E879-AVERAGE(E:E),2)+POWER(F879-AVERAGE(F:F),2)))</f>
        <v/>
      </c>
      <c r="H879" s="5"/>
      <c r="I879" s="5"/>
      <c r="J879" s="5"/>
      <c r="K879" s="5"/>
      <c r="L879" s="5"/>
      <c r="M879" s="5"/>
      <c r="N879" s="5"/>
      <c r="O879" s="5"/>
      <c r="P879" s="5"/>
      <c r="Q879" s="5"/>
    </row>
    <row r="880" spans="1:17" ht="12.75">
      <c r="A880" s="194"/>
      <c r="B880" s="188"/>
      <c r="C880" s="166"/>
      <c r="D880" s="188"/>
      <c r="E880" s="131" t="str">
        <f t="shared" ref="E880:F880" si="876">IFERROR(C880/($B880*$H$4),"")</f>
        <v/>
      </c>
      <c r="F880" s="131" t="str">
        <f t="shared" si="876"/>
        <v/>
      </c>
      <c r="G880" s="131" t="str">
        <f>IF(ISBLANK(C880),"",(POWER(E880-AVERAGE(E:E),2)+POWER(F880-AVERAGE(F:F),2)))</f>
        <v/>
      </c>
      <c r="H880" s="5"/>
      <c r="I880" s="5"/>
      <c r="J880" s="5"/>
      <c r="K880" s="5"/>
      <c r="L880" s="5"/>
      <c r="M880" s="5"/>
      <c r="N880" s="5"/>
      <c r="O880" s="5"/>
      <c r="P880" s="5"/>
      <c r="Q880" s="5"/>
    </row>
    <row r="881" spans="1:17" ht="12.75">
      <c r="A881" s="194"/>
      <c r="B881" s="188"/>
      <c r="C881" s="166"/>
      <c r="D881" s="188"/>
      <c r="E881" s="131" t="str">
        <f t="shared" ref="E881:F881" si="877">IFERROR(C881/($B881*$H$4),"")</f>
        <v/>
      </c>
      <c r="F881" s="131" t="str">
        <f t="shared" si="877"/>
        <v/>
      </c>
      <c r="G881" s="131" t="str">
        <f>IF(ISBLANK(C881),"",(POWER(E881-AVERAGE(E:E),2)+POWER(F881-AVERAGE(F:F),2)))</f>
        <v/>
      </c>
      <c r="H881" s="5"/>
      <c r="I881" s="5"/>
      <c r="J881" s="5"/>
      <c r="K881" s="5"/>
      <c r="L881" s="5"/>
      <c r="M881" s="5"/>
      <c r="N881" s="5"/>
      <c r="O881" s="5"/>
      <c r="P881" s="5"/>
      <c r="Q881" s="5"/>
    </row>
    <row r="882" spans="1:17" ht="12.75">
      <c r="A882" s="194"/>
      <c r="B882" s="188"/>
      <c r="C882" s="166"/>
      <c r="D882" s="188"/>
      <c r="E882" s="131" t="str">
        <f t="shared" ref="E882:F882" si="878">IFERROR(C882/($B882*$H$4),"")</f>
        <v/>
      </c>
      <c r="F882" s="131" t="str">
        <f t="shared" si="878"/>
        <v/>
      </c>
      <c r="G882" s="131" t="str">
        <f>IF(ISBLANK(C882),"",(POWER(E882-AVERAGE(E:E),2)+POWER(F882-AVERAGE(F:F),2)))</f>
        <v/>
      </c>
      <c r="H882" s="5"/>
      <c r="I882" s="5"/>
      <c r="J882" s="5"/>
      <c r="K882" s="5"/>
      <c r="L882" s="5"/>
      <c r="M882" s="5"/>
      <c r="N882" s="5"/>
      <c r="O882" s="5"/>
      <c r="P882" s="5"/>
      <c r="Q882" s="5"/>
    </row>
    <row r="883" spans="1:17" ht="12.75">
      <c r="A883" s="194"/>
      <c r="B883" s="188"/>
      <c r="C883" s="166"/>
      <c r="D883" s="188"/>
      <c r="E883" s="131" t="str">
        <f t="shared" ref="E883:F883" si="879">IFERROR(C883/($B883*$H$4),"")</f>
        <v/>
      </c>
      <c r="F883" s="131" t="str">
        <f t="shared" si="879"/>
        <v/>
      </c>
      <c r="G883" s="131" t="str">
        <f>IF(ISBLANK(C883),"",(POWER(E883-AVERAGE(E:E),2)+POWER(F883-AVERAGE(F:F),2)))</f>
        <v/>
      </c>
      <c r="H883" s="5"/>
      <c r="I883" s="5"/>
      <c r="J883" s="5"/>
      <c r="K883" s="5"/>
      <c r="L883" s="5"/>
      <c r="M883" s="5"/>
      <c r="N883" s="5"/>
      <c r="O883" s="5"/>
      <c r="P883" s="5"/>
      <c r="Q883" s="5"/>
    </row>
    <row r="884" spans="1:17" ht="12.75">
      <c r="A884" s="194"/>
      <c r="B884" s="188"/>
      <c r="C884" s="166"/>
      <c r="D884" s="188"/>
      <c r="E884" s="131" t="str">
        <f t="shared" ref="E884:F884" si="880">IFERROR(C884/($B884*$H$4),"")</f>
        <v/>
      </c>
      <c r="F884" s="131" t="str">
        <f t="shared" si="880"/>
        <v/>
      </c>
      <c r="G884" s="131" t="str">
        <f>IF(ISBLANK(C884),"",(POWER(E884-AVERAGE(E:E),2)+POWER(F884-AVERAGE(F:F),2)))</f>
        <v/>
      </c>
      <c r="H884" s="5"/>
      <c r="I884" s="5"/>
      <c r="J884" s="5"/>
      <c r="K884" s="5"/>
      <c r="L884" s="5"/>
      <c r="M884" s="5"/>
      <c r="N884" s="5"/>
      <c r="O884" s="5"/>
      <c r="P884" s="5"/>
      <c r="Q884" s="5"/>
    </row>
    <row r="885" spans="1:17" ht="12.75">
      <c r="A885" s="194"/>
      <c r="B885" s="188"/>
      <c r="C885" s="166"/>
      <c r="D885" s="188"/>
      <c r="E885" s="131" t="str">
        <f t="shared" ref="E885:F885" si="881">IFERROR(C885/($B885*$H$4),"")</f>
        <v/>
      </c>
      <c r="F885" s="131" t="str">
        <f t="shared" si="881"/>
        <v/>
      </c>
      <c r="G885" s="131" t="str">
        <f>IF(ISBLANK(C885),"",(POWER(E885-AVERAGE(E:E),2)+POWER(F885-AVERAGE(F:F),2)))</f>
        <v/>
      </c>
      <c r="H885" s="5"/>
      <c r="I885" s="5"/>
      <c r="J885" s="5"/>
      <c r="K885" s="5"/>
      <c r="L885" s="5"/>
      <c r="M885" s="5"/>
      <c r="N885" s="5"/>
      <c r="O885" s="5"/>
      <c r="P885" s="5"/>
      <c r="Q885" s="5"/>
    </row>
    <row r="886" spans="1:17" ht="12.75">
      <c r="A886" s="194"/>
      <c r="B886" s="188"/>
      <c r="C886" s="166"/>
      <c r="D886" s="188"/>
      <c r="E886" s="131" t="str">
        <f t="shared" ref="E886:F886" si="882">IFERROR(C886/($B886*$H$4),"")</f>
        <v/>
      </c>
      <c r="F886" s="131" t="str">
        <f t="shared" si="882"/>
        <v/>
      </c>
      <c r="G886" s="131" t="str">
        <f>IF(ISBLANK(C886),"",(POWER(E886-AVERAGE(E:E),2)+POWER(F886-AVERAGE(F:F),2)))</f>
        <v/>
      </c>
      <c r="H886" s="5"/>
      <c r="I886" s="5"/>
      <c r="J886" s="5"/>
      <c r="K886" s="5"/>
      <c r="L886" s="5"/>
      <c r="M886" s="5"/>
      <c r="N886" s="5"/>
      <c r="O886" s="5"/>
      <c r="P886" s="5"/>
      <c r="Q886" s="5"/>
    </row>
    <row r="887" spans="1:17" ht="12.75">
      <c r="A887" s="194"/>
      <c r="B887" s="188"/>
      <c r="C887" s="166"/>
      <c r="D887" s="188"/>
      <c r="E887" s="131" t="str">
        <f t="shared" ref="E887:F887" si="883">IFERROR(C887/($B887*$H$4),"")</f>
        <v/>
      </c>
      <c r="F887" s="131" t="str">
        <f t="shared" si="883"/>
        <v/>
      </c>
      <c r="G887" s="131" t="str">
        <f>IF(ISBLANK(C887),"",(POWER(E887-AVERAGE(E:E),2)+POWER(F887-AVERAGE(F:F),2)))</f>
        <v/>
      </c>
      <c r="H887" s="5"/>
      <c r="I887" s="5"/>
      <c r="J887" s="5"/>
      <c r="K887" s="5"/>
      <c r="L887" s="5"/>
      <c r="M887" s="5"/>
      <c r="N887" s="5"/>
      <c r="O887" s="5"/>
      <c r="P887" s="5"/>
      <c r="Q887" s="5"/>
    </row>
    <row r="888" spans="1:17" ht="12.75">
      <c r="A888" s="194"/>
      <c r="B888" s="188"/>
      <c r="C888" s="166"/>
      <c r="D888" s="188"/>
      <c r="E888" s="131" t="str">
        <f t="shared" ref="E888:F888" si="884">IFERROR(C888/($B888*$H$4),"")</f>
        <v/>
      </c>
      <c r="F888" s="131" t="str">
        <f t="shared" si="884"/>
        <v/>
      </c>
      <c r="G888" s="131" t="str">
        <f>IF(ISBLANK(C888),"",(POWER(E888-AVERAGE(E:E),2)+POWER(F888-AVERAGE(F:F),2)))</f>
        <v/>
      </c>
      <c r="H888" s="5"/>
      <c r="I888" s="5"/>
      <c r="J888" s="5"/>
      <c r="K888" s="5"/>
      <c r="L888" s="5"/>
      <c r="M888" s="5"/>
      <c r="N888" s="5"/>
      <c r="O888" s="5"/>
      <c r="P888" s="5"/>
      <c r="Q888" s="5"/>
    </row>
    <row r="889" spans="1:17" ht="12.75">
      <c r="A889" s="194"/>
      <c r="B889" s="188"/>
      <c r="C889" s="166"/>
      <c r="D889" s="188"/>
      <c r="E889" s="131" t="str">
        <f t="shared" ref="E889:F889" si="885">IFERROR(C889/($B889*$H$4),"")</f>
        <v/>
      </c>
      <c r="F889" s="131" t="str">
        <f t="shared" si="885"/>
        <v/>
      </c>
      <c r="G889" s="131" t="str">
        <f>IF(ISBLANK(C889),"",(POWER(E889-AVERAGE(E:E),2)+POWER(F889-AVERAGE(F:F),2)))</f>
        <v/>
      </c>
      <c r="H889" s="5"/>
      <c r="I889" s="5"/>
      <c r="J889" s="5"/>
      <c r="K889" s="5"/>
      <c r="L889" s="5"/>
      <c r="M889" s="5"/>
      <c r="N889" s="5"/>
      <c r="O889" s="5"/>
      <c r="P889" s="5"/>
      <c r="Q889" s="5"/>
    </row>
    <row r="890" spans="1:17" ht="12.75">
      <c r="A890" s="194"/>
      <c r="B890" s="188"/>
      <c r="C890" s="166"/>
      <c r="D890" s="188"/>
      <c r="E890" s="131" t="str">
        <f t="shared" ref="E890:F890" si="886">IFERROR(C890/($B890*$H$4),"")</f>
        <v/>
      </c>
      <c r="F890" s="131" t="str">
        <f t="shared" si="886"/>
        <v/>
      </c>
      <c r="G890" s="131" t="str">
        <f>IF(ISBLANK(C890),"",(POWER(E890-AVERAGE(E:E),2)+POWER(F890-AVERAGE(F:F),2)))</f>
        <v/>
      </c>
      <c r="H890" s="5"/>
      <c r="I890" s="5"/>
      <c r="J890" s="5"/>
      <c r="K890" s="5"/>
      <c r="L890" s="5"/>
      <c r="M890" s="5"/>
      <c r="N890" s="5"/>
      <c r="O890" s="5"/>
      <c r="P890" s="5"/>
      <c r="Q890" s="5"/>
    </row>
    <row r="891" spans="1:17" ht="12.75">
      <c r="A891" s="194"/>
      <c r="B891" s="188"/>
      <c r="C891" s="166"/>
      <c r="D891" s="188"/>
      <c r="E891" s="131" t="str">
        <f t="shared" ref="E891:F891" si="887">IFERROR(C891/($B891*$H$4),"")</f>
        <v/>
      </c>
      <c r="F891" s="131" t="str">
        <f t="shared" si="887"/>
        <v/>
      </c>
      <c r="G891" s="131" t="str">
        <f>IF(ISBLANK(C891),"",(POWER(E891-AVERAGE(E:E),2)+POWER(F891-AVERAGE(F:F),2)))</f>
        <v/>
      </c>
      <c r="H891" s="5"/>
      <c r="I891" s="5"/>
      <c r="J891" s="5"/>
      <c r="K891" s="5"/>
      <c r="L891" s="5"/>
      <c r="M891" s="5"/>
      <c r="N891" s="5"/>
      <c r="O891" s="5"/>
      <c r="P891" s="5"/>
      <c r="Q891" s="5"/>
    </row>
    <row r="892" spans="1:17" ht="12.75">
      <c r="A892" s="194"/>
      <c r="B892" s="188"/>
      <c r="C892" s="166"/>
      <c r="D892" s="188"/>
      <c r="E892" s="131" t="str">
        <f t="shared" ref="E892:F892" si="888">IFERROR(C892/($B892*$H$4),"")</f>
        <v/>
      </c>
      <c r="F892" s="131" t="str">
        <f t="shared" si="888"/>
        <v/>
      </c>
      <c r="G892" s="131" t="str">
        <f>IF(ISBLANK(C892),"",(POWER(E892-AVERAGE(E:E),2)+POWER(F892-AVERAGE(F:F),2)))</f>
        <v/>
      </c>
      <c r="H892" s="5"/>
      <c r="I892" s="5"/>
      <c r="J892" s="5"/>
      <c r="K892" s="5"/>
      <c r="L892" s="5"/>
      <c r="M892" s="5"/>
      <c r="N892" s="5"/>
      <c r="O892" s="5"/>
      <c r="P892" s="5"/>
      <c r="Q892" s="5"/>
    </row>
    <row r="893" spans="1:17" ht="12.75">
      <c r="A893" s="194"/>
      <c r="B893" s="188"/>
      <c r="C893" s="166"/>
      <c r="D893" s="188"/>
      <c r="E893" s="131" t="str">
        <f t="shared" ref="E893:F893" si="889">IFERROR(C893/($B893*$H$4),"")</f>
        <v/>
      </c>
      <c r="F893" s="131" t="str">
        <f t="shared" si="889"/>
        <v/>
      </c>
      <c r="G893" s="131" t="str">
        <f>IF(ISBLANK(C893),"",(POWER(E893-AVERAGE(E:E),2)+POWER(F893-AVERAGE(F:F),2)))</f>
        <v/>
      </c>
      <c r="H893" s="5"/>
      <c r="I893" s="5"/>
      <c r="J893" s="5"/>
      <c r="K893" s="5"/>
      <c r="L893" s="5"/>
      <c r="M893" s="5"/>
      <c r="N893" s="5"/>
      <c r="O893" s="5"/>
      <c r="P893" s="5"/>
      <c r="Q893" s="5"/>
    </row>
    <row r="894" spans="1:17" ht="12.75">
      <c r="A894" s="194"/>
      <c r="B894" s="188"/>
      <c r="C894" s="166"/>
      <c r="D894" s="188"/>
      <c r="E894" s="131" t="str">
        <f t="shared" ref="E894:F894" si="890">IFERROR(C894/($B894*$H$4),"")</f>
        <v/>
      </c>
      <c r="F894" s="131" t="str">
        <f t="shared" si="890"/>
        <v/>
      </c>
      <c r="G894" s="131" t="str">
        <f>IF(ISBLANK(C894),"",(POWER(E894-AVERAGE(E:E),2)+POWER(F894-AVERAGE(F:F),2)))</f>
        <v/>
      </c>
      <c r="H894" s="5"/>
      <c r="I894" s="5"/>
      <c r="J894" s="5"/>
      <c r="K894" s="5"/>
      <c r="L894" s="5"/>
      <c r="M894" s="5"/>
      <c r="N894" s="5"/>
      <c r="O894" s="5"/>
      <c r="P894" s="5"/>
      <c r="Q894" s="5"/>
    </row>
    <row r="895" spans="1:17" ht="12.75">
      <c r="A895" s="194"/>
      <c r="B895" s="188"/>
      <c r="C895" s="166"/>
      <c r="D895" s="188"/>
      <c r="E895" s="131" t="str">
        <f t="shared" ref="E895:F895" si="891">IFERROR(C895/($B895*$H$4),"")</f>
        <v/>
      </c>
      <c r="F895" s="131" t="str">
        <f t="shared" si="891"/>
        <v/>
      </c>
      <c r="G895" s="131" t="str">
        <f>IF(ISBLANK(C895),"",(POWER(E895-AVERAGE(E:E),2)+POWER(F895-AVERAGE(F:F),2)))</f>
        <v/>
      </c>
      <c r="H895" s="5"/>
      <c r="I895" s="5"/>
      <c r="J895" s="5"/>
      <c r="K895" s="5"/>
      <c r="L895" s="5"/>
      <c r="M895" s="5"/>
      <c r="N895" s="5"/>
      <c r="O895" s="5"/>
      <c r="P895" s="5"/>
      <c r="Q895" s="5"/>
    </row>
    <row r="896" spans="1:17" ht="12.75">
      <c r="A896" s="194"/>
      <c r="B896" s="188"/>
      <c r="C896" s="166"/>
      <c r="D896" s="188"/>
      <c r="E896" s="131" t="str">
        <f t="shared" ref="E896:F896" si="892">IFERROR(C896/($B896*$H$4),"")</f>
        <v/>
      </c>
      <c r="F896" s="131" t="str">
        <f t="shared" si="892"/>
        <v/>
      </c>
      <c r="G896" s="131" t="str">
        <f>IF(ISBLANK(C896),"",(POWER(E896-AVERAGE(E:E),2)+POWER(F896-AVERAGE(F:F),2)))</f>
        <v/>
      </c>
      <c r="H896" s="5"/>
      <c r="I896" s="5"/>
      <c r="J896" s="5"/>
      <c r="K896" s="5"/>
      <c r="L896" s="5"/>
      <c r="M896" s="5"/>
      <c r="N896" s="5"/>
      <c r="O896" s="5"/>
      <c r="P896" s="5"/>
      <c r="Q896" s="5"/>
    </row>
    <row r="897" spans="1:17" ht="12.75">
      <c r="A897" s="194"/>
      <c r="B897" s="188"/>
      <c r="C897" s="166"/>
      <c r="D897" s="188"/>
      <c r="E897" s="131" t="str">
        <f t="shared" ref="E897:F897" si="893">IFERROR(C897/($B897*$H$4),"")</f>
        <v/>
      </c>
      <c r="F897" s="131" t="str">
        <f t="shared" si="893"/>
        <v/>
      </c>
      <c r="G897" s="131" t="str">
        <f>IF(ISBLANK(C897),"",(POWER(E897-AVERAGE(E:E),2)+POWER(F897-AVERAGE(F:F),2)))</f>
        <v/>
      </c>
      <c r="H897" s="5"/>
      <c r="I897" s="5"/>
      <c r="J897" s="5"/>
      <c r="K897" s="5"/>
      <c r="L897" s="5"/>
      <c r="M897" s="5"/>
      <c r="N897" s="5"/>
      <c r="O897" s="5"/>
      <c r="P897" s="5"/>
      <c r="Q897" s="5"/>
    </row>
    <row r="898" spans="1:17" ht="12.75">
      <c r="A898" s="194"/>
      <c r="B898" s="188"/>
      <c r="C898" s="166"/>
      <c r="D898" s="188"/>
      <c r="E898" s="131" t="str">
        <f t="shared" ref="E898:F898" si="894">IFERROR(C898/($B898*$H$4),"")</f>
        <v/>
      </c>
      <c r="F898" s="131" t="str">
        <f t="shared" si="894"/>
        <v/>
      </c>
      <c r="G898" s="131" t="str">
        <f>IF(ISBLANK(C898),"",(POWER(E898-AVERAGE(E:E),2)+POWER(F898-AVERAGE(F:F),2)))</f>
        <v/>
      </c>
      <c r="H898" s="5"/>
      <c r="I898" s="5"/>
      <c r="J898" s="5"/>
      <c r="K898" s="5"/>
      <c r="L898" s="5"/>
      <c r="M898" s="5"/>
      <c r="N898" s="5"/>
      <c r="O898" s="5"/>
      <c r="P898" s="5"/>
      <c r="Q898" s="5"/>
    </row>
    <row r="899" spans="1:17" ht="12.75">
      <c r="A899" s="194"/>
      <c r="B899" s="188"/>
      <c r="C899" s="166"/>
      <c r="D899" s="188"/>
      <c r="E899" s="131" t="str">
        <f t="shared" ref="E899:F899" si="895">IFERROR(C899/($B899*$H$4),"")</f>
        <v/>
      </c>
      <c r="F899" s="131" t="str">
        <f t="shared" si="895"/>
        <v/>
      </c>
      <c r="G899" s="131" t="str">
        <f>IF(ISBLANK(C899),"",(POWER(E899-AVERAGE(E:E),2)+POWER(F899-AVERAGE(F:F),2)))</f>
        <v/>
      </c>
      <c r="H899" s="5"/>
      <c r="I899" s="5"/>
      <c r="J899" s="5"/>
      <c r="K899" s="5"/>
      <c r="L899" s="5"/>
      <c r="M899" s="5"/>
      <c r="N899" s="5"/>
      <c r="O899" s="5"/>
      <c r="P899" s="5"/>
      <c r="Q899" s="5"/>
    </row>
    <row r="900" spans="1:17" ht="12.75">
      <c r="A900" s="194"/>
      <c r="B900" s="188"/>
      <c r="C900" s="166"/>
      <c r="D900" s="188"/>
      <c r="E900" s="131" t="str">
        <f t="shared" ref="E900:F900" si="896">IFERROR(C900/($B900*$H$4),"")</f>
        <v/>
      </c>
      <c r="F900" s="131" t="str">
        <f t="shared" si="896"/>
        <v/>
      </c>
      <c r="G900" s="131" t="str">
        <f>IF(ISBLANK(C900),"",(POWER(E900-AVERAGE(E:E),2)+POWER(F900-AVERAGE(F:F),2)))</f>
        <v/>
      </c>
      <c r="H900" s="5"/>
      <c r="I900" s="5"/>
      <c r="J900" s="5"/>
      <c r="K900" s="5"/>
      <c r="L900" s="5"/>
      <c r="M900" s="5"/>
      <c r="N900" s="5"/>
      <c r="O900" s="5"/>
      <c r="P900" s="5"/>
      <c r="Q900" s="5"/>
    </row>
    <row r="901" spans="1:17" ht="12.75">
      <c r="A901" s="194"/>
      <c r="B901" s="188"/>
      <c r="C901" s="166"/>
      <c r="D901" s="188"/>
      <c r="E901" s="131" t="str">
        <f t="shared" ref="E901:F901" si="897">IFERROR(C901/($B901*$H$4),"")</f>
        <v/>
      </c>
      <c r="F901" s="131" t="str">
        <f t="shared" si="897"/>
        <v/>
      </c>
      <c r="G901" s="131" t="str">
        <f>IF(ISBLANK(C901),"",(POWER(E901-AVERAGE(E:E),2)+POWER(F901-AVERAGE(F:F),2)))</f>
        <v/>
      </c>
      <c r="H901" s="5"/>
      <c r="I901" s="5"/>
      <c r="J901" s="5"/>
      <c r="K901" s="5"/>
      <c r="L901" s="5"/>
      <c r="M901" s="5"/>
      <c r="N901" s="5"/>
      <c r="O901" s="5"/>
      <c r="P901" s="5"/>
      <c r="Q901" s="5"/>
    </row>
    <row r="902" spans="1:17" ht="12.75">
      <c r="A902" s="194"/>
      <c r="B902" s="188"/>
      <c r="C902" s="166"/>
      <c r="D902" s="188"/>
      <c r="E902" s="131" t="str">
        <f t="shared" ref="E902:F902" si="898">IFERROR(C902/($B902*$H$4),"")</f>
        <v/>
      </c>
      <c r="F902" s="131" t="str">
        <f t="shared" si="898"/>
        <v/>
      </c>
      <c r="G902" s="131" t="str">
        <f>IF(ISBLANK(C902),"",(POWER(E902-AVERAGE(E:E),2)+POWER(F902-AVERAGE(F:F),2)))</f>
        <v/>
      </c>
      <c r="H902" s="5"/>
      <c r="I902" s="5"/>
      <c r="J902" s="5"/>
      <c r="K902" s="5"/>
      <c r="L902" s="5"/>
      <c r="M902" s="5"/>
      <c r="N902" s="5"/>
      <c r="O902" s="5"/>
      <c r="P902" s="5"/>
      <c r="Q902" s="5"/>
    </row>
    <row r="903" spans="1:17" ht="12.75">
      <c r="A903" s="194"/>
      <c r="B903" s="188"/>
      <c r="C903" s="166"/>
      <c r="D903" s="188"/>
      <c r="E903" s="131" t="str">
        <f t="shared" ref="E903:F903" si="899">IFERROR(C903/($B903*$H$4),"")</f>
        <v/>
      </c>
      <c r="F903" s="131" t="str">
        <f t="shared" si="899"/>
        <v/>
      </c>
      <c r="G903" s="131" t="str">
        <f>IF(ISBLANK(C903),"",(POWER(E903-AVERAGE(E:E),2)+POWER(F903-AVERAGE(F:F),2)))</f>
        <v/>
      </c>
      <c r="H903" s="5"/>
      <c r="I903" s="5"/>
      <c r="J903" s="5"/>
      <c r="K903" s="5"/>
      <c r="L903" s="5"/>
      <c r="M903" s="5"/>
      <c r="N903" s="5"/>
      <c r="O903" s="5"/>
      <c r="P903" s="5"/>
      <c r="Q903" s="5"/>
    </row>
    <row r="904" spans="1:17" ht="12.75">
      <c r="A904" s="194"/>
      <c r="B904" s="188"/>
      <c r="C904" s="166"/>
      <c r="D904" s="188"/>
      <c r="E904" s="131" t="str">
        <f t="shared" ref="E904:F904" si="900">IFERROR(C904/($B904*$H$4),"")</f>
        <v/>
      </c>
      <c r="F904" s="131" t="str">
        <f t="shared" si="900"/>
        <v/>
      </c>
      <c r="G904" s="131" t="str">
        <f>IF(ISBLANK(C904),"",(POWER(E904-AVERAGE(E:E),2)+POWER(F904-AVERAGE(F:F),2)))</f>
        <v/>
      </c>
      <c r="H904" s="5"/>
      <c r="I904" s="5"/>
      <c r="J904" s="5"/>
      <c r="K904" s="5"/>
      <c r="L904" s="5"/>
      <c r="M904" s="5"/>
      <c r="N904" s="5"/>
      <c r="O904" s="5"/>
      <c r="P904" s="5"/>
      <c r="Q904" s="5"/>
    </row>
    <row r="905" spans="1:17" ht="12.75">
      <c r="A905" s="194"/>
      <c r="B905" s="188"/>
      <c r="C905" s="166"/>
      <c r="D905" s="188"/>
      <c r="E905" s="131" t="str">
        <f t="shared" ref="E905:F905" si="901">IFERROR(C905/($B905*$H$4),"")</f>
        <v/>
      </c>
      <c r="F905" s="131" t="str">
        <f t="shared" si="901"/>
        <v/>
      </c>
      <c r="G905" s="131" t="str">
        <f>IF(ISBLANK(C905),"",(POWER(E905-AVERAGE(E:E),2)+POWER(F905-AVERAGE(F:F),2)))</f>
        <v/>
      </c>
      <c r="H905" s="5"/>
      <c r="I905" s="5"/>
      <c r="J905" s="5"/>
      <c r="K905" s="5"/>
      <c r="L905" s="5"/>
      <c r="M905" s="5"/>
      <c r="N905" s="5"/>
      <c r="O905" s="5"/>
      <c r="P905" s="5"/>
      <c r="Q905" s="5"/>
    </row>
    <row r="906" spans="1:17" ht="12.75">
      <c r="A906" s="194"/>
      <c r="B906" s="188"/>
      <c r="C906" s="166"/>
      <c r="D906" s="188"/>
      <c r="E906" s="131" t="str">
        <f t="shared" ref="E906:F906" si="902">IFERROR(C906/($B906*$H$4),"")</f>
        <v/>
      </c>
      <c r="F906" s="131" t="str">
        <f t="shared" si="902"/>
        <v/>
      </c>
      <c r="G906" s="131" t="str">
        <f>IF(ISBLANK(C906),"",(POWER(E906-AVERAGE(E:E),2)+POWER(F906-AVERAGE(F:F),2)))</f>
        <v/>
      </c>
      <c r="H906" s="5"/>
      <c r="I906" s="5"/>
      <c r="J906" s="5"/>
      <c r="K906" s="5"/>
      <c r="L906" s="5"/>
      <c r="M906" s="5"/>
      <c r="N906" s="5"/>
      <c r="O906" s="5"/>
      <c r="P906" s="5"/>
      <c r="Q906" s="5"/>
    </row>
    <row r="907" spans="1:17" ht="12.75">
      <c r="A907" s="194"/>
      <c r="B907" s="188"/>
      <c r="C907" s="166"/>
      <c r="D907" s="188"/>
      <c r="E907" s="131" t="str">
        <f t="shared" ref="E907:F907" si="903">IFERROR(C907/($B907*$H$4),"")</f>
        <v/>
      </c>
      <c r="F907" s="131" t="str">
        <f t="shared" si="903"/>
        <v/>
      </c>
      <c r="G907" s="131" t="str">
        <f>IF(ISBLANK(C907),"",(POWER(E907-AVERAGE(E:E),2)+POWER(F907-AVERAGE(F:F),2)))</f>
        <v/>
      </c>
      <c r="H907" s="5"/>
      <c r="I907" s="5"/>
      <c r="J907" s="5"/>
      <c r="K907" s="5"/>
      <c r="L907" s="5"/>
      <c r="M907" s="5"/>
      <c r="N907" s="5"/>
      <c r="O907" s="5"/>
      <c r="P907" s="5"/>
      <c r="Q907" s="5"/>
    </row>
    <row r="908" spans="1:17" ht="12.75">
      <c r="A908" s="194"/>
      <c r="B908" s="188"/>
      <c r="C908" s="166"/>
      <c r="D908" s="188"/>
      <c r="E908" s="131" t="str">
        <f t="shared" ref="E908:F908" si="904">IFERROR(C908/($B908*$H$4),"")</f>
        <v/>
      </c>
      <c r="F908" s="131" t="str">
        <f t="shared" si="904"/>
        <v/>
      </c>
      <c r="G908" s="131" t="str">
        <f>IF(ISBLANK(C908),"",(POWER(E908-AVERAGE(E:E),2)+POWER(F908-AVERAGE(F:F),2)))</f>
        <v/>
      </c>
      <c r="H908" s="5"/>
      <c r="I908" s="5"/>
      <c r="J908" s="5"/>
      <c r="K908" s="5"/>
      <c r="L908" s="5"/>
      <c r="M908" s="5"/>
      <c r="N908" s="5"/>
      <c r="O908" s="5"/>
      <c r="P908" s="5"/>
      <c r="Q908" s="5"/>
    </row>
    <row r="909" spans="1:17" ht="12.75">
      <c r="A909" s="194"/>
      <c r="B909" s="188"/>
      <c r="C909" s="166"/>
      <c r="D909" s="188"/>
      <c r="E909" s="131" t="str">
        <f t="shared" ref="E909:F909" si="905">IFERROR(C909/($B909*$H$4),"")</f>
        <v/>
      </c>
      <c r="F909" s="131" t="str">
        <f t="shared" si="905"/>
        <v/>
      </c>
      <c r="G909" s="131" t="str">
        <f>IF(ISBLANK(C909),"",(POWER(E909-AVERAGE(E:E),2)+POWER(F909-AVERAGE(F:F),2)))</f>
        <v/>
      </c>
      <c r="H909" s="5"/>
      <c r="I909" s="5"/>
      <c r="J909" s="5"/>
      <c r="K909" s="5"/>
      <c r="L909" s="5"/>
      <c r="M909" s="5"/>
      <c r="N909" s="5"/>
      <c r="O909" s="5"/>
      <c r="P909" s="5"/>
      <c r="Q909" s="5"/>
    </row>
    <row r="910" spans="1:17" ht="12.75">
      <c r="A910" s="194"/>
      <c r="B910" s="188"/>
      <c r="C910" s="166"/>
      <c r="D910" s="188"/>
      <c r="E910" s="131" t="str">
        <f t="shared" ref="E910:F910" si="906">IFERROR(C910/($B910*$H$4),"")</f>
        <v/>
      </c>
      <c r="F910" s="131" t="str">
        <f t="shared" si="906"/>
        <v/>
      </c>
      <c r="G910" s="131" t="str">
        <f>IF(ISBLANK(C910),"",(POWER(E910-AVERAGE(E:E),2)+POWER(F910-AVERAGE(F:F),2)))</f>
        <v/>
      </c>
      <c r="H910" s="5"/>
      <c r="I910" s="5"/>
      <c r="J910" s="5"/>
      <c r="K910" s="5"/>
      <c r="L910" s="5"/>
      <c r="M910" s="5"/>
      <c r="N910" s="5"/>
      <c r="O910" s="5"/>
      <c r="P910" s="5"/>
      <c r="Q910" s="5"/>
    </row>
    <row r="911" spans="1:17" ht="12.75">
      <c r="A911" s="194"/>
      <c r="B911" s="188"/>
      <c r="C911" s="166"/>
      <c r="D911" s="188"/>
      <c r="E911" s="131" t="str">
        <f t="shared" ref="E911:F911" si="907">IFERROR(C911/($B911*$H$4),"")</f>
        <v/>
      </c>
      <c r="F911" s="131" t="str">
        <f t="shared" si="907"/>
        <v/>
      </c>
      <c r="G911" s="131" t="str">
        <f>IF(ISBLANK(C911),"",(POWER(E911-AVERAGE(E:E),2)+POWER(F911-AVERAGE(F:F),2)))</f>
        <v/>
      </c>
      <c r="H911" s="5"/>
      <c r="I911" s="5"/>
      <c r="J911" s="5"/>
      <c r="K911" s="5"/>
      <c r="L911" s="5"/>
      <c r="M911" s="5"/>
      <c r="N911" s="5"/>
      <c r="O911" s="5"/>
      <c r="P911" s="5"/>
      <c r="Q911" s="5"/>
    </row>
    <row r="912" spans="1:17" ht="12.75">
      <c r="A912" s="194"/>
      <c r="B912" s="188"/>
      <c r="C912" s="166"/>
      <c r="D912" s="188"/>
      <c r="E912" s="131" t="str">
        <f t="shared" ref="E912:F912" si="908">IFERROR(C912/($B912*$H$4),"")</f>
        <v/>
      </c>
      <c r="F912" s="131" t="str">
        <f t="shared" si="908"/>
        <v/>
      </c>
      <c r="G912" s="131" t="str">
        <f>IF(ISBLANK(C912),"",(POWER(E912-AVERAGE(E:E),2)+POWER(F912-AVERAGE(F:F),2)))</f>
        <v/>
      </c>
      <c r="H912" s="5"/>
      <c r="I912" s="5"/>
      <c r="J912" s="5"/>
      <c r="K912" s="5"/>
      <c r="L912" s="5"/>
      <c r="M912" s="5"/>
      <c r="N912" s="5"/>
      <c r="O912" s="5"/>
      <c r="P912" s="5"/>
      <c r="Q912" s="5"/>
    </row>
    <row r="913" spans="1:17" ht="12.75">
      <c r="A913" s="194"/>
      <c r="B913" s="188"/>
      <c r="C913" s="166"/>
      <c r="D913" s="188"/>
      <c r="E913" s="131" t="str">
        <f t="shared" ref="E913:F913" si="909">IFERROR(C913/($B913*$H$4),"")</f>
        <v/>
      </c>
      <c r="F913" s="131" t="str">
        <f t="shared" si="909"/>
        <v/>
      </c>
      <c r="G913" s="131" t="str">
        <f>IF(ISBLANK(C913),"",(POWER(E913-AVERAGE(E:E),2)+POWER(F913-AVERAGE(F:F),2)))</f>
        <v/>
      </c>
      <c r="H913" s="5"/>
      <c r="I913" s="5"/>
      <c r="J913" s="5"/>
      <c r="K913" s="5"/>
      <c r="L913" s="5"/>
      <c r="M913" s="5"/>
      <c r="N913" s="5"/>
      <c r="O913" s="5"/>
      <c r="P913" s="5"/>
      <c r="Q913" s="5"/>
    </row>
    <row r="914" spans="1:17" ht="12.75">
      <c r="A914" s="194"/>
      <c r="B914" s="188"/>
      <c r="C914" s="166"/>
      <c r="D914" s="188"/>
      <c r="E914" s="131" t="str">
        <f t="shared" ref="E914:F914" si="910">IFERROR(C914/($B914*$H$4),"")</f>
        <v/>
      </c>
      <c r="F914" s="131" t="str">
        <f t="shared" si="910"/>
        <v/>
      </c>
      <c r="G914" s="131" t="str">
        <f>IF(ISBLANK(C914),"",(POWER(E914-AVERAGE(E:E),2)+POWER(F914-AVERAGE(F:F),2)))</f>
        <v/>
      </c>
      <c r="H914" s="5"/>
      <c r="I914" s="5"/>
      <c r="J914" s="5"/>
      <c r="K914" s="5"/>
      <c r="L914" s="5"/>
      <c r="M914" s="5"/>
      <c r="N914" s="5"/>
      <c r="O914" s="5"/>
      <c r="P914" s="5"/>
      <c r="Q914" s="5"/>
    </row>
    <row r="915" spans="1:17" ht="12.75">
      <c r="A915" s="194"/>
      <c r="B915" s="188"/>
      <c r="C915" s="166"/>
      <c r="D915" s="188"/>
      <c r="E915" s="131" t="str">
        <f t="shared" ref="E915:F915" si="911">IFERROR(C915/($B915*$H$4),"")</f>
        <v/>
      </c>
      <c r="F915" s="131" t="str">
        <f t="shared" si="911"/>
        <v/>
      </c>
      <c r="G915" s="131" t="str">
        <f>IF(ISBLANK(C915),"",(POWER(E915-AVERAGE(E:E),2)+POWER(F915-AVERAGE(F:F),2)))</f>
        <v/>
      </c>
      <c r="H915" s="5"/>
      <c r="I915" s="5"/>
      <c r="J915" s="5"/>
      <c r="K915" s="5"/>
      <c r="L915" s="5"/>
      <c r="M915" s="5"/>
      <c r="N915" s="5"/>
      <c r="O915" s="5"/>
      <c r="P915" s="5"/>
      <c r="Q915" s="5"/>
    </row>
    <row r="916" spans="1:17" ht="12.75">
      <c r="A916" s="194"/>
      <c r="B916" s="188"/>
      <c r="C916" s="166"/>
      <c r="D916" s="188"/>
      <c r="E916" s="131" t="str">
        <f t="shared" ref="E916:F916" si="912">IFERROR(C916/($B916*$H$4),"")</f>
        <v/>
      </c>
      <c r="F916" s="131" t="str">
        <f t="shared" si="912"/>
        <v/>
      </c>
      <c r="G916" s="131" t="str">
        <f>IF(ISBLANK(C916),"",(POWER(E916-AVERAGE(E:E),2)+POWER(F916-AVERAGE(F:F),2)))</f>
        <v/>
      </c>
      <c r="H916" s="5"/>
      <c r="I916" s="5"/>
      <c r="J916" s="5"/>
      <c r="K916" s="5"/>
      <c r="L916" s="5"/>
      <c r="M916" s="5"/>
      <c r="N916" s="5"/>
      <c r="O916" s="5"/>
      <c r="P916" s="5"/>
      <c r="Q916" s="5"/>
    </row>
    <row r="917" spans="1:17" ht="12.75">
      <c r="A917" s="194"/>
      <c r="B917" s="188"/>
      <c r="C917" s="166"/>
      <c r="D917" s="188"/>
      <c r="E917" s="131" t="str">
        <f t="shared" ref="E917:F917" si="913">IFERROR(C917/($B917*$H$4),"")</f>
        <v/>
      </c>
      <c r="F917" s="131" t="str">
        <f t="shared" si="913"/>
        <v/>
      </c>
      <c r="G917" s="131" t="str">
        <f>IF(ISBLANK(C917),"",(POWER(E917-AVERAGE(E:E),2)+POWER(F917-AVERAGE(F:F),2)))</f>
        <v/>
      </c>
      <c r="H917" s="5"/>
      <c r="I917" s="5"/>
      <c r="J917" s="5"/>
      <c r="K917" s="5"/>
      <c r="L917" s="5"/>
      <c r="M917" s="5"/>
      <c r="N917" s="5"/>
      <c r="O917" s="5"/>
      <c r="P917" s="5"/>
      <c r="Q917" s="5"/>
    </row>
    <row r="918" spans="1:17" ht="12.75">
      <c r="A918" s="194"/>
      <c r="B918" s="188"/>
      <c r="C918" s="166"/>
      <c r="D918" s="188"/>
      <c r="E918" s="131" t="str">
        <f t="shared" ref="E918:F918" si="914">IFERROR(C918/($B918*$H$4),"")</f>
        <v/>
      </c>
      <c r="F918" s="131" t="str">
        <f t="shared" si="914"/>
        <v/>
      </c>
      <c r="G918" s="131" t="str">
        <f>IF(ISBLANK(C918),"",(POWER(E918-AVERAGE(E:E),2)+POWER(F918-AVERAGE(F:F),2)))</f>
        <v/>
      </c>
      <c r="H918" s="5"/>
      <c r="I918" s="5"/>
      <c r="J918" s="5"/>
      <c r="K918" s="5"/>
      <c r="L918" s="5"/>
      <c r="M918" s="5"/>
      <c r="N918" s="5"/>
      <c r="O918" s="5"/>
      <c r="P918" s="5"/>
      <c r="Q918" s="5"/>
    </row>
    <row r="919" spans="1:17" ht="12.75">
      <c r="A919" s="194"/>
      <c r="B919" s="188"/>
      <c r="C919" s="166"/>
      <c r="D919" s="188"/>
      <c r="E919" s="131" t="str">
        <f t="shared" ref="E919:F919" si="915">IFERROR(C919/($B919*$H$4),"")</f>
        <v/>
      </c>
      <c r="F919" s="131" t="str">
        <f t="shared" si="915"/>
        <v/>
      </c>
      <c r="G919" s="131" t="str">
        <f>IF(ISBLANK(C919),"",(POWER(E919-AVERAGE(E:E),2)+POWER(F919-AVERAGE(F:F),2)))</f>
        <v/>
      </c>
      <c r="H919" s="5"/>
      <c r="I919" s="5"/>
      <c r="J919" s="5"/>
      <c r="K919" s="5"/>
      <c r="L919" s="5"/>
      <c r="M919" s="5"/>
      <c r="N919" s="5"/>
      <c r="O919" s="5"/>
      <c r="P919" s="5"/>
      <c r="Q919" s="5"/>
    </row>
    <row r="920" spans="1:17" ht="12.75">
      <c r="A920" s="194"/>
      <c r="B920" s="188"/>
      <c r="C920" s="166"/>
      <c r="D920" s="188"/>
      <c r="E920" s="131" t="str">
        <f t="shared" ref="E920:F920" si="916">IFERROR(C920/($B920*$H$4),"")</f>
        <v/>
      </c>
      <c r="F920" s="131" t="str">
        <f t="shared" si="916"/>
        <v/>
      </c>
      <c r="G920" s="131" t="str">
        <f>IF(ISBLANK(C920),"",(POWER(E920-AVERAGE(E:E),2)+POWER(F920-AVERAGE(F:F),2)))</f>
        <v/>
      </c>
      <c r="H920" s="5"/>
      <c r="I920" s="5"/>
      <c r="J920" s="5"/>
      <c r="K920" s="5"/>
      <c r="L920" s="5"/>
      <c r="M920" s="5"/>
      <c r="N920" s="5"/>
      <c r="O920" s="5"/>
      <c r="P920" s="5"/>
      <c r="Q920" s="5"/>
    </row>
    <row r="921" spans="1:17" ht="12.75">
      <c r="A921" s="194"/>
      <c r="B921" s="188"/>
      <c r="C921" s="166"/>
      <c r="D921" s="188"/>
      <c r="E921" s="131" t="str">
        <f t="shared" ref="E921:F921" si="917">IFERROR(C921/($B921*$H$4),"")</f>
        <v/>
      </c>
      <c r="F921" s="131" t="str">
        <f t="shared" si="917"/>
        <v/>
      </c>
      <c r="G921" s="131" t="str">
        <f>IF(ISBLANK(C921),"",(POWER(E921-AVERAGE(E:E),2)+POWER(F921-AVERAGE(F:F),2)))</f>
        <v/>
      </c>
      <c r="H921" s="5"/>
      <c r="I921" s="5"/>
      <c r="J921" s="5"/>
      <c r="K921" s="5"/>
      <c r="L921" s="5"/>
      <c r="M921" s="5"/>
      <c r="N921" s="5"/>
      <c r="O921" s="5"/>
      <c r="P921" s="5"/>
      <c r="Q921" s="5"/>
    </row>
    <row r="922" spans="1:17" ht="12.75">
      <c r="A922" s="194"/>
      <c r="B922" s="188"/>
      <c r="C922" s="166"/>
      <c r="D922" s="188"/>
      <c r="E922" s="131" t="str">
        <f t="shared" ref="E922:F922" si="918">IFERROR(C922/($B922*$H$4),"")</f>
        <v/>
      </c>
      <c r="F922" s="131" t="str">
        <f t="shared" si="918"/>
        <v/>
      </c>
      <c r="G922" s="131" t="str">
        <f>IF(ISBLANK(C922),"",(POWER(E922-AVERAGE(E:E),2)+POWER(F922-AVERAGE(F:F),2)))</f>
        <v/>
      </c>
      <c r="H922" s="5"/>
      <c r="I922" s="5"/>
      <c r="J922" s="5"/>
      <c r="K922" s="5"/>
      <c r="L922" s="5"/>
      <c r="M922" s="5"/>
      <c r="N922" s="5"/>
      <c r="O922" s="5"/>
      <c r="P922" s="5"/>
      <c r="Q922" s="5"/>
    </row>
    <row r="923" spans="1:17" ht="12.75">
      <c r="A923" s="194"/>
      <c r="B923" s="188"/>
      <c r="C923" s="166"/>
      <c r="D923" s="188"/>
      <c r="E923" s="131" t="str">
        <f t="shared" ref="E923:F923" si="919">IFERROR(C923/($B923*$H$4),"")</f>
        <v/>
      </c>
      <c r="F923" s="131" t="str">
        <f t="shared" si="919"/>
        <v/>
      </c>
      <c r="G923" s="131" t="str">
        <f>IF(ISBLANK(C923),"",(POWER(E923-AVERAGE(E:E),2)+POWER(F923-AVERAGE(F:F),2)))</f>
        <v/>
      </c>
      <c r="H923" s="5"/>
      <c r="I923" s="5"/>
      <c r="J923" s="5"/>
      <c r="K923" s="5"/>
      <c r="L923" s="5"/>
      <c r="M923" s="5"/>
      <c r="N923" s="5"/>
      <c r="O923" s="5"/>
      <c r="P923" s="5"/>
      <c r="Q923" s="5"/>
    </row>
    <row r="924" spans="1:17" ht="12.75">
      <c r="A924" s="194"/>
      <c r="B924" s="188"/>
      <c r="C924" s="166"/>
      <c r="D924" s="188"/>
      <c r="E924" s="131" t="str">
        <f t="shared" ref="E924:F924" si="920">IFERROR(C924/($B924*$H$4),"")</f>
        <v/>
      </c>
      <c r="F924" s="131" t="str">
        <f t="shared" si="920"/>
        <v/>
      </c>
      <c r="G924" s="131" t="str">
        <f>IF(ISBLANK(C924),"",(POWER(E924-AVERAGE(E:E),2)+POWER(F924-AVERAGE(F:F),2)))</f>
        <v/>
      </c>
      <c r="H924" s="5"/>
      <c r="I924" s="5"/>
      <c r="J924" s="5"/>
      <c r="K924" s="5"/>
      <c r="L924" s="5"/>
      <c r="M924" s="5"/>
      <c r="N924" s="5"/>
      <c r="O924" s="5"/>
      <c r="P924" s="5"/>
      <c r="Q924" s="5"/>
    </row>
    <row r="925" spans="1:17" ht="12.75">
      <c r="A925" s="194"/>
      <c r="B925" s="188"/>
      <c r="C925" s="166"/>
      <c r="D925" s="188"/>
      <c r="E925" s="131" t="str">
        <f t="shared" ref="E925:F925" si="921">IFERROR(C925/($B925*$H$4),"")</f>
        <v/>
      </c>
      <c r="F925" s="131" t="str">
        <f t="shared" si="921"/>
        <v/>
      </c>
      <c r="G925" s="131" t="str">
        <f>IF(ISBLANK(C925),"",(POWER(E925-AVERAGE(E:E),2)+POWER(F925-AVERAGE(F:F),2)))</f>
        <v/>
      </c>
      <c r="H925" s="5"/>
      <c r="I925" s="5"/>
      <c r="J925" s="5"/>
      <c r="K925" s="5"/>
      <c r="L925" s="5"/>
      <c r="M925" s="5"/>
      <c r="N925" s="5"/>
      <c r="O925" s="5"/>
      <c r="P925" s="5"/>
      <c r="Q925" s="5"/>
    </row>
    <row r="926" spans="1:17" ht="12.75">
      <c r="A926" s="194"/>
      <c r="B926" s="188"/>
      <c r="C926" s="166"/>
      <c r="D926" s="188"/>
      <c r="E926" s="131" t="str">
        <f t="shared" ref="E926:F926" si="922">IFERROR(C926/($B926*$H$4),"")</f>
        <v/>
      </c>
      <c r="F926" s="131" t="str">
        <f t="shared" si="922"/>
        <v/>
      </c>
      <c r="G926" s="131" t="str">
        <f>IF(ISBLANK(C926),"",(POWER(E926-AVERAGE(E:E),2)+POWER(F926-AVERAGE(F:F),2)))</f>
        <v/>
      </c>
      <c r="H926" s="5"/>
      <c r="I926" s="5"/>
      <c r="J926" s="5"/>
      <c r="K926" s="5"/>
      <c r="L926" s="5"/>
      <c r="M926" s="5"/>
      <c r="N926" s="5"/>
      <c r="O926" s="5"/>
      <c r="P926" s="5"/>
      <c r="Q926" s="5"/>
    </row>
    <row r="927" spans="1:17" ht="12.75">
      <c r="A927" s="194"/>
      <c r="B927" s="188"/>
      <c r="C927" s="166"/>
      <c r="D927" s="188"/>
      <c r="E927" s="131" t="str">
        <f t="shared" ref="E927:F927" si="923">IFERROR(C927/($B927*$H$4),"")</f>
        <v/>
      </c>
      <c r="F927" s="131" t="str">
        <f t="shared" si="923"/>
        <v/>
      </c>
      <c r="G927" s="131" t="str">
        <f>IF(ISBLANK(C927),"",(POWER(E927-AVERAGE(E:E),2)+POWER(F927-AVERAGE(F:F),2)))</f>
        <v/>
      </c>
      <c r="H927" s="5"/>
      <c r="I927" s="5"/>
      <c r="J927" s="5"/>
      <c r="K927" s="5"/>
      <c r="L927" s="5"/>
      <c r="M927" s="5"/>
      <c r="N927" s="5"/>
      <c r="O927" s="5"/>
      <c r="P927" s="5"/>
      <c r="Q927" s="5"/>
    </row>
    <row r="928" spans="1:17" ht="12.75">
      <c r="A928" s="194"/>
      <c r="B928" s="188"/>
      <c r="C928" s="166"/>
      <c r="D928" s="188"/>
      <c r="E928" s="131" t="str">
        <f t="shared" ref="E928:F928" si="924">IFERROR(C928/($B928*$H$4),"")</f>
        <v/>
      </c>
      <c r="F928" s="131" t="str">
        <f t="shared" si="924"/>
        <v/>
      </c>
      <c r="G928" s="131" t="str">
        <f>IF(ISBLANK(C928),"",(POWER(E928-AVERAGE(E:E),2)+POWER(F928-AVERAGE(F:F),2)))</f>
        <v/>
      </c>
      <c r="H928" s="5"/>
      <c r="I928" s="5"/>
      <c r="J928" s="5"/>
      <c r="K928" s="5"/>
      <c r="L928" s="5"/>
      <c r="M928" s="5"/>
      <c r="N928" s="5"/>
      <c r="O928" s="5"/>
      <c r="P928" s="5"/>
      <c r="Q928" s="5"/>
    </row>
    <row r="929" spans="1:17" ht="12.75">
      <c r="A929" s="194"/>
      <c r="B929" s="188"/>
      <c r="C929" s="166"/>
      <c r="D929" s="188"/>
      <c r="E929" s="131" t="str">
        <f t="shared" ref="E929:F929" si="925">IFERROR(C929/($B929*$H$4),"")</f>
        <v/>
      </c>
      <c r="F929" s="131" t="str">
        <f t="shared" si="925"/>
        <v/>
      </c>
      <c r="G929" s="131" t="str">
        <f>IF(ISBLANK(C929),"",(POWER(E929-AVERAGE(E:E),2)+POWER(F929-AVERAGE(F:F),2)))</f>
        <v/>
      </c>
      <c r="H929" s="5"/>
      <c r="I929" s="5"/>
      <c r="J929" s="5"/>
      <c r="K929" s="5"/>
      <c r="L929" s="5"/>
      <c r="M929" s="5"/>
      <c r="N929" s="5"/>
      <c r="O929" s="5"/>
      <c r="P929" s="5"/>
      <c r="Q929" s="5"/>
    </row>
    <row r="930" spans="1:17" ht="12.75">
      <c r="A930" s="194"/>
      <c r="B930" s="188"/>
      <c r="C930" s="166"/>
      <c r="D930" s="188"/>
      <c r="E930" s="131" t="str">
        <f t="shared" ref="E930:F930" si="926">IFERROR(C930/($B930*$H$4),"")</f>
        <v/>
      </c>
      <c r="F930" s="131" t="str">
        <f t="shared" si="926"/>
        <v/>
      </c>
      <c r="G930" s="131" t="str">
        <f>IF(ISBLANK(C930),"",(POWER(E930-AVERAGE(E:E),2)+POWER(F930-AVERAGE(F:F),2)))</f>
        <v/>
      </c>
      <c r="H930" s="5"/>
      <c r="I930" s="5"/>
      <c r="J930" s="5"/>
      <c r="K930" s="5"/>
      <c r="L930" s="5"/>
      <c r="M930" s="5"/>
      <c r="N930" s="5"/>
      <c r="O930" s="5"/>
      <c r="P930" s="5"/>
      <c r="Q930" s="5"/>
    </row>
    <row r="931" spans="1:17" ht="12.75">
      <c r="A931" s="194"/>
      <c r="B931" s="188"/>
      <c r="C931" s="166"/>
      <c r="D931" s="188"/>
      <c r="E931" s="131" t="str">
        <f t="shared" ref="E931:F931" si="927">IFERROR(C931/($B931*$H$4),"")</f>
        <v/>
      </c>
      <c r="F931" s="131" t="str">
        <f t="shared" si="927"/>
        <v/>
      </c>
      <c r="G931" s="131" t="str">
        <f>IF(ISBLANK(C931),"",(POWER(E931-AVERAGE(E:E),2)+POWER(F931-AVERAGE(F:F),2)))</f>
        <v/>
      </c>
      <c r="H931" s="5"/>
      <c r="I931" s="5"/>
      <c r="J931" s="5"/>
      <c r="K931" s="5"/>
      <c r="L931" s="5"/>
      <c r="M931" s="5"/>
      <c r="N931" s="5"/>
      <c r="O931" s="5"/>
      <c r="P931" s="5"/>
      <c r="Q931" s="5"/>
    </row>
    <row r="932" spans="1:17" ht="12.75">
      <c r="A932" s="194"/>
      <c r="B932" s="188"/>
      <c r="C932" s="166"/>
      <c r="D932" s="188"/>
      <c r="E932" s="131" t="str">
        <f t="shared" ref="E932:F932" si="928">IFERROR(C932/($B932*$H$4),"")</f>
        <v/>
      </c>
      <c r="F932" s="131" t="str">
        <f t="shared" si="928"/>
        <v/>
      </c>
      <c r="G932" s="131" t="str">
        <f>IF(ISBLANK(C932),"",(POWER(E932-AVERAGE(E:E),2)+POWER(F932-AVERAGE(F:F),2)))</f>
        <v/>
      </c>
      <c r="H932" s="5"/>
      <c r="I932" s="5"/>
      <c r="J932" s="5"/>
      <c r="K932" s="5"/>
      <c r="L932" s="5"/>
      <c r="M932" s="5"/>
      <c r="N932" s="5"/>
      <c r="O932" s="5"/>
      <c r="P932" s="5"/>
      <c r="Q932" s="5"/>
    </row>
    <row r="933" spans="1:17" ht="12.75">
      <c r="A933" s="194"/>
      <c r="B933" s="188"/>
      <c r="C933" s="166"/>
      <c r="D933" s="188"/>
      <c r="E933" s="131" t="str">
        <f t="shared" ref="E933:F933" si="929">IFERROR(C933/($B933*$H$4),"")</f>
        <v/>
      </c>
      <c r="F933" s="131" t="str">
        <f t="shared" si="929"/>
        <v/>
      </c>
      <c r="G933" s="131" t="str">
        <f>IF(ISBLANK(C933),"",(POWER(E933-AVERAGE(E:E),2)+POWER(F933-AVERAGE(F:F),2)))</f>
        <v/>
      </c>
      <c r="H933" s="5"/>
      <c r="I933" s="5"/>
      <c r="J933" s="5"/>
      <c r="K933" s="5"/>
      <c r="L933" s="5"/>
      <c r="M933" s="5"/>
      <c r="N933" s="5"/>
      <c r="O933" s="5"/>
      <c r="P933" s="5"/>
      <c r="Q933" s="5"/>
    </row>
    <row r="934" spans="1:17" ht="12.75">
      <c r="A934" s="194"/>
      <c r="B934" s="188"/>
      <c r="C934" s="166"/>
      <c r="D934" s="188"/>
      <c r="E934" s="131" t="str">
        <f t="shared" ref="E934:F934" si="930">IFERROR(C934/($B934*$H$4),"")</f>
        <v/>
      </c>
      <c r="F934" s="131" t="str">
        <f t="shared" si="930"/>
        <v/>
      </c>
      <c r="G934" s="131" t="str">
        <f>IF(ISBLANK(C934),"",(POWER(E934-AVERAGE(E:E),2)+POWER(F934-AVERAGE(F:F),2)))</f>
        <v/>
      </c>
      <c r="H934" s="5"/>
      <c r="I934" s="5"/>
      <c r="J934" s="5"/>
      <c r="K934" s="5"/>
      <c r="L934" s="5"/>
      <c r="M934" s="5"/>
      <c r="N934" s="5"/>
      <c r="O934" s="5"/>
      <c r="P934" s="5"/>
      <c r="Q934" s="5"/>
    </row>
    <row r="935" spans="1:17" ht="12.75">
      <c r="A935" s="194"/>
      <c r="B935" s="188"/>
      <c r="C935" s="166"/>
      <c r="D935" s="188"/>
      <c r="E935" s="131" t="str">
        <f t="shared" ref="E935:F935" si="931">IFERROR(C935/($B935*$H$4),"")</f>
        <v/>
      </c>
      <c r="F935" s="131" t="str">
        <f t="shared" si="931"/>
        <v/>
      </c>
      <c r="G935" s="131" t="str">
        <f>IF(ISBLANK(C935),"",(POWER(E935-AVERAGE(E:E),2)+POWER(F935-AVERAGE(F:F),2)))</f>
        <v/>
      </c>
      <c r="H935" s="5"/>
      <c r="I935" s="5"/>
      <c r="J935" s="5"/>
      <c r="K935" s="5"/>
      <c r="L935" s="5"/>
      <c r="M935" s="5"/>
      <c r="N935" s="5"/>
      <c r="O935" s="5"/>
      <c r="P935" s="5"/>
      <c r="Q935" s="5"/>
    </row>
    <row r="936" spans="1:17" ht="12.75">
      <c r="A936" s="194"/>
      <c r="B936" s="188"/>
      <c r="C936" s="166"/>
      <c r="D936" s="188"/>
      <c r="E936" s="131" t="str">
        <f t="shared" ref="E936:F936" si="932">IFERROR(C936/($B936*$H$4),"")</f>
        <v/>
      </c>
      <c r="F936" s="131" t="str">
        <f t="shared" si="932"/>
        <v/>
      </c>
      <c r="G936" s="131" t="str">
        <f>IF(ISBLANK(C936),"",(POWER(E936-AVERAGE(E:E),2)+POWER(F936-AVERAGE(F:F),2)))</f>
        <v/>
      </c>
      <c r="H936" s="5"/>
      <c r="I936" s="5"/>
      <c r="J936" s="5"/>
      <c r="K936" s="5"/>
      <c r="L936" s="5"/>
      <c r="M936" s="5"/>
      <c r="N936" s="5"/>
      <c r="O936" s="5"/>
      <c r="P936" s="5"/>
      <c r="Q936" s="5"/>
    </row>
    <row r="937" spans="1:17" ht="12.75">
      <c r="A937" s="194"/>
      <c r="B937" s="188"/>
      <c r="C937" s="166"/>
      <c r="D937" s="188"/>
      <c r="E937" s="131" t="str">
        <f t="shared" ref="E937:F937" si="933">IFERROR(C937/($B937*$H$4),"")</f>
        <v/>
      </c>
      <c r="F937" s="131" t="str">
        <f t="shared" si="933"/>
        <v/>
      </c>
      <c r="G937" s="131" t="str">
        <f>IF(ISBLANK(C937),"",(POWER(E937-AVERAGE(E:E),2)+POWER(F937-AVERAGE(F:F),2)))</f>
        <v/>
      </c>
      <c r="H937" s="5"/>
      <c r="I937" s="5"/>
      <c r="J937" s="5"/>
      <c r="K937" s="5"/>
      <c r="L937" s="5"/>
      <c r="M937" s="5"/>
      <c r="N937" s="5"/>
      <c r="O937" s="5"/>
      <c r="P937" s="5"/>
      <c r="Q937" s="5"/>
    </row>
    <row r="938" spans="1:17" ht="12.75">
      <c r="A938" s="194"/>
      <c r="B938" s="188"/>
      <c r="C938" s="166"/>
      <c r="D938" s="188"/>
      <c r="E938" s="131" t="str">
        <f t="shared" ref="E938:F938" si="934">IFERROR(C938/($B938*$H$4),"")</f>
        <v/>
      </c>
      <c r="F938" s="131" t="str">
        <f t="shared" si="934"/>
        <v/>
      </c>
      <c r="G938" s="131" t="str">
        <f>IF(ISBLANK(C938),"",(POWER(E938-AVERAGE(E:E),2)+POWER(F938-AVERAGE(F:F),2)))</f>
        <v/>
      </c>
      <c r="H938" s="5"/>
      <c r="I938" s="5"/>
      <c r="J938" s="5"/>
      <c r="K938" s="5"/>
      <c r="L938" s="5"/>
      <c r="M938" s="5"/>
      <c r="N938" s="5"/>
      <c r="O938" s="5"/>
      <c r="P938" s="5"/>
      <c r="Q938" s="5"/>
    </row>
    <row r="939" spans="1:17" ht="12.75">
      <c r="A939" s="194"/>
      <c r="B939" s="188"/>
      <c r="C939" s="166"/>
      <c r="D939" s="188"/>
      <c r="E939" s="131" t="str">
        <f t="shared" ref="E939:F939" si="935">IFERROR(C939/($B939*$H$4),"")</f>
        <v/>
      </c>
      <c r="F939" s="131" t="str">
        <f t="shared" si="935"/>
        <v/>
      </c>
      <c r="G939" s="131" t="str">
        <f>IF(ISBLANK(C939),"",(POWER(E939-AVERAGE(E:E),2)+POWER(F939-AVERAGE(F:F),2)))</f>
        <v/>
      </c>
      <c r="H939" s="5"/>
      <c r="I939" s="5"/>
      <c r="J939" s="5"/>
      <c r="K939" s="5"/>
      <c r="L939" s="5"/>
      <c r="M939" s="5"/>
      <c r="N939" s="5"/>
      <c r="O939" s="5"/>
      <c r="P939" s="5"/>
      <c r="Q939" s="5"/>
    </row>
    <row r="940" spans="1:17" ht="12.75">
      <c r="A940" s="194"/>
      <c r="B940" s="188"/>
      <c r="C940" s="166"/>
      <c r="D940" s="188"/>
      <c r="E940" s="131" t="str">
        <f t="shared" ref="E940:F940" si="936">IFERROR(C940/($B940*$H$4),"")</f>
        <v/>
      </c>
      <c r="F940" s="131" t="str">
        <f t="shared" si="936"/>
        <v/>
      </c>
      <c r="G940" s="131" t="str">
        <f>IF(ISBLANK(C940),"",(POWER(E940-AVERAGE(E:E),2)+POWER(F940-AVERAGE(F:F),2)))</f>
        <v/>
      </c>
      <c r="H940" s="5"/>
      <c r="I940" s="5"/>
      <c r="J940" s="5"/>
      <c r="K940" s="5"/>
      <c r="L940" s="5"/>
      <c r="M940" s="5"/>
      <c r="N940" s="5"/>
      <c r="O940" s="5"/>
      <c r="P940" s="5"/>
      <c r="Q940" s="5"/>
    </row>
    <row r="941" spans="1:17" ht="12.75">
      <c r="A941" s="194"/>
      <c r="B941" s="188"/>
      <c r="C941" s="166"/>
      <c r="D941" s="188"/>
      <c r="E941" s="131" t="str">
        <f t="shared" ref="E941:F941" si="937">IFERROR(C941/($B941*$H$4),"")</f>
        <v/>
      </c>
      <c r="F941" s="131" t="str">
        <f t="shared" si="937"/>
        <v/>
      </c>
      <c r="G941" s="131" t="str">
        <f>IF(ISBLANK(C941),"",(POWER(E941-AVERAGE(E:E),2)+POWER(F941-AVERAGE(F:F),2)))</f>
        <v/>
      </c>
      <c r="H941" s="5"/>
      <c r="I941" s="5"/>
      <c r="J941" s="5"/>
      <c r="K941" s="5"/>
      <c r="L941" s="5"/>
      <c r="M941" s="5"/>
      <c r="N941" s="5"/>
      <c r="O941" s="5"/>
      <c r="P941" s="5"/>
      <c r="Q941" s="5"/>
    </row>
    <row r="942" spans="1:17" ht="12.75">
      <c r="A942" s="194"/>
      <c r="B942" s="188"/>
      <c r="C942" s="166"/>
      <c r="D942" s="188"/>
      <c r="E942" s="131" t="str">
        <f t="shared" ref="E942:F942" si="938">IFERROR(C942/($B942*$H$4),"")</f>
        <v/>
      </c>
      <c r="F942" s="131" t="str">
        <f t="shared" si="938"/>
        <v/>
      </c>
      <c r="G942" s="131" t="str">
        <f>IF(ISBLANK(C942),"",(POWER(E942-AVERAGE(E:E),2)+POWER(F942-AVERAGE(F:F),2)))</f>
        <v/>
      </c>
      <c r="H942" s="5"/>
      <c r="I942" s="5"/>
      <c r="J942" s="5"/>
      <c r="K942" s="5"/>
      <c r="L942" s="5"/>
      <c r="M942" s="5"/>
      <c r="N942" s="5"/>
      <c r="O942" s="5"/>
      <c r="P942" s="5"/>
      <c r="Q942" s="5"/>
    </row>
    <row r="943" spans="1:17" ht="12.75">
      <c r="A943" s="194"/>
      <c r="B943" s="188"/>
      <c r="C943" s="166"/>
      <c r="D943" s="188"/>
      <c r="E943" s="131" t="str">
        <f t="shared" ref="E943:F943" si="939">IFERROR(C943/($B943*$H$4),"")</f>
        <v/>
      </c>
      <c r="F943" s="131" t="str">
        <f t="shared" si="939"/>
        <v/>
      </c>
      <c r="G943" s="131" t="str">
        <f>IF(ISBLANK(C943),"",(POWER(E943-AVERAGE(E:E),2)+POWER(F943-AVERAGE(F:F),2)))</f>
        <v/>
      </c>
      <c r="H943" s="5"/>
      <c r="I943" s="5"/>
      <c r="J943" s="5"/>
      <c r="K943" s="5"/>
      <c r="L943" s="5"/>
      <c r="M943" s="5"/>
      <c r="N943" s="5"/>
      <c r="O943" s="5"/>
      <c r="P943" s="5"/>
      <c r="Q943" s="5"/>
    </row>
    <row r="944" spans="1:17" ht="12.75">
      <c r="A944" s="194"/>
      <c r="B944" s="188"/>
      <c r="C944" s="166"/>
      <c r="D944" s="188"/>
      <c r="E944" s="131" t="str">
        <f t="shared" ref="E944:F944" si="940">IFERROR(C944/($B944*$H$4),"")</f>
        <v/>
      </c>
      <c r="F944" s="131" t="str">
        <f t="shared" si="940"/>
        <v/>
      </c>
      <c r="G944" s="131" t="str">
        <f>IF(ISBLANK(C944),"",(POWER(E944-AVERAGE(E:E),2)+POWER(F944-AVERAGE(F:F),2)))</f>
        <v/>
      </c>
      <c r="H944" s="5"/>
      <c r="I944" s="5"/>
      <c r="J944" s="5"/>
      <c r="K944" s="5"/>
      <c r="L944" s="5"/>
      <c r="M944" s="5"/>
      <c r="N944" s="5"/>
      <c r="O944" s="5"/>
      <c r="P944" s="5"/>
      <c r="Q944" s="5"/>
    </row>
    <row r="945" spans="1:17" ht="12.75">
      <c r="A945" s="194"/>
      <c r="B945" s="188"/>
      <c r="C945" s="166"/>
      <c r="D945" s="188"/>
      <c r="E945" s="131" t="str">
        <f t="shared" ref="E945:F945" si="941">IFERROR(C945/($B945*$H$4),"")</f>
        <v/>
      </c>
      <c r="F945" s="131" t="str">
        <f t="shared" si="941"/>
        <v/>
      </c>
      <c r="G945" s="131" t="str">
        <f>IF(ISBLANK(C945),"",(POWER(E945-AVERAGE(E:E),2)+POWER(F945-AVERAGE(F:F),2)))</f>
        <v/>
      </c>
      <c r="H945" s="5"/>
      <c r="I945" s="5"/>
      <c r="J945" s="5"/>
      <c r="K945" s="5"/>
      <c r="L945" s="5"/>
      <c r="M945" s="5"/>
      <c r="N945" s="5"/>
      <c r="O945" s="5"/>
      <c r="P945" s="5"/>
      <c r="Q945" s="5"/>
    </row>
    <row r="946" spans="1:17" ht="12.75">
      <c r="A946" s="194"/>
      <c r="B946" s="188"/>
      <c r="C946" s="166"/>
      <c r="D946" s="188"/>
      <c r="E946" s="131" t="str">
        <f t="shared" ref="E946:F946" si="942">IFERROR(C946/($B946*$H$4),"")</f>
        <v/>
      </c>
      <c r="F946" s="131" t="str">
        <f t="shared" si="942"/>
        <v/>
      </c>
      <c r="G946" s="131" t="str">
        <f>IF(ISBLANK(C946),"",(POWER(E946-AVERAGE(E:E),2)+POWER(F946-AVERAGE(F:F),2)))</f>
        <v/>
      </c>
      <c r="H946" s="5"/>
      <c r="I946" s="5"/>
      <c r="J946" s="5"/>
      <c r="K946" s="5"/>
      <c r="L946" s="5"/>
      <c r="M946" s="5"/>
      <c r="N946" s="5"/>
      <c r="O946" s="5"/>
      <c r="P946" s="5"/>
      <c r="Q946" s="5"/>
    </row>
    <row r="947" spans="1:17" ht="12.75">
      <c r="A947" s="194"/>
      <c r="B947" s="188"/>
      <c r="C947" s="166"/>
      <c r="D947" s="188"/>
      <c r="E947" s="131" t="str">
        <f t="shared" ref="E947:F947" si="943">IFERROR(C947/($B947*$H$4),"")</f>
        <v/>
      </c>
      <c r="F947" s="131" t="str">
        <f t="shared" si="943"/>
        <v/>
      </c>
      <c r="G947" s="131" t="str">
        <f>IF(ISBLANK(C947),"",(POWER(E947-AVERAGE(E:E),2)+POWER(F947-AVERAGE(F:F),2)))</f>
        <v/>
      </c>
      <c r="H947" s="5"/>
      <c r="I947" s="5"/>
      <c r="J947" s="5"/>
      <c r="K947" s="5"/>
      <c r="L947" s="5"/>
      <c r="M947" s="5"/>
      <c r="N947" s="5"/>
      <c r="O947" s="5"/>
      <c r="P947" s="5"/>
      <c r="Q947" s="5"/>
    </row>
    <row r="948" spans="1:17" ht="12.75">
      <c r="A948" s="194"/>
      <c r="B948" s="188"/>
      <c r="C948" s="166"/>
      <c r="D948" s="188"/>
      <c r="E948" s="131" t="str">
        <f t="shared" ref="E948:F948" si="944">IFERROR(C948/($B948*$H$4),"")</f>
        <v/>
      </c>
      <c r="F948" s="131" t="str">
        <f t="shared" si="944"/>
        <v/>
      </c>
      <c r="G948" s="131" t="str">
        <f>IF(ISBLANK(C948),"",(POWER(E948-AVERAGE(E:E),2)+POWER(F948-AVERAGE(F:F),2)))</f>
        <v/>
      </c>
      <c r="H948" s="5"/>
      <c r="I948" s="5"/>
      <c r="J948" s="5"/>
      <c r="K948" s="5"/>
      <c r="L948" s="5"/>
      <c r="M948" s="5"/>
      <c r="N948" s="5"/>
      <c r="O948" s="5"/>
      <c r="P948" s="5"/>
      <c r="Q948" s="5"/>
    </row>
    <row r="949" spans="1:17" ht="12.75">
      <c r="A949" s="194"/>
      <c r="B949" s="188"/>
      <c r="C949" s="166"/>
      <c r="D949" s="188"/>
      <c r="E949" s="131" t="str">
        <f t="shared" ref="E949:F949" si="945">IFERROR(C949/($B949*$H$4),"")</f>
        <v/>
      </c>
      <c r="F949" s="131" t="str">
        <f t="shared" si="945"/>
        <v/>
      </c>
      <c r="G949" s="131" t="str">
        <f>IF(ISBLANK(C949),"",(POWER(E949-AVERAGE(E:E),2)+POWER(F949-AVERAGE(F:F),2)))</f>
        <v/>
      </c>
      <c r="H949" s="5"/>
      <c r="I949" s="5"/>
      <c r="J949" s="5"/>
      <c r="K949" s="5"/>
      <c r="L949" s="5"/>
      <c r="M949" s="5"/>
      <c r="N949" s="5"/>
      <c r="O949" s="5"/>
      <c r="P949" s="5"/>
      <c r="Q949" s="5"/>
    </row>
    <row r="950" spans="1:17" ht="12.75">
      <c r="A950" s="194"/>
      <c r="B950" s="188"/>
      <c r="C950" s="166"/>
      <c r="D950" s="188"/>
      <c r="E950" s="131" t="str">
        <f t="shared" ref="E950:F950" si="946">IFERROR(C950/($B950*$H$4),"")</f>
        <v/>
      </c>
      <c r="F950" s="131" t="str">
        <f t="shared" si="946"/>
        <v/>
      </c>
      <c r="G950" s="131" t="str">
        <f>IF(ISBLANK(C950),"",(POWER(E950-AVERAGE(E:E),2)+POWER(F950-AVERAGE(F:F),2)))</f>
        <v/>
      </c>
      <c r="H950" s="5"/>
      <c r="I950" s="5"/>
      <c r="J950" s="5"/>
      <c r="K950" s="5"/>
      <c r="L950" s="5"/>
      <c r="M950" s="5"/>
      <c r="N950" s="5"/>
      <c r="O950" s="5"/>
      <c r="P950" s="5"/>
      <c r="Q950" s="5"/>
    </row>
    <row r="951" spans="1:17" ht="12.75">
      <c r="A951" s="194"/>
      <c r="B951" s="188"/>
      <c r="C951" s="166"/>
      <c r="D951" s="188"/>
      <c r="E951" s="131" t="str">
        <f t="shared" ref="E951:F951" si="947">IFERROR(C951/($B951*$H$4),"")</f>
        <v/>
      </c>
      <c r="F951" s="131" t="str">
        <f t="shared" si="947"/>
        <v/>
      </c>
      <c r="G951" s="131" t="str">
        <f>IF(ISBLANK(C951),"",(POWER(E951-AVERAGE(E:E),2)+POWER(F951-AVERAGE(F:F),2)))</f>
        <v/>
      </c>
      <c r="H951" s="5"/>
      <c r="I951" s="5"/>
      <c r="J951" s="5"/>
      <c r="K951" s="5"/>
      <c r="L951" s="5"/>
      <c r="M951" s="5"/>
      <c r="N951" s="5"/>
      <c r="O951" s="5"/>
      <c r="P951" s="5"/>
      <c r="Q951" s="5"/>
    </row>
    <row r="952" spans="1:17" ht="12.75">
      <c r="A952" s="194"/>
      <c r="B952" s="188"/>
      <c r="C952" s="166"/>
      <c r="D952" s="188"/>
      <c r="E952" s="131" t="str">
        <f t="shared" ref="E952:F952" si="948">IFERROR(C952/($B952*$H$4),"")</f>
        <v/>
      </c>
      <c r="F952" s="131" t="str">
        <f t="shared" si="948"/>
        <v/>
      </c>
      <c r="G952" s="131" t="str">
        <f>IF(ISBLANK(C952),"",(POWER(E952-AVERAGE(E:E),2)+POWER(F952-AVERAGE(F:F),2)))</f>
        <v/>
      </c>
      <c r="H952" s="5"/>
      <c r="I952" s="5"/>
      <c r="J952" s="5"/>
      <c r="K952" s="5"/>
      <c r="L952" s="5"/>
      <c r="M952" s="5"/>
      <c r="N952" s="5"/>
      <c r="O952" s="5"/>
      <c r="P952" s="5"/>
      <c r="Q952" s="5"/>
    </row>
    <row r="953" spans="1:17" ht="12.75">
      <c r="A953" s="194"/>
      <c r="B953" s="188"/>
      <c r="C953" s="166"/>
      <c r="D953" s="188"/>
      <c r="E953" s="131" t="str">
        <f t="shared" ref="E953:F953" si="949">IFERROR(C953/($B953*$H$4),"")</f>
        <v/>
      </c>
      <c r="F953" s="131" t="str">
        <f t="shared" si="949"/>
        <v/>
      </c>
      <c r="G953" s="131" t="str">
        <f>IF(ISBLANK(C953),"",(POWER(E953-AVERAGE(E:E),2)+POWER(F953-AVERAGE(F:F),2)))</f>
        <v/>
      </c>
      <c r="H953" s="5"/>
      <c r="I953" s="5"/>
      <c r="J953" s="5"/>
      <c r="K953" s="5"/>
      <c r="L953" s="5"/>
      <c r="M953" s="5"/>
      <c r="N953" s="5"/>
      <c r="O953" s="5"/>
      <c r="P953" s="5"/>
      <c r="Q953" s="5"/>
    </row>
    <row r="954" spans="1:17" ht="12.75">
      <c r="A954" s="194"/>
      <c r="B954" s="188"/>
      <c r="C954" s="166"/>
      <c r="D954" s="188"/>
      <c r="E954" s="131" t="str">
        <f t="shared" ref="E954:F954" si="950">IFERROR(C954/($B954*$H$4),"")</f>
        <v/>
      </c>
      <c r="F954" s="131" t="str">
        <f t="shared" si="950"/>
        <v/>
      </c>
      <c r="G954" s="131" t="str">
        <f>IF(ISBLANK(C954),"",(POWER(E954-AVERAGE(E:E),2)+POWER(F954-AVERAGE(F:F),2)))</f>
        <v/>
      </c>
      <c r="H954" s="5"/>
      <c r="I954" s="5"/>
      <c r="J954" s="5"/>
      <c r="K954" s="5"/>
      <c r="L954" s="5"/>
      <c r="M954" s="5"/>
      <c r="N954" s="5"/>
      <c r="O954" s="5"/>
      <c r="P954" s="5"/>
      <c r="Q954" s="5"/>
    </row>
    <row r="955" spans="1:17" ht="12.75">
      <c r="A955" s="194"/>
      <c r="B955" s="188"/>
      <c r="C955" s="166"/>
      <c r="D955" s="188"/>
      <c r="E955" s="131" t="str">
        <f t="shared" ref="E955:F955" si="951">IFERROR(C955/($B955*$H$4),"")</f>
        <v/>
      </c>
      <c r="F955" s="131" t="str">
        <f t="shared" si="951"/>
        <v/>
      </c>
      <c r="G955" s="131" t="str">
        <f>IF(ISBLANK(C955),"",(POWER(E955-AVERAGE(E:E),2)+POWER(F955-AVERAGE(F:F),2)))</f>
        <v/>
      </c>
      <c r="H955" s="5"/>
      <c r="I955" s="5"/>
      <c r="J955" s="5"/>
      <c r="K955" s="5"/>
      <c r="L955" s="5"/>
      <c r="M955" s="5"/>
      <c r="N955" s="5"/>
      <c r="O955" s="5"/>
      <c r="P955" s="5"/>
      <c r="Q955" s="5"/>
    </row>
    <row r="956" spans="1:17" ht="12.75">
      <c r="A956" s="194"/>
      <c r="B956" s="188"/>
      <c r="C956" s="166"/>
      <c r="D956" s="188"/>
      <c r="E956" s="131" t="str">
        <f t="shared" ref="E956:F956" si="952">IFERROR(C956/($B956*$H$4),"")</f>
        <v/>
      </c>
      <c r="F956" s="131" t="str">
        <f t="shared" si="952"/>
        <v/>
      </c>
      <c r="G956" s="131" t="str">
        <f>IF(ISBLANK(C956),"",(POWER(E956-AVERAGE(E:E),2)+POWER(F956-AVERAGE(F:F),2)))</f>
        <v/>
      </c>
      <c r="H956" s="5"/>
      <c r="I956" s="5"/>
      <c r="J956" s="5"/>
      <c r="K956" s="5"/>
      <c r="L956" s="5"/>
      <c r="M956" s="5"/>
      <c r="N956" s="5"/>
      <c r="O956" s="5"/>
      <c r="P956" s="5"/>
      <c r="Q956" s="5"/>
    </row>
    <row r="957" spans="1:17" ht="12.75">
      <c r="A957" s="194"/>
      <c r="B957" s="188"/>
      <c r="C957" s="166"/>
      <c r="D957" s="188"/>
      <c r="E957" s="131" t="str">
        <f t="shared" ref="E957:F957" si="953">IFERROR(C957/($B957*$H$4),"")</f>
        <v/>
      </c>
      <c r="F957" s="131" t="str">
        <f t="shared" si="953"/>
        <v/>
      </c>
      <c r="G957" s="131" t="str">
        <f>IF(ISBLANK(C957),"",(POWER(E957-AVERAGE(E:E),2)+POWER(F957-AVERAGE(F:F),2)))</f>
        <v/>
      </c>
      <c r="H957" s="5"/>
      <c r="I957" s="5"/>
      <c r="J957" s="5"/>
      <c r="K957" s="5"/>
      <c r="L957" s="5"/>
      <c r="M957" s="5"/>
      <c r="N957" s="5"/>
      <c r="O957" s="5"/>
      <c r="P957" s="5"/>
      <c r="Q957" s="5"/>
    </row>
    <row r="958" spans="1:17" ht="12.75">
      <c r="A958" s="194"/>
      <c r="B958" s="188"/>
      <c r="C958" s="166"/>
      <c r="D958" s="188"/>
      <c r="E958" s="131" t="str">
        <f t="shared" ref="E958:F958" si="954">IFERROR(C958/($B958*$H$4),"")</f>
        <v/>
      </c>
      <c r="F958" s="131" t="str">
        <f t="shared" si="954"/>
        <v/>
      </c>
      <c r="G958" s="131" t="str">
        <f>IF(ISBLANK(C958),"",(POWER(E958-AVERAGE(E:E),2)+POWER(F958-AVERAGE(F:F),2)))</f>
        <v/>
      </c>
      <c r="H958" s="5"/>
      <c r="I958" s="5"/>
      <c r="J958" s="5"/>
      <c r="K958" s="5"/>
      <c r="L958" s="5"/>
      <c r="M958" s="5"/>
      <c r="N958" s="5"/>
      <c r="O958" s="5"/>
      <c r="P958" s="5"/>
      <c r="Q958" s="5"/>
    </row>
    <row r="959" spans="1:17" ht="12.75">
      <c r="A959" s="194"/>
      <c r="B959" s="188"/>
      <c r="C959" s="166"/>
      <c r="D959" s="188"/>
      <c r="E959" s="131" t="str">
        <f t="shared" ref="E959:F959" si="955">IFERROR(C959/($B959*$H$4),"")</f>
        <v/>
      </c>
      <c r="F959" s="131" t="str">
        <f t="shared" si="955"/>
        <v/>
      </c>
      <c r="G959" s="131" t="str">
        <f>IF(ISBLANK(C959),"",(POWER(E959-AVERAGE(E:E),2)+POWER(F959-AVERAGE(F:F),2)))</f>
        <v/>
      </c>
      <c r="H959" s="5"/>
      <c r="I959" s="5"/>
      <c r="J959" s="5"/>
      <c r="K959" s="5"/>
      <c r="L959" s="5"/>
      <c r="M959" s="5"/>
      <c r="N959" s="5"/>
      <c r="O959" s="5"/>
      <c r="P959" s="5"/>
      <c r="Q959" s="5"/>
    </row>
    <row r="960" spans="1:17" ht="12.75">
      <c r="A960" s="194"/>
      <c r="B960" s="188"/>
      <c r="C960" s="166"/>
      <c r="D960" s="188"/>
      <c r="E960" s="131" t="str">
        <f t="shared" ref="E960:F960" si="956">IFERROR(C960/($B960*$H$4),"")</f>
        <v/>
      </c>
      <c r="F960" s="131" t="str">
        <f t="shared" si="956"/>
        <v/>
      </c>
      <c r="G960" s="131" t="str">
        <f>IF(ISBLANK(C960),"",(POWER(E960-AVERAGE(E:E),2)+POWER(F960-AVERAGE(F:F),2)))</f>
        <v/>
      </c>
      <c r="H960" s="5"/>
      <c r="I960" s="5"/>
      <c r="J960" s="5"/>
      <c r="K960" s="5"/>
      <c r="L960" s="5"/>
      <c r="M960" s="5"/>
      <c r="N960" s="5"/>
      <c r="O960" s="5"/>
      <c r="P960" s="5"/>
      <c r="Q960" s="5"/>
    </row>
    <row r="961" spans="1:17" ht="12.75">
      <c r="A961" s="194"/>
      <c r="B961" s="188"/>
      <c r="C961" s="166"/>
      <c r="D961" s="188"/>
      <c r="E961" s="131" t="str">
        <f t="shared" ref="E961:F961" si="957">IFERROR(C961/($B961*$H$4),"")</f>
        <v/>
      </c>
      <c r="F961" s="131" t="str">
        <f t="shared" si="957"/>
        <v/>
      </c>
      <c r="G961" s="131" t="str">
        <f>IF(ISBLANK(C961),"",(POWER(E961-AVERAGE(E:E),2)+POWER(F961-AVERAGE(F:F),2)))</f>
        <v/>
      </c>
      <c r="H961" s="5"/>
      <c r="I961" s="5"/>
      <c r="J961" s="5"/>
      <c r="K961" s="5"/>
      <c r="L961" s="5"/>
      <c r="M961" s="5"/>
      <c r="N961" s="5"/>
      <c r="O961" s="5"/>
      <c r="P961" s="5"/>
      <c r="Q961" s="5"/>
    </row>
    <row r="962" spans="1:17" ht="12.75">
      <c r="A962" s="194"/>
      <c r="B962" s="188"/>
      <c r="C962" s="166"/>
      <c r="D962" s="188"/>
      <c r="E962" s="131" t="str">
        <f t="shared" ref="E962:F962" si="958">IFERROR(C962/($B962*$H$4),"")</f>
        <v/>
      </c>
      <c r="F962" s="131" t="str">
        <f t="shared" si="958"/>
        <v/>
      </c>
      <c r="G962" s="131" t="str">
        <f>IF(ISBLANK(C962),"",(POWER(E962-AVERAGE(E:E),2)+POWER(F962-AVERAGE(F:F),2)))</f>
        <v/>
      </c>
      <c r="H962" s="5"/>
      <c r="I962" s="5"/>
      <c r="J962" s="5"/>
      <c r="K962" s="5"/>
      <c r="L962" s="5"/>
      <c r="M962" s="5"/>
      <c r="N962" s="5"/>
      <c r="O962" s="5"/>
      <c r="P962" s="5"/>
      <c r="Q962" s="5"/>
    </row>
    <row r="963" spans="1:17" ht="12.75">
      <c r="A963" s="194"/>
      <c r="B963" s="188"/>
      <c r="C963" s="166"/>
      <c r="D963" s="188"/>
      <c r="E963" s="131" t="str">
        <f t="shared" ref="E963:F963" si="959">IFERROR(C963/($B963*$H$4),"")</f>
        <v/>
      </c>
      <c r="F963" s="131" t="str">
        <f t="shared" si="959"/>
        <v/>
      </c>
      <c r="G963" s="131" t="str">
        <f>IF(ISBLANK(C963),"",(POWER(E963-AVERAGE(E:E),2)+POWER(F963-AVERAGE(F:F),2)))</f>
        <v/>
      </c>
      <c r="H963" s="5"/>
      <c r="I963" s="5"/>
      <c r="J963" s="5"/>
      <c r="K963" s="5"/>
      <c r="L963" s="5"/>
      <c r="M963" s="5"/>
      <c r="N963" s="5"/>
      <c r="O963" s="5"/>
      <c r="P963" s="5"/>
      <c r="Q963" s="5"/>
    </row>
    <row r="964" spans="1:17" ht="12.75">
      <c r="A964" s="194"/>
      <c r="B964" s="188"/>
      <c r="C964" s="166"/>
      <c r="D964" s="188"/>
      <c r="E964" s="131" t="str">
        <f t="shared" ref="E964:F964" si="960">IFERROR(C964/($B964*$H$4),"")</f>
        <v/>
      </c>
      <c r="F964" s="131" t="str">
        <f t="shared" si="960"/>
        <v/>
      </c>
      <c r="G964" s="131" t="str">
        <f>IF(ISBLANK(C964),"",(POWER(E964-AVERAGE(E:E),2)+POWER(F964-AVERAGE(F:F),2)))</f>
        <v/>
      </c>
      <c r="H964" s="5"/>
      <c r="I964" s="5"/>
      <c r="J964" s="5"/>
      <c r="K964" s="5"/>
      <c r="L964" s="5"/>
      <c r="M964" s="5"/>
      <c r="N964" s="5"/>
      <c r="O964" s="5"/>
      <c r="P964" s="5"/>
      <c r="Q964" s="5"/>
    </row>
    <row r="965" spans="1:17" ht="12.75">
      <c r="A965" s="194"/>
      <c r="B965" s="188"/>
      <c r="C965" s="166"/>
      <c r="D965" s="188"/>
      <c r="E965" s="131" t="str">
        <f t="shared" ref="E965:F965" si="961">IFERROR(C965/($B965*$H$4),"")</f>
        <v/>
      </c>
      <c r="F965" s="131" t="str">
        <f t="shared" si="961"/>
        <v/>
      </c>
      <c r="G965" s="131" t="str">
        <f>IF(ISBLANK(C965),"",(POWER(E965-AVERAGE(E:E),2)+POWER(F965-AVERAGE(F:F),2)))</f>
        <v/>
      </c>
      <c r="H965" s="5"/>
      <c r="I965" s="5"/>
      <c r="J965" s="5"/>
      <c r="K965" s="5"/>
      <c r="L965" s="5"/>
      <c r="M965" s="5"/>
      <c r="N965" s="5"/>
      <c r="O965" s="5"/>
      <c r="P965" s="5"/>
      <c r="Q965" s="5"/>
    </row>
    <row r="966" spans="1:17" ht="12.75">
      <c r="A966" s="194"/>
      <c r="B966" s="188"/>
      <c r="C966" s="166"/>
      <c r="D966" s="188"/>
      <c r="E966" s="131" t="str">
        <f t="shared" ref="E966:F966" si="962">IFERROR(C966/($B966*$H$4),"")</f>
        <v/>
      </c>
      <c r="F966" s="131" t="str">
        <f t="shared" si="962"/>
        <v/>
      </c>
      <c r="G966" s="131" t="str">
        <f>IF(ISBLANK(C966),"",(POWER(E966-AVERAGE(E:E),2)+POWER(F966-AVERAGE(F:F),2)))</f>
        <v/>
      </c>
      <c r="H966" s="5"/>
      <c r="I966" s="5"/>
      <c r="J966" s="5"/>
      <c r="K966" s="5"/>
      <c r="L966" s="5"/>
      <c r="M966" s="5"/>
      <c r="N966" s="5"/>
      <c r="O966" s="5"/>
      <c r="P966" s="5"/>
      <c r="Q966" s="5"/>
    </row>
    <row r="967" spans="1:17" ht="12.75">
      <c r="A967" s="194"/>
      <c r="B967" s="188"/>
      <c r="C967" s="166"/>
      <c r="D967" s="188"/>
      <c r="E967" s="131" t="str">
        <f t="shared" ref="E967:F967" si="963">IFERROR(C967/($B967*$H$4),"")</f>
        <v/>
      </c>
      <c r="F967" s="131" t="str">
        <f t="shared" si="963"/>
        <v/>
      </c>
      <c r="G967" s="131" t="str">
        <f>IF(ISBLANK(C967),"",(POWER(E967-AVERAGE(E:E),2)+POWER(F967-AVERAGE(F:F),2)))</f>
        <v/>
      </c>
      <c r="H967" s="5"/>
      <c r="I967" s="5"/>
      <c r="J967" s="5"/>
      <c r="K967" s="5"/>
      <c r="L967" s="5"/>
      <c r="M967" s="5"/>
      <c r="N967" s="5"/>
      <c r="O967" s="5"/>
      <c r="P967" s="5"/>
      <c r="Q967" s="5"/>
    </row>
    <row r="968" spans="1:17" ht="12.75">
      <c r="A968" s="194"/>
      <c r="B968" s="188"/>
      <c r="C968" s="166"/>
      <c r="D968" s="188"/>
      <c r="E968" s="131" t="str">
        <f t="shared" ref="E968:F968" si="964">IFERROR(C968/($B968*$H$4),"")</f>
        <v/>
      </c>
      <c r="F968" s="131" t="str">
        <f t="shared" si="964"/>
        <v/>
      </c>
      <c r="G968" s="131" t="str">
        <f>IF(ISBLANK(C968),"",(POWER(E968-AVERAGE(E:E),2)+POWER(F968-AVERAGE(F:F),2)))</f>
        <v/>
      </c>
      <c r="H968" s="5"/>
      <c r="I968" s="5"/>
      <c r="J968" s="5"/>
      <c r="K968" s="5"/>
      <c r="L968" s="5"/>
      <c r="M968" s="5"/>
      <c r="N968" s="5"/>
      <c r="O968" s="5"/>
      <c r="P968" s="5"/>
      <c r="Q968" s="5"/>
    </row>
    <row r="969" spans="1:17" ht="12.75">
      <c r="A969" s="194"/>
      <c r="B969" s="188"/>
      <c r="C969" s="166"/>
      <c r="D969" s="188"/>
      <c r="E969" s="131" t="str">
        <f t="shared" ref="E969:F969" si="965">IFERROR(C969/($B969*$H$4),"")</f>
        <v/>
      </c>
      <c r="F969" s="131" t="str">
        <f t="shared" si="965"/>
        <v/>
      </c>
      <c r="G969" s="131" t="str">
        <f>IF(ISBLANK(C969),"",(POWER(E969-AVERAGE(E:E),2)+POWER(F969-AVERAGE(F:F),2)))</f>
        <v/>
      </c>
      <c r="H969" s="5"/>
      <c r="I969" s="5"/>
      <c r="J969" s="5"/>
      <c r="K969" s="5"/>
      <c r="L969" s="5"/>
      <c r="M969" s="5"/>
      <c r="N969" s="5"/>
      <c r="O969" s="5"/>
      <c r="P969" s="5"/>
      <c r="Q969" s="5"/>
    </row>
    <row r="970" spans="1:17" ht="12.75">
      <c r="A970" s="194"/>
      <c r="B970" s="188"/>
      <c r="C970" s="166"/>
      <c r="D970" s="188"/>
      <c r="E970" s="131" t="str">
        <f t="shared" ref="E970:F970" si="966">IFERROR(C970/($B970*$H$4),"")</f>
        <v/>
      </c>
      <c r="F970" s="131" t="str">
        <f t="shared" si="966"/>
        <v/>
      </c>
      <c r="G970" s="131" t="str">
        <f>IF(ISBLANK(C970),"",(POWER(E970-AVERAGE(E:E),2)+POWER(F970-AVERAGE(F:F),2)))</f>
        <v/>
      </c>
      <c r="H970" s="5"/>
      <c r="I970" s="5"/>
      <c r="J970" s="5"/>
      <c r="K970" s="5"/>
      <c r="L970" s="5"/>
      <c r="M970" s="5"/>
      <c r="N970" s="5"/>
      <c r="O970" s="5"/>
      <c r="P970" s="5"/>
      <c r="Q970" s="5"/>
    </row>
    <row r="971" spans="1:17" ht="12.75">
      <c r="A971" s="194"/>
      <c r="B971" s="188"/>
      <c r="C971" s="166"/>
      <c r="D971" s="188"/>
      <c r="E971" s="131" t="str">
        <f t="shared" ref="E971:F971" si="967">IFERROR(C971/($B971*$H$4),"")</f>
        <v/>
      </c>
      <c r="F971" s="131" t="str">
        <f t="shared" si="967"/>
        <v/>
      </c>
      <c r="G971" s="131" t="str">
        <f>IF(ISBLANK(C971),"",(POWER(E971-AVERAGE(E:E),2)+POWER(F971-AVERAGE(F:F),2)))</f>
        <v/>
      </c>
      <c r="H971" s="5"/>
      <c r="I971" s="5"/>
      <c r="J971" s="5"/>
      <c r="K971" s="5"/>
      <c r="L971" s="5"/>
      <c r="M971" s="5"/>
      <c r="N971" s="5"/>
      <c r="O971" s="5"/>
      <c r="P971" s="5"/>
      <c r="Q971" s="5"/>
    </row>
    <row r="972" spans="1:17" ht="12.75">
      <c r="A972" s="194"/>
      <c r="B972" s="188"/>
      <c r="C972" s="166"/>
      <c r="D972" s="188"/>
      <c r="E972" s="131" t="str">
        <f t="shared" ref="E972:F972" si="968">IFERROR(C972/($B972*$H$4),"")</f>
        <v/>
      </c>
      <c r="F972" s="131" t="str">
        <f t="shared" si="968"/>
        <v/>
      </c>
      <c r="G972" s="131" t="str">
        <f>IF(ISBLANK(C972),"",(POWER(E972-AVERAGE(E:E),2)+POWER(F972-AVERAGE(F:F),2)))</f>
        <v/>
      </c>
      <c r="H972" s="5"/>
      <c r="I972" s="5"/>
      <c r="J972" s="5"/>
      <c r="K972" s="5"/>
      <c r="L972" s="5"/>
      <c r="M972" s="5"/>
      <c r="N972" s="5"/>
      <c r="O972" s="5"/>
      <c r="P972" s="5"/>
      <c r="Q972" s="5"/>
    </row>
    <row r="973" spans="1:17" ht="12.75">
      <c r="A973" s="194"/>
      <c r="B973" s="188"/>
      <c r="C973" s="166"/>
      <c r="D973" s="188"/>
      <c r="E973" s="131" t="str">
        <f t="shared" ref="E973:F973" si="969">IFERROR(C973/($B973*$H$4),"")</f>
        <v/>
      </c>
      <c r="F973" s="131" t="str">
        <f t="shared" si="969"/>
        <v/>
      </c>
      <c r="G973" s="131" t="str">
        <f>IF(ISBLANK(C973),"",(POWER(E973-AVERAGE(E:E),2)+POWER(F973-AVERAGE(F:F),2)))</f>
        <v/>
      </c>
      <c r="H973" s="5"/>
      <c r="I973" s="5"/>
      <c r="J973" s="5"/>
      <c r="K973" s="5"/>
      <c r="L973" s="5"/>
      <c r="M973" s="5"/>
      <c r="N973" s="5"/>
      <c r="O973" s="5"/>
      <c r="P973" s="5"/>
      <c r="Q973" s="5"/>
    </row>
    <row r="974" spans="1:17" ht="12.75">
      <c r="A974" s="194"/>
      <c r="B974" s="188"/>
      <c r="C974" s="166"/>
      <c r="D974" s="188"/>
      <c r="E974" s="131" t="str">
        <f t="shared" ref="E974:F974" si="970">IFERROR(C974/($B974*$H$4),"")</f>
        <v/>
      </c>
      <c r="F974" s="131" t="str">
        <f t="shared" si="970"/>
        <v/>
      </c>
      <c r="G974" s="131" t="str">
        <f>IF(ISBLANK(C974),"",(POWER(E974-AVERAGE(E:E),2)+POWER(F974-AVERAGE(F:F),2)))</f>
        <v/>
      </c>
      <c r="H974" s="5"/>
      <c r="I974" s="5"/>
      <c r="J974" s="5"/>
      <c r="K974" s="5"/>
      <c r="L974" s="5"/>
      <c r="M974" s="5"/>
      <c r="N974" s="5"/>
      <c r="O974" s="5"/>
      <c r="P974" s="5"/>
      <c r="Q974" s="5"/>
    </row>
    <row r="975" spans="1:17" ht="12.75">
      <c r="A975" s="194"/>
      <c r="B975" s="188"/>
      <c r="C975" s="166"/>
      <c r="D975" s="188"/>
      <c r="E975" s="131" t="str">
        <f t="shared" ref="E975:F975" si="971">IFERROR(C975/($B975*$H$4),"")</f>
        <v/>
      </c>
      <c r="F975" s="131" t="str">
        <f t="shared" si="971"/>
        <v/>
      </c>
      <c r="G975" s="131" t="str">
        <f>IF(ISBLANK(C975),"",(POWER(E975-AVERAGE(E:E),2)+POWER(F975-AVERAGE(F:F),2)))</f>
        <v/>
      </c>
      <c r="H975" s="5"/>
      <c r="I975" s="5"/>
      <c r="J975" s="5"/>
      <c r="K975" s="5"/>
      <c r="L975" s="5"/>
      <c r="M975" s="5"/>
      <c r="N975" s="5"/>
      <c r="O975" s="5"/>
      <c r="P975" s="5"/>
      <c r="Q975" s="5"/>
    </row>
    <row r="976" spans="1:17" ht="12.75">
      <c r="A976" s="194"/>
      <c r="B976" s="188"/>
      <c r="C976" s="166"/>
      <c r="D976" s="188"/>
      <c r="E976" s="131" t="str">
        <f t="shared" ref="E976:F976" si="972">IFERROR(C976/($B976*$H$4),"")</f>
        <v/>
      </c>
      <c r="F976" s="131" t="str">
        <f t="shared" si="972"/>
        <v/>
      </c>
      <c r="G976" s="131" t="str">
        <f>IF(ISBLANK(C976),"",(POWER(E976-AVERAGE(E:E),2)+POWER(F976-AVERAGE(F:F),2)))</f>
        <v/>
      </c>
      <c r="H976" s="5"/>
      <c r="I976" s="5"/>
      <c r="J976" s="5"/>
      <c r="K976" s="5"/>
      <c r="L976" s="5"/>
      <c r="M976" s="5"/>
      <c r="N976" s="5"/>
      <c r="O976" s="5"/>
      <c r="P976" s="5"/>
      <c r="Q976" s="5"/>
    </row>
    <row r="977" spans="1:17" ht="12.75">
      <c r="A977" s="194"/>
      <c r="B977" s="188"/>
      <c r="C977" s="166"/>
      <c r="D977" s="188"/>
      <c r="E977" s="131" t="str">
        <f t="shared" ref="E977:F977" si="973">IFERROR(C977/($B977*$H$4),"")</f>
        <v/>
      </c>
      <c r="F977" s="131" t="str">
        <f t="shared" si="973"/>
        <v/>
      </c>
      <c r="G977" s="131" t="str">
        <f>IF(ISBLANK(C977),"",(POWER(E977-AVERAGE(E:E),2)+POWER(F977-AVERAGE(F:F),2)))</f>
        <v/>
      </c>
      <c r="H977" s="5"/>
      <c r="I977" s="5"/>
      <c r="J977" s="5"/>
      <c r="K977" s="5"/>
      <c r="L977" s="5"/>
      <c r="M977" s="5"/>
      <c r="N977" s="5"/>
      <c r="O977" s="5"/>
      <c r="P977" s="5"/>
      <c r="Q977" s="5"/>
    </row>
    <row r="978" spans="1:17" ht="12.75">
      <c r="A978" s="194"/>
      <c r="B978" s="188"/>
      <c r="C978" s="166"/>
      <c r="D978" s="188"/>
      <c r="E978" s="131" t="str">
        <f t="shared" ref="E978:F978" si="974">IFERROR(C978/($B978*$H$4),"")</f>
        <v/>
      </c>
      <c r="F978" s="131" t="str">
        <f t="shared" si="974"/>
        <v/>
      </c>
      <c r="G978" s="131" t="str">
        <f>IF(ISBLANK(C978),"",(POWER(E978-AVERAGE(E:E),2)+POWER(F978-AVERAGE(F:F),2)))</f>
        <v/>
      </c>
      <c r="H978" s="5"/>
      <c r="I978" s="5"/>
      <c r="J978" s="5"/>
      <c r="K978" s="5"/>
      <c r="L978" s="5"/>
      <c r="M978" s="5"/>
      <c r="N978" s="5"/>
      <c r="O978" s="5"/>
      <c r="P978" s="5"/>
      <c r="Q978" s="5"/>
    </row>
    <row r="979" spans="1:17" ht="12.75">
      <c r="A979" s="194"/>
      <c r="B979" s="188"/>
      <c r="C979" s="166"/>
      <c r="D979" s="188"/>
      <c r="E979" s="131" t="str">
        <f t="shared" ref="E979:F979" si="975">IFERROR(C979/($B979*$H$4),"")</f>
        <v/>
      </c>
      <c r="F979" s="131" t="str">
        <f t="shared" si="975"/>
        <v/>
      </c>
      <c r="G979" s="131" t="str">
        <f>IF(ISBLANK(C979),"",(POWER(E979-AVERAGE(E:E),2)+POWER(F979-AVERAGE(F:F),2)))</f>
        <v/>
      </c>
      <c r="H979" s="5"/>
      <c r="I979" s="5"/>
      <c r="J979" s="5"/>
      <c r="K979" s="5"/>
      <c r="L979" s="5"/>
      <c r="M979" s="5"/>
      <c r="N979" s="5"/>
      <c r="O979" s="5"/>
      <c r="P979" s="5"/>
      <c r="Q979" s="5"/>
    </row>
    <row r="980" spans="1:17" ht="12.75">
      <c r="A980" s="194"/>
      <c r="B980" s="188"/>
      <c r="C980" s="166"/>
      <c r="D980" s="188"/>
      <c r="E980" s="131" t="str">
        <f t="shared" ref="E980:F980" si="976">IFERROR(C980/($B980*$H$4),"")</f>
        <v/>
      </c>
      <c r="F980" s="131" t="str">
        <f t="shared" si="976"/>
        <v/>
      </c>
      <c r="G980" s="131" t="str">
        <f>IF(ISBLANK(C980),"",(POWER(E980-AVERAGE(E:E),2)+POWER(F980-AVERAGE(F:F),2)))</f>
        <v/>
      </c>
      <c r="H980" s="5"/>
      <c r="I980" s="5"/>
      <c r="J980" s="5"/>
      <c r="K980" s="5"/>
      <c r="L980" s="5"/>
      <c r="M980" s="5"/>
      <c r="N980" s="5"/>
      <c r="O980" s="5"/>
      <c r="P980" s="5"/>
      <c r="Q980" s="5"/>
    </row>
    <row r="981" spans="1:17" ht="12.75">
      <c r="A981" s="194"/>
      <c r="B981" s="188"/>
      <c r="C981" s="166"/>
      <c r="D981" s="188"/>
      <c r="E981" s="131" t="str">
        <f t="shared" ref="E981:F981" si="977">IFERROR(C981/($B981*$H$4),"")</f>
        <v/>
      </c>
      <c r="F981" s="131" t="str">
        <f t="shared" si="977"/>
        <v/>
      </c>
      <c r="G981" s="131" t="str">
        <f>IF(ISBLANK(C981),"",(POWER(E981-AVERAGE(E:E),2)+POWER(F981-AVERAGE(F:F),2)))</f>
        <v/>
      </c>
      <c r="H981" s="5"/>
      <c r="I981" s="5"/>
      <c r="J981" s="5"/>
      <c r="K981" s="5"/>
      <c r="L981" s="5"/>
      <c r="M981" s="5"/>
      <c r="N981" s="5"/>
      <c r="O981" s="5"/>
      <c r="P981" s="5"/>
      <c r="Q981" s="5"/>
    </row>
    <row r="982" spans="1:17" ht="12.75">
      <c r="A982" s="194"/>
      <c r="B982" s="188"/>
      <c r="C982" s="166"/>
      <c r="D982" s="188"/>
      <c r="E982" s="131" t="str">
        <f t="shared" ref="E982:F982" si="978">IFERROR(C982/($B982*$H$4),"")</f>
        <v/>
      </c>
      <c r="F982" s="131" t="str">
        <f t="shared" si="978"/>
        <v/>
      </c>
      <c r="G982" s="131" t="str">
        <f>IF(ISBLANK(C982),"",(POWER(E982-AVERAGE(E:E),2)+POWER(F982-AVERAGE(F:F),2)))</f>
        <v/>
      </c>
      <c r="H982" s="5"/>
      <c r="I982" s="5"/>
      <c r="J982" s="5"/>
      <c r="K982" s="5"/>
      <c r="L982" s="5"/>
      <c r="M982" s="5"/>
      <c r="N982" s="5"/>
      <c r="O982" s="5"/>
      <c r="P982" s="5"/>
      <c r="Q982" s="5"/>
    </row>
    <row r="983" spans="1:17" ht="12.75">
      <c r="A983" s="194"/>
      <c r="B983" s="188"/>
      <c r="C983" s="166"/>
      <c r="D983" s="188"/>
      <c r="E983" s="131" t="str">
        <f t="shared" ref="E983:F983" si="979">IFERROR(C983/($B983*$H$4),"")</f>
        <v/>
      </c>
      <c r="F983" s="131" t="str">
        <f t="shared" si="979"/>
        <v/>
      </c>
      <c r="G983" s="131" t="str">
        <f>IF(ISBLANK(C983),"",(POWER(E983-AVERAGE(E:E),2)+POWER(F983-AVERAGE(F:F),2)))</f>
        <v/>
      </c>
      <c r="H983" s="5"/>
      <c r="I983" s="5"/>
      <c r="J983" s="5"/>
      <c r="K983" s="5"/>
      <c r="L983" s="5"/>
      <c r="M983" s="5"/>
      <c r="N983" s="5"/>
      <c r="O983" s="5"/>
      <c r="P983" s="5"/>
      <c r="Q983" s="5"/>
    </row>
    <row r="984" spans="1:17" ht="12.75">
      <c r="A984" s="194"/>
      <c r="B984" s="188"/>
      <c r="C984" s="166"/>
      <c r="D984" s="188"/>
      <c r="E984" s="131" t="str">
        <f t="shared" ref="E984:F984" si="980">IFERROR(C984/($B984*$H$4),"")</f>
        <v/>
      </c>
      <c r="F984" s="131" t="str">
        <f t="shared" si="980"/>
        <v/>
      </c>
      <c r="G984" s="131" t="str">
        <f>IF(ISBLANK(C984),"",(POWER(E984-AVERAGE(E:E),2)+POWER(F984-AVERAGE(F:F),2)))</f>
        <v/>
      </c>
      <c r="H984" s="5"/>
      <c r="I984" s="5"/>
      <c r="J984" s="5"/>
      <c r="K984" s="5"/>
      <c r="L984" s="5"/>
      <c r="M984" s="5"/>
      <c r="N984" s="5"/>
      <c r="O984" s="5"/>
      <c r="P984" s="5"/>
      <c r="Q984" s="5"/>
    </row>
    <row r="985" spans="1:17" ht="12.75">
      <c r="A985" s="194"/>
      <c r="B985" s="188"/>
      <c r="C985" s="166"/>
      <c r="D985" s="188"/>
      <c r="E985" s="131" t="str">
        <f t="shared" ref="E985:F985" si="981">IFERROR(C985/($B985*$H$4),"")</f>
        <v/>
      </c>
      <c r="F985" s="131" t="str">
        <f t="shared" si="981"/>
        <v/>
      </c>
      <c r="G985" s="131" t="str">
        <f>IF(ISBLANK(C985),"",(POWER(E985-AVERAGE(E:E),2)+POWER(F985-AVERAGE(F:F),2)))</f>
        <v/>
      </c>
      <c r="H985" s="5"/>
      <c r="I985" s="5"/>
      <c r="J985" s="5"/>
      <c r="K985" s="5"/>
      <c r="L985" s="5"/>
      <c r="M985" s="5"/>
      <c r="N985" s="5"/>
      <c r="O985" s="5"/>
      <c r="P985" s="5"/>
      <c r="Q985" s="5"/>
    </row>
    <row r="986" spans="1:17" ht="12.75">
      <c r="A986" s="194"/>
      <c r="B986" s="188"/>
      <c r="C986" s="166"/>
      <c r="D986" s="188"/>
      <c r="E986" s="131" t="str">
        <f t="shared" ref="E986:F986" si="982">IFERROR(C986/($B986*$H$4),"")</f>
        <v/>
      </c>
      <c r="F986" s="131" t="str">
        <f t="shared" si="982"/>
        <v/>
      </c>
      <c r="G986" s="131" t="str">
        <f>IF(ISBLANK(C986),"",(POWER(E986-AVERAGE(E:E),2)+POWER(F986-AVERAGE(F:F),2)))</f>
        <v/>
      </c>
      <c r="H986" s="5"/>
      <c r="I986" s="5"/>
      <c r="J986" s="5"/>
      <c r="K986" s="5"/>
      <c r="L986" s="5"/>
      <c r="M986" s="5"/>
      <c r="N986" s="5"/>
      <c r="O986" s="5"/>
      <c r="P986" s="5"/>
      <c r="Q986" s="5"/>
    </row>
    <row r="987" spans="1:17" ht="12.75">
      <c r="A987" s="194"/>
      <c r="B987" s="188"/>
      <c r="C987" s="166"/>
      <c r="D987" s="188"/>
      <c r="E987" s="131" t="str">
        <f t="shared" ref="E987:F987" si="983">IFERROR(C987/($B987*$H$4),"")</f>
        <v/>
      </c>
      <c r="F987" s="131" t="str">
        <f t="shared" si="983"/>
        <v/>
      </c>
      <c r="G987" s="131" t="str">
        <f>IF(ISBLANK(C987),"",(POWER(E987-AVERAGE(E:E),2)+POWER(F987-AVERAGE(F:F),2)))</f>
        <v/>
      </c>
      <c r="H987" s="5"/>
      <c r="I987" s="5"/>
      <c r="J987" s="5"/>
      <c r="K987" s="5"/>
      <c r="L987" s="5"/>
      <c r="M987" s="5"/>
      <c r="N987" s="5"/>
      <c r="O987" s="5"/>
      <c r="P987" s="5"/>
      <c r="Q987" s="5"/>
    </row>
    <row r="988" spans="1:17" ht="12.75">
      <c r="A988" s="194"/>
      <c r="B988" s="188"/>
      <c r="C988" s="166"/>
      <c r="D988" s="188"/>
      <c r="E988" s="131" t="str">
        <f t="shared" ref="E988:F988" si="984">IFERROR(C988/($B988*$H$4),"")</f>
        <v/>
      </c>
      <c r="F988" s="131" t="str">
        <f t="shared" si="984"/>
        <v/>
      </c>
      <c r="G988" s="131" t="str">
        <f>IF(ISBLANK(C988),"",(POWER(E988-AVERAGE(E:E),2)+POWER(F988-AVERAGE(F:F),2)))</f>
        <v/>
      </c>
      <c r="H988" s="5"/>
      <c r="I988" s="5"/>
      <c r="J988" s="5"/>
      <c r="K988" s="5"/>
      <c r="L988" s="5"/>
      <c r="M988" s="5"/>
      <c r="N988" s="5"/>
      <c r="O988" s="5"/>
      <c r="P988" s="5"/>
      <c r="Q988" s="5"/>
    </row>
    <row r="989" spans="1:17" ht="12.75">
      <c r="A989" s="194"/>
      <c r="B989" s="188"/>
      <c r="C989" s="166"/>
      <c r="D989" s="188"/>
      <c r="E989" s="131" t="str">
        <f t="shared" ref="E989:F989" si="985">IFERROR(C989/($B989*$H$4),"")</f>
        <v/>
      </c>
      <c r="F989" s="131" t="str">
        <f t="shared" si="985"/>
        <v/>
      </c>
      <c r="G989" s="131" t="str">
        <f>IF(ISBLANK(C989),"",(POWER(E989-AVERAGE(E:E),2)+POWER(F989-AVERAGE(F:F),2)))</f>
        <v/>
      </c>
      <c r="H989" s="5"/>
      <c r="I989" s="5"/>
      <c r="J989" s="5"/>
      <c r="K989" s="5"/>
      <c r="L989" s="5"/>
      <c r="M989" s="5"/>
      <c r="N989" s="5"/>
      <c r="O989" s="5"/>
      <c r="P989" s="5"/>
      <c r="Q989" s="5"/>
    </row>
    <row r="990" spans="1:17" ht="12.75">
      <c r="A990" s="194"/>
      <c r="B990" s="188"/>
      <c r="C990" s="166"/>
      <c r="D990" s="188"/>
      <c r="E990" s="131" t="str">
        <f t="shared" ref="E990:F990" si="986">IFERROR(C990/($B990*$H$4),"")</f>
        <v/>
      </c>
      <c r="F990" s="131" t="str">
        <f t="shared" si="986"/>
        <v/>
      </c>
      <c r="G990" s="131" t="str">
        <f>IF(ISBLANK(C990),"",(POWER(E990-AVERAGE(E:E),2)+POWER(F990-AVERAGE(F:F),2)))</f>
        <v/>
      </c>
      <c r="H990" s="5"/>
      <c r="I990" s="5"/>
      <c r="J990" s="5"/>
      <c r="K990" s="5"/>
      <c r="L990" s="5"/>
      <c r="M990" s="5"/>
      <c r="N990" s="5"/>
      <c r="O990" s="5"/>
      <c r="P990" s="5"/>
      <c r="Q990" s="5"/>
    </row>
    <row r="991" spans="1:17" ht="12.75">
      <c r="A991" s="194"/>
      <c r="B991" s="188"/>
      <c r="C991" s="166"/>
      <c r="D991" s="188"/>
      <c r="E991" s="131" t="str">
        <f t="shared" ref="E991:F991" si="987">IFERROR(C991/($B991*$H$4),"")</f>
        <v/>
      </c>
      <c r="F991" s="131" t="str">
        <f t="shared" si="987"/>
        <v/>
      </c>
      <c r="G991" s="131" t="str">
        <f>IF(ISBLANK(C991),"",(POWER(E991-AVERAGE(E:E),2)+POWER(F991-AVERAGE(F:F),2)))</f>
        <v/>
      </c>
      <c r="H991" s="5"/>
      <c r="I991" s="5"/>
      <c r="J991" s="5"/>
      <c r="K991" s="5"/>
      <c r="L991" s="5"/>
      <c r="M991" s="5"/>
      <c r="N991" s="5"/>
      <c r="O991" s="5"/>
      <c r="P991" s="5"/>
      <c r="Q991" s="5"/>
    </row>
    <row r="992" spans="1:17" ht="12.75">
      <c r="A992" s="194"/>
      <c r="B992" s="188"/>
      <c r="C992" s="166"/>
      <c r="D992" s="188"/>
      <c r="E992" s="131" t="str">
        <f t="shared" ref="E992:F992" si="988">IFERROR(C992/($B992*$H$4),"")</f>
        <v/>
      </c>
      <c r="F992" s="131" t="str">
        <f t="shared" si="988"/>
        <v/>
      </c>
      <c r="G992" s="131" t="str">
        <f>IF(ISBLANK(C992),"",(POWER(E992-AVERAGE(E:E),2)+POWER(F992-AVERAGE(F:F),2)))</f>
        <v/>
      </c>
      <c r="H992" s="5"/>
      <c r="I992" s="5"/>
      <c r="J992" s="5"/>
      <c r="K992" s="5"/>
      <c r="L992" s="5"/>
      <c r="M992" s="5"/>
      <c r="N992" s="5"/>
      <c r="O992" s="5"/>
      <c r="P992" s="5"/>
      <c r="Q992" s="5"/>
    </row>
    <row r="993" spans="1:17" ht="12.75">
      <c r="A993" s="194"/>
      <c r="B993" s="188"/>
      <c r="C993" s="166"/>
      <c r="D993" s="188"/>
      <c r="E993" s="131" t="str">
        <f t="shared" ref="E993:F993" si="989">IFERROR(C993/($B993*$H$4),"")</f>
        <v/>
      </c>
      <c r="F993" s="131" t="str">
        <f t="shared" si="989"/>
        <v/>
      </c>
      <c r="G993" s="131" t="str">
        <f>IF(ISBLANK(C993),"",(POWER(E993-AVERAGE(E:E),2)+POWER(F993-AVERAGE(F:F),2)))</f>
        <v/>
      </c>
      <c r="H993" s="5"/>
      <c r="I993" s="5"/>
      <c r="J993" s="5"/>
      <c r="K993" s="5"/>
      <c r="L993" s="5"/>
      <c r="M993" s="5"/>
      <c r="N993" s="5"/>
      <c r="O993" s="5"/>
      <c r="P993" s="5"/>
      <c r="Q993" s="5"/>
    </row>
    <row r="994" spans="1:17" ht="12.75">
      <c r="A994" s="194"/>
      <c r="B994" s="188"/>
      <c r="C994" s="166"/>
      <c r="D994" s="188"/>
      <c r="E994" s="131" t="str">
        <f t="shared" ref="E994:F994" si="990">IFERROR(C994/($B994*$H$4),"")</f>
        <v/>
      </c>
      <c r="F994" s="131" t="str">
        <f t="shared" si="990"/>
        <v/>
      </c>
      <c r="G994" s="131" t="str">
        <f>IF(ISBLANK(C994),"",(POWER(E994-AVERAGE(E:E),2)+POWER(F994-AVERAGE(F:F),2)))</f>
        <v/>
      </c>
      <c r="H994" s="5"/>
      <c r="I994" s="5"/>
      <c r="J994" s="5"/>
      <c r="K994" s="5"/>
      <c r="L994" s="5"/>
      <c r="M994" s="5"/>
      <c r="N994" s="5"/>
      <c r="O994" s="5"/>
      <c r="P994" s="5"/>
      <c r="Q994" s="5"/>
    </row>
    <row r="995" spans="1:17" ht="12.75">
      <c r="A995" s="194"/>
      <c r="B995" s="188"/>
      <c r="C995" s="166"/>
      <c r="D995" s="188"/>
      <c r="E995" s="131" t="str">
        <f t="shared" ref="E995:F995" si="991">IFERROR(C995/($B995*$H$4),"")</f>
        <v/>
      </c>
      <c r="F995" s="131" t="str">
        <f t="shared" si="991"/>
        <v/>
      </c>
      <c r="G995" s="131" t="str">
        <f>IF(ISBLANK(C995),"",(POWER(E995-AVERAGE(E:E),2)+POWER(F995-AVERAGE(F:F),2)))</f>
        <v/>
      </c>
      <c r="H995" s="5"/>
      <c r="I995" s="5"/>
      <c r="J995" s="5"/>
      <c r="K995" s="5"/>
      <c r="L995" s="5"/>
      <c r="M995" s="5"/>
      <c r="N995" s="5"/>
      <c r="O995" s="5"/>
      <c r="P995" s="5"/>
      <c r="Q995" s="5"/>
    </row>
    <row r="996" spans="1:17" ht="12.75">
      <c r="A996" s="194"/>
      <c r="B996" s="188"/>
      <c r="C996" s="166"/>
      <c r="D996" s="188"/>
      <c r="E996" s="131" t="str">
        <f t="shared" ref="E996:F996" si="992">IFERROR(C996/($B996*$H$4),"")</f>
        <v/>
      </c>
      <c r="F996" s="131" t="str">
        <f t="shared" si="992"/>
        <v/>
      </c>
      <c r="G996" s="131" t="str">
        <f>IF(ISBLANK(C996),"",(POWER(E996-AVERAGE(E:E),2)+POWER(F996-AVERAGE(F:F),2)))</f>
        <v/>
      </c>
      <c r="H996" s="5"/>
      <c r="I996" s="5"/>
      <c r="J996" s="5"/>
      <c r="K996" s="5"/>
      <c r="L996" s="5"/>
      <c r="M996" s="5"/>
      <c r="N996" s="5"/>
      <c r="O996" s="5"/>
      <c r="P996" s="5"/>
      <c r="Q996" s="5"/>
    </row>
    <row r="997" spans="1:17" ht="12.75">
      <c r="A997" s="194"/>
      <c r="B997" s="188"/>
      <c r="C997" s="166"/>
      <c r="D997" s="188"/>
      <c r="E997" s="131" t="str">
        <f t="shared" ref="E997:F997" si="993">IFERROR(C997/($B997*$H$4),"")</f>
        <v/>
      </c>
      <c r="F997" s="131" t="str">
        <f t="shared" si="993"/>
        <v/>
      </c>
      <c r="G997" s="131" t="str">
        <f>IF(ISBLANK(C997),"",(POWER(E997-AVERAGE(E:E),2)+POWER(F997-AVERAGE(F:F),2)))</f>
        <v/>
      </c>
      <c r="H997" s="5"/>
      <c r="I997" s="5"/>
      <c r="J997" s="5"/>
      <c r="K997" s="5"/>
      <c r="L997" s="5"/>
      <c r="M997" s="5"/>
      <c r="N997" s="5"/>
      <c r="O997" s="5"/>
      <c r="P997" s="5"/>
      <c r="Q997" s="5"/>
    </row>
    <row r="998" spans="1:17" ht="12.75">
      <c r="A998" s="194"/>
      <c r="B998" s="188"/>
      <c r="C998" s="166"/>
      <c r="D998" s="188"/>
      <c r="E998" s="131" t="str">
        <f t="shared" ref="E998:F998" si="994">IFERROR(C998/($B998*$H$4),"")</f>
        <v/>
      </c>
      <c r="F998" s="131" t="str">
        <f t="shared" si="994"/>
        <v/>
      </c>
      <c r="G998" s="131" t="str">
        <f>IF(ISBLANK(C998),"",(POWER(E998-AVERAGE(E:E),2)+POWER(F998-AVERAGE(F:F),2)))</f>
        <v/>
      </c>
      <c r="H998" s="5"/>
      <c r="I998" s="5"/>
      <c r="J998" s="5"/>
      <c r="K998" s="5"/>
      <c r="L998" s="5"/>
      <c r="M998" s="5"/>
      <c r="N998" s="5"/>
      <c r="O998" s="5"/>
      <c r="P998" s="5"/>
      <c r="Q998" s="5"/>
    </row>
    <row r="999" spans="1:17" ht="12.75">
      <c r="A999" s="194"/>
      <c r="B999" s="188"/>
      <c r="C999" s="166"/>
      <c r="D999" s="188"/>
      <c r="E999" s="131" t="str">
        <f t="shared" ref="E999:F999" si="995">IFERROR(C999/($B999*$H$4),"")</f>
        <v/>
      </c>
      <c r="F999" s="131" t="str">
        <f t="shared" si="995"/>
        <v/>
      </c>
      <c r="G999" s="131" t="str">
        <f>IF(ISBLANK(C999),"",(POWER(E999-AVERAGE(E:E),2)+POWER(F999-AVERAGE(F:F),2)))</f>
        <v/>
      </c>
      <c r="H999" s="5"/>
      <c r="I999" s="5"/>
      <c r="J999" s="5"/>
      <c r="K999" s="5"/>
      <c r="L999" s="5"/>
      <c r="M999" s="5"/>
      <c r="N999" s="5"/>
      <c r="O999" s="5"/>
      <c r="P999" s="5"/>
      <c r="Q999" s="5"/>
    </row>
    <row r="1000" spans="1:17" ht="12.75">
      <c r="A1000" s="194"/>
      <c r="B1000" s="188"/>
      <c r="C1000" s="166"/>
      <c r="D1000" s="188"/>
      <c r="E1000" s="131" t="str">
        <f t="shared" ref="E1000:F1000" si="996">IFERROR(C1000/($B1000*$H$4),"")</f>
        <v/>
      </c>
      <c r="F1000" s="131" t="str">
        <f t="shared" si="996"/>
        <v/>
      </c>
      <c r="G1000" s="131" t="str">
        <f>IF(ISBLANK(C1000),"",(POWER(E1000-AVERAGE(E:E),2)+POWER(F1000-AVERAGE(F:F),2)))</f>
        <v/>
      </c>
      <c r="H1000" s="5"/>
      <c r="I1000" s="5"/>
      <c r="J1000" s="5"/>
      <c r="K1000" s="5"/>
      <c r="L1000" s="5"/>
      <c r="M1000" s="5"/>
      <c r="N1000" s="5"/>
      <c r="O1000" s="5"/>
      <c r="P1000" s="5"/>
      <c r="Q1000" s="5"/>
    </row>
    <row r="1001" spans="1:17" ht="12.75">
      <c r="A1001" s="194"/>
      <c r="B1001" s="188"/>
      <c r="C1001" s="166"/>
      <c r="D1001" s="188"/>
      <c r="E1001" s="131" t="str">
        <f t="shared" ref="E1001:F1001" si="997">IFERROR(C1001/($B1001*$H$4),"")</f>
        <v/>
      </c>
      <c r="F1001" s="131" t="str">
        <f t="shared" si="997"/>
        <v/>
      </c>
      <c r="G1001" s="131" t="str">
        <f>IF(ISBLANK(C1001),"",(POWER(E1001-AVERAGE(E:E),2)+POWER(F1001-AVERAGE(F:F),2)))</f>
        <v/>
      </c>
      <c r="H1001" s="5"/>
      <c r="I1001" s="5"/>
      <c r="J1001" s="5"/>
      <c r="K1001" s="5"/>
      <c r="L1001" s="5"/>
      <c r="M1001" s="5"/>
      <c r="N1001" s="5"/>
      <c r="O1001" s="5"/>
      <c r="P1001" s="5"/>
      <c r="Q1001" s="5"/>
    </row>
    <row r="1002" spans="1:17" ht="12.75">
      <c r="A1002" s="194"/>
      <c r="B1002" s="188"/>
      <c r="C1002" s="166"/>
      <c r="D1002" s="188"/>
      <c r="E1002" s="131" t="str">
        <f t="shared" ref="E1002:F1002" si="998">IFERROR(C1002/($B1002*$H$4),"")</f>
        <v/>
      </c>
      <c r="F1002" s="131" t="str">
        <f t="shared" si="998"/>
        <v/>
      </c>
      <c r="G1002" s="131" t="str">
        <f>IF(ISBLANK(C1002),"",(POWER(E1002-AVERAGE(E:E),2)+POWER(F1002-AVERAGE(F:F),2)))</f>
        <v/>
      </c>
      <c r="H1002" s="5"/>
      <c r="I1002" s="5"/>
      <c r="J1002" s="5"/>
      <c r="K1002" s="5"/>
      <c r="L1002" s="5"/>
      <c r="M1002" s="5"/>
      <c r="N1002" s="5"/>
      <c r="O1002" s="5"/>
      <c r="P1002" s="5"/>
      <c r="Q1002" s="5"/>
    </row>
    <row r="1003" spans="1:17" ht="12.75">
      <c r="A1003" s="194"/>
      <c r="B1003" s="188"/>
      <c r="C1003" s="166"/>
      <c r="D1003" s="188"/>
      <c r="E1003" s="131" t="str">
        <f t="shared" ref="E1003:F1003" si="999">IFERROR(C1003/($B1003*$H$4),"")</f>
        <v/>
      </c>
      <c r="F1003" s="131" t="str">
        <f t="shared" si="999"/>
        <v/>
      </c>
      <c r="G1003" s="131" t="str">
        <f>IF(ISBLANK(C1003),"",(POWER(E1003-AVERAGE(E:E),2)+POWER(F1003-AVERAGE(F:F),2)))</f>
        <v/>
      </c>
      <c r="H1003" s="5"/>
      <c r="I1003" s="5"/>
      <c r="J1003" s="5"/>
      <c r="K1003" s="5"/>
      <c r="L1003" s="5"/>
      <c r="M1003" s="5"/>
      <c r="N1003" s="5"/>
      <c r="O1003" s="5"/>
      <c r="P1003" s="5"/>
      <c r="Q1003" s="5"/>
    </row>
  </sheetData>
  <mergeCells count="6">
    <mergeCell ref="A1:Q1"/>
    <mergeCell ref="A2:Q2"/>
    <mergeCell ref="A3:Q3"/>
    <mergeCell ref="C4:D4"/>
    <mergeCell ref="E4:G4"/>
    <mergeCell ref="I4:L4"/>
  </mergeCells>
  <hyperlinks>
    <hyperlink ref="A1" r:id="rId1" xr:uid="{00000000-0004-0000-0500-000000000000}"/>
    <hyperlink ref="A3" location="'Target Precision'!A1" display="Instructions: Enter Target data in columns B:D.  (Target Group # is not used here. If you did not record the point of aim for every shot then use the unknown POA calculator.)" xr:uid="{00000000-0004-0000-0500-000001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ErrorMessage="1" xr:uid="{00000000-0002-0000-0500-000000000000}">
          <x14:formula1>
            <xm:f>'Target Precision'!$O$9:$O$10</xm:f>
          </x14:formula1>
          <xm:sqref>C4</xm:sqref>
        </x14:dataValidation>
        <x14:dataValidation type="list" allowBlank="1" showErrorMessage="1" xr:uid="{00000000-0002-0000-0500-000001000000}">
          <x14:formula1>
            <xm:f>'Target Precision'!$O$5:$O$7</xm:f>
          </x14:formula1>
          <xm:sqref>B4</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K1002"/>
  <sheetViews>
    <sheetView showGridLines="0" workbookViewId="0">
      <selection sqref="A1:K1"/>
    </sheetView>
  </sheetViews>
  <sheetFormatPr defaultColWidth="12.59765625" defaultRowHeight="15.75" customHeight="1"/>
  <cols>
    <col min="3" max="3" width="16.796875" customWidth="1"/>
    <col min="4" max="4" width="8.1328125" customWidth="1"/>
    <col min="5" max="5" width="8.59765625" customWidth="1"/>
    <col min="6" max="8" width="9.265625" customWidth="1"/>
    <col min="9" max="9" width="7.1328125" customWidth="1"/>
    <col min="10" max="10" width="10.73046875" customWidth="1"/>
    <col min="11" max="11" width="25.86328125" customWidth="1"/>
  </cols>
  <sheetData>
    <row r="1" spans="1:11">
      <c r="A1" s="328" t="s">
        <v>122</v>
      </c>
      <c r="B1" s="329"/>
      <c r="C1" s="329"/>
      <c r="D1" s="329"/>
      <c r="E1" s="329"/>
      <c r="F1" s="329"/>
      <c r="G1" s="329"/>
      <c r="H1" s="329"/>
      <c r="I1" s="329"/>
      <c r="J1" s="329"/>
      <c r="K1" s="329"/>
    </row>
    <row r="2" spans="1:11">
      <c r="A2" s="357" t="s">
        <v>123</v>
      </c>
      <c r="B2" s="331"/>
      <c r="C2" s="331"/>
      <c r="D2" s="331"/>
      <c r="E2" s="331"/>
      <c r="F2" s="331"/>
      <c r="G2" s="331"/>
      <c r="H2" s="331"/>
      <c r="I2" s="331"/>
      <c r="J2" s="331"/>
      <c r="K2" s="331"/>
    </row>
    <row r="3" spans="1:11" ht="15.75" customHeight="1">
      <c r="A3" s="48" t="s">
        <v>124</v>
      </c>
      <c r="B3" s="48" t="s">
        <v>125</v>
      </c>
      <c r="C3" s="195" t="s">
        <v>44</v>
      </c>
      <c r="D3" s="196"/>
      <c r="E3" s="196"/>
      <c r="F3" s="196"/>
      <c r="I3" s="197">
        <v>0.9</v>
      </c>
      <c r="J3" s="358" t="s">
        <v>126</v>
      </c>
      <c r="K3" s="350"/>
    </row>
    <row r="4" spans="1:11" ht="15.75" customHeight="1">
      <c r="A4" s="198">
        <v>7.3261000000000007E-2</v>
      </c>
      <c r="B4" s="198">
        <v>0.18609999999999999</v>
      </c>
      <c r="C4" s="199" t="s">
        <v>127</v>
      </c>
      <c r="F4" s="359" t="s">
        <v>128</v>
      </c>
      <c r="G4" s="360"/>
      <c r="H4" s="350"/>
      <c r="I4" s="200"/>
      <c r="J4" s="50"/>
    </row>
    <row r="5" spans="1:11" ht="15.75" customHeight="1">
      <c r="A5" s="198">
        <v>5.0333000000000003E-2</v>
      </c>
      <c r="B5" s="198">
        <v>0.16187299999999999</v>
      </c>
      <c r="C5" s="394" t="s">
        <v>179</v>
      </c>
      <c r="D5" s="201" t="s">
        <v>129</v>
      </c>
      <c r="E5" s="201" t="s">
        <v>46</v>
      </c>
      <c r="F5" s="202" t="s">
        <v>130</v>
      </c>
      <c r="G5" s="16" t="s">
        <v>131</v>
      </c>
      <c r="H5" s="203" t="s">
        <v>132</v>
      </c>
      <c r="I5" s="204" t="s">
        <v>133</v>
      </c>
      <c r="J5" s="205" t="s">
        <v>36</v>
      </c>
      <c r="K5" s="206"/>
    </row>
    <row r="6" spans="1:11" ht="15.75" customHeight="1">
      <c r="A6" s="198">
        <v>2.5104999999999999E-2</v>
      </c>
      <c r="B6" s="198">
        <v>0.110245</v>
      </c>
      <c r="C6" s="207" t="str">
        <f>SUBSTITUTE(A3," R^2","")</f>
        <v>SK Match</v>
      </c>
      <c r="D6" s="165">
        <v>1</v>
      </c>
      <c r="E6" s="208">
        <f>COUNT(A:A)</f>
        <v>25</v>
      </c>
      <c r="F6" s="209">
        <f>J6*SQRT(SUM(A:A)/CHIINV((1-$I$3)/2,(I6-1)))</f>
        <v>0.13492227473003071</v>
      </c>
      <c r="G6" s="210">
        <f>J6*SQRT(SUM(A:A)/(I6-1))</f>
        <v>0.15721336316481582</v>
      </c>
      <c r="H6" s="211">
        <f>J6*SQRT(SUM(A:A)/CHIINV((1+$I$3)/2,(I6-1)))</f>
        <v>0.18932531726137392</v>
      </c>
      <c r="I6" s="212">
        <f t="shared" ref="I6:I7" si="0">2*(E6-D6)+1</f>
        <v>49</v>
      </c>
      <c r="J6" s="213">
        <f t="shared" ref="J6:J7" si="1">EXP(GAMMALN((I6-1)/2) - LN(SQRT(2/(I6-1))) - GAMMALN(I6/2))</f>
        <v>1.0052215417490218</v>
      </c>
      <c r="K6" s="214"/>
    </row>
    <row r="7" spans="1:11" ht="15.75" customHeight="1">
      <c r="A7" s="198">
        <v>5.3800000000000002E-3</v>
      </c>
      <c r="B7" s="198">
        <v>4.1570000000000003E-2</v>
      </c>
      <c r="C7" s="207" t="str">
        <f>SUBSTITUTE(B3," R^2","")</f>
        <v>SK+</v>
      </c>
      <c r="D7" s="215">
        <v>1</v>
      </c>
      <c r="E7" s="216">
        <f>COUNT(B:B)</f>
        <v>30</v>
      </c>
      <c r="F7" s="217">
        <f>J7*SQRT(SUM(B:B)/CHIINV((1-$I$3)/2,(I7-1)))</f>
        <v>0.1559341231014032</v>
      </c>
      <c r="G7" s="218">
        <f>J7*SQRT(SUM(B:B)/(I7-1))</f>
        <v>0.17940932255479364</v>
      </c>
      <c r="H7" s="219">
        <f>J7*SQRT(SUM(B:B)/CHIINV((1+$I$3)/2,(I7-1)))</f>
        <v>0.21211777196142323</v>
      </c>
      <c r="I7" s="212">
        <f t="shared" si="0"/>
        <v>59</v>
      </c>
      <c r="J7" s="213">
        <f t="shared" si="1"/>
        <v>1.0043194333267089</v>
      </c>
      <c r="K7" s="206"/>
    </row>
    <row r="8" spans="1:11" ht="15.75" customHeight="1">
      <c r="A8" s="198">
        <v>2.5666000000000001E-2</v>
      </c>
      <c r="B8" s="198">
        <v>2.1530000000000001E-2</v>
      </c>
      <c r="C8" s="196"/>
      <c r="D8" s="220"/>
      <c r="E8" s="361" t="s">
        <v>134</v>
      </c>
      <c r="F8" s="329"/>
      <c r="G8" s="329"/>
      <c r="H8" s="329"/>
      <c r="I8" s="329"/>
      <c r="J8" s="329"/>
      <c r="K8" s="329"/>
    </row>
    <row r="9" spans="1:11" ht="15.75" customHeight="1">
      <c r="A9" s="198">
        <v>8.0308000000000004E-2</v>
      </c>
      <c r="B9" s="198">
        <v>5.9208999999999998E-2</v>
      </c>
      <c r="C9" s="196"/>
      <c r="D9" s="220"/>
      <c r="E9" s="329"/>
      <c r="F9" s="329"/>
      <c r="G9" s="329"/>
      <c r="H9" s="329"/>
      <c r="I9" s="329"/>
      <c r="J9" s="329"/>
      <c r="K9" s="329"/>
    </row>
    <row r="10" spans="1:11" ht="15.75" customHeight="1">
      <c r="A10" s="198">
        <v>0.16001000000000001</v>
      </c>
      <c r="B10" s="198">
        <v>4.2386E-2</v>
      </c>
      <c r="C10" s="196"/>
      <c r="D10" s="221"/>
      <c r="E10" s="221" t="s">
        <v>135</v>
      </c>
      <c r="F10" s="221" t="s">
        <v>136</v>
      </c>
      <c r="G10" s="222" t="s">
        <v>137</v>
      </c>
      <c r="H10" s="362" t="s">
        <v>138</v>
      </c>
      <c r="I10" s="329"/>
      <c r="J10" s="329"/>
      <c r="K10" s="329"/>
    </row>
    <row r="11" spans="1:11" ht="15.75" customHeight="1">
      <c r="A11" s="198">
        <v>3.7907999999999997E-2</v>
      </c>
      <c r="B11" s="198">
        <v>7.9896999999999996E-2</v>
      </c>
      <c r="C11" s="196"/>
      <c r="D11" s="223"/>
      <c r="E11" s="223">
        <f>_xlfn.F.DIST(IF(I15&lt;1,I15,1/I15),2*(E6-D6),2*(E7-D7),TRUE)</f>
        <v>0.16609567968538672</v>
      </c>
      <c r="F11" s="223">
        <f>1-_xlfn.F.DIST(IF(I15&gt;1,I15,1/I15),2*(E6-D6),2*(E7-D7),TRUE)</f>
        <v>0.15974865746531564</v>
      </c>
      <c r="G11" s="224">
        <f>E11+F11</f>
        <v>0.32584433715070238</v>
      </c>
      <c r="H11" s="329"/>
      <c r="I11" s="329"/>
      <c r="J11" s="329"/>
      <c r="K11" s="329"/>
    </row>
    <row r="12" spans="1:11" ht="15.75" customHeight="1">
      <c r="A12" s="198">
        <v>5.1685000000000002E-2</v>
      </c>
      <c r="B12" s="198">
        <v>1.3445E-2</v>
      </c>
      <c r="C12" s="196"/>
      <c r="D12" s="220"/>
      <c r="E12" s="361" t="s">
        <v>139</v>
      </c>
      <c r="F12" s="329"/>
      <c r="G12" s="329"/>
      <c r="H12" s="329"/>
      <c r="I12" s="329"/>
      <c r="J12" s="329"/>
      <c r="K12" s="329"/>
    </row>
    <row r="13" spans="1:11" ht="15.75" customHeight="1">
      <c r="A13" s="198">
        <v>1.9465E-2</v>
      </c>
      <c r="B13" s="198">
        <v>9.7192000000000001E-2</v>
      </c>
      <c r="C13" s="196"/>
      <c r="D13" s="220"/>
      <c r="E13" s="329"/>
      <c r="F13" s="329"/>
      <c r="G13" s="329"/>
      <c r="H13" s="329"/>
      <c r="I13" s="329"/>
      <c r="J13" s="329"/>
      <c r="K13" s="329"/>
    </row>
    <row r="14" spans="1:11" ht="15.75" customHeight="1">
      <c r="A14" s="198">
        <v>6.0499999999999996E-4</v>
      </c>
      <c r="B14" s="198">
        <v>0.27648499999999998</v>
      </c>
      <c r="C14" s="196"/>
      <c r="D14" s="225"/>
      <c r="E14" s="225"/>
      <c r="F14" s="226" t="s">
        <v>130</v>
      </c>
      <c r="G14" s="227" t="s">
        <v>140</v>
      </c>
      <c r="H14" s="228" t="s">
        <v>132</v>
      </c>
      <c r="I14" s="149" t="b">
        <f>AND(F15&lt;=1,H15&gt;=1)</f>
        <v>1</v>
      </c>
      <c r="K14" s="229"/>
    </row>
    <row r="15" spans="1:11" ht="15.75" customHeight="1">
      <c r="A15" s="198">
        <v>7.2313000000000002E-2</v>
      </c>
      <c r="B15" s="198">
        <v>9.3658000000000005E-2</v>
      </c>
      <c r="C15" s="196"/>
      <c r="D15" s="225"/>
      <c r="E15" s="225"/>
      <c r="F15" s="230">
        <f>G15*(J7/J6)*SQRT(1/_xlfn.F.INV((1+$I$3)/2,2*(E6-D6),2*(E7-D7)))</f>
        <v>0.6982808256778249</v>
      </c>
      <c r="G15" s="231">
        <f>G6/G7</f>
        <v>0.8762831324821545</v>
      </c>
      <c r="H15" s="232">
        <f>G15*(J7/J6)*SQRT(1/_xlfn.F.INV((1-$I$3)/2,2*(E6-D6),2*(E7-D7)))</f>
        <v>1.1039899367075263</v>
      </c>
      <c r="I15" s="233">
        <f>AVERAGE(A:A)/AVERAGE(B:B)</f>
        <v>0.76120836604329989</v>
      </c>
      <c r="J15" s="234" t="s">
        <v>141</v>
      </c>
      <c r="K15" s="229"/>
    </row>
    <row r="16" spans="1:11" ht="15.75" customHeight="1">
      <c r="A16" s="198">
        <v>6.2144999999999999E-2</v>
      </c>
      <c r="B16" s="198">
        <v>0.112072</v>
      </c>
      <c r="C16" s="196"/>
      <c r="D16" s="235"/>
      <c r="E16" s="363" t="str">
        <f>"⇒ Ratio test statistic does "&amp;IF(I14,"not ","")&amp;"reject that they are equal because the Confidence Interval does "&amp;IF(I14,"","not ")&amp;"contain 1."</f>
        <v>⇒ Ratio test statistic does not reject that they are equal because the Confidence Interval does contain 1.</v>
      </c>
      <c r="F16" s="329"/>
      <c r="G16" s="329"/>
      <c r="H16" s="329"/>
      <c r="I16" s="329"/>
      <c r="J16" s="329"/>
    </row>
    <row r="17" spans="1:10" ht="15.75" customHeight="1">
      <c r="A17" s="198">
        <v>2.2865E-2</v>
      </c>
      <c r="B17" s="198">
        <v>4.8929E-2</v>
      </c>
      <c r="C17" s="196"/>
      <c r="D17" s="235"/>
      <c r="E17" s="329"/>
      <c r="F17" s="329"/>
      <c r="G17" s="329"/>
      <c r="H17" s="329"/>
      <c r="I17" s="329"/>
      <c r="J17" s="329"/>
    </row>
    <row r="18" spans="1:10">
      <c r="A18" s="198">
        <v>0.13306000000000001</v>
      </c>
      <c r="B18" s="198">
        <v>9.6159999999999995E-3</v>
      </c>
      <c r="C18" s="196"/>
      <c r="D18" s="225"/>
      <c r="E18" s="225"/>
      <c r="F18" s="236"/>
      <c r="G18" s="237"/>
      <c r="H18" s="238"/>
      <c r="I18" s="239"/>
    </row>
    <row r="19" spans="1:10">
      <c r="A19" s="198">
        <v>6.1025000000000003E-2</v>
      </c>
      <c r="B19" s="198">
        <v>1.696E-3</v>
      </c>
      <c r="C19" s="196"/>
      <c r="D19" s="225"/>
      <c r="E19" s="225"/>
      <c r="F19" s="236"/>
      <c r="G19" s="237"/>
      <c r="H19" s="238"/>
      <c r="I19" s="239"/>
    </row>
    <row r="20" spans="1:10">
      <c r="A20" s="198">
        <v>5.9903999999999999E-2</v>
      </c>
      <c r="B20" s="198">
        <v>3.5909000000000003E-2</v>
      </c>
      <c r="C20" s="196"/>
      <c r="D20" s="225"/>
      <c r="E20" s="225"/>
      <c r="F20" s="236"/>
      <c r="G20" s="237"/>
      <c r="H20" s="238"/>
      <c r="I20" s="239"/>
    </row>
    <row r="21" spans="1:10">
      <c r="A21" s="198">
        <v>1.6965000000000001E-2</v>
      </c>
      <c r="B21" s="198">
        <v>7.6564999999999994E-2</v>
      </c>
      <c r="C21" s="196"/>
      <c r="D21" s="225"/>
      <c r="E21" s="225"/>
      <c r="F21" s="236"/>
      <c r="G21" s="237"/>
      <c r="H21" s="238"/>
      <c r="I21" s="239"/>
    </row>
    <row r="22" spans="1:10">
      <c r="A22" s="198">
        <v>3.8281999999999997E-2</v>
      </c>
      <c r="B22" s="198">
        <v>8.8249999999999995E-3</v>
      </c>
      <c r="C22" s="196"/>
      <c r="D22" s="225"/>
      <c r="E22" s="225"/>
      <c r="F22" s="236"/>
      <c r="G22" s="237"/>
      <c r="H22" s="238"/>
      <c r="I22" s="239"/>
    </row>
    <row r="23" spans="1:10">
      <c r="A23" s="198">
        <v>6.8840999999999999E-2</v>
      </c>
      <c r="B23" s="198">
        <v>4.1209999999999997E-2</v>
      </c>
      <c r="C23" s="196"/>
      <c r="D23" s="225"/>
      <c r="E23" s="225"/>
      <c r="F23" s="236"/>
      <c r="G23" s="237"/>
      <c r="H23" s="238"/>
      <c r="I23" s="239"/>
    </row>
    <row r="24" spans="1:10">
      <c r="A24" s="198">
        <v>3.2865999999999999E-2</v>
      </c>
      <c r="B24" s="198">
        <v>6.9785E-2</v>
      </c>
      <c r="C24" s="196"/>
      <c r="D24" s="225"/>
      <c r="E24" s="225"/>
      <c r="F24" s="236"/>
      <c r="G24" s="237"/>
      <c r="H24" s="238"/>
      <c r="I24" s="239"/>
    </row>
    <row r="25" spans="1:10">
      <c r="A25" s="198">
        <v>5.5449999999999996E-3</v>
      </c>
      <c r="B25" s="198">
        <v>0.110125</v>
      </c>
      <c r="C25" s="196"/>
      <c r="D25" s="225"/>
      <c r="E25" s="225"/>
      <c r="F25" s="236"/>
      <c r="G25" s="237"/>
      <c r="H25" s="238"/>
      <c r="I25" s="239"/>
    </row>
    <row r="26" spans="1:10">
      <c r="A26" s="198">
        <v>2.3859999999999999E-2</v>
      </c>
      <c r="B26" s="198">
        <v>4.4089999999999997E-2</v>
      </c>
      <c r="C26" s="196"/>
      <c r="D26" s="225"/>
      <c r="E26" s="225"/>
      <c r="F26" s="236"/>
      <c r="G26" s="237"/>
      <c r="H26" s="238"/>
      <c r="I26" s="239"/>
    </row>
    <row r="27" spans="1:10">
      <c r="A27" s="198">
        <v>6.3400000000000001E-3</v>
      </c>
      <c r="B27" s="198">
        <v>4.6945000000000001E-2</v>
      </c>
      <c r="C27" s="196"/>
      <c r="D27" s="225"/>
      <c r="E27" s="225"/>
      <c r="F27" s="236"/>
      <c r="G27" s="237"/>
      <c r="H27" s="238"/>
      <c r="I27" s="239"/>
    </row>
    <row r="28" spans="1:10">
      <c r="A28" s="198">
        <v>4.0340000000000001E-2</v>
      </c>
      <c r="B28" s="198">
        <v>1.1050000000000001E-3</v>
      </c>
      <c r="C28" s="196"/>
      <c r="D28" s="225"/>
      <c r="E28" s="225"/>
      <c r="F28" s="236"/>
      <c r="G28" s="237"/>
      <c r="H28" s="238"/>
      <c r="I28" s="239"/>
    </row>
    <row r="29" spans="1:10">
      <c r="A29" s="240"/>
      <c r="B29" s="198">
        <v>2.7421000000000001E-2</v>
      </c>
      <c r="C29" s="196"/>
      <c r="D29" s="225"/>
      <c r="E29" s="225"/>
      <c r="F29" s="236"/>
      <c r="G29" s="237"/>
      <c r="H29" s="238"/>
      <c r="I29" s="239"/>
    </row>
    <row r="30" spans="1:10">
      <c r="A30" s="240"/>
      <c r="B30" s="198">
        <v>4.2399999999999998E-3</v>
      </c>
      <c r="C30" s="196"/>
      <c r="D30" s="225"/>
      <c r="E30" s="225"/>
      <c r="F30" s="236"/>
      <c r="G30" s="237"/>
      <c r="H30" s="238"/>
      <c r="I30" s="239"/>
    </row>
    <row r="31" spans="1:10">
      <c r="A31" s="240"/>
      <c r="B31" s="198">
        <v>2.405E-3</v>
      </c>
      <c r="C31" s="196"/>
      <c r="D31" s="225"/>
      <c r="E31" s="225"/>
      <c r="F31" s="236"/>
      <c r="G31" s="237"/>
      <c r="H31" s="238"/>
      <c r="I31" s="239"/>
    </row>
    <row r="32" spans="1:10">
      <c r="A32" s="240"/>
      <c r="B32" s="198">
        <v>2.1530000000000001E-2</v>
      </c>
      <c r="C32" s="196"/>
      <c r="D32" s="196"/>
      <c r="E32" s="196"/>
      <c r="F32" s="196"/>
    </row>
    <row r="33" spans="1:6" ht="12.75">
      <c r="A33" s="240"/>
      <c r="B33" s="198">
        <v>4.8050000000000002E-3</v>
      </c>
      <c r="C33" s="196"/>
      <c r="D33" s="196"/>
      <c r="E33" s="196"/>
      <c r="F33" s="196"/>
    </row>
    <row r="34" spans="1:6" ht="12.75">
      <c r="A34" s="240"/>
      <c r="B34" s="240"/>
      <c r="C34" s="196"/>
      <c r="D34" s="196"/>
      <c r="E34" s="196"/>
      <c r="F34" s="196"/>
    </row>
    <row r="35" spans="1:6" ht="12.75">
      <c r="A35" s="240"/>
      <c r="B35" s="240"/>
      <c r="C35" s="196"/>
      <c r="D35" s="196"/>
      <c r="E35" s="196"/>
      <c r="F35" s="196"/>
    </row>
    <row r="36" spans="1:6" ht="12.75">
      <c r="A36" s="240"/>
      <c r="B36" s="240"/>
      <c r="C36" s="196"/>
      <c r="D36" s="196"/>
      <c r="E36" s="196"/>
      <c r="F36" s="196"/>
    </row>
    <row r="37" spans="1:6" ht="12.75">
      <c r="A37" s="240"/>
      <c r="B37" s="240"/>
      <c r="C37" s="196"/>
      <c r="D37" s="196"/>
      <c r="E37" s="196"/>
      <c r="F37" s="196"/>
    </row>
    <row r="38" spans="1:6" ht="12.75">
      <c r="A38" s="240"/>
      <c r="B38" s="240"/>
      <c r="C38" s="196"/>
      <c r="D38" s="196"/>
      <c r="E38" s="196"/>
      <c r="F38" s="196"/>
    </row>
    <row r="39" spans="1:6" ht="12.75">
      <c r="A39" s="240"/>
      <c r="B39" s="240"/>
      <c r="C39" s="196"/>
      <c r="D39" s="196"/>
      <c r="E39" s="196"/>
      <c r="F39" s="196"/>
    </row>
    <row r="40" spans="1:6" ht="12.75">
      <c r="A40" s="240"/>
      <c r="B40" s="240"/>
      <c r="C40" s="196"/>
      <c r="D40" s="196"/>
      <c r="E40" s="196"/>
      <c r="F40" s="196"/>
    </row>
    <row r="41" spans="1:6" ht="12.75">
      <c r="A41" s="240"/>
      <c r="B41" s="240"/>
      <c r="C41" s="196"/>
      <c r="D41" s="196"/>
      <c r="E41" s="196"/>
      <c r="F41" s="196"/>
    </row>
    <row r="42" spans="1:6" ht="12.75">
      <c r="A42" s="240"/>
      <c r="B42" s="240"/>
      <c r="C42" s="196"/>
      <c r="D42" s="196"/>
      <c r="E42" s="196"/>
      <c r="F42" s="196"/>
    </row>
    <row r="43" spans="1:6" ht="12.75">
      <c r="A43" s="240"/>
      <c r="B43" s="240"/>
      <c r="C43" s="196"/>
      <c r="D43" s="196"/>
      <c r="E43" s="196"/>
      <c r="F43" s="196"/>
    </row>
    <row r="44" spans="1:6" ht="12.75">
      <c r="A44" s="240"/>
      <c r="B44" s="240"/>
      <c r="C44" s="196"/>
      <c r="D44" s="196"/>
      <c r="E44" s="196"/>
      <c r="F44" s="196"/>
    </row>
    <row r="45" spans="1:6" ht="12.75">
      <c r="A45" s="240"/>
      <c r="B45" s="240"/>
      <c r="C45" s="196"/>
      <c r="D45" s="196"/>
      <c r="E45" s="196"/>
      <c r="F45" s="196"/>
    </row>
    <row r="46" spans="1:6" ht="12.75">
      <c r="A46" s="240"/>
      <c r="B46" s="240"/>
      <c r="C46" s="196"/>
      <c r="D46" s="196"/>
      <c r="E46" s="196"/>
      <c r="F46" s="196"/>
    </row>
    <row r="47" spans="1:6" ht="12.75">
      <c r="A47" s="240"/>
      <c r="B47" s="240"/>
      <c r="C47" s="196"/>
      <c r="D47" s="196"/>
      <c r="E47" s="196"/>
      <c r="F47" s="196"/>
    </row>
    <row r="48" spans="1:6" ht="12.75">
      <c r="A48" s="240"/>
      <c r="B48" s="240"/>
      <c r="C48" s="196"/>
      <c r="D48" s="196"/>
      <c r="E48" s="196"/>
      <c r="F48" s="196"/>
    </row>
    <row r="49" spans="1:6" ht="12.75">
      <c r="A49" s="240"/>
      <c r="B49" s="240"/>
      <c r="C49" s="196"/>
      <c r="D49" s="196"/>
      <c r="E49" s="196"/>
      <c r="F49" s="196"/>
    </row>
    <row r="50" spans="1:6" ht="12.75">
      <c r="A50" s="240"/>
      <c r="B50" s="240"/>
      <c r="C50" s="196"/>
      <c r="D50" s="196"/>
      <c r="E50" s="196"/>
      <c r="F50" s="196"/>
    </row>
    <row r="51" spans="1:6" ht="12.75">
      <c r="A51" s="240"/>
      <c r="B51" s="240"/>
      <c r="C51" s="196"/>
      <c r="D51" s="196"/>
      <c r="E51" s="196"/>
      <c r="F51" s="196"/>
    </row>
    <row r="52" spans="1:6" ht="12.75">
      <c r="A52" s="240"/>
      <c r="B52" s="240"/>
      <c r="C52" s="196"/>
      <c r="D52" s="196"/>
      <c r="E52" s="196"/>
      <c r="F52" s="196"/>
    </row>
    <row r="53" spans="1:6" ht="12.75">
      <c r="A53" s="240"/>
      <c r="B53" s="240"/>
      <c r="C53" s="196"/>
      <c r="D53" s="196"/>
      <c r="E53" s="196"/>
      <c r="F53" s="196"/>
    </row>
    <row r="54" spans="1:6" ht="12.75">
      <c r="A54" s="240"/>
      <c r="B54" s="240"/>
      <c r="C54" s="196"/>
      <c r="D54" s="196"/>
      <c r="E54" s="196"/>
      <c r="F54" s="196"/>
    </row>
    <row r="55" spans="1:6" ht="12.75">
      <c r="A55" s="240"/>
      <c r="B55" s="240"/>
      <c r="C55" s="196"/>
      <c r="D55" s="196"/>
      <c r="E55" s="196"/>
      <c r="F55" s="196"/>
    </row>
    <row r="56" spans="1:6" ht="12.75">
      <c r="A56" s="240"/>
      <c r="B56" s="240"/>
      <c r="C56" s="196"/>
      <c r="D56" s="196"/>
      <c r="E56" s="196"/>
      <c r="F56" s="196"/>
    </row>
    <row r="57" spans="1:6" ht="12.75">
      <c r="A57" s="240"/>
      <c r="B57" s="240"/>
      <c r="C57" s="196"/>
      <c r="D57" s="196"/>
      <c r="E57" s="196"/>
      <c r="F57" s="196"/>
    </row>
    <row r="58" spans="1:6" ht="12.75">
      <c r="A58" s="240"/>
      <c r="B58" s="240"/>
      <c r="C58" s="196"/>
      <c r="D58" s="196"/>
      <c r="E58" s="196"/>
      <c r="F58" s="196"/>
    </row>
    <row r="59" spans="1:6" ht="12.75">
      <c r="A59" s="240"/>
      <c r="B59" s="240"/>
      <c r="C59" s="196"/>
      <c r="D59" s="196"/>
      <c r="E59" s="196"/>
      <c r="F59" s="196"/>
    </row>
    <row r="60" spans="1:6" ht="12.75">
      <c r="A60" s="240"/>
      <c r="B60" s="240"/>
      <c r="C60" s="196"/>
      <c r="D60" s="196"/>
      <c r="E60" s="196"/>
      <c r="F60" s="196"/>
    </row>
    <row r="61" spans="1:6" ht="12.75">
      <c r="A61" s="240"/>
      <c r="B61" s="240"/>
      <c r="C61" s="196"/>
      <c r="D61" s="196"/>
      <c r="E61" s="196"/>
      <c r="F61" s="196"/>
    </row>
    <row r="62" spans="1:6" ht="12.75">
      <c r="A62" s="240"/>
      <c r="B62" s="240"/>
      <c r="C62" s="196"/>
      <c r="D62" s="196"/>
      <c r="E62" s="196"/>
      <c r="F62" s="196"/>
    </row>
    <row r="63" spans="1:6" ht="12.75">
      <c r="A63" s="240"/>
      <c r="B63" s="240"/>
      <c r="C63" s="196"/>
      <c r="D63" s="196"/>
      <c r="E63" s="196"/>
      <c r="F63" s="196"/>
    </row>
    <row r="64" spans="1:6" ht="12.75">
      <c r="A64" s="240"/>
      <c r="B64" s="240"/>
      <c r="C64" s="196"/>
      <c r="D64" s="196"/>
      <c r="E64" s="196"/>
      <c r="F64" s="196"/>
    </row>
    <row r="65" spans="1:6" ht="12.75">
      <c r="A65" s="240"/>
      <c r="B65" s="240"/>
      <c r="C65" s="196"/>
      <c r="D65" s="196"/>
      <c r="E65" s="196"/>
      <c r="F65" s="196"/>
    </row>
    <row r="66" spans="1:6" ht="12.75">
      <c r="A66" s="240"/>
      <c r="B66" s="240"/>
      <c r="C66" s="196"/>
      <c r="D66" s="196"/>
      <c r="E66" s="196"/>
      <c r="F66" s="196"/>
    </row>
    <row r="67" spans="1:6" ht="12.75">
      <c r="A67" s="240"/>
      <c r="B67" s="240"/>
      <c r="C67" s="196"/>
      <c r="D67" s="196"/>
      <c r="E67" s="196"/>
      <c r="F67" s="196"/>
    </row>
    <row r="68" spans="1:6" ht="12.75">
      <c r="A68" s="240"/>
      <c r="B68" s="240"/>
      <c r="C68" s="196"/>
      <c r="D68" s="196"/>
      <c r="E68" s="196"/>
      <c r="F68" s="196"/>
    </row>
    <row r="69" spans="1:6" ht="12.75">
      <c r="A69" s="240"/>
      <c r="B69" s="240"/>
      <c r="C69" s="196"/>
      <c r="D69" s="196"/>
      <c r="E69" s="196"/>
      <c r="F69" s="196"/>
    </row>
    <row r="70" spans="1:6" ht="12.75">
      <c r="A70" s="240"/>
      <c r="B70" s="240"/>
      <c r="C70" s="196"/>
      <c r="D70" s="196"/>
      <c r="E70" s="196"/>
      <c r="F70" s="196"/>
    </row>
    <row r="71" spans="1:6" ht="12.75">
      <c r="A71" s="240"/>
      <c r="B71" s="240"/>
      <c r="C71" s="196"/>
      <c r="D71" s="196"/>
      <c r="E71" s="196"/>
      <c r="F71" s="196"/>
    </row>
    <row r="72" spans="1:6" ht="12.75">
      <c r="A72" s="240"/>
      <c r="B72" s="240"/>
      <c r="C72" s="196"/>
      <c r="D72" s="196"/>
      <c r="E72" s="196"/>
      <c r="F72" s="196"/>
    </row>
    <row r="73" spans="1:6" ht="12.75">
      <c r="A73" s="240"/>
      <c r="B73" s="240"/>
      <c r="C73" s="196"/>
      <c r="D73" s="196"/>
      <c r="E73" s="196"/>
      <c r="F73" s="196"/>
    </row>
    <row r="74" spans="1:6" ht="12.75">
      <c r="A74" s="240"/>
      <c r="B74" s="240"/>
      <c r="C74" s="196"/>
      <c r="D74" s="196"/>
      <c r="E74" s="196"/>
      <c r="F74" s="196"/>
    </row>
    <row r="75" spans="1:6" ht="12.75">
      <c r="A75" s="240"/>
      <c r="B75" s="240"/>
      <c r="C75" s="196"/>
      <c r="D75" s="196"/>
      <c r="E75" s="196"/>
      <c r="F75" s="196"/>
    </row>
    <row r="76" spans="1:6" ht="12.75">
      <c r="A76" s="240"/>
      <c r="B76" s="240"/>
      <c r="C76" s="196"/>
      <c r="D76" s="196"/>
      <c r="E76" s="196"/>
      <c r="F76" s="196"/>
    </row>
    <row r="77" spans="1:6" ht="12.75">
      <c r="A77" s="240"/>
      <c r="B77" s="240"/>
      <c r="C77" s="196"/>
      <c r="D77" s="196"/>
      <c r="E77" s="196"/>
      <c r="F77" s="196"/>
    </row>
    <row r="78" spans="1:6" ht="12.75">
      <c r="A78" s="240"/>
      <c r="B78" s="240"/>
      <c r="C78" s="196"/>
      <c r="D78" s="196"/>
      <c r="E78" s="196"/>
      <c r="F78" s="196"/>
    </row>
    <row r="79" spans="1:6" ht="12.75">
      <c r="A79" s="240"/>
      <c r="B79" s="240"/>
      <c r="C79" s="196"/>
      <c r="D79" s="196"/>
      <c r="E79" s="196"/>
      <c r="F79" s="196"/>
    </row>
    <row r="80" spans="1:6" ht="12.75">
      <c r="A80" s="240"/>
      <c r="B80" s="240"/>
      <c r="C80" s="196"/>
      <c r="D80" s="196"/>
      <c r="E80" s="196"/>
      <c r="F80" s="196"/>
    </row>
    <row r="81" spans="1:6" ht="12.75">
      <c r="A81" s="240"/>
      <c r="B81" s="240"/>
      <c r="C81" s="196"/>
      <c r="D81" s="196"/>
      <c r="E81" s="196"/>
      <c r="F81" s="196"/>
    </row>
    <row r="82" spans="1:6" ht="12.75">
      <c r="A82" s="240"/>
      <c r="B82" s="240"/>
      <c r="C82" s="196"/>
      <c r="D82" s="196"/>
      <c r="E82" s="196"/>
      <c r="F82" s="196"/>
    </row>
    <row r="83" spans="1:6" ht="12.75">
      <c r="A83" s="240"/>
      <c r="B83" s="240"/>
      <c r="C83" s="196"/>
      <c r="D83" s="196"/>
      <c r="E83" s="196"/>
      <c r="F83" s="196"/>
    </row>
    <row r="84" spans="1:6" ht="12.75">
      <c r="A84" s="240"/>
      <c r="B84" s="240"/>
      <c r="C84" s="196"/>
      <c r="D84" s="196"/>
      <c r="E84" s="196"/>
      <c r="F84" s="196"/>
    </row>
    <row r="85" spans="1:6" ht="12.75">
      <c r="A85" s="240"/>
      <c r="B85" s="240"/>
      <c r="C85" s="196"/>
      <c r="D85" s="196"/>
      <c r="E85" s="196"/>
      <c r="F85" s="196"/>
    </row>
    <row r="86" spans="1:6" ht="12.75">
      <c r="A86" s="240"/>
      <c r="B86" s="240"/>
      <c r="C86" s="196"/>
      <c r="D86" s="196"/>
      <c r="E86" s="196"/>
      <c r="F86" s="196"/>
    </row>
    <row r="87" spans="1:6" ht="12.75">
      <c r="A87" s="240"/>
      <c r="B87" s="240"/>
      <c r="C87" s="196"/>
      <c r="D87" s="196"/>
      <c r="E87" s="196"/>
      <c r="F87" s="196"/>
    </row>
    <row r="88" spans="1:6" ht="12.75">
      <c r="A88" s="240"/>
      <c r="B88" s="240"/>
      <c r="C88" s="196"/>
      <c r="D88" s="196"/>
      <c r="E88" s="196"/>
      <c r="F88" s="196"/>
    </row>
    <row r="89" spans="1:6" ht="12.75">
      <c r="A89" s="240"/>
      <c r="B89" s="240"/>
      <c r="C89" s="196"/>
      <c r="D89" s="196"/>
      <c r="E89" s="196"/>
      <c r="F89" s="196"/>
    </row>
    <row r="90" spans="1:6" ht="12.75">
      <c r="A90" s="240"/>
      <c r="B90" s="240"/>
      <c r="C90" s="196"/>
      <c r="D90" s="196"/>
      <c r="E90" s="196"/>
      <c r="F90" s="196"/>
    </row>
    <row r="91" spans="1:6" ht="12.75">
      <c r="A91" s="240"/>
      <c r="B91" s="240"/>
      <c r="C91" s="196"/>
      <c r="D91" s="196"/>
      <c r="E91" s="196"/>
      <c r="F91" s="196"/>
    </row>
    <row r="92" spans="1:6" ht="12.75">
      <c r="A92" s="240"/>
      <c r="B92" s="240"/>
      <c r="C92" s="196"/>
      <c r="D92" s="196"/>
      <c r="E92" s="196"/>
      <c r="F92" s="196"/>
    </row>
    <row r="93" spans="1:6" ht="12.75">
      <c r="A93" s="240"/>
      <c r="B93" s="240"/>
      <c r="C93" s="196"/>
      <c r="D93" s="196"/>
      <c r="E93" s="196"/>
      <c r="F93" s="196"/>
    </row>
    <row r="94" spans="1:6" ht="12.75">
      <c r="A94" s="240"/>
      <c r="B94" s="240"/>
      <c r="C94" s="196"/>
      <c r="D94" s="196"/>
      <c r="E94" s="196"/>
      <c r="F94" s="196"/>
    </row>
    <row r="95" spans="1:6" ht="12.75">
      <c r="A95" s="240"/>
      <c r="B95" s="240"/>
      <c r="C95" s="196"/>
      <c r="D95" s="196"/>
      <c r="E95" s="196"/>
      <c r="F95" s="196"/>
    </row>
    <row r="96" spans="1:6" ht="12.75">
      <c r="A96" s="240"/>
      <c r="B96" s="240"/>
      <c r="C96" s="196"/>
      <c r="D96" s="196"/>
      <c r="E96" s="196"/>
      <c r="F96" s="196"/>
    </row>
    <row r="97" spans="1:6" ht="12.75">
      <c r="A97" s="240"/>
      <c r="B97" s="240"/>
      <c r="C97" s="196"/>
      <c r="D97" s="196"/>
      <c r="E97" s="196"/>
      <c r="F97" s="196"/>
    </row>
    <row r="98" spans="1:6" ht="12.75">
      <c r="A98" s="240"/>
      <c r="B98" s="240"/>
      <c r="C98" s="196"/>
      <c r="D98" s="196"/>
      <c r="E98" s="196"/>
      <c r="F98" s="196"/>
    </row>
    <row r="99" spans="1:6" ht="12.75">
      <c r="A99" s="240"/>
      <c r="B99" s="240"/>
      <c r="C99" s="196"/>
      <c r="D99" s="196"/>
      <c r="E99" s="196"/>
      <c r="F99" s="196"/>
    </row>
    <row r="100" spans="1:6" ht="12.75">
      <c r="A100" s="240"/>
      <c r="B100" s="240"/>
      <c r="C100" s="196"/>
      <c r="D100" s="196"/>
      <c r="E100" s="196"/>
      <c r="F100" s="196"/>
    </row>
    <row r="101" spans="1:6" ht="12.75">
      <c r="A101" s="240"/>
      <c r="B101" s="240"/>
      <c r="C101" s="196"/>
      <c r="D101" s="196"/>
      <c r="E101" s="196"/>
      <c r="F101" s="196"/>
    </row>
    <row r="102" spans="1:6" ht="12.75">
      <c r="A102" s="240"/>
      <c r="B102" s="240"/>
      <c r="C102" s="196"/>
      <c r="D102" s="196"/>
      <c r="E102" s="196"/>
      <c r="F102" s="196"/>
    </row>
    <row r="103" spans="1:6" ht="12.75">
      <c r="A103" s="240"/>
      <c r="B103" s="240"/>
      <c r="C103" s="196"/>
      <c r="D103" s="196"/>
      <c r="E103" s="196"/>
      <c r="F103" s="196"/>
    </row>
    <row r="104" spans="1:6" ht="12.75">
      <c r="A104" s="240"/>
      <c r="B104" s="240"/>
      <c r="C104" s="196"/>
      <c r="D104" s="196"/>
      <c r="E104" s="196"/>
      <c r="F104" s="196"/>
    </row>
    <row r="105" spans="1:6" ht="12.75">
      <c r="A105" s="240"/>
      <c r="B105" s="240"/>
      <c r="C105" s="196"/>
      <c r="D105" s="196"/>
      <c r="E105" s="196"/>
      <c r="F105" s="196"/>
    </row>
    <row r="106" spans="1:6" ht="12.75">
      <c r="A106" s="240"/>
      <c r="B106" s="240"/>
      <c r="C106" s="196"/>
      <c r="D106" s="196"/>
      <c r="E106" s="196"/>
      <c r="F106" s="196"/>
    </row>
    <row r="107" spans="1:6" ht="12.75">
      <c r="A107" s="240"/>
      <c r="B107" s="240"/>
      <c r="C107" s="196"/>
      <c r="D107" s="196"/>
      <c r="E107" s="196"/>
      <c r="F107" s="196"/>
    </row>
    <row r="108" spans="1:6" ht="12.75">
      <c r="A108" s="240"/>
      <c r="B108" s="240"/>
      <c r="C108" s="196"/>
      <c r="D108" s="196"/>
      <c r="E108" s="196"/>
      <c r="F108" s="196"/>
    </row>
    <row r="109" spans="1:6" ht="12.75">
      <c r="A109" s="240"/>
      <c r="B109" s="240"/>
      <c r="C109" s="196"/>
      <c r="D109" s="196"/>
      <c r="E109" s="196"/>
      <c r="F109" s="196"/>
    </row>
    <row r="110" spans="1:6" ht="12.75">
      <c r="A110" s="240"/>
      <c r="B110" s="240"/>
      <c r="C110" s="196"/>
      <c r="D110" s="196"/>
      <c r="E110" s="196"/>
      <c r="F110" s="196"/>
    </row>
    <row r="111" spans="1:6" ht="12.75">
      <c r="A111" s="240"/>
      <c r="B111" s="240"/>
      <c r="C111" s="196"/>
      <c r="D111" s="196"/>
      <c r="E111" s="196"/>
      <c r="F111" s="196"/>
    </row>
    <row r="112" spans="1:6" ht="12.75">
      <c r="A112" s="240"/>
      <c r="B112" s="240"/>
      <c r="C112" s="196"/>
      <c r="D112" s="196"/>
      <c r="E112" s="196"/>
      <c r="F112" s="196"/>
    </row>
    <row r="113" spans="1:6" ht="12.75">
      <c r="A113" s="240"/>
      <c r="B113" s="240"/>
      <c r="C113" s="196"/>
      <c r="D113" s="196"/>
      <c r="E113" s="196"/>
      <c r="F113" s="196"/>
    </row>
    <row r="114" spans="1:6" ht="12.75">
      <c r="A114" s="240"/>
      <c r="B114" s="240"/>
      <c r="C114" s="196"/>
      <c r="D114" s="196"/>
      <c r="E114" s="196"/>
      <c r="F114" s="196"/>
    </row>
    <row r="115" spans="1:6" ht="12.75">
      <c r="A115" s="240"/>
      <c r="B115" s="240"/>
      <c r="C115" s="196"/>
      <c r="D115" s="196"/>
      <c r="E115" s="196"/>
      <c r="F115" s="196"/>
    </row>
    <row r="116" spans="1:6" ht="12.75">
      <c r="A116" s="240"/>
      <c r="B116" s="240"/>
      <c r="C116" s="196"/>
      <c r="D116" s="196"/>
      <c r="E116" s="196"/>
      <c r="F116" s="196"/>
    </row>
    <row r="117" spans="1:6" ht="12.75">
      <c r="A117" s="240"/>
      <c r="B117" s="240"/>
      <c r="C117" s="196"/>
      <c r="D117" s="196"/>
      <c r="E117" s="196"/>
      <c r="F117" s="196"/>
    </row>
    <row r="118" spans="1:6" ht="12.75">
      <c r="A118" s="240"/>
      <c r="B118" s="240"/>
      <c r="C118" s="196"/>
      <c r="D118" s="196"/>
      <c r="E118" s="196"/>
      <c r="F118" s="196"/>
    </row>
    <row r="119" spans="1:6" ht="12.75">
      <c r="A119" s="240"/>
      <c r="B119" s="240"/>
      <c r="C119" s="196"/>
      <c r="D119" s="196"/>
      <c r="E119" s="196"/>
      <c r="F119" s="196"/>
    </row>
    <row r="120" spans="1:6" ht="12.75">
      <c r="A120" s="240"/>
      <c r="B120" s="240"/>
      <c r="C120" s="196"/>
      <c r="D120" s="196"/>
      <c r="E120" s="196"/>
      <c r="F120" s="196"/>
    </row>
    <row r="121" spans="1:6" ht="12.75">
      <c r="A121" s="240"/>
      <c r="B121" s="240"/>
      <c r="C121" s="196"/>
      <c r="D121" s="196"/>
      <c r="E121" s="196"/>
      <c r="F121" s="196"/>
    </row>
    <row r="122" spans="1:6" ht="12.75">
      <c r="A122" s="240"/>
      <c r="B122" s="240"/>
      <c r="C122" s="196"/>
      <c r="D122" s="196"/>
      <c r="E122" s="196"/>
      <c r="F122" s="196"/>
    </row>
    <row r="123" spans="1:6" ht="12.75">
      <c r="A123" s="240"/>
      <c r="B123" s="240"/>
      <c r="C123" s="196"/>
      <c r="D123" s="196"/>
      <c r="E123" s="196"/>
      <c r="F123" s="196"/>
    </row>
    <row r="124" spans="1:6" ht="12.75">
      <c r="A124" s="240"/>
      <c r="B124" s="240"/>
      <c r="C124" s="196"/>
      <c r="D124" s="196"/>
      <c r="E124" s="196"/>
      <c r="F124" s="196"/>
    </row>
    <row r="125" spans="1:6" ht="12.75">
      <c r="A125" s="240"/>
      <c r="B125" s="240"/>
      <c r="C125" s="196"/>
      <c r="D125" s="196"/>
      <c r="E125" s="196"/>
      <c r="F125" s="196"/>
    </row>
    <row r="126" spans="1:6" ht="12.75">
      <c r="A126" s="240"/>
      <c r="B126" s="240"/>
      <c r="C126" s="196"/>
      <c r="D126" s="196"/>
      <c r="E126" s="196"/>
      <c r="F126" s="196"/>
    </row>
    <row r="127" spans="1:6" ht="12.75">
      <c r="A127" s="240"/>
      <c r="B127" s="240"/>
      <c r="C127" s="196"/>
      <c r="D127" s="196"/>
      <c r="E127" s="196"/>
      <c r="F127" s="196"/>
    </row>
    <row r="128" spans="1:6" ht="12.75">
      <c r="A128" s="240"/>
      <c r="B128" s="240"/>
      <c r="C128" s="196"/>
      <c r="D128" s="196"/>
      <c r="E128" s="196"/>
      <c r="F128" s="196"/>
    </row>
    <row r="129" spans="1:6" ht="12.75">
      <c r="A129" s="240"/>
      <c r="B129" s="240"/>
      <c r="C129" s="196"/>
      <c r="D129" s="196"/>
      <c r="E129" s="196"/>
      <c r="F129" s="196"/>
    </row>
    <row r="130" spans="1:6" ht="12.75">
      <c r="A130" s="240"/>
      <c r="B130" s="240"/>
      <c r="C130" s="196"/>
      <c r="D130" s="196"/>
      <c r="E130" s="196"/>
      <c r="F130" s="196"/>
    </row>
    <row r="131" spans="1:6" ht="12.75">
      <c r="A131" s="240"/>
      <c r="B131" s="240"/>
      <c r="C131" s="196"/>
      <c r="D131" s="196"/>
      <c r="E131" s="196"/>
      <c r="F131" s="196"/>
    </row>
    <row r="132" spans="1:6" ht="12.75">
      <c r="A132" s="240"/>
      <c r="B132" s="240"/>
      <c r="C132" s="196"/>
      <c r="D132" s="196"/>
      <c r="E132" s="196"/>
      <c r="F132" s="196"/>
    </row>
    <row r="133" spans="1:6" ht="12.75">
      <c r="A133" s="240"/>
      <c r="B133" s="240"/>
      <c r="C133" s="196"/>
      <c r="D133" s="196"/>
      <c r="E133" s="196"/>
      <c r="F133" s="196"/>
    </row>
    <row r="134" spans="1:6" ht="12.75">
      <c r="A134" s="240"/>
      <c r="B134" s="240"/>
      <c r="C134" s="196"/>
      <c r="D134" s="196"/>
      <c r="E134" s="196"/>
      <c r="F134" s="196"/>
    </row>
    <row r="135" spans="1:6" ht="12.75">
      <c r="A135" s="240"/>
      <c r="B135" s="240"/>
      <c r="C135" s="196"/>
      <c r="D135" s="196"/>
      <c r="E135" s="196"/>
      <c r="F135" s="196"/>
    </row>
    <row r="136" spans="1:6" ht="12.75">
      <c r="A136" s="240"/>
      <c r="B136" s="240"/>
      <c r="C136" s="196"/>
      <c r="D136" s="196"/>
      <c r="E136" s="196"/>
      <c r="F136" s="196"/>
    </row>
    <row r="137" spans="1:6" ht="12.75">
      <c r="A137" s="240"/>
      <c r="B137" s="240"/>
      <c r="C137" s="196"/>
      <c r="D137" s="196"/>
      <c r="E137" s="196"/>
      <c r="F137" s="196"/>
    </row>
    <row r="138" spans="1:6" ht="12.75">
      <c r="A138" s="240"/>
      <c r="B138" s="240"/>
      <c r="C138" s="196"/>
      <c r="D138" s="196"/>
      <c r="E138" s="196"/>
      <c r="F138" s="196"/>
    </row>
    <row r="139" spans="1:6" ht="12.75">
      <c r="A139" s="240"/>
      <c r="B139" s="240"/>
      <c r="C139" s="196"/>
      <c r="D139" s="196"/>
      <c r="E139" s="196"/>
      <c r="F139" s="196"/>
    </row>
    <row r="140" spans="1:6" ht="12.75">
      <c r="A140" s="240"/>
      <c r="B140" s="240"/>
      <c r="C140" s="196"/>
      <c r="D140" s="196"/>
      <c r="E140" s="196"/>
      <c r="F140" s="196"/>
    </row>
    <row r="141" spans="1:6" ht="12.75">
      <c r="A141" s="240"/>
      <c r="B141" s="240"/>
      <c r="C141" s="196"/>
      <c r="D141" s="196"/>
      <c r="E141" s="196"/>
      <c r="F141" s="196"/>
    </row>
    <row r="142" spans="1:6" ht="12.75">
      <c r="A142" s="240"/>
      <c r="B142" s="240"/>
      <c r="C142" s="196"/>
      <c r="D142" s="196"/>
      <c r="E142" s="196"/>
      <c r="F142" s="196"/>
    </row>
    <row r="143" spans="1:6" ht="12.75">
      <c r="A143" s="240"/>
      <c r="B143" s="240"/>
      <c r="C143" s="196"/>
      <c r="D143" s="196"/>
      <c r="E143" s="196"/>
      <c r="F143" s="196"/>
    </row>
    <row r="144" spans="1:6" ht="12.75">
      <c r="A144" s="240"/>
      <c r="B144" s="240"/>
      <c r="C144" s="196"/>
      <c r="D144" s="196"/>
      <c r="E144" s="196"/>
      <c r="F144" s="196"/>
    </row>
    <row r="145" spans="1:6" ht="12.75">
      <c r="A145" s="240"/>
      <c r="B145" s="240"/>
      <c r="C145" s="196"/>
      <c r="D145" s="196"/>
      <c r="E145" s="196"/>
      <c r="F145" s="196"/>
    </row>
    <row r="146" spans="1:6" ht="12.75">
      <c r="A146" s="240"/>
      <c r="B146" s="240"/>
      <c r="C146" s="196"/>
      <c r="D146" s="196"/>
      <c r="E146" s="196"/>
      <c r="F146" s="196"/>
    </row>
    <row r="147" spans="1:6" ht="12.75">
      <c r="A147" s="240"/>
      <c r="B147" s="240"/>
      <c r="C147" s="196"/>
      <c r="D147" s="196"/>
      <c r="E147" s="196"/>
      <c r="F147" s="196"/>
    </row>
    <row r="148" spans="1:6" ht="12.75">
      <c r="A148" s="240"/>
      <c r="B148" s="240"/>
      <c r="C148" s="196"/>
      <c r="D148" s="196"/>
      <c r="E148" s="196"/>
      <c r="F148" s="196"/>
    </row>
    <row r="149" spans="1:6" ht="12.75">
      <c r="A149" s="240"/>
      <c r="B149" s="240"/>
      <c r="C149" s="196"/>
      <c r="D149" s="196"/>
      <c r="E149" s="196"/>
      <c r="F149" s="196"/>
    </row>
    <row r="150" spans="1:6" ht="12.75">
      <c r="A150" s="240"/>
      <c r="B150" s="240"/>
      <c r="C150" s="196"/>
      <c r="D150" s="196"/>
      <c r="E150" s="196"/>
      <c r="F150" s="196"/>
    </row>
    <row r="151" spans="1:6" ht="12.75">
      <c r="A151" s="240"/>
      <c r="B151" s="240"/>
      <c r="C151" s="196"/>
      <c r="D151" s="196"/>
      <c r="E151" s="196"/>
      <c r="F151" s="196"/>
    </row>
    <row r="152" spans="1:6" ht="12.75">
      <c r="A152" s="240"/>
      <c r="B152" s="240"/>
      <c r="C152" s="196"/>
      <c r="D152" s="196"/>
      <c r="E152" s="196"/>
      <c r="F152" s="196"/>
    </row>
    <row r="153" spans="1:6" ht="12.75">
      <c r="A153" s="240"/>
      <c r="B153" s="240"/>
      <c r="C153" s="196"/>
      <c r="D153" s="196"/>
      <c r="E153" s="196"/>
      <c r="F153" s="196"/>
    </row>
    <row r="154" spans="1:6" ht="12.75">
      <c r="A154" s="240"/>
      <c r="B154" s="240"/>
      <c r="C154" s="196"/>
      <c r="D154" s="196"/>
      <c r="E154" s="196"/>
      <c r="F154" s="196"/>
    </row>
    <row r="155" spans="1:6" ht="12.75">
      <c r="A155" s="240"/>
      <c r="B155" s="240"/>
      <c r="C155" s="196"/>
      <c r="D155" s="196"/>
      <c r="E155" s="196"/>
      <c r="F155" s="196"/>
    </row>
    <row r="156" spans="1:6" ht="12.75">
      <c r="A156" s="240"/>
      <c r="B156" s="240"/>
      <c r="C156" s="196"/>
      <c r="D156" s="196"/>
      <c r="E156" s="196"/>
      <c r="F156" s="196"/>
    </row>
    <row r="157" spans="1:6" ht="12.75">
      <c r="A157" s="240"/>
      <c r="B157" s="240"/>
      <c r="C157" s="196"/>
      <c r="D157" s="196"/>
      <c r="E157" s="196"/>
      <c r="F157" s="196"/>
    </row>
    <row r="158" spans="1:6" ht="12.75">
      <c r="A158" s="240"/>
      <c r="B158" s="240"/>
      <c r="C158" s="196"/>
      <c r="D158" s="196"/>
      <c r="E158" s="196"/>
      <c r="F158" s="196"/>
    </row>
    <row r="159" spans="1:6" ht="12.75">
      <c r="A159" s="240"/>
      <c r="B159" s="240"/>
      <c r="C159" s="196"/>
      <c r="D159" s="196"/>
      <c r="E159" s="196"/>
      <c r="F159" s="196"/>
    </row>
    <row r="160" spans="1:6" ht="12.75">
      <c r="A160" s="240"/>
      <c r="B160" s="240"/>
      <c r="C160" s="196"/>
      <c r="D160" s="196"/>
      <c r="E160" s="196"/>
      <c r="F160" s="196"/>
    </row>
    <row r="161" spans="1:6" ht="12.75">
      <c r="A161" s="240"/>
      <c r="B161" s="240"/>
      <c r="C161" s="196"/>
      <c r="D161" s="196"/>
      <c r="E161" s="196"/>
      <c r="F161" s="196"/>
    </row>
    <row r="162" spans="1:6" ht="12.75">
      <c r="A162" s="240"/>
      <c r="B162" s="240"/>
      <c r="C162" s="196"/>
      <c r="D162" s="196"/>
      <c r="E162" s="196"/>
      <c r="F162" s="196"/>
    </row>
    <row r="163" spans="1:6" ht="12.75">
      <c r="A163" s="240"/>
      <c r="B163" s="240"/>
      <c r="C163" s="196"/>
      <c r="D163" s="196"/>
      <c r="E163" s="196"/>
      <c r="F163" s="196"/>
    </row>
    <row r="164" spans="1:6" ht="12.75">
      <c r="A164" s="240"/>
      <c r="B164" s="240"/>
      <c r="C164" s="196"/>
      <c r="D164" s="196"/>
      <c r="E164" s="196"/>
      <c r="F164" s="196"/>
    </row>
    <row r="165" spans="1:6" ht="12.75">
      <c r="A165" s="240"/>
      <c r="B165" s="240"/>
      <c r="C165" s="196"/>
      <c r="D165" s="196"/>
      <c r="E165" s="196"/>
      <c r="F165" s="196"/>
    </row>
    <row r="166" spans="1:6" ht="12.75">
      <c r="A166" s="240"/>
      <c r="B166" s="240"/>
      <c r="C166" s="196"/>
      <c r="D166" s="196"/>
      <c r="E166" s="196"/>
      <c r="F166" s="196"/>
    </row>
    <row r="167" spans="1:6" ht="12.75">
      <c r="A167" s="240"/>
      <c r="B167" s="240"/>
      <c r="C167" s="196"/>
      <c r="D167" s="196"/>
      <c r="E167" s="196"/>
      <c r="F167" s="196"/>
    </row>
    <row r="168" spans="1:6" ht="12.75">
      <c r="A168" s="240"/>
      <c r="B168" s="240"/>
      <c r="C168" s="196"/>
      <c r="D168" s="196"/>
      <c r="E168" s="196"/>
      <c r="F168" s="196"/>
    </row>
    <row r="169" spans="1:6" ht="12.75">
      <c r="A169" s="240"/>
      <c r="B169" s="240"/>
      <c r="C169" s="196"/>
      <c r="D169" s="196"/>
      <c r="E169" s="196"/>
      <c r="F169" s="196"/>
    </row>
    <row r="170" spans="1:6" ht="12.75">
      <c r="A170" s="240"/>
      <c r="B170" s="240"/>
      <c r="C170" s="196"/>
      <c r="D170" s="196"/>
      <c r="E170" s="196"/>
      <c r="F170" s="196"/>
    </row>
    <row r="171" spans="1:6" ht="12.75">
      <c r="A171" s="240"/>
      <c r="B171" s="240"/>
      <c r="C171" s="196"/>
      <c r="D171" s="196"/>
      <c r="E171" s="196"/>
      <c r="F171" s="196"/>
    </row>
    <row r="172" spans="1:6" ht="12.75">
      <c r="A172" s="240"/>
      <c r="B172" s="240"/>
      <c r="C172" s="196"/>
      <c r="D172" s="196"/>
      <c r="E172" s="196"/>
      <c r="F172" s="196"/>
    </row>
    <row r="173" spans="1:6" ht="12.75">
      <c r="A173" s="240"/>
      <c r="B173" s="240"/>
      <c r="C173" s="196"/>
      <c r="D173" s="196"/>
      <c r="E173" s="196"/>
      <c r="F173" s="196"/>
    </row>
    <row r="174" spans="1:6" ht="12.75">
      <c r="A174" s="240"/>
      <c r="B174" s="240"/>
      <c r="C174" s="196"/>
      <c r="D174" s="196"/>
      <c r="E174" s="196"/>
      <c r="F174" s="196"/>
    </row>
    <row r="175" spans="1:6" ht="12.75">
      <c r="A175" s="240"/>
      <c r="B175" s="240"/>
      <c r="C175" s="196"/>
      <c r="D175" s="196"/>
      <c r="E175" s="196"/>
      <c r="F175" s="196"/>
    </row>
    <row r="176" spans="1:6" ht="12.75">
      <c r="A176" s="240"/>
      <c r="B176" s="240"/>
      <c r="C176" s="196"/>
      <c r="D176" s="196"/>
      <c r="E176" s="196"/>
      <c r="F176" s="196"/>
    </row>
    <row r="177" spans="1:6" ht="12.75">
      <c r="A177" s="240"/>
      <c r="B177" s="240"/>
      <c r="C177" s="196"/>
      <c r="D177" s="196"/>
      <c r="E177" s="196"/>
      <c r="F177" s="196"/>
    </row>
    <row r="178" spans="1:6" ht="12.75">
      <c r="A178" s="240"/>
      <c r="B178" s="240"/>
      <c r="C178" s="196"/>
      <c r="D178" s="196"/>
      <c r="E178" s="196"/>
      <c r="F178" s="196"/>
    </row>
    <row r="179" spans="1:6" ht="12.75">
      <c r="A179" s="240"/>
      <c r="B179" s="240"/>
      <c r="C179" s="196"/>
      <c r="D179" s="196"/>
      <c r="E179" s="196"/>
      <c r="F179" s="196"/>
    </row>
    <row r="180" spans="1:6" ht="12.75">
      <c r="A180" s="240"/>
      <c r="B180" s="240"/>
      <c r="C180" s="196"/>
      <c r="D180" s="196"/>
      <c r="E180" s="196"/>
      <c r="F180" s="196"/>
    </row>
    <row r="181" spans="1:6" ht="12.75">
      <c r="A181" s="240"/>
      <c r="B181" s="240"/>
      <c r="C181" s="196"/>
      <c r="D181" s="196"/>
      <c r="E181" s="196"/>
      <c r="F181" s="196"/>
    </row>
    <row r="182" spans="1:6" ht="12.75">
      <c r="A182" s="240"/>
      <c r="B182" s="240"/>
      <c r="C182" s="196"/>
      <c r="D182" s="196"/>
      <c r="E182" s="196"/>
      <c r="F182" s="196"/>
    </row>
    <row r="183" spans="1:6" ht="12.75">
      <c r="A183" s="240"/>
      <c r="B183" s="240"/>
      <c r="C183" s="196"/>
      <c r="D183" s="196"/>
      <c r="E183" s="196"/>
      <c r="F183" s="196"/>
    </row>
    <row r="184" spans="1:6" ht="12.75">
      <c r="A184" s="240"/>
      <c r="B184" s="240"/>
      <c r="C184" s="196"/>
      <c r="D184" s="196"/>
      <c r="E184" s="196"/>
      <c r="F184" s="196"/>
    </row>
    <row r="185" spans="1:6" ht="12.75">
      <c r="A185" s="240"/>
      <c r="B185" s="240"/>
      <c r="C185" s="196"/>
      <c r="D185" s="196"/>
      <c r="E185" s="196"/>
      <c r="F185" s="196"/>
    </row>
    <row r="186" spans="1:6" ht="12.75">
      <c r="A186" s="240"/>
      <c r="B186" s="240"/>
      <c r="C186" s="196"/>
      <c r="D186" s="196"/>
      <c r="E186" s="196"/>
      <c r="F186" s="196"/>
    </row>
    <row r="187" spans="1:6" ht="12.75">
      <c r="A187" s="240"/>
      <c r="B187" s="240"/>
      <c r="C187" s="196"/>
      <c r="D187" s="196"/>
      <c r="E187" s="196"/>
      <c r="F187" s="196"/>
    </row>
    <row r="188" spans="1:6" ht="12.75">
      <c r="A188" s="240"/>
      <c r="B188" s="240"/>
      <c r="C188" s="196"/>
      <c r="D188" s="196"/>
      <c r="E188" s="196"/>
      <c r="F188" s="196"/>
    </row>
    <row r="189" spans="1:6" ht="12.75">
      <c r="A189" s="240"/>
      <c r="B189" s="240"/>
      <c r="C189" s="196"/>
      <c r="D189" s="196"/>
      <c r="E189" s="196"/>
      <c r="F189" s="196"/>
    </row>
    <row r="190" spans="1:6" ht="12.75">
      <c r="A190" s="240"/>
      <c r="B190" s="240"/>
      <c r="C190" s="196"/>
      <c r="D190" s="196"/>
      <c r="E190" s="196"/>
      <c r="F190" s="196"/>
    </row>
    <row r="191" spans="1:6" ht="12.75">
      <c r="A191" s="240"/>
      <c r="B191" s="240"/>
      <c r="C191" s="196"/>
      <c r="D191" s="196"/>
      <c r="E191" s="196"/>
      <c r="F191" s="196"/>
    </row>
    <row r="192" spans="1:6" ht="12.75">
      <c r="A192" s="240"/>
      <c r="B192" s="240"/>
      <c r="C192" s="196"/>
      <c r="D192" s="196"/>
      <c r="E192" s="196"/>
      <c r="F192" s="196"/>
    </row>
    <row r="193" spans="1:6" ht="12.75">
      <c r="A193" s="240"/>
      <c r="B193" s="240"/>
      <c r="C193" s="196"/>
      <c r="D193" s="196"/>
      <c r="E193" s="196"/>
      <c r="F193" s="196"/>
    </row>
    <row r="194" spans="1:6" ht="12.75">
      <c r="A194" s="240"/>
      <c r="B194" s="240"/>
      <c r="C194" s="196"/>
      <c r="D194" s="196"/>
      <c r="E194" s="196"/>
      <c r="F194" s="196"/>
    </row>
    <row r="195" spans="1:6" ht="12.75">
      <c r="A195" s="240"/>
      <c r="B195" s="240"/>
      <c r="C195" s="196"/>
      <c r="D195" s="196"/>
      <c r="E195" s="196"/>
      <c r="F195" s="196"/>
    </row>
    <row r="196" spans="1:6" ht="12.75">
      <c r="A196" s="240"/>
      <c r="B196" s="240"/>
      <c r="C196" s="196"/>
      <c r="D196" s="196"/>
      <c r="E196" s="196"/>
      <c r="F196" s="196"/>
    </row>
    <row r="197" spans="1:6" ht="12.75">
      <c r="A197" s="240"/>
      <c r="B197" s="240"/>
      <c r="C197" s="196"/>
      <c r="D197" s="196"/>
      <c r="E197" s="196"/>
      <c r="F197" s="196"/>
    </row>
    <row r="198" spans="1:6" ht="12.75">
      <c r="A198" s="240"/>
      <c r="B198" s="240"/>
      <c r="C198" s="196"/>
      <c r="D198" s="196"/>
      <c r="E198" s="196"/>
      <c r="F198" s="196"/>
    </row>
    <row r="199" spans="1:6" ht="12.75">
      <c r="A199" s="240"/>
      <c r="B199" s="240"/>
      <c r="C199" s="196"/>
      <c r="D199" s="196"/>
      <c r="E199" s="196"/>
      <c r="F199" s="196"/>
    </row>
    <row r="200" spans="1:6" ht="12.75">
      <c r="A200" s="240"/>
      <c r="B200" s="240"/>
      <c r="C200" s="196"/>
      <c r="D200" s="196"/>
      <c r="E200" s="196"/>
      <c r="F200" s="196"/>
    </row>
    <row r="201" spans="1:6" ht="12.75">
      <c r="A201" s="240"/>
      <c r="B201" s="240"/>
      <c r="C201" s="196"/>
      <c r="D201" s="196"/>
      <c r="E201" s="196"/>
      <c r="F201" s="196"/>
    </row>
    <row r="202" spans="1:6" ht="12.75">
      <c r="A202" s="240"/>
      <c r="B202" s="240"/>
      <c r="C202" s="196"/>
      <c r="D202" s="196"/>
      <c r="E202" s="196"/>
      <c r="F202" s="196"/>
    </row>
    <row r="203" spans="1:6" ht="12.75">
      <c r="A203" s="240"/>
      <c r="B203" s="240"/>
      <c r="C203" s="196"/>
      <c r="D203" s="196"/>
      <c r="E203" s="196"/>
      <c r="F203" s="196"/>
    </row>
    <row r="204" spans="1:6" ht="12.75">
      <c r="A204" s="240"/>
      <c r="B204" s="240"/>
      <c r="C204" s="196"/>
      <c r="D204" s="196"/>
      <c r="E204" s="196"/>
      <c r="F204" s="196"/>
    </row>
    <row r="205" spans="1:6" ht="12.75">
      <c r="A205" s="240"/>
      <c r="B205" s="240"/>
      <c r="C205" s="196"/>
      <c r="D205" s="196"/>
      <c r="E205" s="196"/>
      <c r="F205" s="196"/>
    </row>
    <row r="206" spans="1:6" ht="12.75">
      <c r="A206" s="240"/>
      <c r="B206" s="240"/>
      <c r="C206" s="196"/>
      <c r="D206" s="196"/>
      <c r="E206" s="196"/>
      <c r="F206" s="196"/>
    </row>
    <row r="207" spans="1:6" ht="12.75">
      <c r="A207" s="240"/>
      <c r="B207" s="240"/>
      <c r="C207" s="196"/>
      <c r="D207" s="196"/>
      <c r="E207" s="196"/>
      <c r="F207" s="196"/>
    </row>
    <row r="208" spans="1:6" ht="12.75">
      <c r="A208" s="240"/>
      <c r="B208" s="240"/>
      <c r="C208" s="196"/>
      <c r="D208" s="196"/>
      <c r="E208" s="196"/>
      <c r="F208" s="196"/>
    </row>
    <row r="209" spans="1:6" ht="12.75">
      <c r="A209" s="240"/>
      <c r="B209" s="240"/>
      <c r="C209" s="196"/>
      <c r="D209" s="196"/>
      <c r="E209" s="196"/>
      <c r="F209" s="196"/>
    </row>
    <row r="210" spans="1:6" ht="12.75">
      <c r="A210" s="240"/>
      <c r="B210" s="240"/>
      <c r="C210" s="196"/>
      <c r="D210" s="196"/>
      <c r="E210" s="196"/>
      <c r="F210" s="196"/>
    </row>
    <row r="211" spans="1:6" ht="12.75">
      <c r="A211" s="240"/>
      <c r="B211" s="240"/>
      <c r="C211" s="196"/>
      <c r="D211" s="196"/>
      <c r="E211" s="196"/>
      <c r="F211" s="196"/>
    </row>
    <row r="212" spans="1:6" ht="12.75">
      <c r="A212" s="240"/>
      <c r="B212" s="240"/>
      <c r="C212" s="196"/>
      <c r="D212" s="196"/>
      <c r="E212" s="196"/>
      <c r="F212" s="196"/>
    </row>
    <row r="213" spans="1:6" ht="12.75">
      <c r="A213" s="240"/>
      <c r="B213" s="240"/>
      <c r="C213" s="196"/>
      <c r="D213" s="196"/>
      <c r="E213" s="196"/>
      <c r="F213" s="196"/>
    </row>
    <row r="214" spans="1:6" ht="12.75">
      <c r="A214" s="240"/>
      <c r="B214" s="240"/>
      <c r="C214" s="196"/>
      <c r="D214" s="196"/>
      <c r="E214" s="196"/>
      <c r="F214" s="196"/>
    </row>
    <row r="215" spans="1:6" ht="12.75">
      <c r="A215" s="240"/>
      <c r="B215" s="240"/>
      <c r="C215" s="196"/>
      <c r="D215" s="196"/>
      <c r="E215" s="196"/>
      <c r="F215" s="196"/>
    </row>
    <row r="216" spans="1:6" ht="12.75">
      <c r="A216" s="240"/>
      <c r="B216" s="240"/>
      <c r="C216" s="196"/>
      <c r="D216" s="196"/>
      <c r="E216" s="196"/>
      <c r="F216" s="196"/>
    </row>
    <row r="217" spans="1:6" ht="12.75">
      <c r="A217" s="240"/>
      <c r="B217" s="240"/>
      <c r="C217" s="196"/>
      <c r="D217" s="196"/>
      <c r="E217" s="196"/>
      <c r="F217" s="196"/>
    </row>
    <row r="218" spans="1:6" ht="12.75">
      <c r="A218" s="240"/>
      <c r="B218" s="240"/>
      <c r="C218" s="196"/>
      <c r="D218" s="196"/>
      <c r="E218" s="196"/>
      <c r="F218" s="196"/>
    </row>
    <row r="219" spans="1:6" ht="12.75">
      <c r="A219" s="240"/>
      <c r="B219" s="240"/>
      <c r="C219" s="196"/>
      <c r="D219" s="196"/>
      <c r="E219" s="196"/>
      <c r="F219" s="196"/>
    </row>
    <row r="220" spans="1:6" ht="12.75">
      <c r="A220" s="240"/>
      <c r="B220" s="240"/>
      <c r="C220" s="196"/>
      <c r="D220" s="196"/>
      <c r="E220" s="196"/>
      <c r="F220" s="196"/>
    </row>
    <row r="221" spans="1:6" ht="12.75">
      <c r="A221" s="240"/>
      <c r="B221" s="240"/>
      <c r="C221" s="196"/>
      <c r="D221" s="196"/>
      <c r="E221" s="196"/>
      <c r="F221" s="196"/>
    </row>
    <row r="222" spans="1:6" ht="12.75">
      <c r="A222" s="240"/>
      <c r="B222" s="240"/>
      <c r="C222" s="196"/>
      <c r="D222" s="196"/>
      <c r="E222" s="196"/>
      <c r="F222" s="196"/>
    </row>
    <row r="223" spans="1:6" ht="12.75">
      <c r="A223" s="240"/>
      <c r="B223" s="240"/>
      <c r="C223" s="196"/>
      <c r="D223" s="196"/>
      <c r="E223" s="196"/>
      <c r="F223" s="196"/>
    </row>
    <row r="224" spans="1:6" ht="12.75">
      <c r="A224" s="240"/>
      <c r="B224" s="240"/>
      <c r="C224" s="196"/>
      <c r="D224" s="196"/>
      <c r="E224" s="196"/>
      <c r="F224" s="196"/>
    </row>
    <row r="225" spans="1:6" ht="12.75">
      <c r="A225" s="240"/>
      <c r="B225" s="240"/>
      <c r="C225" s="196"/>
      <c r="D225" s="196"/>
      <c r="E225" s="196"/>
      <c r="F225" s="196"/>
    </row>
    <row r="226" spans="1:6" ht="12.75">
      <c r="A226" s="240"/>
      <c r="B226" s="240"/>
      <c r="C226" s="196"/>
      <c r="D226" s="196"/>
      <c r="E226" s="196"/>
      <c r="F226" s="196"/>
    </row>
    <row r="227" spans="1:6" ht="12.75">
      <c r="A227" s="240"/>
      <c r="B227" s="240"/>
      <c r="C227" s="196"/>
      <c r="D227" s="196"/>
      <c r="E227" s="196"/>
      <c r="F227" s="196"/>
    </row>
    <row r="228" spans="1:6" ht="12.75">
      <c r="A228" s="240"/>
      <c r="B228" s="240"/>
      <c r="C228" s="196"/>
      <c r="D228" s="196"/>
      <c r="E228" s="196"/>
      <c r="F228" s="196"/>
    </row>
    <row r="229" spans="1:6" ht="12.75">
      <c r="A229" s="240"/>
      <c r="B229" s="240"/>
      <c r="C229" s="196"/>
      <c r="D229" s="196"/>
      <c r="E229" s="196"/>
      <c r="F229" s="196"/>
    </row>
    <row r="230" spans="1:6" ht="12.75">
      <c r="A230" s="240"/>
      <c r="B230" s="240"/>
      <c r="C230" s="196"/>
      <c r="D230" s="196"/>
      <c r="E230" s="196"/>
      <c r="F230" s="196"/>
    </row>
    <row r="231" spans="1:6" ht="12.75">
      <c r="A231" s="240"/>
      <c r="B231" s="240"/>
      <c r="C231" s="196"/>
      <c r="D231" s="196"/>
      <c r="E231" s="196"/>
      <c r="F231" s="196"/>
    </row>
    <row r="232" spans="1:6" ht="12.75">
      <c r="A232" s="240"/>
      <c r="B232" s="240"/>
      <c r="C232" s="196"/>
      <c r="D232" s="196"/>
      <c r="E232" s="196"/>
      <c r="F232" s="196"/>
    </row>
    <row r="233" spans="1:6" ht="12.75">
      <c r="A233" s="240"/>
      <c r="B233" s="240"/>
      <c r="C233" s="196"/>
      <c r="D233" s="196"/>
      <c r="E233" s="196"/>
      <c r="F233" s="196"/>
    </row>
    <row r="234" spans="1:6" ht="12.75">
      <c r="A234" s="240"/>
      <c r="B234" s="240"/>
      <c r="C234" s="196"/>
      <c r="D234" s="196"/>
      <c r="E234" s="196"/>
      <c r="F234" s="196"/>
    </row>
    <row r="235" spans="1:6" ht="12.75">
      <c r="A235" s="240"/>
      <c r="B235" s="240"/>
      <c r="C235" s="196"/>
      <c r="D235" s="196"/>
      <c r="E235" s="196"/>
      <c r="F235" s="196"/>
    </row>
    <row r="236" spans="1:6" ht="12.75">
      <c r="A236" s="240"/>
      <c r="B236" s="240"/>
      <c r="C236" s="196"/>
      <c r="D236" s="196"/>
      <c r="E236" s="196"/>
      <c r="F236" s="196"/>
    </row>
    <row r="237" spans="1:6" ht="12.75">
      <c r="A237" s="240"/>
      <c r="B237" s="240"/>
      <c r="C237" s="196"/>
      <c r="D237" s="196"/>
      <c r="E237" s="196"/>
      <c r="F237" s="196"/>
    </row>
    <row r="238" spans="1:6" ht="12.75">
      <c r="A238" s="240"/>
      <c r="B238" s="240"/>
      <c r="C238" s="196"/>
      <c r="D238" s="196"/>
      <c r="E238" s="196"/>
      <c r="F238" s="196"/>
    </row>
    <row r="239" spans="1:6" ht="12.75">
      <c r="A239" s="240"/>
      <c r="B239" s="240"/>
      <c r="C239" s="196"/>
      <c r="D239" s="196"/>
      <c r="E239" s="196"/>
      <c r="F239" s="196"/>
    </row>
    <row r="240" spans="1:6" ht="12.75">
      <c r="A240" s="240"/>
      <c r="B240" s="240"/>
      <c r="C240" s="196"/>
      <c r="D240" s="196"/>
      <c r="E240" s="196"/>
      <c r="F240" s="196"/>
    </row>
    <row r="241" spans="1:6" ht="12.75">
      <c r="A241" s="240"/>
      <c r="B241" s="240"/>
      <c r="C241" s="196"/>
      <c r="D241" s="196"/>
      <c r="E241" s="196"/>
      <c r="F241" s="196"/>
    </row>
    <row r="242" spans="1:6" ht="12.75">
      <c r="A242" s="240"/>
      <c r="B242" s="240"/>
      <c r="C242" s="196"/>
      <c r="D242" s="196"/>
      <c r="E242" s="196"/>
      <c r="F242" s="196"/>
    </row>
    <row r="243" spans="1:6" ht="12.75">
      <c r="A243" s="240"/>
      <c r="B243" s="240"/>
      <c r="C243" s="196"/>
      <c r="D243" s="196"/>
      <c r="E243" s="196"/>
      <c r="F243" s="196"/>
    </row>
    <row r="244" spans="1:6" ht="12.75">
      <c r="A244" s="240"/>
      <c r="B244" s="240"/>
      <c r="C244" s="196"/>
      <c r="D244" s="196"/>
      <c r="E244" s="196"/>
      <c r="F244" s="196"/>
    </row>
    <row r="245" spans="1:6" ht="12.75">
      <c r="A245" s="240"/>
      <c r="B245" s="240"/>
      <c r="C245" s="196"/>
      <c r="D245" s="196"/>
      <c r="E245" s="196"/>
      <c r="F245" s="196"/>
    </row>
    <row r="246" spans="1:6" ht="12.75">
      <c r="A246" s="240"/>
      <c r="B246" s="240"/>
      <c r="C246" s="196"/>
      <c r="D246" s="196"/>
      <c r="E246" s="196"/>
      <c r="F246" s="196"/>
    </row>
    <row r="247" spans="1:6" ht="12.75">
      <c r="A247" s="240"/>
      <c r="B247" s="240"/>
      <c r="C247" s="196"/>
      <c r="D247" s="196"/>
      <c r="E247" s="196"/>
      <c r="F247" s="196"/>
    </row>
    <row r="248" spans="1:6" ht="12.75">
      <c r="A248" s="240"/>
      <c r="B248" s="240"/>
      <c r="C248" s="196"/>
      <c r="D248" s="196"/>
      <c r="E248" s="196"/>
      <c r="F248" s="196"/>
    </row>
    <row r="249" spans="1:6" ht="12.75">
      <c r="A249" s="240"/>
      <c r="B249" s="240"/>
      <c r="C249" s="196"/>
      <c r="D249" s="196"/>
      <c r="E249" s="196"/>
      <c r="F249" s="196"/>
    </row>
    <row r="250" spans="1:6" ht="12.75">
      <c r="A250" s="240"/>
      <c r="B250" s="240"/>
      <c r="C250" s="196"/>
      <c r="D250" s="196"/>
      <c r="E250" s="196"/>
      <c r="F250" s="196"/>
    </row>
    <row r="251" spans="1:6" ht="12.75">
      <c r="A251" s="240"/>
      <c r="B251" s="240"/>
      <c r="C251" s="196"/>
      <c r="D251" s="196"/>
      <c r="E251" s="196"/>
      <c r="F251" s="196"/>
    </row>
    <row r="252" spans="1:6" ht="12.75">
      <c r="A252" s="240"/>
      <c r="B252" s="240"/>
      <c r="C252" s="196"/>
      <c r="D252" s="196"/>
      <c r="E252" s="196"/>
      <c r="F252" s="196"/>
    </row>
    <row r="253" spans="1:6" ht="12.75">
      <c r="A253" s="240"/>
      <c r="B253" s="240"/>
      <c r="C253" s="196"/>
      <c r="D253" s="196"/>
      <c r="E253" s="196"/>
      <c r="F253" s="196"/>
    </row>
    <row r="254" spans="1:6" ht="12.75">
      <c r="A254" s="240"/>
      <c r="B254" s="240"/>
      <c r="C254" s="196"/>
      <c r="D254" s="196"/>
      <c r="E254" s="196"/>
      <c r="F254" s="196"/>
    </row>
    <row r="255" spans="1:6" ht="12.75">
      <c r="A255" s="240"/>
      <c r="B255" s="240"/>
      <c r="C255" s="196"/>
      <c r="D255" s="196"/>
      <c r="E255" s="196"/>
      <c r="F255" s="196"/>
    </row>
    <row r="256" spans="1:6" ht="12.75">
      <c r="A256" s="240"/>
      <c r="B256" s="240"/>
      <c r="C256" s="196"/>
      <c r="D256" s="196"/>
      <c r="E256" s="196"/>
      <c r="F256" s="196"/>
    </row>
    <row r="257" spans="1:6" ht="12.75">
      <c r="A257" s="240"/>
      <c r="B257" s="240"/>
      <c r="C257" s="196"/>
      <c r="D257" s="196"/>
      <c r="E257" s="196"/>
      <c r="F257" s="196"/>
    </row>
    <row r="258" spans="1:6" ht="12.75">
      <c r="A258" s="240"/>
      <c r="B258" s="240"/>
      <c r="C258" s="196"/>
      <c r="D258" s="196"/>
      <c r="E258" s="196"/>
      <c r="F258" s="196"/>
    </row>
    <row r="259" spans="1:6" ht="12.75">
      <c r="A259" s="240"/>
      <c r="B259" s="240"/>
      <c r="C259" s="196"/>
      <c r="D259" s="196"/>
      <c r="E259" s="196"/>
      <c r="F259" s="196"/>
    </row>
    <row r="260" spans="1:6" ht="12.75">
      <c r="A260" s="240"/>
      <c r="B260" s="240"/>
      <c r="C260" s="196"/>
      <c r="D260" s="196"/>
      <c r="E260" s="196"/>
      <c r="F260" s="196"/>
    </row>
    <row r="261" spans="1:6" ht="12.75">
      <c r="A261" s="240"/>
      <c r="B261" s="240"/>
      <c r="C261" s="196"/>
      <c r="D261" s="196"/>
      <c r="E261" s="196"/>
      <c r="F261" s="196"/>
    </row>
    <row r="262" spans="1:6" ht="12.75">
      <c r="A262" s="240"/>
      <c r="B262" s="240"/>
      <c r="C262" s="196"/>
      <c r="D262" s="196"/>
      <c r="E262" s="196"/>
      <c r="F262" s="196"/>
    </row>
    <row r="263" spans="1:6" ht="12.75">
      <c r="A263" s="240"/>
      <c r="B263" s="240"/>
      <c r="C263" s="196"/>
      <c r="D263" s="196"/>
      <c r="E263" s="196"/>
      <c r="F263" s="196"/>
    </row>
    <row r="264" spans="1:6" ht="12.75">
      <c r="A264" s="240"/>
      <c r="B264" s="240"/>
      <c r="C264" s="196"/>
      <c r="D264" s="196"/>
      <c r="E264" s="196"/>
      <c r="F264" s="196"/>
    </row>
    <row r="265" spans="1:6" ht="12.75">
      <c r="A265" s="240"/>
      <c r="B265" s="240"/>
      <c r="C265" s="196"/>
      <c r="D265" s="196"/>
      <c r="E265" s="196"/>
      <c r="F265" s="196"/>
    </row>
    <row r="266" spans="1:6" ht="12.75">
      <c r="A266" s="240"/>
      <c r="B266" s="240"/>
      <c r="C266" s="196"/>
      <c r="D266" s="196"/>
      <c r="E266" s="196"/>
      <c r="F266" s="196"/>
    </row>
    <row r="267" spans="1:6" ht="12.75">
      <c r="A267" s="240"/>
      <c r="B267" s="240"/>
      <c r="C267" s="196"/>
      <c r="D267" s="196"/>
      <c r="E267" s="196"/>
      <c r="F267" s="196"/>
    </row>
    <row r="268" spans="1:6" ht="12.75">
      <c r="A268" s="240"/>
      <c r="B268" s="240"/>
      <c r="C268" s="196"/>
      <c r="D268" s="196"/>
      <c r="E268" s="196"/>
      <c r="F268" s="196"/>
    </row>
    <row r="269" spans="1:6" ht="12.75">
      <c r="A269" s="240"/>
      <c r="B269" s="240"/>
      <c r="C269" s="196"/>
      <c r="D269" s="196"/>
      <c r="E269" s="196"/>
      <c r="F269" s="196"/>
    </row>
    <row r="270" spans="1:6" ht="12.75">
      <c r="A270" s="240"/>
      <c r="B270" s="240"/>
      <c r="C270" s="196"/>
      <c r="D270" s="196"/>
      <c r="E270" s="196"/>
      <c r="F270" s="196"/>
    </row>
    <row r="271" spans="1:6" ht="12.75">
      <c r="A271" s="240"/>
      <c r="B271" s="240"/>
      <c r="C271" s="196"/>
      <c r="D271" s="196"/>
      <c r="E271" s="196"/>
      <c r="F271" s="196"/>
    </row>
    <row r="272" spans="1:6" ht="12.75">
      <c r="A272" s="240"/>
      <c r="B272" s="240"/>
      <c r="C272" s="196"/>
      <c r="D272" s="196"/>
      <c r="E272" s="196"/>
      <c r="F272" s="196"/>
    </row>
    <row r="273" spans="1:6" ht="12.75">
      <c r="A273" s="240"/>
      <c r="B273" s="240"/>
      <c r="C273" s="196"/>
      <c r="D273" s="196"/>
      <c r="E273" s="196"/>
      <c r="F273" s="196"/>
    </row>
    <row r="274" spans="1:6" ht="12.75">
      <c r="A274" s="240"/>
      <c r="B274" s="240"/>
      <c r="C274" s="196"/>
      <c r="D274" s="196"/>
      <c r="E274" s="196"/>
      <c r="F274" s="196"/>
    </row>
    <row r="275" spans="1:6" ht="12.75">
      <c r="A275" s="240"/>
      <c r="B275" s="240"/>
      <c r="C275" s="196"/>
      <c r="D275" s="196"/>
      <c r="E275" s="196"/>
      <c r="F275" s="196"/>
    </row>
    <row r="276" spans="1:6" ht="12.75">
      <c r="A276" s="240"/>
      <c r="B276" s="240"/>
      <c r="C276" s="196"/>
      <c r="D276" s="196"/>
      <c r="E276" s="196"/>
      <c r="F276" s="196"/>
    </row>
    <row r="277" spans="1:6" ht="12.75">
      <c r="A277" s="240"/>
      <c r="B277" s="240"/>
      <c r="C277" s="196"/>
      <c r="D277" s="196"/>
      <c r="E277" s="196"/>
      <c r="F277" s="196"/>
    </row>
    <row r="278" spans="1:6" ht="12.75">
      <c r="A278" s="240"/>
      <c r="B278" s="240"/>
      <c r="C278" s="196"/>
      <c r="D278" s="196"/>
      <c r="E278" s="196"/>
      <c r="F278" s="196"/>
    </row>
    <row r="279" spans="1:6" ht="12.75">
      <c r="A279" s="240"/>
      <c r="B279" s="240"/>
      <c r="C279" s="196"/>
      <c r="D279" s="196"/>
      <c r="E279" s="196"/>
      <c r="F279" s="196"/>
    </row>
    <row r="280" spans="1:6" ht="12.75">
      <c r="A280" s="240"/>
      <c r="B280" s="240"/>
      <c r="C280" s="196"/>
      <c r="D280" s="196"/>
      <c r="E280" s="196"/>
      <c r="F280" s="196"/>
    </row>
    <row r="281" spans="1:6" ht="12.75">
      <c r="A281" s="240"/>
      <c r="B281" s="240"/>
      <c r="C281" s="196"/>
      <c r="D281" s="196"/>
      <c r="E281" s="196"/>
      <c r="F281" s="196"/>
    </row>
    <row r="282" spans="1:6" ht="12.75">
      <c r="A282" s="240"/>
      <c r="B282" s="240"/>
      <c r="C282" s="196"/>
      <c r="D282" s="196"/>
      <c r="E282" s="196"/>
      <c r="F282" s="196"/>
    </row>
    <row r="283" spans="1:6" ht="12.75">
      <c r="A283" s="240"/>
      <c r="B283" s="240"/>
      <c r="C283" s="196"/>
      <c r="D283" s="196"/>
      <c r="E283" s="196"/>
      <c r="F283" s="196"/>
    </row>
    <row r="284" spans="1:6" ht="12.75">
      <c r="A284" s="240"/>
      <c r="B284" s="240"/>
      <c r="C284" s="196"/>
      <c r="D284" s="196"/>
      <c r="E284" s="196"/>
      <c r="F284" s="196"/>
    </row>
    <row r="285" spans="1:6" ht="12.75">
      <c r="A285" s="240"/>
      <c r="B285" s="240"/>
      <c r="C285" s="196"/>
      <c r="D285" s="196"/>
      <c r="E285" s="196"/>
      <c r="F285" s="196"/>
    </row>
    <row r="286" spans="1:6" ht="12.75">
      <c r="A286" s="240"/>
      <c r="B286" s="240"/>
      <c r="C286" s="196"/>
      <c r="D286" s="196"/>
      <c r="E286" s="196"/>
      <c r="F286" s="196"/>
    </row>
    <row r="287" spans="1:6" ht="12.75">
      <c r="A287" s="240"/>
      <c r="B287" s="240"/>
      <c r="C287" s="196"/>
      <c r="D287" s="196"/>
      <c r="E287" s="196"/>
      <c r="F287" s="196"/>
    </row>
    <row r="288" spans="1:6" ht="12.75">
      <c r="A288" s="240"/>
      <c r="B288" s="240"/>
      <c r="C288" s="196"/>
      <c r="D288" s="196"/>
      <c r="E288" s="196"/>
      <c r="F288" s="196"/>
    </row>
    <row r="289" spans="1:6" ht="12.75">
      <c r="A289" s="240"/>
      <c r="B289" s="240"/>
      <c r="C289" s="196"/>
      <c r="D289" s="196"/>
      <c r="E289" s="196"/>
      <c r="F289" s="196"/>
    </row>
    <row r="290" spans="1:6" ht="12.75">
      <c r="A290" s="240"/>
      <c r="B290" s="240"/>
      <c r="C290" s="196"/>
      <c r="D290" s="196"/>
      <c r="E290" s="196"/>
      <c r="F290" s="196"/>
    </row>
    <row r="291" spans="1:6" ht="12.75">
      <c r="A291" s="240"/>
      <c r="B291" s="240"/>
      <c r="C291" s="196"/>
      <c r="D291" s="196"/>
      <c r="E291" s="196"/>
      <c r="F291" s="196"/>
    </row>
    <row r="292" spans="1:6" ht="12.75">
      <c r="A292" s="240"/>
      <c r="B292" s="240"/>
      <c r="C292" s="196"/>
      <c r="D292" s="196"/>
      <c r="E292" s="196"/>
      <c r="F292" s="196"/>
    </row>
    <row r="293" spans="1:6" ht="12.75">
      <c r="A293" s="240"/>
      <c r="B293" s="240"/>
      <c r="C293" s="196"/>
      <c r="D293" s="196"/>
      <c r="E293" s="196"/>
      <c r="F293" s="196"/>
    </row>
    <row r="294" spans="1:6" ht="12.75">
      <c r="A294" s="240"/>
      <c r="B294" s="240"/>
      <c r="C294" s="196"/>
      <c r="D294" s="196"/>
      <c r="E294" s="196"/>
      <c r="F294" s="196"/>
    </row>
    <row r="295" spans="1:6" ht="12.75">
      <c r="A295" s="240"/>
      <c r="B295" s="240"/>
      <c r="C295" s="196"/>
      <c r="D295" s="196"/>
      <c r="E295" s="196"/>
      <c r="F295" s="196"/>
    </row>
    <row r="296" spans="1:6" ht="12.75">
      <c r="A296" s="240"/>
      <c r="B296" s="240"/>
      <c r="C296" s="196"/>
      <c r="D296" s="196"/>
      <c r="E296" s="196"/>
      <c r="F296" s="196"/>
    </row>
    <row r="297" spans="1:6" ht="12.75">
      <c r="A297" s="240"/>
      <c r="B297" s="240"/>
      <c r="C297" s="196"/>
      <c r="D297" s="196"/>
      <c r="E297" s="196"/>
      <c r="F297" s="196"/>
    </row>
    <row r="298" spans="1:6" ht="12.75">
      <c r="A298" s="240"/>
      <c r="B298" s="240"/>
      <c r="C298" s="196"/>
      <c r="D298" s="196"/>
      <c r="E298" s="196"/>
      <c r="F298" s="196"/>
    </row>
    <row r="299" spans="1:6" ht="12.75">
      <c r="A299" s="240"/>
      <c r="B299" s="240"/>
      <c r="C299" s="196"/>
      <c r="D299" s="196"/>
      <c r="E299" s="196"/>
      <c r="F299" s="196"/>
    </row>
    <row r="300" spans="1:6" ht="12.75">
      <c r="A300" s="240"/>
      <c r="B300" s="240"/>
      <c r="C300" s="196"/>
      <c r="D300" s="196"/>
      <c r="E300" s="196"/>
      <c r="F300" s="196"/>
    </row>
    <row r="301" spans="1:6" ht="12.75">
      <c r="A301" s="240"/>
      <c r="B301" s="240"/>
      <c r="C301" s="196"/>
      <c r="D301" s="196"/>
      <c r="E301" s="196"/>
      <c r="F301" s="196"/>
    </row>
    <row r="302" spans="1:6" ht="12.75">
      <c r="A302" s="240"/>
      <c r="B302" s="240"/>
      <c r="C302" s="196"/>
      <c r="D302" s="196"/>
      <c r="E302" s="196"/>
      <c r="F302" s="196"/>
    </row>
    <row r="303" spans="1:6" ht="12.75">
      <c r="A303" s="240"/>
      <c r="B303" s="240"/>
      <c r="C303" s="196"/>
      <c r="D303" s="196"/>
      <c r="E303" s="196"/>
      <c r="F303" s="196"/>
    </row>
    <row r="304" spans="1:6" ht="12.75">
      <c r="A304" s="240"/>
      <c r="B304" s="240"/>
      <c r="C304" s="196"/>
      <c r="D304" s="196"/>
      <c r="E304" s="196"/>
      <c r="F304" s="196"/>
    </row>
    <row r="305" spans="1:6" ht="12.75">
      <c r="A305" s="240"/>
      <c r="B305" s="240"/>
      <c r="C305" s="196"/>
      <c r="D305" s="196"/>
      <c r="E305" s="196"/>
      <c r="F305" s="196"/>
    </row>
    <row r="306" spans="1:6" ht="12.75">
      <c r="A306" s="240"/>
      <c r="B306" s="240"/>
      <c r="C306" s="196"/>
      <c r="D306" s="196"/>
      <c r="E306" s="196"/>
      <c r="F306" s="196"/>
    </row>
    <row r="307" spans="1:6" ht="12.75">
      <c r="A307" s="240"/>
      <c r="B307" s="240"/>
      <c r="C307" s="196"/>
      <c r="D307" s="196"/>
      <c r="E307" s="196"/>
      <c r="F307" s="196"/>
    </row>
    <row r="308" spans="1:6" ht="12.75">
      <c r="A308" s="240"/>
      <c r="B308" s="240"/>
      <c r="C308" s="196"/>
      <c r="D308" s="196"/>
      <c r="E308" s="196"/>
      <c r="F308" s="196"/>
    </row>
    <row r="309" spans="1:6" ht="12.75">
      <c r="A309" s="240"/>
      <c r="B309" s="240"/>
      <c r="C309" s="196"/>
      <c r="D309" s="196"/>
      <c r="E309" s="196"/>
      <c r="F309" s="196"/>
    </row>
    <row r="310" spans="1:6" ht="12.75">
      <c r="A310" s="240"/>
      <c r="B310" s="240"/>
      <c r="C310" s="196"/>
      <c r="D310" s="196"/>
      <c r="E310" s="196"/>
      <c r="F310" s="196"/>
    </row>
    <row r="311" spans="1:6" ht="12.75">
      <c r="A311" s="240"/>
      <c r="B311" s="240"/>
      <c r="C311" s="196"/>
      <c r="D311" s="196"/>
      <c r="E311" s="196"/>
      <c r="F311" s="196"/>
    </row>
    <row r="312" spans="1:6" ht="12.75">
      <c r="A312" s="240"/>
      <c r="B312" s="240"/>
      <c r="C312" s="196"/>
      <c r="D312" s="196"/>
      <c r="E312" s="196"/>
      <c r="F312" s="196"/>
    </row>
    <row r="313" spans="1:6" ht="12.75">
      <c r="A313" s="240"/>
      <c r="B313" s="240"/>
      <c r="C313" s="196"/>
      <c r="D313" s="196"/>
      <c r="E313" s="196"/>
      <c r="F313" s="196"/>
    </row>
    <row r="314" spans="1:6" ht="12.75">
      <c r="A314" s="240"/>
      <c r="B314" s="240"/>
      <c r="C314" s="196"/>
      <c r="D314" s="196"/>
      <c r="E314" s="196"/>
      <c r="F314" s="196"/>
    </row>
    <row r="315" spans="1:6" ht="12.75">
      <c r="A315" s="240"/>
      <c r="B315" s="240"/>
      <c r="C315" s="196"/>
      <c r="D315" s="196"/>
      <c r="E315" s="196"/>
      <c r="F315" s="196"/>
    </row>
    <row r="316" spans="1:6" ht="12.75">
      <c r="A316" s="240"/>
      <c r="B316" s="240"/>
      <c r="C316" s="196"/>
      <c r="D316" s="196"/>
      <c r="E316" s="196"/>
      <c r="F316" s="196"/>
    </row>
    <row r="317" spans="1:6" ht="12.75">
      <c r="A317" s="240"/>
      <c r="B317" s="240"/>
      <c r="C317" s="196"/>
      <c r="D317" s="196"/>
      <c r="E317" s="196"/>
      <c r="F317" s="196"/>
    </row>
    <row r="318" spans="1:6" ht="12.75">
      <c r="A318" s="240"/>
      <c r="B318" s="240"/>
      <c r="C318" s="196"/>
      <c r="D318" s="196"/>
      <c r="E318" s="196"/>
      <c r="F318" s="196"/>
    </row>
    <row r="319" spans="1:6" ht="12.75">
      <c r="A319" s="240"/>
      <c r="B319" s="240"/>
      <c r="C319" s="196"/>
      <c r="D319" s="196"/>
      <c r="E319" s="196"/>
      <c r="F319" s="196"/>
    </row>
    <row r="320" spans="1:6" ht="12.75">
      <c r="A320" s="240"/>
      <c r="B320" s="240"/>
      <c r="C320" s="196"/>
      <c r="D320" s="196"/>
      <c r="E320" s="196"/>
      <c r="F320" s="196"/>
    </row>
    <row r="321" spans="1:6" ht="12.75">
      <c r="A321" s="240"/>
      <c r="B321" s="240"/>
      <c r="C321" s="196"/>
      <c r="D321" s="196"/>
      <c r="E321" s="196"/>
      <c r="F321" s="196"/>
    </row>
    <row r="322" spans="1:6" ht="12.75">
      <c r="A322" s="240"/>
      <c r="B322" s="240"/>
      <c r="C322" s="196"/>
      <c r="D322" s="196"/>
      <c r="E322" s="196"/>
      <c r="F322" s="196"/>
    </row>
    <row r="323" spans="1:6" ht="12.75">
      <c r="A323" s="240"/>
      <c r="B323" s="240"/>
      <c r="C323" s="196"/>
      <c r="D323" s="196"/>
      <c r="E323" s="196"/>
      <c r="F323" s="196"/>
    </row>
    <row r="324" spans="1:6" ht="12.75">
      <c r="A324" s="240"/>
      <c r="B324" s="240"/>
      <c r="C324" s="196"/>
      <c r="D324" s="196"/>
      <c r="E324" s="196"/>
      <c r="F324" s="196"/>
    </row>
    <row r="325" spans="1:6" ht="12.75">
      <c r="A325" s="240"/>
      <c r="B325" s="240"/>
      <c r="C325" s="196"/>
      <c r="D325" s="196"/>
      <c r="E325" s="196"/>
      <c r="F325" s="196"/>
    </row>
    <row r="326" spans="1:6" ht="12.75">
      <c r="A326" s="240"/>
      <c r="B326" s="240"/>
      <c r="C326" s="196"/>
      <c r="D326" s="196"/>
      <c r="E326" s="196"/>
      <c r="F326" s="196"/>
    </row>
    <row r="327" spans="1:6" ht="12.75">
      <c r="A327" s="240"/>
      <c r="B327" s="240"/>
      <c r="C327" s="196"/>
      <c r="D327" s="196"/>
      <c r="E327" s="196"/>
      <c r="F327" s="196"/>
    </row>
    <row r="328" spans="1:6" ht="12.75">
      <c r="A328" s="240"/>
      <c r="B328" s="240"/>
      <c r="C328" s="196"/>
      <c r="D328" s="196"/>
      <c r="E328" s="196"/>
      <c r="F328" s="196"/>
    </row>
    <row r="329" spans="1:6" ht="12.75">
      <c r="A329" s="240"/>
      <c r="B329" s="240"/>
      <c r="C329" s="196"/>
      <c r="D329" s="196"/>
      <c r="E329" s="196"/>
      <c r="F329" s="196"/>
    </row>
    <row r="330" spans="1:6" ht="12.75">
      <c r="A330" s="240"/>
      <c r="B330" s="240"/>
      <c r="C330" s="196"/>
      <c r="D330" s="196"/>
      <c r="E330" s="196"/>
      <c r="F330" s="196"/>
    </row>
    <row r="331" spans="1:6" ht="12.75">
      <c r="A331" s="240"/>
      <c r="B331" s="240"/>
      <c r="C331" s="196"/>
      <c r="D331" s="196"/>
      <c r="E331" s="196"/>
      <c r="F331" s="196"/>
    </row>
    <row r="332" spans="1:6" ht="12.75">
      <c r="A332" s="240"/>
      <c r="B332" s="240"/>
      <c r="C332" s="196"/>
      <c r="D332" s="196"/>
      <c r="E332" s="196"/>
      <c r="F332" s="196"/>
    </row>
    <row r="333" spans="1:6" ht="12.75">
      <c r="A333" s="240"/>
      <c r="B333" s="240"/>
      <c r="C333" s="196"/>
      <c r="D333" s="196"/>
      <c r="E333" s="196"/>
      <c r="F333" s="196"/>
    </row>
    <row r="334" spans="1:6" ht="12.75">
      <c r="A334" s="240"/>
      <c r="B334" s="240"/>
      <c r="C334" s="196"/>
      <c r="D334" s="196"/>
      <c r="E334" s="196"/>
      <c r="F334" s="196"/>
    </row>
    <row r="335" spans="1:6" ht="12.75">
      <c r="A335" s="240"/>
      <c r="B335" s="240"/>
      <c r="C335" s="196"/>
      <c r="D335" s="196"/>
      <c r="E335" s="196"/>
      <c r="F335" s="196"/>
    </row>
    <row r="336" spans="1:6" ht="12.75">
      <c r="A336" s="240"/>
      <c r="B336" s="240"/>
      <c r="C336" s="196"/>
      <c r="D336" s="196"/>
      <c r="E336" s="196"/>
      <c r="F336" s="196"/>
    </row>
    <row r="337" spans="1:6" ht="12.75">
      <c r="A337" s="240"/>
      <c r="B337" s="240"/>
      <c r="C337" s="196"/>
      <c r="D337" s="196"/>
      <c r="E337" s="196"/>
      <c r="F337" s="196"/>
    </row>
    <row r="338" spans="1:6" ht="12.75">
      <c r="A338" s="240"/>
      <c r="B338" s="240"/>
      <c r="C338" s="196"/>
      <c r="D338" s="196"/>
      <c r="E338" s="196"/>
      <c r="F338" s="196"/>
    </row>
    <row r="339" spans="1:6" ht="12.75">
      <c r="A339" s="240"/>
      <c r="B339" s="240"/>
      <c r="C339" s="196"/>
      <c r="D339" s="196"/>
      <c r="E339" s="196"/>
      <c r="F339" s="196"/>
    </row>
    <row r="340" spans="1:6" ht="12.75">
      <c r="A340" s="240"/>
      <c r="B340" s="240"/>
      <c r="C340" s="196"/>
      <c r="D340" s="196"/>
      <c r="E340" s="196"/>
      <c r="F340" s="196"/>
    </row>
    <row r="341" spans="1:6" ht="12.75">
      <c r="A341" s="240"/>
      <c r="B341" s="240"/>
      <c r="C341" s="196"/>
      <c r="D341" s="196"/>
      <c r="E341" s="196"/>
      <c r="F341" s="196"/>
    </row>
    <row r="342" spans="1:6" ht="12.75">
      <c r="A342" s="240"/>
      <c r="B342" s="240"/>
      <c r="C342" s="196"/>
      <c r="D342" s="196"/>
      <c r="E342" s="196"/>
      <c r="F342" s="196"/>
    </row>
    <row r="343" spans="1:6" ht="12.75">
      <c r="A343" s="240"/>
      <c r="B343" s="240"/>
      <c r="C343" s="196"/>
      <c r="D343" s="196"/>
      <c r="E343" s="196"/>
      <c r="F343" s="196"/>
    </row>
    <row r="344" spans="1:6" ht="12.75">
      <c r="A344" s="240"/>
      <c r="B344" s="240"/>
      <c r="C344" s="196"/>
      <c r="D344" s="196"/>
      <c r="E344" s="196"/>
      <c r="F344" s="196"/>
    </row>
    <row r="345" spans="1:6" ht="12.75">
      <c r="A345" s="240"/>
      <c r="B345" s="240"/>
      <c r="C345" s="196"/>
      <c r="D345" s="196"/>
      <c r="E345" s="196"/>
      <c r="F345" s="196"/>
    </row>
    <row r="346" spans="1:6" ht="12.75">
      <c r="A346" s="240"/>
      <c r="B346" s="240"/>
      <c r="C346" s="196"/>
      <c r="D346" s="196"/>
      <c r="E346" s="196"/>
      <c r="F346" s="196"/>
    </row>
    <row r="347" spans="1:6" ht="12.75">
      <c r="A347" s="240"/>
      <c r="B347" s="240"/>
      <c r="C347" s="196"/>
      <c r="D347" s="196"/>
      <c r="E347" s="196"/>
      <c r="F347" s="196"/>
    </row>
    <row r="348" spans="1:6" ht="12.75">
      <c r="A348" s="240"/>
      <c r="B348" s="240"/>
      <c r="C348" s="196"/>
      <c r="D348" s="196"/>
      <c r="E348" s="196"/>
      <c r="F348" s="196"/>
    </row>
    <row r="349" spans="1:6" ht="12.75">
      <c r="A349" s="240"/>
      <c r="B349" s="240"/>
      <c r="C349" s="196"/>
      <c r="D349" s="196"/>
      <c r="E349" s="196"/>
      <c r="F349" s="196"/>
    </row>
    <row r="350" spans="1:6" ht="12.75">
      <c r="A350" s="240"/>
      <c r="B350" s="240"/>
      <c r="C350" s="196"/>
      <c r="D350" s="196"/>
      <c r="E350" s="196"/>
      <c r="F350" s="196"/>
    </row>
    <row r="351" spans="1:6" ht="12.75">
      <c r="A351" s="240"/>
      <c r="B351" s="240"/>
      <c r="C351" s="196"/>
      <c r="D351" s="196"/>
      <c r="E351" s="196"/>
      <c r="F351" s="196"/>
    </row>
    <row r="352" spans="1:6" ht="12.75">
      <c r="A352" s="240"/>
      <c r="B352" s="240"/>
      <c r="C352" s="196"/>
      <c r="D352" s="196"/>
      <c r="E352" s="196"/>
      <c r="F352" s="196"/>
    </row>
    <row r="353" spans="1:6" ht="12.75">
      <c r="A353" s="240"/>
      <c r="B353" s="240"/>
      <c r="C353" s="196"/>
      <c r="D353" s="196"/>
      <c r="E353" s="196"/>
      <c r="F353" s="196"/>
    </row>
    <row r="354" spans="1:6" ht="12.75">
      <c r="A354" s="240"/>
      <c r="B354" s="240"/>
      <c r="C354" s="196"/>
      <c r="D354" s="196"/>
      <c r="E354" s="196"/>
      <c r="F354" s="196"/>
    </row>
    <row r="355" spans="1:6" ht="12.75">
      <c r="A355" s="240"/>
      <c r="B355" s="240"/>
      <c r="C355" s="196"/>
      <c r="D355" s="196"/>
      <c r="E355" s="196"/>
      <c r="F355" s="196"/>
    </row>
    <row r="356" spans="1:6" ht="12.75">
      <c r="A356" s="240"/>
      <c r="B356" s="240"/>
      <c r="C356" s="196"/>
      <c r="D356" s="196"/>
      <c r="E356" s="196"/>
      <c r="F356" s="196"/>
    </row>
    <row r="357" spans="1:6" ht="12.75">
      <c r="A357" s="240"/>
      <c r="B357" s="240"/>
      <c r="C357" s="196"/>
      <c r="D357" s="196"/>
      <c r="E357" s="196"/>
      <c r="F357" s="196"/>
    </row>
    <row r="358" spans="1:6" ht="12.75">
      <c r="A358" s="240"/>
      <c r="B358" s="240"/>
      <c r="C358" s="196"/>
      <c r="D358" s="196"/>
      <c r="E358" s="196"/>
      <c r="F358" s="196"/>
    </row>
    <row r="359" spans="1:6" ht="12.75">
      <c r="A359" s="240"/>
      <c r="B359" s="240"/>
      <c r="C359" s="196"/>
      <c r="D359" s="196"/>
      <c r="E359" s="196"/>
      <c r="F359" s="196"/>
    </row>
    <row r="360" spans="1:6" ht="12.75">
      <c r="A360" s="240"/>
      <c r="B360" s="240"/>
      <c r="C360" s="196"/>
      <c r="D360" s="196"/>
      <c r="E360" s="196"/>
      <c r="F360" s="196"/>
    </row>
    <row r="361" spans="1:6" ht="12.75">
      <c r="A361" s="240"/>
      <c r="B361" s="240"/>
      <c r="C361" s="196"/>
      <c r="D361" s="196"/>
      <c r="E361" s="196"/>
      <c r="F361" s="196"/>
    </row>
    <row r="362" spans="1:6" ht="12.75">
      <c r="A362" s="240"/>
      <c r="B362" s="240"/>
      <c r="C362" s="196"/>
      <c r="D362" s="196"/>
      <c r="E362" s="196"/>
      <c r="F362" s="196"/>
    </row>
    <row r="363" spans="1:6" ht="12.75">
      <c r="A363" s="240"/>
      <c r="B363" s="240"/>
      <c r="C363" s="196"/>
      <c r="D363" s="196"/>
      <c r="E363" s="196"/>
      <c r="F363" s="196"/>
    </row>
    <row r="364" spans="1:6" ht="12.75">
      <c r="A364" s="240"/>
      <c r="B364" s="240"/>
      <c r="C364" s="196"/>
      <c r="D364" s="196"/>
      <c r="E364" s="196"/>
      <c r="F364" s="196"/>
    </row>
    <row r="365" spans="1:6" ht="12.75">
      <c r="A365" s="240"/>
      <c r="B365" s="240"/>
      <c r="C365" s="196"/>
      <c r="D365" s="196"/>
      <c r="E365" s="196"/>
      <c r="F365" s="196"/>
    </row>
    <row r="366" spans="1:6" ht="12.75">
      <c r="A366" s="240"/>
      <c r="B366" s="240"/>
      <c r="C366" s="196"/>
      <c r="D366" s="196"/>
      <c r="E366" s="196"/>
      <c r="F366" s="196"/>
    </row>
    <row r="367" spans="1:6" ht="12.75">
      <c r="A367" s="240"/>
      <c r="B367" s="240"/>
      <c r="C367" s="196"/>
      <c r="D367" s="196"/>
      <c r="E367" s="196"/>
      <c r="F367" s="196"/>
    </row>
    <row r="368" spans="1:6" ht="12.75">
      <c r="A368" s="240"/>
      <c r="B368" s="240"/>
      <c r="C368" s="196"/>
      <c r="D368" s="196"/>
      <c r="E368" s="196"/>
      <c r="F368" s="196"/>
    </row>
    <row r="369" spans="1:6" ht="12.75">
      <c r="A369" s="240"/>
      <c r="B369" s="240"/>
      <c r="C369" s="196"/>
      <c r="D369" s="196"/>
      <c r="E369" s="196"/>
      <c r="F369" s="196"/>
    </row>
    <row r="370" spans="1:6" ht="12.75">
      <c r="A370" s="240"/>
      <c r="B370" s="240"/>
      <c r="C370" s="196"/>
      <c r="D370" s="196"/>
      <c r="E370" s="196"/>
      <c r="F370" s="196"/>
    </row>
    <row r="371" spans="1:6" ht="12.75">
      <c r="A371" s="240"/>
      <c r="B371" s="240"/>
      <c r="C371" s="196"/>
      <c r="D371" s="196"/>
      <c r="E371" s="196"/>
      <c r="F371" s="196"/>
    </row>
    <row r="372" spans="1:6" ht="12.75">
      <c r="A372" s="240"/>
      <c r="B372" s="240"/>
      <c r="C372" s="196"/>
      <c r="D372" s="196"/>
      <c r="E372" s="196"/>
      <c r="F372" s="196"/>
    </row>
    <row r="373" spans="1:6" ht="12.75">
      <c r="A373" s="240"/>
      <c r="B373" s="240"/>
      <c r="C373" s="196"/>
      <c r="D373" s="196"/>
      <c r="E373" s="196"/>
      <c r="F373" s="196"/>
    </row>
    <row r="374" spans="1:6" ht="12.75">
      <c r="A374" s="240"/>
      <c r="B374" s="240"/>
      <c r="C374" s="196"/>
      <c r="D374" s="196"/>
      <c r="E374" s="196"/>
      <c r="F374" s="196"/>
    </row>
    <row r="375" spans="1:6" ht="12.75">
      <c r="A375" s="240"/>
      <c r="B375" s="240"/>
      <c r="C375" s="196"/>
      <c r="D375" s="196"/>
      <c r="E375" s="196"/>
      <c r="F375" s="196"/>
    </row>
    <row r="376" spans="1:6" ht="12.75">
      <c r="A376" s="240"/>
      <c r="B376" s="240"/>
      <c r="C376" s="196"/>
      <c r="D376" s="196"/>
      <c r="E376" s="196"/>
      <c r="F376" s="196"/>
    </row>
    <row r="377" spans="1:6" ht="12.75">
      <c r="A377" s="240"/>
      <c r="B377" s="240"/>
      <c r="C377" s="196"/>
      <c r="D377" s="196"/>
      <c r="E377" s="196"/>
      <c r="F377" s="196"/>
    </row>
    <row r="378" spans="1:6" ht="12.75">
      <c r="A378" s="240"/>
      <c r="B378" s="240"/>
      <c r="C378" s="196"/>
      <c r="D378" s="196"/>
      <c r="E378" s="196"/>
      <c r="F378" s="196"/>
    </row>
    <row r="379" spans="1:6" ht="12.75">
      <c r="A379" s="240"/>
      <c r="B379" s="240"/>
      <c r="C379" s="196"/>
      <c r="D379" s="196"/>
      <c r="E379" s="196"/>
      <c r="F379" s="196"/>
    </row>
    <row r="380" spans="1:6" ht="12.75">
      <c r="A380" s="240"/>
      <c r="B380" s="240"/>
      <c r="C380" s="196"/>
      <c r="D380" s="196"/>
      <c r="E380" s="196"/>
      <c r="F380" s="196"/>
    </row>
    <row r="381" spans="1:6" ht="12.75">
      <c r="A381" s="240"/>
      <c r="B381" s="240"/>
      <c r="C381" s="196"/>
      <c r="D381" s="196"/>
      <c r="E381" s="196"/>
      <c r="F381" s="196"/>
    </row>
    <row r="382" spans="1:6" ht="12.75">
      <c r="A382" s="240"/>
      <c r="B382" s="240"/>
      <c r="C382" s="196"/>
      <c r="D382" s="196"/>
      <c r="E382" s="196"/>
      <c r="F382" s="196"/>
    </row>
    <row r="383" spans="1:6" ht="12.75">
      <c r="A383" s="240"/>
      <c r="B383" s="240"/>
      <c r="C383" s="196"/>
      <c r="D383" s="196"/>
      <c r="E383" s="196"/>
      <c r="F383" s="196"/>
    </row>
    <row r="384" spans="1:6" ht="12.75">
      <c r="A384" s="240"/>
      <c r="B384" s="240"/>
      <c r="C384" s="196"/>
      <c r="D384" s="196"/>
      <c r="E384" s="196"/>
      <c r="F384" s="196"/>
    </row>
    <row r="385" spans="1:6" ht="12.75">
      <c r="A385" s="240"/>
      <c r="B385" s="240"/>
      <c r="C385" s="196"/>
      <c r="D385" s="196"/>
      <c r="E385" s="196"/>
      <c r="F385" s="196"/>
    </row>
    <row r="386" spans="1:6" ht="12.75">
      <c r="A386" s="240"/>
      <c r="B386" s="240"/>
      <c r="C386" s="196"/>
      <c r="D386" s="196"/>
      <c r="E386" s="196"/>
      <c r="F386" s="196"/>
    </row>
    <row r="387" spans="1:6" ht="12.75">
      <c r="A387" s="240"/>
      <c r="B387" s="240"/>
      <c r="C387" s="196"/>
      <c r="D387" s="196"/>
      <c r="E387" s="196"/>
      <c r="F387" s="196"/>
    </row>
    <row r="388" spans="1:6" ht="12.75">
      <c r="A388" s="240"/>
      <c r="B388" s="240"/>
      <c r="C388" s="196"/>
      <c r="D388" s="196"/>
      <c r="E388" s="196"/>
      <c r="F388" s="196"/>
    </row>
    <row r="389" spans="1:6" ht="12.75">
      <c r="A389" s="240"/>
      <c r="B389" s="240"/>
      <c r="C389" s="196"/>
      <c r="D389" s="196"/>
      <c r="E389" s="196"/>
      <c r="F389" s="196"/>
    </row>
    <row r="390" spans="1:6" ht="12.75">
      <c r="A390" s="240"/>
      <c r="B390" s="240"/>
      <c r="C390" s="196"/>
      <c r="D390" s="196"/>
      <c r="E390" s="196"/>
      <c r="F390" s="196"/>
    </row>
    <row r="391" spans="1:6" ht="12.75">
      <c r="A391" s="240"/>
      <c r="B391" s="240"/>
      <c r="C391" s="196"/>
      <c r="D391" s="196"/>
      <c r="E391" s="196"/>
      <c r="F391" s="196"/>
    </row>
    <row r="392" spans="1:6" ht="12.75">
      <c r="A392" s="240"/>
      <c r="B392" s="240"/>
      <c r="C392" s="196"/>
      <c r="D392" s="196"/>
      <c r="E392" s="196"/>
      <c r="F392" s="196"/>
    </row>
    <row r="393" spans="1:6" ht="12.75">
      <c r="A393" s="240"/>
      <c r="B393" s="240"/>
      <c r="C393" s="196"/>
      <c r="D393" s="196"/>
      <c r="E393" s="196"/>
      <c r="F393" s="196"/>
    </row>
    <row r="394" spans="1:6" ht="12.75">
      <c r="A394" s="240"/>
      <c r="B394" s="240"/>
      <c r="C394" s="196"/>
      <c r="D394" s="196"/>
      <c r="E394" s="196"/>
      <c r="F394" s="196"/>
    </row>
    <row r="395" spans="1:6" ht="12.75">
      <c r="A395" s="240"/>
      <c r="B395" s="240"/>
      <c r="C395" s="196"/>
      <c r="D395" s="196"/>
      <c r="E395" s="196"/>
      <c r="F395" s="196"/>
    </row>
    <row r="396" spans="1:6" ht="12.75">
      <c r="A396" s="240"/>
      <c r="B396" s="240"/>
      <c r="C396" s="196"/>
      <c r="D396" s="196"/>
      <c r="E396" s="196"/>
      <c r="F396" s="196"/>
    </row>
    <row r="397" spans="1:6" ht="12.75">
      <c r="A397" s="240"/>
      <c r="B397" s="240"/>
      <c r="C397" s="196"/>
      <c r="D397" s="196"/>
      <c r="E397" s="196"/>
      <c r="F397" s="196"/>
    </row>
    <row r="398" spans="1:6" ht="12.75">
      <c r="A398" s="240"/>
      <c r="B398" s="240"/>
      <c r="C398" s="196"/>
      <c r="D398" s="196"/>
      <c r="E398" s="196"/>
      <c r="F398" s="196"/>
    </row>
    <row r="399" spans="1:6" ht="12.75">
      <c r="A399" s="240"/>
      <c r="B399" s="240"/>
      <c r="C399" s="196"/>
      <c r="D399" s="196"/>
      <c r="E399" s="196"/>
      <c r="F399" s="196"/>
    </row>
    <row r="400" spans="1:6" ht="12.75">
      <c r="A400" s="240"/>
      <c r="B400" s="240"/>
      <c r="C400" s="196"/>
      <c r="D400" s="196"/>
      <c r="E400" s="196"/>
      <c r="F400" s="196"/>
    </row>
    <row r="401" spans="1:6" ht="12.75">
      <c r="A401" s="240"/>
      <c r="B401" s="240"/>
      <c r="C401" s="196"/>
      <c r="D401" s="196"/>
      <c r="E401" s="196"/>
      <c r="F401" s="196"/>
    </row>
    <row r="402" spans="1:6" ht="12.75">
      <c r="A402" s="240"/>
      <c r="B402" s="240"/>
      <c r="C402" s="196"/>
      <c r="D402" s="196"/>
      <c r="E402" s="196"/>
      <c r="F402" s="196"/>
    </row>
    <row r="403" spans="1:6" ht="12.75">
      <c r="A403" s="240"/>
      <c r="B403" s="240"/>
      <c r="C403" s="196"/>
      <c r="D403" s="196"/>
      <c r="E403" s="196"/>
      <c r="F403" s="196"/>
    </row>
    <row r="404" spans="1:6" ht="12.75">
      <c r="A404" s="240"/>
      <c r="B404" s="240"/>
      <c r="C404" s="196"/>
      <c r="D404" s="196"/>
      <c r="E404" s="196"/>
      <c r="F404" s="196"/>
    </row>
    <row r="405" spans="1:6" ht="12.75">
      <c r="A405" s="240"/>
      <c r="B405" s="240"/>
      <c r="C405" s="196"/>
      <c r="D405" s="196"/>
      <c r="E405" s="196"/>
      <c r="F405" s="196"/>
    </row>
    <row r="406" spans="1:6" ht="12.75">
      <c r="A406" s="240"/>
      <c r="B406" s="240"/>
      <c r="C406" s="196"/>
      <c r="D406" s="196"/>
      <c r="E406" s="196"/>
      <c r="F406" s="196"/>
    </row>
    <row r="407" spans="1:6" ht="12.75">
      <c r="A407" s="240"/>
      <c r="B407" s="240"/>
      <c r="C407" s="196"/>
      <c r="D407" s="196"/>
      <c r="E407" s="196"/>
      <c r="F407" s="196"/>
    </row>
    <row r="408" spans="1:6" ht="12.75">
      <c r="A408" s="240"/>
      <c r="B408" s="240"/>
      <c r="C408" s="196"/>
      <c r="D408" s="196"/>
      <c r="E408" s="196"/>
      <c r="F408" s="196"/>
    </row>
    <row r="409" spans="1:6" ht="12.75">
      <c r="A409" s="240"/>
      <c r="B409" s="240"/>
      <c r="C409" s="196"/>
      <c r="D409" s="196"/>
      <c r="E409" s="196"/>
      <c r="F409" s="196"/>
    </row>
    <row r="410" spans="1:6" ht="12.75">
      <c r="A410" s="240"/>
      <c r="B410" s="240"/>
      <c r="C410" s="196"/>
      <c r="D410" s="196"/>
      <c r="E410" s="196"/>
      <c r="F410" s="196"/>
    </row>
    <row r="411" spans="1:6" ht="12.75">
      <c r="A411" s="240"/>
      <c r="B411" s="240"/>
      <c r="C411" s="196"/>
      <c r="D411" s="196"/>
      <c r="E411" s="196"/>
      <c r="F411" s="196"/>
    </row>
    <row r="412" spans="1:6" ht="12.75">
      <c r="A412" s="240"/>
      <c r="B412" s="240"/>
      <c r="C412" s="196"/>
      <c r="D412" s="196"/>
      <c r="E412" s="196"/>
      <c r="F412" s="196"/>
    </row>
    <row r="413" spans="1:6" ht="12.75">
      <c r="A413" s="240"/>
      <c r="B413" s="240"/>
      <c r="C413" s="196"/>
      <c r="D413" s="196"/>
      <c r="E413" s="196"/>
      <c r="F413" s="196"/>
    </row>
    <row r="414" spans="1:6" ht="12.75">
      <c r="A414" s="240"/>
      <c r="B414" s="240"/>
      <c r="C414" s="196"/>
      <c r="D414" s="196"/>
      <c r="E414" s="196"/>
      <c r="F414" s="196"/>
    </row>
    <row r="415" spans="1:6" ht="12.75">
      <c r="A415" s="240"/>
      <c r="B415" s="240"/>
      <c r="C415" s="196"/>
      <c r="D415" s="196"/>
      <c r="E415" s="196"/>
      <c r="F415" s="196"/>
    </row>
    <row r="416" spans="1:6" ht="12.75">
      <c r="A416" s="240"/>
      <c r="B416" s="240"/>
      <c r="C416" s="196"/>
      <c r="D416" s="196"/>
      <c r="E416" s="196"/>
      <c r="F416" s="196"/>
    </row>
    <row r="417" spans="1:6" ht="12.75">
      <c r="A417" s="240"/>
      <c r="B417" s="240"/>
      <c r="C417" s="196"/>
      <c r="D417" s="196"/>
      <c r="E417" s="196"/>
      <c r="F417" s="196"/>
    </row>
    <row r="418" spans="1:6" ht="12.75">
      <c r="A418" s="240"/>
      <c r="B418" s="240"/>
      <c r="C418" s="196"/>
      <c r="D418" s="196"/>
      <c r="E418" s="196"/>
      <c r="F418" s="196"/>
    </row>
    <row r="419" spans="1:6" ht="12.75">
      <c r="A419" s="240"/>
      <c r="B419" s="240"/>
      <c r="C419" s="196"/>
      <c r="D419" s="196"/>
      <c r="E419" s="196"/>
      <c r="F419" s="196"/>
    </row>
    <row r="420" spans="1:6" ht="12.75">
      <c r="A420" s="240"/>
      <c r="B420" s="240"/>
      <c r="C420" s="196"/>
      <c r="D420" s="196"/>
      <c r="E420" s="196"/>
      <c r="F420" s="196"/>
    </row>
    <row r="421" spans="1:6" ht="12.75">
      <c r="A421" s="240"/>
      <c r="B421" s="240"/>
      <c r="C421" s="196"/>
      <c r="D421" s="196"/>
      <c r="E421" s="196"/>
      <c r="F421" s="196"/>
    </row>
    <row r="422" spans="1:6" ht="12.75">
      <c r="A422" s="240"/>
      <c r="B422" s="240"/>
      <c r="C422" s="196"/>
      <c r="D422" s="196"/>
      <c r="E422" s="196"/>
      <c r="F422" s="196"/>
    </row>
    <row r="423" spans="1:6" ht="12.75">
      <c r="A423" s="240"/>
      <c r="B423" s="240"/>
      <c r="C423" s="196"/>
      <c r="D423" s="196"/>
      <c r="E423" s="196"/>
      <c r="F423" s="196"/>
    </row>
    <row r="424" spans="1:6" ht="12.75">
      <c r="A424" s="240"/>
      <c r="B424" s="240"/>
      <c r="C424" s="196"/>
      <c r="D424" s="196"/>
      <c r="E424" s="196"/>
      <c r="F424" s="196"/>
    </row>
    <row r="425" spans="1:6" ht="12.75">
      <c r="A425" s="240"/>
      <c r="B425" s="240"/>
      <c r="C425" s="196"/>
      <c r="D425" s="196"/>
      <c r="E425" s="196"/>
      <c r="F425" s="196"/>
    </row>
    <row r="426" spans="1:6" ht="12.75">
      <c r="A426" s="240"/>
      <c r="B426" s="240"/>
      <c r="C426" s="196"/>
      <c r="D426" s="196"/>
      <c r="E426" s="196"/>
      <c r="F426" s="196"/>
    </row>
    <row r="427" spans="1:6" ht="12.75">
      <c r="A427" s="240"/>
      <c r="B427" s="240"/>
      <c r="C427" s="196"/>
      <c r="D427" s="196"/>
      <c r="E427" s="196"/>
      <c r="F427" s="196"/>
    </row>
    <row r="428" spans="1:6" ht="12.75">
      <c r="A428" s="240"/>
      <c r="B428" s="240"/>
      <c r="C428" s="196"/>
      <c r="D428" s="196"/>
      <c r="E428" s="196"/>
      <c r="F428" s="196"/>
    </row>
    <row r="429" spans="1:6" ht="12.75">
      <c r="A429" s="240"/>
      <c r="B429" s="240"/>
      <c r="C429" s="196"/>
      <c r="D429" s="196"/>
      <c r="E429" s="196"/>
      <c r="F429" s="196"/>
    </row>
    <row r="430" spans="1:6" ht="12.75">
      <c r="A430" s="240"/>
      <c r="B430" s="240"/>
      <c r="C430" s="196"/>
      <c r="D430" s="196"/>
      <c r="E430" s="196"/>
      <c r="F430" s="196"/>
    </row>
    <row r="431" spans="1:6" ht="12.75">
      <c r="A431" s="240"/>
      <c r="B431" s="240"/>
      <c r="C431" s="196"/>
      <c r="D431" s="196"/>
      <c r="E431" s="196"/>
      <c r="F431" s="196"/>
    </row>
    <row r="432" spans="1:6" ht="12.75">
      <c r="A432" s="240"/>
      <c r="B432" s="240"/>
      <c r="C432" s="196"/>
      <c r="D432" s="196"/>
      <c r="E432" s="196"/>
      <c r="F432" s="196"/>
    </row>
    <row r="433" spans="1:6" ht="12.75">
      <c r="A433" s="240"/>
      <c r="B433" s="240"/>
      <c r="C433" s="196"/>
      <c r="D433" s="196"/>
      <c r="E433" s="196"/>
      <c r="F433" s="196"/>
    </row>
    <row r="434" spans="1:6" ht="12.75">
      <c r="A434" s="240"/>
      <c r="B434" s="240"/>
      <c r="C434" s="196"/>
      <c r="D434" s="196"/>
      <c r="E434" s="196"/>
      <c r="F434" s="196"/>
    </row>
    <row r="435" spans="1:6" ht="12.75">
      <c r="A435" s="240"/>
      <c r="B435" s="240"/>
      <c r="C435" s="196"/>
      <c r="D435" s="196"/>
      <c r="E435" s="196"/>
      <c r="F435" s="196"/>
    </row>
    <row r="436" spans="1:6" ht="12.75">
      <c r="A436" s="240"/>
      <c r="B436" s="240"/>
      <c r="C436" s="196"/>
      <c r="D436" s="196"/>
      <c r="E436" s="196"/>
      <c r="F436" s="196"/>
    </row>
    <row r="437" spans="1:6" ht="12.75">
      <c r="A437" s="240"/>
      <c r="B437" s="240"/>
      <c r="C437" s="196"/>
      <c r="D437" s="196"/>
      <c r="E437" s="196"/>
      <c r="F437" s="196"/>
    </row>
    <row r="438" spans="1:6" ht="12.75">
      <c r="A438" s="240"/>
      <c r="B438" s="240"/>
      <c r="C438" s="196"/>
      <c r="D438" s="196"/>
      <c r="E438" s="196"/>
      <c r="F438" s="196"/>
    </row>
    <row r="439" spans="1:6" ht="12.75">
      <c r="A439" s="240"/>
      <c r="B439" s="240"/>
      <c r="C439" s="196"/>
      <c r="D439" s="196"/>
      <c r="E439" s="196"/>
      <c r="F439" s="196"/>
    </row>
    <row r="440" spans="1:6" ht="12.75">
      <c r="A440" s="240"/>
      <c r="B440" s="240"/>
      <c r="C440" s="196"/>
      <c r="D440" s="196"/>
      <c r="E440" s="196"/>
      <c r="F440" s="196"/>
    </row>
    <row r="441" spans="1:6" ht="12.75">
      <c r="A441" s="240"/>
      <c r="B441" s="240"/>
      <c r="C441" s="196"/>
      <c r="D441" s="196"/>
      <c r="E441" s="196"/>
      <c r="F441" s="196"/>
    </row>
    <row r="442" spans="1:6" ht="12.75">
      <c r="A442" s="240"/>
      <c r="B442" s="240"/>
      <c r="C442" s="196"/>
      <c r="D442" s="196"/>
      <c r="E442" s="196"/>
      <c r="F442" s="196"/>
    </row>
    <row r="443" spans="1:6" ht="12.75">
      <c r="A443" s="240"/>
      <c r="B443" s="240"/>
      <c r="C443" s="196"/>
      <c r="D443" s="196"/>
      <c r="E443" s="196"/>
      <c r="F443" s="196"/>
    </row>
    <row r="444" spans="1:6" ht="12.75">
      <c r="A444" s="240"/>
      <c r="B444" s="240"/>
      <c r="C444" s="196"/>
      <c r="D444" s="196"/>
      <c r="E444" s="196"/>
      <c r="F444" s="196"/>
    </row>
    <row r="445" spans="1:6" ht="12.75">
      <c r="A445" s="240"/>
      <c r="B445" s="240"/>
      <c r="C445" s="196"/>
      <c r="D445" s="196"/>
      <c r="E445" s="196"/>
      <c r="F445" s="196"/>
    </row>
    <row r="446" spans="1:6" ht="12.75">
      <c r="A446" s="240"/>
      <c r="B446" s="240"/>
      <c r="C446" s="196"/>
      <c r="D446" s="196"/>
      <c r="E446" s="196"/>
      <c r="F446" s="196"/>
    </row>
    <row r="447" spans="1:6" ht="12.75">
      <c r="A447" s="240"/>
      <c r="B447" s="240"/>
      <c r="C447" s="196"/>
      <c r="D447" s="196"/>
      <c r="E447" s="196"/>
      <c r="F447" s="196"/>
    </row>
    <row r="448" spans="1:6" ht="12.75">
      <c r="A448" s="240"/>
      <c r="B448" s="240"/>
      <c r="C448" s="196"/>
      <c r="D448" s="196"/>
      <c r="E448" s="196"/>
      <c r="F448" s="196"/>
    </row>
    <row r="449" spans="1:6" ht="12.75">
      <c r="A449" s="240"/>
      <c r="B449" s="240"/>
      <c r="C449" s="196"/>
      <c r="D449" s="196"/>
      <c r="E449" s="196"/>
      <c r="F449" s="196"/>
    </row>
    <row r="450" spans="1:6" ht="12.75">
      <c r="A450" s="240"/>
      <c r="B450" s="240"/>
      <c r="C450" s="196"/>
      <c r="D450" s="196"/>
      <c r="E450" s="196"/>
      <c r="F450" s="196"/>
    </row>
    <row r="451" spans="1:6" ht="12.75">
      <c r="A451" s="240"/>
      <c r="B451" s="240"/>
      <c r="C451" s="196"/>
      <c r="D451" s="196"/>
      <c r="E451" s="196"/>
      <c r="F451" s="196"/>
    </row>
    <row r="452" spans="1:6" ht="12.75">
      <c r="A452" s="240"/>
      <c r="B452" s="240"/>
      <c r="C452" s="196"/>
      <c r="D452" s="196"/>
      <c r="E452" s="196"/>
      <c r="F452" s="196"/>
    </row>
    <row r="453" spans="1:6" ht="12.75">
      <c r="A453" s="240"/>
      <c r="B453" s="240"/>
      <c r="C453" s="196"/>
      <c r="D453" s="196"/>
      <c r="E453" s="196"/>
      <c r="F453" s="196"/>
    </row>
    <row r="454" spans="1:6" ht="12.75">
      <c r="A454" s="240"/>
      <c r="B454" s="240"/>
      <c r="C454" s="196"/>
      <c r="D454" s="196"/>
      <c r="E454" s="196"/>
      <c r="F454" s="196"/>
    </row>
    <row r="455" spans="1:6" ht="12.75">
      <c r="A455" s="240"/>
      <c r="B455" s="240"/>
      <c r="C455" s="196"/>
      <c r="D455" s="196"/>
      <c r="E455" s="196"/>
      <c r="F455" s="196"/>
    </row>
    <row r="456" spans="1:6" ht="12.75">
      <c r="A456" s="240"/>
      <c r="B456" s="240"/>
      <c r="C456" s="196"/>
      <c r="D456" s="196"/>
      <c r="E456" s="196"/>
      <c r="F456" s="196"/>
    </row>
    <row r="457" spans="1:6" ht="12.75">
      <c r="A457" s="240"/>
      <c r="B457" s="240"/>
      <c r="C457" s="196"/>
      <c r="D457" s="196"/>
      <c r="E457" s="196"/>
      <c r="F457" s="196"/>
    </row>
    <row r="458" spans="1:6" ht="12.75">
      <c r="A458" s="240"/>
      <c r="B458" s="240"/>
      <c r="C458" s="196"/>
      <c r="D458" s="196"/>
      <c r="E458" s="196"/>
      <c r="F458" s="196"/>
    </row>
    <row r="459" spans="1:6" ht="12.75">
      <c r="A459" s="240"/>
      <c r="B459" s="240"/>
      <c r="C459" s="196"/>
      <c r="D459" s="196"/>
      <c r="E459" s="196"/>
      <c r="F459" s="196"/>
    </row>
    <row r="460" spans="1:6" ht="12.75">
      <c r="A460" s="240"/>
      <c r="B460" s="240"/>
      <c r="C460" s="196"/>
      <c r="D460" s="196"/>
      <c r="E460" s="196"/>
      <c r="F460" s="196"/>
    </row>
    <row r="461" spans="1:6" ht="12.75">
      <c r="A461" s="240"/>
      <c r="B461" s="240"/>
      <c r="C461" s="196"/>
      <c r="D461" s="196"/>
      <c r="E461" s="196"/>
      <c r="F461" s="196"/>
    </row>
    <row r="462" spans="1:6" ht="12.75">
      <c r="A462" s="240"/>
      <c r="B462" s="240"/>
      <c r="C462" s="196"/>
      <c r="D462" s="196"/>
      <c r="E462" s="196"/>
      <c r="F462" s="196"/>
    </row>
    <row r="463" spans="1:6" ht="12.75">
      <c r="A463" s="240"/>
      <c r="B463" s="240"/>
      <c r="C463" s="196"/>
      <c r="D463" s="196"/>
      <c r="E463" s="196"/>
      <c r="F463" s="196"/>
    </row>
    <row r="464" spans="1:6" ht="12.75">
      <c r="A464" s="240"/>
      <c r="B464" s="240"/>
      <c r="C464" s="196"/>
      <c r="D464" s="196"/>
      <c r="E464" s="196"/>
      <c r="F464" s="196"/>
    </row>
    <row r="465" spans="1:6" ht="12.75">
      <c r="A465" s="240"/>
      <c r="B465" s="240"/>
      <c r="C465" s="196"/>
      <c r="D465" s="196"/>
      <c r="E465" s="196"/>
      <c r="F465" s="196"/>
    </row>
    <row r="466" spans="1:6" ht="12.75">
      <c r="A466" s="240"/>
      <c r="B466" s="240"/>
      <c r="C466" s="196"/>
      <c r="D466" s="196"/>
      <c r="E466" s="196"/>
      <c r="F466" s="196"/>
    </row>
    <row r="467" spans="1:6" ht="12.75">
      <c r="A467" s="240"/>
      <c r="B467" s="240"/>
      <c r="C467" s="196"/>
      <c r="D467" s="196"/>
      <c r="E467" s="196"/>
      <c r="F467" s="196"/>
    </row>
    <row r="468" spans="1:6" ht="12.75">
      <c r="A468" s="240"/>
      <c r="B468" s="240"/>
      <c r="C468" s="196"/>
      <c r="D468" s="196"/>
      <c r="E468" s="196"/>
      <c r="F468" s="196"/>
    </row>
    <row r="469" spans="1:6" ht="12.75">
      <c r="A469" s="240"/>
      <c r="B469" s="240"/>
      <c r="C469" s="196"/>
      <c r="D469" s="196"/>
      <c r="E469" s="196"/>
      <c r="F469" s="196"/>
    </row>
    <row r="470" spans="1:6" ht="12.75">
      <c r="A470" s="240"/>
      <c r="B470" s="240"/>
      <c r="C470" s="196"/>
      <c r="D470" s="196"/>
      <c r="E470" s="196"/>
      <c r="F470" s="196"/>
    </row>
    <row r="471" spans="1:6" ht="12.75">
      <c r="A471" s="240"/>
      <c r="B471" s="240"/>
      <c r="C471" s="196"/>
      <c r="D471" s="196"/>
      <c r="E471" s="196"/>
      <c r="F471" s="196"/>
    </row>
    <row r="472" spans="1:6" ht="12.75">
      <c r="A472" s="240"/>
      <c r="B472" s="240"/>
      <c r="C472" s="196"/>
      <c r="D472" s="196"/>
      <c r="E472" s="196"/>
      <c r="F472" s="196"/>
    </row>
    <row r="473" spans="1:6" ht="12.75">
      <c r="A473" s="240"/>
      <c r="B473" s="240"/>
      <c r="C473" s="196"/>
      <c r="D473" s="196"/>
      <c r="E473" s="196"/>
      <c r="F473" s="196"/>
    </row>
    <row r="474" spans="1:6" ht="12.75">
      <c r="A474" s="240"/>
      <c r="B474" s="240"/>
      <c r="C474" s="196"/>
      <c r="D474" s="196"/>
      <c r="E474" s="196"/>
      <c r="F474" s="196"/>
    </row>
    <row r="475" spans="1:6" ht="12.75">
      <c r="A475" s="240"/>
      <c r="B475" s="240"/>
      <c r="C475" s="196"/>
      <c r="D475" s="196"/>
      <c r="E475" s="196"/>
      <c r="F475" s="196"/>
    </row>
    <row r="476" spans="1:6" ht="12.75">
      <c r="A476" s="240"/>
      <c r="B476" s="240"/>
      <c r="C476" s="196"/>
      <c r="D476" s="196"/>
      <c r="E476" s="196"/>
      <c r="F476" s="196"/>
    </row>
    <row r="477" spans="1:6" ht="12.75">
      <c r="A477" s="240"/>
      <c r="B477" s="240"/>
      <c r="C477" s="196"/>
      <c r="D477" s="196"/>
      <c r="E477" s="196"/>
      <c r="F477" s="196"/>
    </row>
    <row r="478" spans="1:6" ht="12.75">
      <c r="A478" s="240"/>
      <c r="B478" s="240"/>
      <c r="C478" s="196"/>
      <c r="D478" s="196"/>
      <c r="E478" s="196"/>
      <c r="F478" s="196"/>
    </row>
    <row r="479" spans="1:6" ht="12.75">
      <c r="A479" s="240"/>
      <c r="B479" s="240"/>
      <c r="C479" s="196"/>
      <c r="D479" s="196"/>
      <c r="E479" s="196"/>
      <c r="F479" s="196"/>
    </row>
    <row r="480" spans="1:6" ht="12.75">
      <c r="A480" s="240"/>
      <c r="B480" s="240"/>
      <c r="C480" s="196"/>
      <c r="D480" s="196"/>
      <c r="E480" s="196"/>
      <c r="F480" s="196"/>
    </row>
    <row r="481" spans="1:6" ht="12.75">
      <c r="A481" s="240"/>
      <c r="B481" s="240"/>
      <c r="C481" s="196"/>
      <c r="D481" s="196"/>
      <c r="E481" s="196"/>
      <c r="F481" s="196"/>
    </row>
    <row r="482" spans="1:6" ht="12.75">
      <c r="A482" s="240"/>
      <c r="B482" s="240"/>
      <c r="C482" s="196"/>
      <c r="D482" s="196"/>
      <c r="E482" s="196"/>
      <c r="F482" s="196"/>
    </row>
    <row r="483" spans="1:6" ht="12.75">
      <c r="A483" s="240"/>
      <c r="B483" s="240"/>
      <c r="C483" s="196"/>
      <c r="D483" s="196"/>
      <c r="E483" s="196"/>
      <c r="F483" s="196"/>
    </row>
    <row r="484" spans="1:6" ht="12.75">
      <c r="A484" s="240"/>
      <c r="B484" s="240"/>
      <c r="C484" s="196"/>
      <c r="D484" s="196"/>
      <c r="E484" s="196"/>
      <c r="F484" s="196"/>
    </row>
    <row r="485" spans="1:6" ht="12.75">
      <c r="A485" s="240"/>
      <c r="B485" s="240"/>
      <c r="C485" s="196"/>
      <c r="D485" s="196"/>
      <c r="E485" s="196"/>
      <c r="F485" s="196"/>
    </row>
    <row r="486" spans="1:6" ht="12.75">
      <c r="A486" s="240"/>
      <c r="B486" s="240"/>
      <c r="C486" s="196"/>
      <c r="D486" s="196"/>
      <c r="E486" s="196"/>
      <c r="F486" s="196"/>
    </row>
    <row r="487" spans="1:6" ht="12.75">
      <c r="A487" s="240"/>
      <c r="B487" s="240"/>
      <c r="C487" s="196"/>
      <c r="D487" s="196"/>
      <c r="E487" s="196"/>
      <c r="F487" s="196"/>
    </row>
    <row r="488" spans="1:6" ht="12.75">
      <c r="A488" s="240"/>
      <c r="B488" s="240"/>
      <c r="C488" s="196"/>
      <c r="D488" s="196"/>
      <c r="E488" s="196"/>
      <c r="F488" s="196"/>
    </row>
    <row r="489" spans="1:6" ht="12.75">
      <c r="A489" s="240"/>
      <c r="B489" s="240"/>
      <c r="C489" s="196"/>
      <c r="D489" s="196"/>
      <c r="E489" s="196"/>
      <c r="F489" s="196"/>
    </row>
    <row r="490" spans="1:6" ht="12.75">
      <c r="A490" s="240"/>
      <c r="B490" s="240"/>
      <c r="C490" s="196"/>
      <c r="D490" s="196"/>
      <c r="E490" s="196"/>
      <c r="F490" s="196"/>
    </row>
    <row r="491" spans="1:6" ht="12.75">
      <c r="A491" s="240"/>
      <c r="B491" s="240"/>
      <c r="C491" s="196"/>
      <c r="D491" s="196"/>
      <c r="E491" s="196"/>
      <c r="F491" s="196"/>
    </row>
    <row r="492" spans="1:6" ht="12.75">
      <c r="A492" s="240"/>
      <c r="B492" s="240"/>
      <c r="C492" s="196"/>
      <c r="D492" s="196"/>
      <c r="E492" s="196"/>
      <c r="F492" s="196"/>
    </row>
    <row r="493" spans="1:6" ht="12.75">
      <c r="A493" s="240"/>
      <c r="B493" s="240"/>
      <c r="C493" s="196"/>
      <c r="D493" s="196"/>
      <c r="E493" s="196"/>
      <c r="F493" s="196"/>
    </row>
    <row r="494" spans="1:6" ht="12.75">
      <c r="A494" s="240"/>
      <c r="B494" s="240"/>
      <c r="C494" s="196"/>
      <c r="D494" s="196"/>
      <c r="E494" s="196"/>
      <c r="F494" s="196"/>
    </row>
    <row r="495" spans="1:6" ht="12.75">
      <c r="A495" s="240"/>
      <c r="B495" s="240"/>
      <c r="C495" s="196"/>
      <c r="D495" s="196"/>
      <c r="E495" s="196"/>
      <c r="F495" s="196"/>
    </row>
    <row r="496" spans="1:6" ht="12.75">
      <c r="A496" s="240"/>
      <c r="B496" s="240"/>
      <c r="C496" s="196"/>
      <c r="D496" s="196"/>
      <c r="E496" s="196"/>
      <c r="F496" s="196"/>
    </row>
    <row r="497" spans="1:6" ht="12.75">
      <c r="A497" s="240"/>
      <c r="B497" s="240"/>
      <c r="C497" s="196"/>
      <c r="D497" s="196"/>
      <c r="E497" s="196"/>
      <c r="F497" s="196"/>
    </row>
    <row r="498" spans="1:6" ht="12.75">
      <c r="A498" s="240"/>
      <c r="B498" s="240"/>
      <c r="C498" s="196"/>
      <c r="D498" s="196"/>
      <c r="E498" s="196"/>
      <c r="F498" s="196"/>
    </row>
    <row r="499" spans="1:6" ht="12.75">
      <c r="A499" s="240"/>
      <c r="B499" s="240"/>
      <c r="C499" s="196"/>
      <c r="D499" s="196"/>
      <c r="E499" s="196"/>
      <c r="F499" s="196"/>
    </row>
    <row r="500" spans="1:6" ht="12.75">
      <c r="A500" s="240"/>
      <c r="B500" s="240"/>
      <c r="C500" s="196"/>
      <c r="D500" s="196"/>
      <c r="E500" s="196"/>
      <c r="F500" s="196"/>
    </row>
    <row r="501" spans="1:6" ht="12.75">
      <c r="A501" s="240"/>
      <c r="B501" s="240"/>
      <c r="C501" s="196"/>
      <c r="D501" s="196"/>
      <c r="E501" s="196"/>
      <c r="F501" s="196"/>
    </row>
    <row r="502" spans="1:6" ht="12.75">
      <c r="A502" s="240"/>
      <c r="B502" s="240"/>
      <c r="C502" s="196"/>
      <c r="D502" s="196"/>
      <c r="E502" s="196"/>
      <c r="F502" s="196"/>
    </row>
    <row r="503" spans="1:6" ht="12.75">
      <c r="A503" s="240"/>
      <c r="B503" s="240"/>
      <c r="C503" s="196"/>
      <c r="D503" s="196"/>
      <c r="E503" s="196"/>
      <c r="F503" s="196"/>
    </row>
    <row r="504" spans="1:6" ht="12.75">
      <c r="A504" s="240"/>
      <c r="B504" s="240"/>
      <c r="C504" s="196"/>
      <c r="D504" s="196"/>
      <c r="E504" s="196"/>
      <c r="F504" s="196"/>
    </row>
    <row r="505" spans="1:6" ht="12.75">
      <c r="A505" s="240"/>
      <c r="B505" s="240"/>
      <c r="C505" s="196"/>
      <c r="D505" s="196"/>
      <c r="E505" s="196"/>
      <c r="F505" s="196"/>
    </row>
    <row r="506" spans="1:6" ht="12.75">
      <c r="A506" s="240"/>
      <c r="B506" s="240"/>
      <c r="C506" s="196"/>
      <c r="D506" s="196"/>
      <c r="E506" s="196"/>
      <c r="F506" s="196"/>
    </row>
    <row r="507" spans="1:6" ht="12.75">
      <c r="A507" s="240"/>
      <c r="B507" s="240"/>
      <c r="C507" s="196"/>
      <c r="D507" s="196"/>
      <c r="E507" s="196"/>
      <c r="F507" s="196"/>
    </row>
    <row r="508" spans="1:6" ht="12.75">
      <c r="A508" s="240"/>
      <c r="B508" s="240"/>
      <c r="C508" s="196"/>
      <c r="D508" s="196"/>
      <c r="E508" s="196"/>
      <c r="F508" s="196"/>
    </row>
    <row r="509" spans="1:6" ht="12.75">
      <c r="A509" s="240"/>
      <c r="B509" s="240"/>
      <c r="C509" s="196"/>
      <c r="D509" s="196"/>
      <c r="E509" s="196"/>
      <c r="F509" s="196"/>
    </row>
    <row r="510" spans="1:6" ht="12.75">
      <c r="A510" s="240"/>
      <c r="B510" s="240"/>
      <c r="C510" s="196"/>
      <c r="D510" s="196"/>
      <c r="E510" s="196"/>
      <c r="F510" s="196"/>
    </row>
    <row r="511" spans="1:6" ht="12.75">
      <c r="A511" s="240"/>
      <c r="B511" s="240"/>
      <c r="C511" s="196"/>
      <c r="D511" s="196"/>
      <c r="E511" s="196"/>
      <c r="F511" s="196"/>
    </row>
    <row r="512" spans="1:6" ht="12.75">
      <c r="A512" s="240"/>
      <c r="B512" s="240"/>
      <c r="C512" s="196"/>
      <c r="D512" s="196"/>
      <c r="E512" s="196"/>
      <c r="F512" s="196"/>
    </row>
    <row r="513" spans="1:6" ht="12.75">
      <c r="A513" s="240"/>
      <c r="B513" s="240"/>
      <c r="C513" s="196"/>
      <c r="D513" s="196"/>
      <c r="E513" s="196"/>
      <c r="F513" s="196"/>
    </row>
    <row r="514" spans="1:6" ht="12.75">
      <c r="A514" s="240"/>
      <c r="B514" s="240"/>
      <c r="C514" s="196"/>
      <c r="D514" s="196"/>
      <c r="E514" s="196"/>
      <c r="F514" s="196"/>
    </row>
    <row r="515" spans="1:6" ht="12.75">
      <c r="A515" s="240"/>
      <c r="B515" s="240"/>
      <c r="C515" s="196"/>
      <c r="D515" s="196"/>
      <c r="E515" s="196"/>
      <c r="F515" s="196"/>
    </row>
    <row r="516" spans="1:6" ht="12.75">
      <c r="A516" s="240"/>
      <c r="B516" s="240"/>
      <c r="C516" s="196"/>
      <c r="D516" s="196"/>
      <c r="E516" s="196"/>
      <c r="F516" s="196"/>
    </row>
    <row r="517" spans="1:6" ht="12.75">
      <c r="A517" s="240"/>
      <c r="B517" s="240"/>
      <c r="C517" s="196"/>
      <c r="D517" s="196"/>
      <c r="E517" s="196"/>
      <c r="F517" s="196"/>
    </row>
    <row r="518" spans="1:6" ht="12.75">
      <c r="A518" s="240"/>
      <c r="B518" s="240"/>
      <c r="C518" s="196"/>
      <c r="D518" s="196"/>
      <c r="E518" s="196"/>
      <c r="F518" s="196"/>
    </row>
    <row r="519" spans="1:6" ht="12.75">
      <c r="A519" s="240"/>
      <c r="B519" s="240"/>
      <c r="C519" s="196"/>
      <c r="D519" s="196"/>
      <c r="E519" s="196"/>
      <c r="F519" s="196"/>
    </row>
    <row r="520" spans="1:6" ht="12.75">
      <c r="A520" s="240"/>
      <c r="B520" s="240"/>
      <c r="C520" s="196"/>
      <c r="D520" s="196"/>
      <c r="E520" s="196"/>
      <c r="F520" s="196"/>
    </row>
    <row r="521" spans="1:6" ht="12.75">
      <c r="A521" s="240"/>
      <c r="B521" s="240"/>
      <c r="C521" s="196"/>
      <c r="D521" s="196"/>
      <c r="E521" s="196"/>
      <c r="F521" s="196"/>
    </row>
    <row r="522" spans="1:6" ht="12.75">
      <c r="A522" s="240"/>
      <c r="B522" s="240"/>
      <c r="C522" s="196"/>
      <c r="D522" s="196"/>
      <c r="E522" s="196"/>
      <c r="F522" s="196"/>
    </row>
    <row r="523" spans="1:6" ht="12.75">
      <c r="A523" s="240"/>
      <c r="B523" s="240"/>
      <c r="C523" s="196"/>
      <c r="D523" s="196"/>
      <c r="E523" s="196"/>
      <c r="F523" s="196"/>
    </row>
    <row r="524" spans="1:6" ht="12.75">
      <c r="A524" s="240"/>
      <c r="B524" s="240"/>
      <c r="C524" s="196"/>
      <c r="D524" s="196"/>
      <c r="E524" s="196"/>
      <c r="F524" s="196"/>
    </row>
    <row r="525" spans="1:6" ht="12.75">
      <c r="A525" s="240"/>
      <c r="B525" s="240"/>
      <c r="C525" s="196"/>
      <c r="D525" s="196"/>
      <c r="E525" s="196"/>
      <c r="F525" s="196"/>
    </row>
    <row r="526" spans="1:6" ht="12.75">
      <c r="A526" s="240"/>
      <c r="B526" s="240"/>
      <c r="C526" s="196"/>
      <c r="D526" s="196"/>
      <c r="E526" s="196"/>
      <c r="F526" s="196"/>
    </row>
    <row r="527" spans="1:6" ht="12.75">
      <c r="A527" s="240"/>
      <c r="B527" s="240"/>
      <c r="C527" s="196"/>
      <c r="D527" s="196"/>
      <c r="E527" s="196"/>
      <c r="F527" s="196"/>
    </row>
    <row r="528" spans="1:6" ht="12.75">
      <c r="A528" s="240"/>
      <c r="B528" s="240"/>
      <c r="C528" s="196"/>
      <c r="D528" s="196"/>
      <c r="E528" s="196"/>
      <c r="F528" s="196"/>
    </row>
    <row r="529" spans="1:6" ht="12.75">
      <c r="A529" s="240"/>
      <c r="B529" s="240"/>
      <c r="C529" s="196"/>
      <c r="D529" s="196"/>
      <c r="E529" s="196"/>
      <c r="F529" s="196"/>
    </row>
    <row r="530" spans="1:6" ht="12.75">
      <c r="A530" s="240"/>
      <c r="B530" s="240"/>
      <c r="C530" s="196"/>
      <c r="D530" s="196"/>
      <c r="E530" s="196"/>
      <c r="F530" s="196"/>
    </row>
    <row r="531" spans="1:6" ht="12.75">
      <c r="A531" s="240"/>
      <c r="B531" s="240"/>
      <c r="C531" s="196"/>
      <c r="D531" s="196"/>
      <c r="E531" s="196"/>
      <c r="F531" s="196"/>
    </row>
    <row r="532" spans="1:6" ht="12.75">
      <c r="A532" s="240"/>
      <c r="B532" s="240"/>
      <c r="C532" s="196"/>
      <c r="D532" s="196"/>
      <c r="E532" s="196"/>
      <c r="F532" s="196"/>
    </row>
    <row r="533" spans="1:6" ht="12.75">
      <c r="A533" s="240"/>
      <c r="B533" s="240"/>
      <c r="C533" s="196"/>
      <c r="D533" s="196"/>
      <c r="E533" s="196"/>
      <c r="F533" s="196"/>
    </row>
    <row r="534" spans="1:6" ht="12.75">
      <c r="A534" s="240"/>
      <c r="B534" s="240"/>
      <c r="C534" s="196"/>
      <c r="D534" s="196"/>
      <c r="E534" s="196"/>
      <c r="F534" s="196"/>
    </row>
    <row r="535" spans="1:6" ht="12.75">
      <c r="A535" s="240"/>
      <c r="B535" s="240"/>
      <c r="C535" s="196"/>
      <c r="D535" s="196"/>
      <c r="E535" s="196"/>
      <c r="F535" s="196"/>
    </row>
    <row r="536" spans="1:6" ht="12.75">
      <c r="A536" s="240"/>
      <c r="B536" s="240"/>
      <c r="C536" s="196"/>
      <c r="D536" s="196"/>
      <c r="E536" s="196"/>
      <c r="F536" s="196"/>
    </row>
    <row r="537" spans="1:6" ht="12.75">
      <c r="A537" s="240"/>
      <c r="B537" s="240"/>
      <c r="C537" s="196"/>
      <c r="D537" s="196"/>
      <c r="E537" s="196"/>
      <c r="F537" s="196"/>
    </row>
    <row r="538" spans="1:6" ht="12.75">
      <c r="A538" s="240"/>
      <c r="B538" s="240"/>
      <c r="C538" s="196"/>
      <c r="D538" s="196"/>
      <c r="E538" s="196"/>
      <c r="F538" s="196"/>
    </row>
    <row r="539" spans="1:6" ht="12.75">
      <c r="A539" s="240"/>
      <c r="B539" s="240"/>
      <c r="C539" s="196"/>
      <c r="D539" s="196"/>
      <c r="E539" s="196"/>
      <c r="F539" s="196"/>
    </row>
    <row r="540" spans="1:6" ht="12.75">
      <c r="A540" s="240"/>
      <c r="B540" s="240"/>
      <c r="C540" s="196"/>
      <c r="D540" s="196"/>
      <c r="E540" s="196"/>
      <c r="F540" s="196"/>
    </row>
    <row r="541" spans="1:6" ht="12.75">
      <c r="A541" s="240"/>
      <c r="B541" s="240"/>
      <c r="C541" s="196"/>
      <c r="D541" s="196"/>
      <c r="E541" s="196"/>
      <c r="F541" s="196"/>
    </row>
    <row r="542" spans="1:6" ht="12.75">
      <c r="A542" s="240"/>
      <c r="B542" s="240"/>
      <c r="C542" s="196"/>
      <c r="D542" s="196"/>
      <c r="E542" s="196"/>
      <c r="F542" s="196"/>
    </row>
    <row r="543" spans="1:6" ht="12.75">
      <c r="A543" s="240"/>
      <c r="B543" s="240"/>
      <c r="C543" s="196"/>
      <c r="D543" s="196"/>
      <c r="E543" s="196"/>
      <c r="F543" s="196"/>
    </row>
    <row r="544" spans="1:6" ht="12.75">
      <c r="A544" s="240"/>
      <c r="B544" s="240"/>
      <c r="C544" s="196"/>
      <c r="D544" s="196"/>
      <c r="E544" s="196"/>
      <c r="F544" s="196"/>
    </row>
    <row r="545" spans="1:6" ht="12.75">
      <c r="A545" s="240"/>
      <c r="B545" s="240"/>
      <c r="C545" s="196"/>
      <c r="D545" s="196"/>
      <c r="E545" s="196"/>
      <c r="F545" s="196"/>
    </row>
    <row r="546" spans="1:6" ht="12.75">
      <c r="A546" s="240"/>
      <c r="B546" s="240"/>
      <c r="C546" s="196"/>
      <c r="D546" s="196"/>
      <c r="E546" s="196"/>
      <c r="F546" s="196"/>
    </row>
    <row r="547" spans="1:6" ht="12.75">
      <c r="A547" s="240"/>
      <c r="B547" s="240"/>
      <c r="C547" s="196"/>
      <c r="D547" s="196"/>
      <c r="E547" s="196"/>
      <c r="F547" s="196"/>
    </row>
    <row r="548" spans="1:6" ht="12.75">
      <c r="A548" s="240"/>
      <c r="B548" s="240"/>
      <c r="C548" s="196"/>
      <c r="D548" s="196"/>
      <c r="E548" s="196"/>
      <c r="F548" s="196"/>
    </row>
    <row r="549" spans="1:6" ht="12.75">
      <c r="A549" s="240"/>
      <c r="B549" s="240"/>
      <c r="C549" s="196"/>
      <c r="D549" s="196"/>
      <c r="E549" s="196"/>
      <c r="F549" s="196"/>
    </row>
    <row r="550" spans="1:6" ht="12.75">
      <c r="A550" s="240"/>
      <c r="B550" s="240"/>
      <c r="C550" s="196"/>
      <c r="D550" s="196"/>
      <c r="E550" s="196"/>
      <c r="F550" s="196"/>
    </row>
    <row r="551" spans="1:6" ht="12.75">
      <c r="A551" s="240"/>
      <c r="B551" s="240"/>
      <c r="C551" s="196"/>
      <c r="D551" s="196"/>
      <c r="E551" s="196"/>
      <c r="F551" s="196"/>
    </row>
    <row r="552" spans="1:6" ht="12.75">
      <c r="A552" s="240"/>
      <c r="B552" s="240"/>
      <c r="C552" s="196"/>
      <c r="D552" s="196"/>
      <c r="E552" s="196"/>
      <c r="F552" s="196"/>
    </row>
    <row r="553" spans="1:6" ht="12.75">
      <c r="A553" s="240"/>
      <c r="B553" s="240"/>
      <c r="C553" s="196"/>
      <c r="D553" s="196"/>
      <c r="E553" s="196"/>
      <c r="F553" s="196"/>
    </row>
    <row r="554" spans="1:6" ht="12.75">
      <c r="A554" s="240"/>
      <c r="B554" s="240"/>
      <c r="C554" s="196"/>
      <c r="D554" s="196"/>
      <c r="E554" s="196"/>
      <c r="F554" s="196"/>
    </row>
    <row r="555" spans="1:6" ht="12.75">
      <c r="A555" s="240"/>
      <c r="B555" s="240"/>
      <c r="C555" s="196"/>
      <c r="D555" s="196"/>
      <c r="E555" s="196"/>
      <c r="F555" s="196"/>
    </row>
    <row r="556" spans="1:6" ht="12.75">
      <c r="A556" s="240"/>
      <c r="B556" s="240"/>
      <c r="C556" s="196"/>
      <c r="D556" s="196"/>
      <c r="E556" s="196"/>
      <c r="F556" s="196"/>
    </row>
    <row r="557" spans="1:6" ht="12.75">
      <c r="A557" s="240"/>
      <c r="B557" s="240"/>
      <c r="C557" s="196"/>
      <c r="D557" s="196"/>
      <c r="E557" s="196"/>
      <c r="F557" s="196"/>
    </row>
    <row r="558" spans="1:6" ht="12.75">
      <c r="A558" s="240"/>
      <c r="B558" s="240"/>
      <c r="C558" s="196"/>
      <c r="D558" s="196"/>
      <c r="E558" s="196"/>
      <c r="F558" s="196"/>
    </row>
    <row r="559" spans="1:6" ht="12.75">
      <c r="A559" s="240"/>
      <c r="B559" s="240"/>
      <c r="C559" s="196"/>
      <c r="D559" s="196"/>
      <c r="E559" s="196"/>
      <c r="F559" s="196"/>
    </row>
    <row r="560" spans="1:6" ht="12.75">
      <c r="A560" s="240"/>
      <c r="B560" s="240"/>
      <c r="C560" s="196"/>
      <c r="D560" s="196"/>
      <c r="E560" s="196"/>
      <c r="F560" s="196"/>
    </row>
    <row r="561" spans="1:6" ht="12.75">
      <c r="A561" s="240"/>
      <c r="B561" s="240"/>
      <c r="C561" s="196"/>
      <c r="D561" s="196"/>
      <c r="E561" s="196"/>
      <c r="F561" s="196"/>
    </row>
    <row r="562" spans="1:6" ht="12.75">
      <c r="A562" s="240"/>
      <c r="B562" s="240"/>
      <c r="C562" s="196"/>
      <c r="D562" s="196"/>
      <c r="E562" s="196"/>
      <c r="F562" s="196"/>
    </row>
    <row r="563" spans="1:6" ht="12.75">
      <c r="A563" s="240"/>
      <c r="B563" s="240"/>
      <c r="C563" s="196"/>
      <c r="D563" s="196"/>
      <c r="E563" s="196"/>
      <c r="F563" s="196"/>
    </row>
    <row r="564" spans="1:6" ht="12.75">
      <c r="A564" s="240"/>
      <c r="B564" s="240"/>
      <c r="C564" s="196"/>
      <c r="D564" s="196"/>
      <c r="E564" s="196"/>
      <c r="F564" s="196"/>
    </row>
    <row r="565" spans="1:6" ht="12.75">
      <c r="A565" s="240"/>
      <c r="B565" s="240"/>
      <c r="C565" s="196"/>
      <c r="D565" s="196"/>
      <c r="E565" s="196"/>
      <c r="F565" s="196"/>
    </row>
    <row r="566" spans="1:6" ht="12.75">
      <c r="A566" s="240"/>
      <c r="B566" s="240"/>
      <c r="C566" s="196"/>
      <c r="D566" s="196"/>
      <c r="E566" s="196"/>
      <c r="F566" s="196"/>
    </row>
    <row r="567" spans="1:6" ht="12.75">
      <c r="A567" s="240"/>
      <c r="B567" s="240"/>
      <c r="C567" s="196"/>
      <c r="D567" s="196"/>
      <c r="E567" s="196"/>
      <c r="F567" s="196"/>
    </row>
    <row r="568" spans="1:6" ht="12.75">
      <c r="A568" s="240"/>
      <c r="B568" s="240"/>
      <c r="C568" s="196"/>
      <c r="D568" s="196"/>
      <c r="E568" s="196"/>
      <c r="F568" s="196"/>
    </row>
    <row r="569" spans="1:6" ht="12.75">
      <c r="A569" s="240"/>
      <c r="B569" s="240"/>
      <c r="C569" s="196"/>
      <c r="D569" s="196"/>
      <c r="E569" s="196"/>
      <c r="F569" s="196"/>
    </row>
    <row r="570" spans="1:6" ht="12.75">
      <c r="A570" s="240"/>
      <c r="B570" s="240"/>
      <c r="C570" s="196"/>
      <c r="D570" s="196"/>
      <c r="E570" s="196"/>
      <c r="F570" s="196"/>
    </row>
    <row r="571" spans="1:6" ht="12.75">
      <c r="A571" s="240"/>
      <c r="B571" s="240"/>
      <c r="C571" s="196"/>
      <c r="D571" s="196"/>
      <c r="E571" s="196"/>
      <c r="F571" s="196"/>
    </row>
    <row r="572" spans="1:6" ht="12.75">
      <c r="A572" s="240"/>
      <c r="B572" s="240"/>
      <c r="C572" s="196"/>
      <c r="D572" s="196"/>
      <c r="E572" s="196"/>
      <c r="F572" s="196"/>
    </row>
    <row r="573" spans="1:6" ht="12.75">
      <c r="A573" s="240"/>
      <c r="B573" s="240"/>
      <c r="C573" s="196"/>
      <c r="D573" s="196"/>
      <c r="E573" s="196"/>
      <c r="F573" s="196"/>
    </row>
    <row r="574" spans="1:6" ht="12.75">
      <c r="A574" s="240"/>
      <c r="B574" s="240"/>
      <c r="C574" s="196"/>
      <c r="D574" s="196"/>
      <c r="E574" s="196"/>
      <c r="F574" s="196"/>
    </row>
    <row r="575" spans="1:6" ht="12.75">
      <c r="A575" s="240"/>
      <c r="B575" s="240"/>
      <c r="C575" s="196"/>
      <c r="D575" s="196"/>
      <c r="E575" s="196"/>
      <c r="F575" s="196"/>
    </row>
    <row r="576" spans="1:6" ht="12.75">
      <c r="A576" s="240"/>
      <c r="B576" s="240"/>
      <c r="C576" s="196"/>
      <c r="D576" s="196"/>
      <c r="E576" s="196"/>
      <c r="F576" s="196"/>
    </row>
    <row r="577" spans="1:6" ht="12.75">
      <c r="A577" s="240"/>
      <c r="B577" s="240"/>
      <c r="C577" s="196"/>
      <c r="D577" s="196"/>
      <c r="E577" s="196"/>
      <c r="F577" s="196"/>
    </row>
    <row r="578" spans="1:6" ht="12.75">
      <c r="A578" s="240"/>
      <c r="B578" s="240"/>
      <c r="C578" s="196"/>
      <c r="D578" s="196"/>
      <c r="E578" s="196"/>
      <c r="F578" s="196"/>
    </row>
    <row r="579" spans="1:6" ht="12.75">
      <c r="A579" s="240"/>
      <c r="B579" s="240"/>
      <c r="C579" s="196"/>
      <c r="D579" s="196"/>
      <c r="E579" s="196"/>
      <c r="F579" s="196"/>
    </row>
    <row r="580" spans="1:6" ht="12.75">
      <c r="A580" s="240"/>
      <c r="B580" s="240"/>
      <c r="C580" s="196"/>
      <c r="D580" s="196"/>
      <c r="E580" s="196"/>
      <c r="F580" s="196"/>
    </row>
    <row r="581" spans="1:6" ht="12.75">
      <c r="A581" s="240"/>
      <c r="B581" s="240"/>
      <c r="C581" s="196"/>
      <c r="D581" s="196"/>
      <c r="E581" s="196"/>
      <c r="F581" s="196"/>
    </row>
    <row r="582" spans="1:6" ht="12.75">
      <c r="A582" s="240"/>
      <c r="B582" s="240"/>
      <c r="C582" s="196"/>
      <c r="D582" s="196"/>
      <c r="E582" s="196"/>
      <c r="F582" s="196"/>
    </row>
    <row r="583" spans="1:6" ht="12.75">
      <c r="A583" s="240"/>
      <c r="B583" s="240"/>
      <c r="C583" s="196"/>
      <c r="D583" s="196"/>
      <c r="E583" s="196"/>
      <c r="F583" s="196"/>
    </row>
    <row r="584" spans="1:6" ht="12.75">
      <c r="A584" s="240"/>
      <c r="B584" s="240"/>
      <c r="C584" s="196"/>
      <c r="D584" s="196"/>
      <c r="E584" s="196"/>
      <c r="F584" s="196"/>
    </row>
    <row r="585" spans="1:6" ht="12.75">
      <c r="A585" s="240"/>
      <c r="B585" s="240"/>
      <c r="C585" s="196"/>
      <c r="D585" s="196"/>
      <c r="E585" s="196"/>
      <c r="F585" s="196"/>
    </row>
    <row r="586" spans="1:6" ht="12.75">
      <c r="A586" s="240"/>
      <c r="B586" s="240"/>
      <c r="C586" s="196"/>
      <c r="D586" s="196"/>
      <c r="E586" s="196"/>
      <c r="F586" s="196"/>
    </row>
    <row r="587" spans="1:6" ht="12.75">
      <c r="A587" s="240"/>
      <c r="B587" s="240"/>
      <c r="C587" s="196"/>
      <c r="D587" s="196"/>
      <c r="E587" s="196"/>
      <c r="F587" s="196"/>
    </row>
    <row r="588" spans="1:6" ht="12.75">
      <c r="A588" s="240"/>
      <c r="B588" s="240"/>
      <c r="C588" s="196"/>
      <c r="D588" s="196"/>
      <c r="E588" s="196"/>
      <c r="F588" s="196"/>
    </row>
    <row r="589" spans="1:6" ht="12.75">
      <c r="A589" s="240"/>
      <c r="B589" s="240"/>
      <c r="C589" s="196"/>
      <c r="D589" s="196"/>
      <c r="E589" s="196"/>
      <c r="F589" s="196"/>
    </row>
    <row r="590" spans="1:6" ht="12.75">
      <c r="A590" s="240"/>
      <c r="B590" s="240"/>
      <c r="C590" s="196"/>
      <c r="D590" s="196"/>
      <c r="E590" s="196"/>
      <c r="F590" s="196"/>
    </row>
    <row r="591" spans="1:6" ht="12.75">
      <c r="A591" s="240"/>
      <c r="B591" s="240"/>
      <c r="C591" s="196"/>
      <c r="D591" s="196"/>
      <c r="E591" s="196"/>
      <c r="F591" s="196"/>
    </row>
    <row r="592" spans="1:6" ht="12.75">
      <c r="A592" s="240"/>
      <c r="B592" s="240"/>
      <c r="C592" s="196"/>
      <c r="D592" s="196"/>
      <c r="E592" s="196"/>
      <c r="F592" s="196"/>
    </row>
    <row r="593" spans="1:6" ht="12.75">
      <c r="A593" s="240"/>
      <c r="B593" s="240"/>
      <c r="C593" s="196"/>
      <c r="D593" s="196"/>
      <c r="E593" s="196"/>
      <c r="F593" s="196"/>
    </row>
    <row r="594" spans="1:6" ht="12.75">
      <c r="A594" s="240"/>
      <c r="B594" s="240"/>
      <c r="C594" s="196"/>
      <c r="D594" s="196"/>
      <c r="E594" s="196"/>
      <c r="F594" s="196"/>
    </row>
    <row r="595" spans="1:6" ht="12.75">
      <c r="A595" s="240"/>
      <c r="B595" s="240"/>
      <c r="C595" s="196"/>
      <c r="D595" s="196"/>
      <c r="E595" s="196"/>
      <c r="F595" s="196"/>
    </row>
    <row r="596" spans="1:6" ht="12.75">
      <c r="A596" s="240"/>
      <c r="B596" s="240"/>
      <c r="C596" s="196"/>
      <c r="D596" s="196"/>
      <c r="E596" s="196"/>
      <c r="F596" s="196"/>
    </row>
    <row r="597" spans="1:6" ht="12.75">
      <c r="A597" s="240"/>
      <c r="B597" s="240"/>
      <c r="C597" s="196"/>
      <c r="D597" s="196"/>
      <c r="E597" s="196"/>
      <c r="F597" s="196"/>
    </row>
    <row r="598" spans="1:6" ht="12.75">
      <c r="A598" s="240"/>
      <c r="B598" s="240"/>
      <c r="C598" s="196"/>
      <c r="D598" s="196"/>
      <c r="E598" s="196"/>
      <c r="F598" s="196"/>
    </row>
    <row r="599" spans="1:6" ht="12.75">
      <c r="A599" s="240"/>
      <c r="B599" s="240"/>
      <c r="C599" s="196"/>
      <c r="D599" s="196"/>
      <c r="E599" s="196"/>
      <c r="F599" s="196"/>
    </row>
    <row r="600" spans="1:6" ht="12.75">
      <c r="A600" s="240"/>
      <c r="B600" s="240"/>
      <c r="C600" s="196"/>
      <c r="D600" s="196"/>
      <c r="E600" s="196"/>
      <c r="F600" s="196"/>
    </row>
    <row r="601" spans="1:6" ht="12.75">
      <c r="A601" s="240"/>
      <c r="B601" s="240"/>
      <c r="C601" s="196"/>
      <c r="D601" s="196"/>
      <c r="E601" s="196"/>
      <c r="F601" s="196"/>
    </row>
    <row r="602" spans="1:6" ht="12.75">
      <c r="A602" s="240"/>
      <c r="B602" s="240"/>
      <c r="C602" s="196"/>
      <c r="D602" s="196"/>
      <c r="E602" s="196"/>
      <c r="F602" s="196"/>
    </row>
    <row r="603" spans="1:6" ht="12.75">
      <c r="A603" s="240"/>
      <c r="B603" s="240"/>
      <c r="C603" s="196"/>
      <c r="D603" s="196"/>
      <c r="E603" s="196"/>
      <c r="F603" s="196"/>
    </row>
    <row r="604" spans="1:6" ht="12.75">
      <c r="A604" s="240"/>
      <c r="B604" s="240"/>
      <c r="C604" s="196"/>
      <c r="D604" s="196"/>
      <c r="E604" s="196"/>
      <c r="F604" s="196"/>
    </row>
    <row r="605" spans="1:6" ht="12.75">
      <c r="A605" s="240"/>
      <c r="B605" s="240"/>
      <c r="C605" s="196"/>
      <c r="D605" s="196"/>
      <c r="E605" s="196"/>
      <c r="F605" s="196"/>
    </row>
    <row r="606" spans="1:6" ht="12.75">
      <c r="A606" s="240"/>
      <c r="B606" s="240"/>
      <c r="C606" s="196"/>
      <c r="D606" s="196"/>
      <c r="E606" s="196"/>
      <c r="F606" s="196"/>
    </row>
    <row r="607" spans="1:6" ht="12.75">
      <c r="A607" s="240"/>
      <c r="B607" s="240"/>
      <c r="C607" s="196"/>
      <c r="D607" s="196"/>
      <c r="E607" s="196"/>
      <c r="F607" s="196"/>
    </row>
    <row r="608" spans="1:6" ht="12.75">
      <c r="A608" s="240"/>
      <c r="B608" s="240"/>
      <c r="C608" s="196"/>
      <c r="D608" s="196"/>
      <c r="E608" s="196"/>
      <c r="F608" s="196"/>
    </row>
    <row r="609" spans="1:6" ht="12.75">
      <c r="A609" s="240"/>
      <c r="B609" s="240"/>
      <c r="C609" s="196"/>
      <c r="D609" s="196"/>
      <c r="E609" s="196"/>
      <c r="F609" s="196"/>
    </row>
    <row r="610" spans="1:6" ht="12.75">
      <c r="A610" s="240"/>
      <c r="B610" s="240"/>
      <c r="C610" s="196"/>
      <c r="D610" s="196"/>
      <c r="E610" s="196"/>
      <c r="F610" s="196"/>
    </row>
    <row r="611" spans="1:6" ht="12.75">
      <c r="A611" s="240"/>
      <c r="B611" s="240"/>
      <c r="C611" s="196"/>
      <c r="D611" s="196"/>
      <c r="E611" s="196"/>
      <c r="F611" s="196"/>
    </row>
    <row r="612" spans="1:6" ht="12.75">
      <c r="A612" s="240"/>
      <c r="B612" s="240"/>
      <c r="C612" s="196"/>
      <c r="D612" s="196"/>
      <c r="E612" s="196"/>
      <c r="F612" s="196"/>
    </row>
    <row r="613" spans="1:6" ht="12.75">
      <c r="A613" s="240"/>
      <c r="B613" s="240"/>
      <c r="C613" s="196"/>
      <c r="D613" s="196"/>
      <c r="E613" s="196"/>
      <c r="F613" s="196"/>
    </row>
    <row r="614" spans="1:6" ht="12.75">
      <c r="A614" s="240"/>
      <c r="B614" s="240"/>
      <c r="C614" s="196"/>
      <c r="D614" s="196"/>
      <c r="E614" s="196"/>
      <c r="F614" s="196"/>
    </row>
    <row r="615" spans="1:6" ht="12.75">
      <c r="A615" s="240"/>
      <c r="B615" s="240"/>
      <c r="C615" s="196"/>
      <c r="D615" s="196"/>
      <c r="E615" s="196"/>
      <c r="F615" s="196"/>
    </row>
    <row r="616" spans="1:6" ht="12.75">
      <c r="A616" s="240"/>
      <c r="B616" s="240"/>
      <c r="C616" s="196"/>
      <c r="D616" s="196"/>
      <c r="E616" s="196"/>
      <c r="F616" s="196"/>
    </row>
    <row r="617" spans="1:6" ht="12.75">
      <c r="A617" s="240"/>
      <c r="B617" s="240"/>
      <c r="C617" s="196"/>
      <c r="D617" s="196"/>
      <c r="E617" s="196"/>
      <c r="F617" s="196"/>
    </row>
    <row r="618" spans="1:6" ht="12.75">
      <c r="A618" s="240"/>
      <c r="B618" s="240"/>
      <c r="C618" s="196"/>
      <c r="D618" s="196"/>
      <c r="E618" s="196"/>
      <c r="F618" s="196"/>
    </row>
    <row r="619" spans="1:6" ht="12.75">
      <c r="A619" s="240"/>
      <c r="B619" s="240"/>
      <c r="C619" s="196"/>
      <c r="D619" s="196"/>
      <c r="E619" s="196"/>
      <c r="F619" s="196"/>
    </row>
    <row r="620" spans="1:6" ht="12.75">
      <c r="A620" s="240"/>
      <c r="B620" s="240"/>
      <c r="C620" s="196"/>
      <c r="D620" s="196"/>
      <c r="E620" s="196"/>
      <c r="F620" s="196"/>
    </row>
    <row r="621" spans="1:6" ht="12.75">
      <c r="A621" s="240"/>
      <c r="B621" s="240"/>
      <c r="C621" s="196"/>
      <c r="D621" s="196"/>
      <c r="E621" s="196"/>
      <c r="F621" s="196"/>
    </row>
    <row r="622" spans="1:6" ht="12.75">
      <c r="A622" s="240"/>
      <c r="B622" s="240"/>
      <c r="C622" s="196"/>
      <c r="D622" s="196"/>
      <c r="E622" s="196"/>
      <c r="F622" s="196"/>
    </row>
    <row r="623" spans="1:6" ht="12.75">
      <c r="A623" s="240"/>
      <c r="B623" s="240"/>
      <c r="C623" s="196"/>
      <c r="D623" s="196"/>
      <c r="E623" s="196"/>
      <c r="F623" s="196"/>
    </row>
    <row r="624" spans="1:6" ht="12.75">
      <c r="A624" s="240"/>
      <c r="B624" s="240"/>
      <c r="C624" s="196"/>
      <c r="D624" s="196"/>
      <c r="E624" s="196"/>
      <c r="F624" s="196"/>
    </row>
    <row r="625" spans="1:6" ht="12.75">
      <c r="A625" s="240"/>
      <c r="B625" s="240"/>
      <c r="C625" s="196"/>
      <c r="D625" s="196"/>
      <c r="E625" s="196"/>
      <c r="F625" s="196"/>
    </row>
    <row r="626" spans="1:6" ht="12.75">
      <c r="A626" s="240"/>
      <c r="B626" s="240"/>
      <c r="C626" s="196"/>
      <c r="D626" s="196"/>
      <c r="E626" s="196"/>
      <c r="F626" s="196"/>
    </row>
    <row r="627" spans="1:6" ht="12.75">
      <c r="A627" s="240"/>
      <c r="B627" s="240"/>
      <c r="C627" s="196"/>
      <c r="D627" s="196"/>
      <c r="E627" s="196"/>
      <c r="F627" s="196"/>
    </row>
    <row r="628" spans="1:6" ht="12.75">
      <c r="A628" s="240"/>
      <c r="B628" s="240"/>
      <c r="C628" s="196"/>
      <c r="D628" s="196"/>
      <c r="E628" s="196"/>
      <c r="F628" s="196"/>
    </row>
    <row r="629" spans="1:6" ht="12.75">
      <c r="A629" s="240"/>
      <c r="B629" s="240"/>
      <c r="C629" s="196"/>
      <c r="D629" s="196"/>
      <c r="E629" s="196"/>
      <c r="F629" s="196"/>
    </row>
    <row r="630" spans="1:6" ht="12.75">
      <c r="A630" s="240"/>
      <c r="B630" s="240"/>
      <c r="C630" s="196"/>
      <c r="D630" s="196"/>
      <c r="E630" s="196"/>
      <c r="F630" s="196"/>
    </row>
    <row r="631" spans="1:6" ht="12.75">
      <c r="A631" s="240"/>
      <c r="B631" s="240"/>
      <c r="C631" s="196"/>
      <c r="D631" s="196"/>
      <c r="E631" s="196"/>
      <c r="F631" s="196"/>
    </row>
    <row r="632" spans="1:6" ht="12.75">
      <c r="A632" s="240"/>
      <c r="B632" s="240"/>
      <c r="C632" s="196"/>
      <c r="D632" s="196"/>
      <c r="E632" s="196"/>
      <c r="F632" s="196"/>
    </row>
    <row r="633" spans="1:6" ht="12.75">
      <c r="A633" s="240"/>
      <c r="B633" s="240"/>
      <c r="C633" s="196"/>
      <c r="D633" s="196"/>
      <c r="E633" s="196"/>
      <c r="F633" s="196"/>
    </row>
    <row r="634" spans="1:6" ht="12.75">
      <c r="A634" s="240"/>
      <c r="B634" s="240"/>
      <c r="C634" s="196"/>
      <c r="D634" s="196"/>
      <c r="E634" s="196"/>
      <c r="F634" s="196"/>
    </row>
    <row r="635" spans="1:6" ht="12.75">
      <c r="A635" s="240"/>
      <c r="B635" s="240"/>
      <c r="C635" s="196"/>
      <c r="D635" s="196"/>
      <c r="E635" s="196"/>
      <c r="F635" s="196"/>
    </row>
    <row r="636" spans="1:6" ht="12.75">
      <c r="A636" s="240"/>
      <c r="B636" s="240"/>
      <c r="C636" s="196"/>
      <c r="D636" s="196"/>
      <c r="E636" s="196"/>
      <c r="F636" s="196"/>
    </row>
    <row r="637" spans="1:6" ht="12.75">
      <c r="A637" s="240"/>
      <c r="B637" s="240"/>
      <c r="C637" s="196"/>
      <c r="D637" s="196"/>
      <c r="E637" s="196"/>
      <c r="F637" s="196"/>
    </row>
    <row r="638" spans="1:6" ht="12.75">
      <c r="A638" s="240"/>
      <c r="B638" s="240"/>
      <c r="C638" s="196"/>
      <c r="D638" s="196"/>
      <c r="E638" s="196"/>
      <c r="F638" s="196"/>
    </row>
    <row r="639" spans="1:6" ht="12.75">
      <c r="A639" s="240"/>
      <c r="B639" s="240"/>
      <c r="C639" s="196"/>
      <c r="D639" s="196"/>
      <c r="E639" s="196"/>
      <c r="F639" s="196"/>
    </row>
    <row r="640" spans="1:6" ht="12.75">
      <c r="A640" s="240"/>
      <c r="B640" s="240"/>
      <c r="C640" s="196"/>
      <c r="D640" s="196"/>
      <c r="E640" s="196"/>
      <c r="F640" s="196"/>
    </row>
    <row r="641" spans="1:6" ht="12.75">
      <c r="A641" s="240"/>
      <c r="B641" s="240"/>
      <c r="C641" s="196"/>
      <c r="D641" s="196"/>
      <c r="E641" s="196"/>
      <c r="F641" s="196"/>
    </row>
    <row r="642" spans="1:6" ht="12.75">
      <c r="A642" s="240"/>
      <c r="B642" s="240"/>
      <c r="C642" s="196"/>
      <c r="D642" s="196"/>
      <c r="E642" s="196"/>
      <c r="F642" s="196"/>
    </row>
    <row r="643" spans="1:6" ht="12.75">
      <c r="A643" s="240"/>
      <c r="B643" s="240"/>
      <c r="C643" s="196"/>
      <c r="D643" s="196"/>
      <c r="E643" s="196"/>
      <c r="F643" s="196"/>
    </row>
    <row r="644" spans="1:6" ht="12.75">
      <c r="A644" s="240"/>
      <c r="B644" s="240"/>
      <c r="C644" s="196"/>
      <c r="D644" s="196"/>
      <c r="E644" s="196"/>
      <c r="F644" s="196"/>
    </row>
    <row r="645" spans="1:6" ht="12.75">
      <c r="A645" s="240"/>
      <c r="B645" s="240"/>
      <c r="C645" s="196"/>
      <c r="D645" s="196"/>
      <c r="E645" s="196"/>
      <c r="F645" s="196"/>
    </row>
    <row r="646" spans="1:6" ht="12.75">
      <c r="A646" s="240"/>
      <c r="B646" s="240"/>
      <c r="C646" s="196"/>
      <c r="D646" s="196"/>
      <c r="E646" s="196"/>
      <c r="F646" s="196"/>
    </row>
    <row r="647" spans="1:6" ht="12.75">
      <c r="A647" s="240"/>
      <c r="B647" s="240"/>
      <c r="C647" s="196"/>
      <c r="D647" s="196"/>
      <c r="E647" s="196"/>
      <c r="F647" s="196"/>
    </row>
    <row r="648" spans="1:6" ht="12.75">
      <c r="A648" s="240"/>
      <c r="B648" s="240"/>
      <c r="C648" s="196"/>
      <c r="D648" s="196"/>
      <c r="E648" s="196"/>
      <c r="F648" s="196"/>
    </row>
    <row r="649" spans="1:6" ht="12.75">
      <c r="A649" s="240"/>
      <c r="B649" s="240"/>
      <c r="C649" s="196"/>
      <c r="D649" s="196"/>
      <c r="E649" s="196"/>
      <c r="F649" s="196"/>
    </row>
    <row r="650" spans="1:6" ht="12.75">
      <c r="A650" s="240"/>
      <c r="B650" s="240"/>
      <c r="C650" s="196"/>
      <c r="D650" s="196"/>
      <c r="E650" s="196"/>
      <c r="F650" s="196"/>
    </row>
    <row r="651" spans="1:6" ht="12.75">
      <c r="A651" s="240"/>
      <c r="B651" s="240"/>
      <c r="C651" s="196"/>
      <c r="D651" s="196"/>
      <c r="E651" s="196"/>
      <c r="F651" s="196"/>
    </row>
    <row r="652" spans="1:6" ht="12.75">
      <c r="A652" s="240"/>
      <c r="B652" s="240"/>
      <c r="C652" s="196"/>
      <c r="D652" s="196"/>
      <c r="E652" s="196"/>
      <c r="F652" s="196"/>
    </row>
    <row r="653" spans="1:6" ht="12.75">
      <c r="A653" s="240"/>
      <c r="B653" s="240"/>
      <c r="C653" s="196"/>
      <c r="D653" s="196"/>
      <c r="E653" s="196"/>
      <c r="F653" s="196"/>
    </row>
    <row r="654" spans="1:6" ht="12.75">
      <c r="A654" s="240"/>
      <c r="B654" s="240"/>
      <c r="C654" s="196"/>
      <c r="D654" s="196"/>
      <c r="E654" s="196"/>
      <c r="F654" s="196"/>
    </row>
    <row r="655" spans="1:6" ht="12.75">
      <c r="A655" s="240"/>
      <c r="B655" s="240"/>
      <c r="C655" s="196"/>
      <c r="D655" s="196"/>
      <c r="E655" s="196"/>
      <c r="F655" s="196"/>
    </row>
    <row r="656" spans="1:6" ht="12.75">
      <c r="A656" s="240"/>
      <c r="B656" s="240"/>
      <c r="C656" s="196"/>
      <c r="D656" s="196"/>
      <c r="E656" s="196"/>
      <c r="F656" s="196"/>
    </row>
    <row r="657" spans="1:6" ht="12.75">
      <c r="A657" s="240"/>
      <c r="B657" s="240"/>
      <c r="C657" s="196"/>
      <c r="D657" s="196"/>
      <c r="E657" s="196"/>
      <c r="F657" s="196"/>
    </row>
    <row r="658" spans="1:6" ht="12.75">
      <c r="A658" s="240"/>
      <c r="B658" s="240"/>
      <c r="C658" s="196"/>
      <c r="D658" s="196"/>
      <c r="E658" s="196"/>
      <c r="F658" s="196"/>
    </row>
    <row r="659" spans="1:6" ht="12.75">
      <c r="A659" s="240"/>
      <c r="B659" s="240"/>
      <c r="C659" s="196"/>
      <c r="D659" s="196"/>
      <c r="E659" s="196"/>
      <c r="F659" s="196"/>
    </row>
    <row r="660" spans="1:6" ht="12.75">
      <c r="A660" s="240"/>
      <c r="B660" s="240"/>
      <c r="C660" s="196"/>
      <c r="D660" s="196"/>
      <c r="E660" s="196"/>
      <c r="F660" s="196"/>
    </row>
    <row r="661" spans="1:6" ht="12.75">
      <c r="A661" s="240"/>
      <c r="B661" s="240"/>
      <c r="C661" s="196"/>
      <c r="D661" s="196"/>
      <c r="E661" s="196"/>
      <c r="F661" s="196"/>
    </row>
    <row r="662" spans="1:6" ht="12.75">
      <c r="A662" s="240"/>
      <c r="B662" s="240"/>
      <c r="C662" s="196"/>
      <c r="D662" s="196"/>
      <c r="E662" s="196"/>
      <c r="F662" s="196"/>
    </row>
    <row r="663" spans="1:6" ht="12.75">
      <c r="A663" s="240"/>
      <c r="B663" s="240"/>
      <c r="C663" s="196"/>
      <c r="D663" s="196"/>
      <c r="E663" s="196"/>
      <c r="F663" s="196"/>
    </row>
    <row r="664" spans="1:6" ht="12.75">
      <c r="A664" s="240"/>
      <c r="B664" s="240"/>
      <c r="C664" s="196"/>
      <c r="D664" s="196"/>
      <c r="E664" s="196"/>
      <c r="F664" s="196"/>
    </row>
    <row r="665" spans="1:6" ht="12.75">
      <c r="A665" s="240"/>
      <c r="B665" s="240"/>
      <c r="C665" s="196"/>
      <c r="D665" s="196"/>
      <c r="E665" s="196"/>
      <c r="F665" s="196"/>
    </row>
    <row r="666" spans="1:6" ht="12.75">
      <c r="A666" s="240"/>
      <c r="B666" s="240"/>
      <c r="C666" s="196"/>
      <c r="D666" s="196"/>
      <c r="E666" s="196"/>
      <c r="F666" s="196"/>
    </row>
    <row r="667" spans="1:6" ht="12.75">
      <c r="A667" s="240"/>
      <c r="B667" s="240"/>
      <c r="C667" s="196"/>
      <c r="D667" s="196"/>
      <c r="E667" s="196"/>
      <c r="F667" s="196"/>
    </row>
    <row r="668" spans="1:6" ht="12.75">
      <c r="A668" s="240"/>
      <c r="B668" s="240"/>
      <c r="C668" s="196"/>
      <c r="D668" s="196"/>
      <c r="E668" s="196"/>
      <c r="F668" s="196"/>
    </row>
    <row r="669" spans="1:6" ht="12.75">
      <c r="A669" s="240"/>
      <c r="B669" s="240"/>
      <c r="C669" s="196"/>
      <c r="D669" s="196"/>
      <c r="E669" s="196"/>
      <c r="F669" s="196"/>
    </row>
    <row r="670" spans="1:6" ht="12.75">
      <c r="A670" s="240"/>
      <c r="B670" s="240"/>
      <c r="C670" s="196"/>
      <c r="D670" s="196"/>
      <c r="E670" s="196"/>
      <c r="F670" s="196"/>
    </row>
    <row r="671" spans="1:6" ht="12.75">
      <c r="A671" s="240"/>
      <c r="B671" s="240"/>
      <c r="C671" s="196"/>
      <c r="D671" s="196"/>
      <c r="E671" s="196"/>
      <c r="F671" s="196"/>
    </row>
    <row r="672" spans="1:6" ht="12.75">
      <c r="A672" s="240"/>
      <c r="B672" s="240"/>
      <c r="C672" s="196"/>
      <c r="D672" s="196"/>
      <c r="E672" s="196"/>
      <c r="F672" s="196"/>
    </row>
    <row r="673" spans="1:6" ht="12.75">
      <c r="A673" s="240"/>
      <c r="B673" s="240"/>
      <c r="C673" s="196"/>
      <c r="D673" s="196"/>
      <c r="E673" s="196"/>
      <c r="F673" s="196"/>
    </row>
    <row r="674" spans="1:6" ht="12.75">
      <c r="A674" s="240"/>
      <c r="B674" s="240"/>
      <c r="C674" s="196"/>
      <c r="D674" s="196"/>
      <c r="E674" s="196"/>
      <c r="F674" s="196"/>
    </row>
    <row r="675" spans="1:6" ht="12.75">
      <c r="A675" s="240"/>
      <c r="B675" s="240"/>
      <c r="C675" s="196"/>
      <c r="D675" s="196"/>
      <c r="E675" s="196"/>
      <c r="F675" s="196"/>
    </row>
    <row r="676" spans="1:6" ht="12.75">
      <c r="A676" s="240"/>
      <c r="B676" s="240"/>
      <c r="C676" s="196"/>
      <c r="D676" s="196"/>
      <c r="E676" s="196"/>
      <c r="F676" s="196"/>
    </row>
    <row r="677" spans="1:6" ht="12.75">
      <c r="A677" s="240"/>
      <c r="B677" s="240"/>
      <c r="C677" s="196"/>
      <c r="D677" s="196"/>
      <c r="E677" s="196"/>
      <c r="F677" s="196"/>
    </row>
    <row r="678" spans="1:6" ht="12.75">
      <c r="A678" s="240"/>
      <c r="B678" s="240"/>
      <c r="C678" s="196"/>
      <c r="D678" s="196"/>
      <c r="E678" s="196"/>
      <c r="F678" s="196"/>
    </row>
    <row r="679" spans="1:6" ht="12.75">
      <c r="A679" s="240"/>
      <c r="B679" s="240"/>
      <c r="C679" s="196"/>
      <c r="D679" s="196"/>
      <c r="E679" s="196"/>
      <c r="F679" s="196"/>
    </row>
    <row r="680" spans="1:6" ht="12.75">
      <c r="A680" s="240"/>
      <c r="B680" s="240"/>
      <c r="C680" s="196"/>
      <c r="D680" s="196"/>
      <c r="E680" s="196"/>
      <c r="F680" s="196"/>
    </row>
    <row r="681" spans="1:6" ht="12.75">
      <c r="A681" s="240"/>
      <c r="B681" s="240"/>
      <c r="C681" s="196"/>
      <c r="D681" s="196"/>
      <c r="E681" s="196"/>
      <c r="F681" s="196"/>
    </row>
    <row r="682" spans="1:6" ht="12.75">
      <c r="A682" s="240"/>
      <c r="B682" s="240"/>
      <c r="C682" s="196"/>
      <c r="D682" s="196"/>
      <c r="E682" s="196"/>
      <c r="F682" s="196"/>
    </row>
    <row r="683" spans="1:6" ht="12.75">
      <c r="A683" s="240"/>
      <c r="B683" s="240"/>
      <c r="C683" s="196"/>
      <c r="D683" s="196"/>
      <c r="E683" s="196"/>
      <c r="F683" s="196"/>
    </row>
    <row r="684" spans="1:6" ht="12.75">
      <c r="A684" s="240"/>
      <c r="B684" s="240"/>
      <c r="C684" s="196"/>
      <c r="D684" s="196"/>
      <c r="E684" s="196"/>
      <c r="F684" s="196"/>
    </row>
    <row r="685" spans="1:6" ht="12.75">
      <c r="A685" s="240"/>
      <c r="B685" s="240"/>
      <c r="C685" s="196"/>
      <c r="D685" s="196"/>
      <c r="E685" s="196"/>
      <c r="F685" s="196"/>
    </row>
    <row r="686" spans="1:6" ht="12.75">
      <c r="A686" s="240"/>
      <c r="B686" s="240"/>
      <c r="C686" s="196"/>
      <c r="D686" s="196"/>
      <c r="E686" s="196"/>
      <c r="F686" s="196"/>
    </row>
    <row r="687" spans="1:6" ht="12.75">
      <c r="A687" s="240"/>
      <c r="B687" s="240"/>
      <c r="C687" s="196"/>
      <c r="D687" s="196"/>
      <c r="E687" s="196"/>
      <c r="F687" s="196"/>
    </row>
    <row r="688" spans="1:6" ht="12.75">
      <c r="A688" s="240"/>
      <c r="B688" s="240"/>
      <c r="C688" s="196"/>
      <c r="D688" s="196"/>
      <c r="E688" s="196"/>
      <c r="F688" s="196"/>
    </row>
    <row r="689" spans="1:6" ht="12.75">
      <c r="A689" s="240"/>
      <c r="B689" s="240"/>
      <c r="C689" s="196"/>
      <c r="D689" s="196"/>
      <c r="E689" s="196"/>
      <c r="F689" s="196"/>
    </row>
    <row r="690" spans="1:6" ht="12.75">
      <c r="A690" s="240"/>
      <c r="B690" s="240"/>
      <c r="C690" s="196"/>
      <c r="D690" s="196"/>
      <c r="E690" s="196"/>
      <c r="F690" s="196"/>
    </row>
    <row r="691" spans="1:6" ht="12.75">
      <c r="A691" s="240"/>
      <c r="B691" s="240"/>
      <c r="C691" s="196"/>
      <c r="D691" s="196"/>
      <c r="E691" s="196"/>
      <c r="F691" s="196"/>
    </row>
    <row r="692" spans="1:6" ht="12.75">
      <c r="A692" s="240"/>
      <c r="B692" s="240"/>
      <c r="C692" s="196"/>
      <c r="D692" s="196"/>
      <c r="E692" s="196"/>
      <c r="F692" s="196"/>
    </row>
    <row r="693" spans="1:6" ht="12.75">
      <c r="A693" s="240"/>
      <c r="B693" s="240"/>
      <c r="C693" s="196"/>
      <c r="D693" s="196"/>
      <c r="E693" s="196"/>
      <c r="F693" s="196"/>
    </row>
    <row r="694" spans="1:6" ht="12.75">
      <c r="A694" s="240"/>
      <c r="B694" s="240"/>
      <c r="C694" s="196"/>
      <c r="D694" s="196"/>
      <c r="E694" s="196"/>
      <c r="F694" s="196"/>
    </row>
    <row r="695" spans="1:6" ht="12.75">
      <c r="A695" s="240"/>
      <c r="B695" s="240"/>
      <c r="C695" s="196"/>
      <c r="D695" s="196"/>
      <c r="E695" s="196"/>
      <c r="F695" s="196"/>
    </row>
    <row r="696" spans="1:6" ht="12.75">
      <c r="A696" s="240"/>
      <c r="B696" s="240"/>
      <c r="C696" s="196"/>
      <c r="D696" s="196"/>
      <c r="E696" s="196"/>
      <c r="F696" s="196"/>
    </row>
    <row r="697" spans="1:6" ht="12.75">
      <c r="A697" s="240"/>
      <c r="B697" s="240"/>
      <c r="C697" s="196"/>
      <c r="D697" s="196"/>
      <c r="E697" s="196"/>
      <c r="F697" s="196"/>
    </row>
    <row r="698" spans="1:6" ht="12.75">
      <c r="A698" s="240"/>
      <c r="B698" s="240"/>
      <c r="C698" s="196"/>
      <c r="D698" s="196"/>
      <c r="E698" s="196"/>
      <c r="F698" s="196"/>
    </row>
    <row r="699" spans="1:6" ht="12.75">
      <c r="A699" s="240"/>
      <c r="B699" s="240"/>
      <c r="C699" s="196"/>
      <c r="D699" s="196"/>
      <c r="E699" s="196"/>
      <c r="F699" s="196"/>
    </row>
    <row r="700" spans="1:6" ht="12.75">
      <c r="A700" s="240"/>
      <c r="B700" s="240"/>
      <c r="C700" s="196"/>
      <c r="D700" s="196"/>
      <c r="E700" s="196"/>
      <c r="F700" s="196"/>
    </row>
    <row r="701" spans="1:6" ht="12.75">
      <c r="A701" s="240"/>
      <c r="B701" s="240"/>
      <c r="C701" s="196"/>
      <c r="D701" s="196"/>
      <c r="E701" s="196"/>
      <c r="F701" s="196"/>
    </row>
    <row r="702" spans="1:6" ht="12.75">
      <c r="A702" s="240"/>
      <c r="B702" s="240"/>
      <c r="C702" s="196"/>
      <c r="D702" s="196"/>
      <c r="E702" s="196"/>
      <c r="F702" s="196"/>
    </row>
    <row r="703" spans="1:6" ht="12.75">
      <c r="A703" s="240"/>
      <c r="B703" s="240"/>
      <c r="C703" s="196"/>
      <c r="D703" s="196"/>
      <c r="E703" s="196"/>
      <c r="F703" s="196"/>
    </row>
    <row r="704" spans="1:6" ht="12.75">
      <c r="A704" s="240"/>
      <c r="B704" s="240"/>
      <c r="C704" s="196"/>
      <c r="D704" s="196"/>
      <c r="E704" s="196"/>
      <c r="F704" s="196"/>
    </row>
    <row r="705" spans="1:6" ht="12.75">
      <c r="A705" s="240"/>
      <c r="B705" s="240"/>
      <c r="C705" s="196"/>
      <c r="D705" s="196"/>
      <c r="E705" s="196"/>
      <c r="F705" s="196"/>
    </row>
    <row r="706" spans="1:6" ht="12.75">
      <c r="A706" s="240"/>
      <c r="B706" s="240"/>
      <c r="C706" s="196"/>
      <c r="D706" s="196"/>
      <c r="E706" s="196"/>
      <c r="F706" s="196"/>
    </row>
    <row r="707" spans="1:6" ht="12.75">
      <c r="A707" s="240"/>
      <c r="B707" s="240"/>
      <c r="C707" s="196"/>
      <c r="D707" s="196"/>
      <c r="E707" s="196"/>
      <c r="F707" s="196"/>
    </row>
    <row r="708" spans="1:6" ht="12.75">
      <c r="A708" s="240"/>
      <c r="B708" s="240"/>
      <c r="C708" s="196"/>
      <c r="D708" s="196"/>
      <c r="E708" s="196"/>
      <c r="F708" s="196"/>
    </row>
    <row r="709" spans="1:6" ht="12.75">
      <c r="A709" s="240"/>
      <c r="B709" s="240"/>
      <c r="C709" s="196"/>
      <c r="D709" s="196"/>
      <c r="E709" s="196"/>
      <c r="F709" s="196"/>
    </row>
    <row r="710" spans="1:6" ht="12.75">
      <c r="A710" s="240"/>
      <c r="B710" s="240"/>
      <c r="C710" s="196"/>
      <c r="D710" s="196"/>
      <c r="E710" s="196"/>
      <c r="F710" s="196"/>
    </row>
    <row r="711" spans="1:6" ht="12.75">
      <c r="A711" s="240"/>
      <c r="B711" s="240"/>
      <c r="C711" s="196"/>
      <c r="D711" s="196"/>
      <c r="E711" s="196"/>
      <c r="F711" s="196"/>
    </row>
    <row r="712" spans="1:6" ht="12.75">
      <c r="A712" s="240"/>
      <c r="B712" s="240"/>
      <c r="C712" s="196"/>
      <c r="D712" s="196"/>
      <c r="E712" s="196"/>
      <c r="F712" s="196"/>
    </row>
    <row r="713" spans="1:6" ht="12.75">
      <c r="A713" s="240"/>
      <c r="B713" s="240"/>
      <c r="C713" s="196"/>
      <c r="D713" s="196"/>
      <c r="E713" s="196"/>
      <c r="F713" s="196"/>
    </row>
    <row r="714" spans="1:6" ht="12.75">
      <c r="A714" s="240"/>
      <c r="B714" s="240"/>
      <c r="C714" s="196"/>
      <c r="D714" s="196"/>
      <c r="E714" s="196"/>
      <c r="F714" s="196"/>
    </row>
    <row r="715" spans="1:6" ht="12.75">
      <c r="A715" s="240"/>
      <c r="B715" s="240"/>
      <c r="C715" s="196"/>
      <c r="D715" s="196"/>
      <c r="E715" s="196"/>
      <c r="F715" s="196"/>
    </row>
    <row r="716" spans="1:6" ht="12.75">
      <c r="A716" s="240"/>
      <c r="B716" s="240"/>
      <c r="C716" s="196"/>
      <c r="D716" s="196"/>
      <c r="E716" s="196"/>
      <c r="F716" s="196"/>
    </row>
    <row r="717" spans="1:6" ht="12.75">
      <c r="A717" s="240"/>
      <c r="B717" s="240"/>
      <c r="C717" s="196"/>
      <c r="D717" s="196"/>
      <c r="E717" s="196"/>
      <c r="F717" s="196"/>
    </row>
    <row r="718" spans="1:6" ht="12.75">
      <c r="A718" s="240"/>
      <c r="B718" s="240"/>
      <c r="C718" s="196"/>
      <c r="D718" s="196"/>
      <c r="E718" s="196"/>
      <c r="F718" s="196"/>
    </row>
    <row r="719" spans="1:6" ht="12.75">
      <c r="A719" s="240"/>
      <c r="B719" s="240"/>
      <c r="C719" s="196"/>
      <c r="D719" s="196"/>
      <c r="E719" s="196"/>
      <c r="F719" s="196"/>
    </row>
    <row r="720" spans="1:6" ht="12.75">
      <c r="A720" s="240"/>
      <c r="B720" s="240"/>
      <c r="C720" s="196"/>
      <c r="D720" s="196"/>
      <c r="E720" s="196"/>
      <c r="F720" s="196"/>
    </row>
    <row r="721" spans="1:6" ht="12.75">
      <c r="A721" s="240"/>
      <c r="B721" s="240"/>
      <c r="C721" s="196"/>
      <c r="D721" s="196"/>
      <c r="E721" s="196"/>
      <c r="F721" s="196"/>
    </row>
    <row r="722" spans="1:6" ht="12.75">
      <c r="A722" s="240"/>
      <c r="B722" s="240"/>
      <c r="C722" s="196"/>
      <c r="D722" s="196"/>
      <c r="E722" s="196"/>
      <c r="F722" s="196"/>
    </row>
    <row r="723" spans="1:6" ht="12.75">
      <c r="A723" s="240"/>
      <c r="B723" s="240"/>
      <c r="C723" s="196"/>
      <c r="D723" s="196"/>
      <c r="E723" s="196"/>
      <c r="F723" s="196"/>
    </row>
    <row r="724" spans="1:6" ht="12.75">
      <c r="A724" s="240"/>
      <c r="B724" s="240"/>
      <c r="C724" s="196"/>
      <c r="D724" s="196"/>
      <c r="E724" s="196"/>
      <c r="F724" s="196"/>
    </row>
    <row r="725" spans="1:6" ht="12.75">
      <c r="A725" s="240"/>
      <c r="B725" s="240"/>
      <c r="C725" s="196"/>
      <c r="D725" s="196"/>
      <c r="E725" s="196"/>
      <c r="F725" s="196"/>
    </row>
    <row r="726" spans="1:6" ht="12.75">
      <c r="A726" s="240"/>
      <c r="B726" s="240"/>
      <c r="C726" s="196"/>
      <c r="D726" s="196"/>
      <c r="E726" s="196"/>
      <c r="F726" s="196"/>
    </row>
    <row r="727" spans="1:6" ht="12.75">
      <c r="A727" s="240"/>
      <c r="B727" s="240"/>
      <c r="C727" s="196"/>
      <c r="D727" s="196"/>
      <c r="E727" s="196"/>
      <c r="F727" s="196"/>
    </row>
    <row r="728" spans="1:6" ht="12.75">
      <c r="A728" s="240"/>
      <c r="B728" s="240"/>
      <c r="C728" s="196"/>
      <c r="D728" s="196"/>
      <c r="E728" s="196"/>
      <c r="F728" s="196"/>
    </row>
    <row r="729" spans="1:6" ht="12.75">
      <c r="A729" s="240"/>
      <c r="B729" s="240"/>
      <c r="C729" s="196"/>
      <c r="D729" s="196"/>
      <c r="E729" s="196"/>
      <c r="F729" s="196"/>
    </row>
    <row r="730" spans="1:6" ht="12.75">
      <c r="A730" s="240"/>
      <c r="B730" s="240"/>
      <c r="C730" s="196"/>
      <c r="D730" s="196"/>
      <c r="E730" s="196"/>
      <c r="F730" s="196"/>
    </row>
    <row r="731" spans="1:6" ht="12.75">
      <c r="A731" s="240"/>
      <c r="B731" s="240"/>
      <c r="C731" s="196"/>
      <c r="D731" s="196"/>
      <c r="E731" s="196"/>
      <c r="F731" s="196"/>
    </row>
    <row r="732" spans="1:6" ht="12.75">
      <c r="A732" s="240"/>
      <c r="B732" s="240"/>
      <c r="C732" s="196"/>
      <c r="D732" s="196"/>
      <c r="E732" s="196"/>
      <c r="F732" s="196"/>
    </row>
    <row r="733" spans="1:6" ht="12.75">
      <c r="A733" s="240"/>
      <c r="B733" s="240"/>
      <c r="C733" s="196"/>
      <c r="D733" s="196"/>
      <c r="E733" s="196"/>
      <c r="F733" s="196"/>
    </row>
    <row r="734" spans="1:6" ht="12.75">
      <c r="A734" s="240"/>
      <c r="B734" s="240"/>
      <c r="C734" s="196"/>
      <c r="D734" s="196"/>
      <c r="E734" s="196"/>
      <c r="F734" s="196"/>
    </row>
    <row r="735" spans="1:6" ht="12.75">
      <c r="A735" s="240"/>
      <c r="B735" s="240"/>
      <c r="C735" s="196"/>
      <c r="D735" s="196"/>
      <c r="E735" s="196"/>
      <c r="F735" s="196"/>
    </row>
    <row r="736" spans="1:6" ht="12.75">
      <c r="A736" s="240"/>
      <c r="B736" s="240"/>
      <c r="C736" s="196"/>
      <c r="D736" s="196"/>
      <c r="E736" s="196"/>
      <c r="F736" s="196"/>
    </row>
    <row r="737" spans="1:6" ht="12.75">
      <c r="A737" s="240"/>
      <c r="B737" s="240"/>
      <c r="C737" s="196"/>
      <c r="D737" s="196"/>
      <c r="E737" s="196"/>
      <c r="F737" s="196"/>
    </row>
    <row r="738" spans="1:6" ht="12.75">
      <c r="A738" s="240"/>
      <c r="B738" s="240"/>
      <c r="C738" s="196"/>
      <c r="D738" s="196"/>
      <c r="E738" s="196"/>
      <c r="F738" s="196"/>
    </row>
    <row r="739" spans="1:6" ht="12.75">
      <c r="A739" s="240"/>
      <c r="B739" s="240"/>
      <c r="C739" s="196"/>
      <c r="D739" s="196"/>
      <c r="E739" s="196"/>
      <c r="F739" s="196"/>
    </row>
    <row r="740" spans="1:6" ht="12.75">
      <c r="A740" s="240"/>
      <c r="B740" s="240"/>
      <c r="C740" s="196"/>
      <c r="D740" s="196"/>
      <c r="E740" s="196"/>
      <c r="F740" s="196"/>
    </row>
    <row r="741" spans="1:6" ht="12.75">
      <c r="A741" s="240"/>
      <c r="B741" s="240"/>
      <c r="C741" s="196"/>
      <c r="D741" s="196"/>
      <c r="E741" s="196"/>
      <c r="F741" s="196"/>
    </row>
    <row r="742" spans="1:6" ht="12.75">
      <c r="A742" s="240"/>
      <c r="B742" s="240"/>
      <c r="C742" s="196"/>
      <c r="D742" s="196"/>
      <c r="E742" s="196"/>
      <c r="F742" s="196"/>
    </row>
    <row r="743" spans="1:6" ht="12.75">
      <c r="A743" s="240"/>
      <c r="B743" s="240"/>
      <c r="C743" s="196"/>
      <c r="D743" s="196"/>
      <c r="E743" s="196"/>
      <c r="F743" s="196"/>
    </row>
    <row r="744" spans="1:6" ht="12.75">
      <c r="A744" s="240"/>
      <c r="B744" s="240"/>
      <c r="C744" s="196"/>
      <c r="D744" s="196"/>
      <c r="E744" s="196"/>
      <c r="F744" s="196"/>
    </row>
    <row r="745" spans="1:6" ht="12.75">
      <c r="A745" s="240"/>
      <c r="B745" s="240"/>
      <c r="C745" s="196"/>
      <c r="D745" s="196"/>
      <c r="E745" s="196"/>
      <c r="F745" s="196"/>
    </row>
    <row r="746" spans="1:6" ht="12.75">
      <c r="A746" s="240"/>
      <c r="B746" s="240"/>
      <c r="C746" s="196"/>
      <c r="D746" s="196"/>
      <c r="E746" s="196"/>
      <c r="F746" s="196"/>
    </row>
    <row r="747" spans="1:6" ht="12.75">
      <c r="A747" s="240"/>
      <c r="B747" s="240"/>
      <c r="C747" s="196"/>
      <c r="D747" s="196"/>
      <c r="E747" s="196"/>
      <c r="F747" s="196"/>
    </row>
    <row r="748" spans="1:6" ht="12.75">
      <c r="A748" s="240"/>
      <c r="B748" s="240"/>
      <c r="C748" s="196"/>
      <c r="D748" s="196"/>
      <c r="E748" s="196"/>
      <c r="F748" s="196"/>
    </row>
    <row r="749" spans="1:6" ht="12.75">
      <c r="A749" s="240"/>
      <c r="B749" s="240"/>
      <c r="C749" s="196"/>
      <c r="D749" s="196"/>
      <c r="E749" s="196"/>
      <c r="F749" s="196"/>
    </row>
    <row r="750" spans="1:6" ht="12.75">
      <c r="A750" s="240"/>
      <c r="B750" s="240"/>
      <c r="C750" s="196"/>
      <c r="D750" s="196"/>
      <c r="E750" s="196"/>
      <c r="F750" s="196"/>
    </row>
    <row r="751" spans="1:6" ht="12.75">
      <c r="A751" s="240"/>
      <c r="B751" s="240"/>
      <c r="C751" s="196"/>
      <c r="D751" s="196"/>
      <c r="E751" s="196"/>
      <c r="F751" s="196"/>
    </row>
    <row r="752" spans="1:6" ht="12.75">
      <c r="A752" s="240"/>
      <c r="B752" s="240"/>
      <c r="C752" s="196"/>
      <c r="D752" s="196"/>
      <c r="E752" s="196"/>
      <c r="F752" s="196"/>
    </row>
    <row r="753" spans="1:6" ht="12.75">
      <c r="A753" s="240"/>
      <c r="B753" s="240"/>
      <c r="C753" s="196"/>
      <c r="D753" s="196"/>
      <c r="E753" s="196"/>
      <c r="F753" s="196"/>
    </row>
    <row r="754" spans="1:6" ht="12.75">
      <c r="A754" s="240"/>
      <c r="B754" s="240"/>
      <c r="C754" s="196"/>
      <c r="D754" s="196"/>
      <c r="E754" s="196"/>
      <c r="F754" s="196"/>
    </row>
    <row r="755" spans="1:6" ht="12.75">
      <c r="A755" s="240"/>
      <c r="B755" s="240"/>
      <c r="C755" s="196"/>
      <c r="D755" s="196"/>
      <c r="E755" s="196"/>
      <c r="F755" s="196"/>
    </row>
    <row r="756" spans="1:6" ht="12.75">
      <c r="A756" s="240"/>
      <c r="B756" s="240"/>
      <c r="C756" s="196"/>
      <c r="D756" s="196"/>
      <c r="E756" s="196"/>
      <c r="F756" s="196"/>
    </row>
    <row r="757" spans="1:6" ht="12.75">
      <c r="A757" s="240"/>
      <c r="B757" s="240"/>
      <c r="C757" s="196"/>
      <c r="D757" s="196"/>
      <c r="E757" s="196"/>
      <c r="F757" s="196"/>
    </row>
    <row r="758" spans="1:6" ht="12.75">
      <c r="A758" s="240"/>
      <c r="B758" s="240"/>
      <c r="C758" s="196"/>
      <c r="D758" s="196"/>
      <c r="E758" s="196"/>
      <c r="F758" s="196"/>
    </row>
    <row r="759" spans="1:6" ht="12.75">
      <c r="A759" s="240"/>
      <c r="B759" s="240"/>
      <c r="C759" s="196"/>
      <c r="D759" s="196"/>
      <c r="E759" s="196"/>
      <c r="F759" s="196"/>
    </row>
    <row r="760" spans="1:6" ht="12.75">
      <c r="A760" s="240"/>
      <c r="B760" s="240"/>
      <c r="C760" s="196"/>
      <c r="D760" s="196"/>
      <c r="E760" s="196"/>
      <c r="F760" s="196"/>
    </row>
    <row r="761" spans="1:6" ht="12.75">
      <c r="A761" s="240"/>
      <c r="B761" s="240"/>
      <c r="C761" s="196"/>
      <c r="D761" s="196"/>
      <c r="E761" s="196"/>
      <c r="F761" s="196"/>
    </row>
    <row r="762" spans="1:6" ht="12.75">
      <c r="A762" s="240"/>
      <c r="B762" s="240"/>
      <c r="C762" s="196"/>
      <c r="D762" s="196"/>
      <c r="E762" s="196"/>
      <c r="F762" s="196"/>
    </row>
    <row r="763" spans="1:6" ht="12.75">
      <c r="A763" s="240"/>
      <c r="B763" s="240"/>
      <c r="C763" s="196"/>
      <c r="D763" s="196"/>
      <c r="E763" s="196"/>
      <c r="F763" s="196"/>
    </row>
    <row r="764" spans="1:6" ht="12.75">
      <c r="A764" s="240"/>
      <c r="B764" s="240"/>
      <c r="C764" s="196"/>
      <c r="D764" s="196"/>
      <c r="E764" s="196"/>
      <c r="F764" s="196"/>
    </row>
    <row r="765" spans="1:6" ht="12.75">
      <c r="A765" s="240"/>
      <c r="B765" s="240"/>
      <c r="C765" s="196"/>
      <c r="D765" s="196"/>
      <c r="E765" s="196"/>
      <c r="F765" s="196"/>
    </row>
    <row r="766" spans="1:6" ht="12.75">
      <c r="A766" s="240"/>
      <c r="B766" s="240"/>
      <c r="C766" s="196"/>
      <c r="D766" s="196"/>
      <c r="E766" s="196"/>
      <c r="F766" s="196"/>
    </row>
    <row r="767" spans="1:6" ht="12.75">
      <c r="A767" s="240"/>
      <c r="B767" s="240"/>
      <c r="C767" s="196"/>
      <c r="D767" s="196"/>
      <c r="E767" s="196"/>
      <c r="F767" s="196"/>
    </row>
    <row r="768" spans="1:6" ht="12.75">
      <c r="A768" s="240"/>
      <c r="B768" s="240"/>
      <c r="C768" s="196"/>
      <c r="D768" s="196"/>
      <c r="E768" s="196"/>
      <c r="F768" s="196"/>
    </row>
    <row r="769" spans="1:6" ht="12.75">
      <c r="A769" s="240"/>
      <c r="B769" s="240"/>
      <c r="C769" s="196"/>
      <c r="D769" s="196"/>
      <c r="E769" s="196"/>
      <c r="F769" s="196"/>
    </row>
    <row r="770" spans="1:6" ht="12.75">
      <c r="A770" s="240"/>
      <c r="B770" s="240"/>
      <c r="C770" s="196"/>
      <c r="D770" s="196"/>
      <c r="E770" s="196"/>
      <c r="F770" s="196"/>
    </row>
    <row r="771" spans="1:6" ht="12.75">
      <c r="A771" s="240"/>
      <c r="B771" s="240"/>
      <c r="C771" s="196"/>
      <c r="D771" s="196"/>
      <c r="E771" s="196"/>
      <c r="F771" s="196"/>
    </row>
    <row r="772" spans="1:6" ht="12.75">
      <c r="A772" s="240"/>
      <c r="B772" s="240"/>
      <c r="C772" s="196"/>
      <c r="D772" s="196"/>
      <c r="E772" s="196"/>
      <c r="F772" s="196"/>
    </row>
    <row r="773" spans="1:6" ht="12.75">
      <c r="A773" s="240"/>
      <c r="B773" s="240"/>
      <c r="C773" s="196"/>
      <c r="D773" s="196"/>
      <c r="E773" s="196"/>
      <c r="F773" s="196"/>
    </row>
    <row r="774" spans="1:6" ht="12.75">
      <c r="A774" s="240"/>
      <c r="B774" s="240"/>
      <c r="C774" s="196"/>
      <c r="D774" s="196"/>
      <c r="E774" s="196"/>
      <c r="F774" s="196"/>
    </row>
    <row r="775" spans="1:6" ht="12.75">
      <c r="A775" s="240"/>
      <c r="B775" s="240"/>
      <c r="C775" s="196"/>
      <c r="D775" s="196"/>
      <c r="E775" s="196"/>
      <c r="F775" s="196"/>
    </row>
    <row r="776" spans="1:6" ht="12.75">
      <c r="A776" s="240"/>
      <c r="B776" s="240"/>
      <c r="C776" s="196"/>
      <c r="D776" s="196"/>
      <c r="E776" s="196"/>
      <c r="F776" s="196"/>
    </row>
    <row r="777" spans="1:6" ht="12.75">
      <c r="A777" s="240"/>
      <c r="B777" s="240"/>
      <c r="C777" s="196"/>
      <c r="D777" s="196"/>
      <c r="E777" s="196"/>
      <c r="F777" s="196"/>
    </row>
    <row r="778" spans="1:6" ht="12.75">
      <c r="A778" s="240"/>
      <c r="B778" s="240"/>
      <c r="C778" s="196"/>
      <c r="D778" s="196"/>
      <c r="E778" s="196"/>
      <c r="F778" s="196"/>
    </row>
    <row r="779" spans="1:6" ht="12.75">
      <c r="A779" s="240"/>
      <c r="B779" s="240"/>
      <c r="C779" s="196"/>
      <c r="D779" s="196"/>
      <c r="E779" s="196"/>
      <c r="F779" s="196"/>
    </row>
    <row r="780" spans="1:6" ht="12.75">
      <c r="A780" s="240"/>
      <c r="B780" s="240"/>
      <c r="C780" s="196"/>
      <c r="D780" s="196"/>
      <c r="E780" s="196"/>
      <c r="F780" s="196"/>
    </row>
    <row r="781" spans="1:6" ht="12.75">
      <c r="A781" s="240"/>
      <c r="B781" s="240"/>
      <c r="C781" s="196"/>
      <c r="D781" s="196"/>
      <c r="E781" s="196"/>
      <c r="F781" s="196"/>
    </row>
    <row r="782" spans="1:6" ht="12.75">
      <c r="A782" s="240"/>
      <c r="B782" s="240"/>
      <c r="C782" s="196"/>
      <c r="D782" s="196"/>
      <c r="E782" s="196"/>
      <c r="F782" s="196"/>
    </row>
    <row r="783" spans="1:6" ht="12.75">
      <c r="A783" s="240"/>
      <c r="B783" s="240"/>
      <c r="C783" s="196"/>
      <c r="D783" s="196"/>
      <c r="E783" s="196"/>
      <c r="F783" s="196"/>
    </row>
    <row r="784" spans="1:6" ht="12.75">
      <c r="A784" s="240"/>
      <c r="B784" s="240"/>
      <c r="C784" s="196"/>
      <c r="D784" s="196"/>
      <c r="E784" s="196"/>
      <c r="F784" s="196"/>
    </row>
    <row r="785" spans="1:6" ht="12.75">
      <c r="A785" s="240"/>
      <c r="B785" s="240"/>
      <c r="C785" s="196"/>
      <c r="D785" s="196"/>
      <c r="E785" s="196"/>
      <c r="F785" s="196"/>
    </row>
    <row r="786" spans="1:6" ht="12.75">
      <c r="A786" s="240"/>
      <c r="B786" s="240"/>
      <c r="C786" s="196"/>
      <c r="D786" s="196"/>
      <c r="E786" s="196"/>
      <c r="F786" s="196"/>
    </row>
    <row r="787" spans="1:6" ht="12.75">
      <c r="A787" s="240"/>
      <c r="B787" s="240"/>
      <c r="C787" s="196"/>
      <c r="D787" s="196"/>
      <c r="E787" s="196"/>
      <c r="F787" s="196"/>
    </row>
    <row r="788" spans="1:6" ht="12.75">
      <c r="A788" s="240"/>
      <c r="B788" s="240"/>
      <c r="C788" s="196"/>
      <c r="D788" s="196"/>
      <c r="E788" s="196"/>
      <c r="F788" s="196"/>
    </row>
    <row r="789" spans="1:6" ht="12.75">
      <c r="A789" s="240"/>
      <c r="B789" s="240"/>
      <c r="C789" s="196"/>
      <c r="D789" s="196"/>
      <c r="E789" s="196"/>
      <c r="F789" s="196"/>
    </row>
    <row r="790" spans="1:6" ht="12.75">
      <c r="A790" s="240"/>
      <c r="B790" s="240"/>
      <c r="C790" s="196"/>
      <c r="D790" s="196"/>
      <c r="E790" s="196"/>
      <c r="F790" s="196"/>
    </row>
    <row r="791" spans="1:6" ht="12.75">
      <c r="A791" s="240"/>
      <c r="B791" s="240"/>
      <c r="C791" s="196"/>
      <c r="D791" s="196"/>
      <c r="E791" s="196"/>
      <c r="F791" s="196"/>
    </row>
    <row r="792" spans="1:6" ht="12.75">
      <c r="A792" s="240"/>
      <c r="B792" s="240"/>
      <c r="C792" s="196"/>
      <c r="D792" s="196"/>
      <c r="E792" s="196"/>
      <c r="F792" s="196"/>
    </row>
    <row r="793" spans="1:6" ht="12.75">
      <c r="A793" s="240"/>
      <c r="B793" s="240"/>
      <c r="C793" s="196"/>
      <c r="D793" s="196"/>
      <c r="E793" s="196"/>
      <c r="F793" s="196"/>
    </row>
    <row r="794" spans="1:6" ht="12.75">
      <c r="A794" s="240"/>
      <c r="B794" s="240"/>
      <c r="C794" s="196"/>
      <c r="D794" s="196"/>
      <c r="E794" s="196"/>
      <c r="F794" s="196"/>
    </row>
    <row r="795" spans="1:6" ht="12.75">
      <c r="A795" s="240"/>
      <c r="B795" s="240"/>
      <c r="C795" s="196"/>
      <c r="D795" s="196"/>
      <c r="E795" s="196"/>
      <c r="F795" s="196"/>
    </row>
    <row r="796" spans="1:6" ht="12.75">
      <c r="A796" s="240"/>
      <c r="B796" s="240"/>
      <c r="C796" s="196"/>
      <c r="D796" s="196"/>
      <c r="E796" s="196"/>
      <c r="F796" s="196"/>
    </row>
    <row r="797" spans="1:6" ht="12.75">
      <c r="A797" s="240"/>
      <c r="B797" s="240"/>
      <c r="C797" s="196"/>
      <c r="D797" s="196"/>
      <c r="E797" s="196"/>
      <c r="F797" s="196"/>
    </row>
    <row r="798" spans="1:6" ht="12.75">
      <c r="A798" s="240"/>
      <c r="B798" s="240"/>
      <c r="C798" s="196"/>
      <c r="D798" s="196"/>
      <c r="E798" s="196"/>
      <c r="F798" s="196"/>
    </row>
    <row r="799" spans="1:6" ht="12.75">
      <c r="A799" s="240"/>
      <c r="B799" s="240"/>
      <c r="C799" s="196"/>
      <c r="D799" s="196"/>
      <c r="E799" s="196"/>
      <c r="F799" s="196"/>
    </row>
    <row r="800" spans="1:6" ht="12.75">
      <c r="A800" s="240"/>
      <c r="B800" s="240"/>
      <c r="C800" s="196"/>
      <c r="D800" s="196"/>
      <c r="E800" s="196"/>
      <c r="F800" s="196"/>
    </row>
    <row r="801" spans="1:6" ht="12.75">
      <c r="A801" s="240"/>
      <c r="B801" s="240"/>
      <c r="C801" s="196"/>
      <c r="D801" s="196"/>
      <c r="E801" s="196"/>
      <c r="F801" s="196"/>
    </row>
    <row r="802" spans="1:6" ht="12.75">
      <c r="A802" s="240"/>
      <c r="B802" s="240"/>
      <c r="C802" s="196"/>
      <c r="D802" s="196"/>
      <c r="E802" s="196"/>
      <c r="F802" s="196"/>
    </row>
    <row r="803" spans="1:6" ht="12.75">
      <c r="A803" s="240"/>
      <c r="B803" s="240"/>
      <c r="C803" s="196"/>
      <c r="D803" s="196"/>
      <c r="E803" s="196"/>
      <c r="F803" s="196"/>
    </row>
    <row r="804" spans="1:6" ht="12.75">
      <c r="A804" s="240"/>
      <c r="B804" s="240"/>
      <c r="C804" s="196"/>
      <c r="D804" s="196"/>
      <c r="E804" s="196"/>
      <c r="F804" s="196"/>
    </row>
    <row r="805" spans="1:6" ht="12.75">
      <c r="A805" s="240"/>
      <c r="B805" s="240"/>
      <c r="C805" s="196"/>
      <c r="D805" s="196"/>
      <c r="E805" s="196"/>
      <c r="F805" s="196"/>
    </row>
    <row r="806" spans="1:6" ht="12.75">
      <c r="A806" s="240"/>
      <c r="B806" s="240"/>
      <c r="C806" s="196"/>
      <c r="D806" s="196"/>
      <c r="E806" s="196"/>
      <c r="F806" s="196"/>
    </row>
    <row r="807" spans="1:6" ht="12.75">
      <c r="A807" s="240"/>
      <c r="B807" s="240"/>
      <c r="C807" s="196"/>
      <c r="D807" s="196"/>
      <c r="E807" s="196"/>
      <c r="F807" s="196"/>
    </row>
    <row r="808" spans="1:6" ht="12.75">
      <c r="A808" s="240"/>
      <c r="B808" s="240"/>
      <c r="C808" s="196"/>
      <c r="D808" s="196"/>
      <c r="E808" s="196"/>
      <c r="F808" s="196"/>
    </row>
    <row r="809" spans="1:6" ht="12.75">
      <c r="A809" s="240"/>
      <c r="B809" s="240"/>
      <c r="C809" s="196"/>
      <c r="D809" s="196"/>
      <c r="E809" s="196"/>
      <c r="F809" s="196"/>
    </row>
    <row r="810" spans="1:6" ht="12.75">
      <c r="A810" s="240"/>
      <c r="B810" s="240"/>
      <c r="C810" s="196"/>
      <c r="D810" s="196"/>
      <c r="E810" s="196"/>
      <c r="F810" s="196"/>
    </row>
    <row r="811" spans="1:6" ht="12.75">
      <c r="A811" s="240"/>
      <c r="B811" s="240"/>
      <c r="C811" s="196"/>
      <c r="D811" s="196"/>
      <c r="E811" s="196"/>
      <c r="F811" s="196"/>
    </row>
    <row r="812" spans="1:6" ht="12.75">
      <c r="A812" s="240"/>
      <c r="B812" s="240"/>
      <c r="C812" s="196"/>
      <c r="D812" s="196"/>
      <c r="E812" s="196"/>
      <c r="F812" s="196"/>
    </row>
    <row r="813" spans="1:6" ht="12.75">
      <c r="A813" s="240"/>
      <c r="B813" s="240"/>
      <c r="C813" s="196"/>
      <c r="D813" s="196"/>
      <c r="E813" s="196"/>
      <c r="F813" s="196"/>
    </row>
    <row r="814" spans="1:6" ht="12.75">
      <c r="A814" s="240"/>
      <c r="B814" s="240"/>
      <c r="C814" s="196"/>
      <c r="D814" s="196"/>
      <c r="E814" s="196"/>
      <c r="F814" s="196"/>
    </row>
    <row r="815" spans="1:6" ht="12.75">
      <c r="A815" s="240"/>
      <c r="B815" s="240"/>
      <c r="C815" s="196"/>
      <c r="D815" s="196"/>
      <c r="E815" s="196"/>
      <c r="F815" s="196"/>
    </row>
    <row r="816" spans="1:6" ht="12.75">
      <c r="A816" s="240"/>
      <c r="B816" s="240"/>
      <c r="C816" s="196"/>
      <c r="D816" s="196"/>
      <c r="E816" s="196"/>
      <c r="F816" s="196"/>
    </row>
    <row r="817" spans="1:6" ht="12.75">
      <c r="A817" s="240"/>
      <c r="B817" s="240"/>
      <c r="C817" s="196"/>
      <c r="D817" s="196"/>
      <c r="E817" s="196"/>
      <c r="F817" s="196"/>
    </row>
    <row r="818" spans="1:6" ht="12.75">
      <c r="A818" s="240"/>
      <c r="B818" s="240"/>
      <c r="C818" s="196"/>
      <c r="D818" s="196"/>
      <c r="E818" s="196"/>
      <c r="F818" s="196"/>
    </row>
    <row r="819" spans="1:6" ht="12.75">
      <c r="A819" s="240"/>
      <c r="B819" s="240"/>
      <c r="C819" s="196"/>
      <c r="D819" s="196"/>
      <c r="E819" s="196"/>
      <c r="F819" s="196"/>
    </row>
    <row r="820" spans="1:6" ht="12.75">
      <c r="A820" s="240"/>
      <c r="B820" s="240"/>
      <c r="C820" s="196"/>
      <c r="D820" s="196"/>
      <c r="E820" s="196"/>
      <c r="F820" s="196"/>
    </row>
    <row r="821" spans="1:6" ht="12.75">
      <c r="A821" s="240"/>
      <c r="B821" s="240"/>
      <c r="C821" s="196"/>
      <c r="D821" s="196"/>
      <c r="E821" s="196"/>
      <c r="F821" s="196"/>
    </row>
    <row r="822" spans="1:6" ht="12.75">
      <c r="A822" s="240"/>
      <c r="B822" s="240"/>
      <c r="C822" s="196"/>
      <c r="D822" s="196"/>
      <c r="E822" s="196"/>
      <c r="F822" s="196"/>
    </row>
    <row r="823" spans="1:6" ht="12.75">
      <c r="A823" s="240"/>
      <c r="B823" s="240"/>
      <c r="C823" s="196"/>
      <c r="D823" s="196"/>
      <c r="E823" s="196"/>
      <c r="F823" s="196"/>
    </row>
    <row r="824" spans="1:6" ht="12.75">
      <c r="A824" s="240"/>
      <c r="B824" s="240"/>
      <c r="C824" s="196"/>
      <c r="D824" s="196"/>
      <c r="E824" s="196"/>
      <c r="F824" s="196"/>
    </row>
    <row r="825" spans="1:6" ht="12.75">
      <c r="A825" s="240"/>
      <c r="B825" s="240"/>
      <c r="C825" s="196"/>
      <c r="D825" s="196"/>
      <c r="E825" s="196"/>
      <c r="F825" s="196"/>
    </row>
    <row r="826" spans="1:6" ht="12.75">
      <c r="A826" s="240"/>
      <c r="B826" s="240"/>
      <c r="C826" s="196"/>
      <c r="D826" s="196"/>
      <c r="E826" s="196"/>
      <c r="F826" s="196"/>
    </row>
    <row r="827" spans="1:6" ht="12.75">
      <c r="A827" s="240"/>
      <c r="B827" s="240"/>
      <c r="C827" s="196"/>
      <c r="D827" s="196"/>
      <c r="E827" s="196"/>
      <c r="F827" s="196"/>
    </row>
    <row r="828" spans="1:6" ht="12.75">
      <c r="A828" s="240"/>
      <c r="B828" s="240"/>
      <c r="C828" s="196"/>
      <c r="D828" s="196"/>
      <c r="E828" s="196"/>
      <c r="F828" s="196"/>
    </row>
    <row r="829" spans="1:6" ht="12.75">
      <c r="A829" s="240"/>
      <c r="B829" s="240"/>
      <c r="C829" s="196"/>
      <c r="D829" s="196"/>
      <c r="E829" s="196"/>
      <c r="F829" s="196"/>
    </row>
    <row r="830" spans="1:6" ht="12.75">
      <c r="A830" s="240"/>
      <c r="B830" s="240"/>
      <c r="C830" s="196"/>
      <c r="D830" s="196"/>
      <c r="E830" s="196"/>
      <c r="F830" s="196"/>
    </row>
    <row r="831" spans="1:6" ht="12.75">
      <c r="A831" s="240"/>
      <c r="B831" s="240"/>
      <c r="C831" s="196"/>
      <c r="D831" s="196"/>
      <c r="E831" s="196"/>
      <c r="F831" s="196"/>
    </row>
    <row r="832" spans="1:6" ht="12.75">
      <c r="A832" s="240"/>
      <c r="B832" s="240"/>
      <c r="C832" s="196"/>
      <c r="D832" s="196"/>
      <c r="E832" s="196"/>
      <c r="F832" s="196"/>
    </row>
    <row r="833" spans="1:6" ht="12.75">
      <c r="A833" s="240"/>
      <c r="B833" s="240"/>
      <c r="C833" s="196"/>
      <c r="D833" s="196"/>
      <c r="E833" s="196"/>
      <c r="F833" s="196"/>
    </row>
    <row r="834" spans="1:6" ht="12.75">
      <c r="A834" s="240"/>
      <c r="B834" s="240"/>
      <c r="C834" s="196"/>
      <c r="D834" s="196"/>
      <c r="E834" s="196"/>
      <c r="F834" s="196"/>
    </row>
    <row r="835" spans="1:6" ht="12.75">
      <c r="A835" s="240"/>
      <c r="B835" s="240"/>
      <c r="C835" s="196"/>
      <c r="D835" s="196"/>
      <c r="E835" s="196"/>
      <c r="F835" s="196"/>
    </row>
    <row r="836" spans="1:6" ht="12.75">
      <c r="A836" s="240"/>
      <c r="B836" s="240"/>
      <c r="C836" s="196"/>
      <c r="D836" s="196"/>
      <c r="E836" s="196"/>
      <c r="F836" s="196"/>
    </row>
    <row r="837" spans="1:6" ht="12.75">
      <c r="A837" s="240"/>
      <c r="B837" s="240"/>
      <c r="C837" s="196"/>
      <c r="D837" s="196"/>
      <c r="E837" s="196"/>
      <c r="F837" s="196"/>
    </row>
    <row r="838" spans="1:6" ht="12.75">
      <c r="A838" s="240"/>
      <c r="B838" s="240"/>
      <c r="C838" s="196"/>
      <c r="D838" s="196"/>
      <c r="E838" s="196"/>
      <c r="F838" s="196"/>
    </row>
    <row r="839" spans="1:6" ht="12.75">
      <c r="A839" s="240"/>
      <c r="B839" s="240"/>
      <c r="C839" s="196"/>
      <c r="D839" s="196"/>
      <c r="E839" s="196"/>
      <c r="F839" s="196"/>
    </row>
    <row r="840" spans="1:6" ht="12.75">
      <c r="A840" s="240"/>
      <c r="B840" s="240"/>
      <c r="C840" s="196"/>
      <c r="D840" s="196"/>
      <c r="E840" s="196"/>
      <c r="F840" s="196"/>
    </row>
    <row r="841" spans="1:6" ht="12.75">
      <c r="A841" s="240"/>
      <c r="B841" s="240"/>
      <c r="C841" s="196"/>
      <c r="D841" s="196"/>
      <c r="E841" s="196"/>
      <c r="F841" s="196"/>
    </row>
    <row r="842" spans="1:6" ht="12.75">
      <c r="A842" s="240"/>
      <c r="B842" s="240"/>
      <c r="C842" s="196"/>
      <c r="D842" s="196"/>
      <c r="E842" s="196"/>
      <c r="F842" s="196"/>
    </row>
    <row r="843" spans="1:6" ht="12.75">
      <c r="A843" s="240"/>
      <c r="B843" s="240"/>
      <c r="C843" s="196"/>
      <c r="D843" s="196"/>
      <c r="E843" s="196"/>
      <c r="F843" s="196"/>
    </row>
    <row r="844" spans="1:6" ht="12.75">
      <c r="A844" s="240"/>
      <c r="B844" s="240"/>
      <c r="C844" s="196"/>
      <c r="D844" s="196"/>
      <c r="E844" s="196"/>
      <c r="F844" s="196"/>
    </row>
    <row r="845" spans="1:6" ht="12.75">
      <c r="A845" s="240"/>
      <c r="B845" s="240"/>
      <c r="C845" s="196"/>
      <c r="D845" s="196"/>
      <c r="E845" s="196"/>
      <c r="F845" s="196"/>
    </row>
    <row r="846" spans="1:6" ht="12.75">
      <c r="A846" s="240"/>
      <c r="B846" s="240"/>
      <c r="C846" s="196"/>
      <c r="D846" s="196"/>
      <c r="E846" s="196"/>
      <c r="F846" s="196"/>
    </row>
    <row r="847" spans="1:6" ht="12.75">
      <c r="A847" s="240"/>
      <c r="B847" s="240"/>
      <c r="C847" s="196"/>
      <c r="D847" s="196"/>
      <c r="E847" s="196"/>
      <c r="F847" s="196"/>
    </row>
    <row r="848" spans="1:6" ht="12.75">
      <c r="A848" s="240"/>
      <c r="B848" s="240"/>
      <c r="C848" s="196"/>
      <c r="D848" s="196"/>
      <c r="E848" s="196"/>
      <c r="F848" s="196"/>
    </row>
    <row r="849" spans="1:6" ht="12.75">
      <c r="A849" s="240"/>
      <c r="B849" s="240"/>
      <c r="C849" s="196"/>
      <c r="D849" s="196"/>
      <c r="E849" s="196"/>
      <c r="F849" s="196"/>
    </row>
    <row r="850" spans="1:6" ht="12.75">
      <c r="A850" s="240"/>
      <c r="B850" s="240"/>
      <c r="C850" s="196"/>
      <c r="D850" s="196"/>
      <c r="E850" s="196"/>
      <c r="F850" s="196"/>
    </row>
    <row r="851" spans="1:6" ht="12.75">
      <c r="A851" s="240"/>
      <c r="B851" s="240"/>
      <c r="C851" s="196"/>
      <c r="D851" s="196"/>
      <c r="E851" s="196"/>
      <c r="F851" s="196"/>
    </row>
    <row r="852" spans="1:6" ht="12.75">
      <c r="A852" s="240"/>
      <c r="B852" s="240"/>
      <c r="C852" s="196"/>
      <c r="D852" s="196"/>
      <c r="E852" s="196"/>
      <c r="F852" s="196"/>
    </row>
    <row r="853" spans="1:6" ht="12.75">
      <c r="A853" s="240"/>
      <c r="B853" s="240"/>
      <c r="C853" s="196"/>
      <c r="D853" s="196"/>
      <c r="E853" s="196"/>
      <c r="F853" s="196"/>
    </row>
    <row r="854" spans="1:6" ht="12.75">
      <c r="A854" s="240"/>
      <c r="B854" s="240"/>
      <c r="C854" s="196"/>
      <c r="D854" s="196"/>
      <c r="E854" s="196"/>
      <c r="F854" s="196"/>
    </row>
    <row r="855" spans="1:6" ht="12.75">
      <c r="A855" s="240"/>
      <c r="B855" s="240"/>
      <c r="C855" s="196"/>
      <c r="D855" s="196"/>
      <c r="E855" s="196"/>
      <c r="F855" s="196"/>
    </row>
    <row r="856" spans="1:6" ht="12.75">
      <c r="A856" s="240"/>
      <c r="B856" s="240"/>
      <c r="C856" s="196"/>
      <c r="D856" s="196"/>
      <c r="E856" s="196"/>
      <c r="F856" s="196"/>
    </row>
    <row r="857" spans="1:6" ht="12.75">
      <c r="A857" s="240"/>
      <c r="B857" s="240"/>
      <c r="C857" s="196"/>
      <c r="D857" s="196"/>
      <c r="E857" s="196"/>
      <c r="F857" s="196"/>
    </row>
    <row r="858" spans="1:6" ht="12.75">
      <c r="A858" s="240"/>
      <c r="B858" s="240"/>
      <c r="C858" s="196"/>
      <c r="D858" s="196"/>
      <c r="E858" s="196"/>
      <c r="F858" s="196"/>
    </row>
    <row r="859" spans="1:6" ht="12.75">
      <c r="A859" s="240"/>
      <c r="B859" s="240"/>
      <c r="C859" s="196"/>
      <c r="D859" s="196"/>
      <c r="E859" s="196"/>
      <c r="F859" s="196"/>
    </row>
    <row r="860" spans="1:6" ht="12.75">
      <c r="A860" s="240"/>
      <c r="B860" s="240"/>
      <c r="C860" s="196"/>
      <c r="D860" s="196"/>
      <c r="E860" s="196"/>
      <c r="F860" s="196"/>
    </row>
    <row r="861" spans="1:6" ht="12.75">
      <c r="A861" s="240"/>
      <c r="B861" s="240"/>
      <c r="C861" s="196"/>
      <c r="D861" s="196"/>
      <c r="E861" s="196"/>
      <c r="F861" s="196"/>
    </row>
    <row r="862" spans="1:6" ht="12.75">
      <c r="A862" s="240"/>
      <c r="B862" s="240"/>
      <c r="C862" s="196"/>
      <c r="D862" s="196"/>
      <c r="E862" s="196"/>
      <c r="F862" s="196"/>
    </row>
    <row r="863" spans="1:6" ht="12.75">
      <c r="A863" s="240"/>
      <c r="B863" s="240"/>
      <c r="C863" s="196"/>
      <c r="D863" s="196"/>
      <c r="E863" s="196"/>
      <c r="F863" s="196"/>
    </row>
    <row r="864" spans="1:6" ht="12.75">
      <c r="A864" s="240"/>
      <c r="B864" s="240"/>
      <c r="C864" s="196"/>
      <c r="D864" s="196"/>
      <c r="E864" s="196"/>
      <c r="F864" s="196"/>
    </row>
    <row r="865" spans="1:6" ht="12.75">
      <c r="A865" s="240"/>
      <c r="B865" s="240"/>
      <c r="C865" s="196"/>
      <c r="D865" s="196"/>
      <c r="E865" s="196"/>
      <c r="F865" s="196"/>
    </row>
    <row r="866" spans="1:6" ht="12.75">
      <c r="A866" s="240"/>
      <c r="B866" s="240"/>
      <c r="C866" s="196"/>
      <c r="D866" s="196"/>
      <c r="E866" s="196"/>
      <c r="F866" s="196"/>
    </row>
    <row r="867" spans="1:6" ht="12.75">
      <c r="A867" s="240"/>
      <c r="B867" s="240"/>
      <c r="C867" s="196"/>
      <c r="D867" s="196"/>
      <c r="E867" s="196"/>
      <c r="F867" s="196"/>
    </row>
    <row r="868" spans="1:6" ht="12.75">
      <c r="A868" s="240"/>
      <c r="B868" s="240"/>
      <c r="C868" s="196"/>
      <c r="D868" s="196"/>
      <c r="E868" s="196"/>
      <c r="F868" s="196"/>
    </row>
    <row r="869" spans="1:6" ht="12.75">
      <c r="A869" s="240"/>
      <c r="B869" s="240"/>
      <c r="C869" s="196"/>
      <c r="D869" s="196"/>
      <c r="E869" s="196"/>
      <c r="F869" s="196"/>
    </row>
    <row r="870" spans="1:6" ht="12.75">
      <c r="A870" s="240"/>
      <c r="B870" s="240"/>
      <c r="C870" s="196"/>
      <c r="D870" s="196"/>
      <c r="E870" s="196"/>
      <c r="F870" s="196"/>
    </row>
    <row r="871" spans="1:6" ht="12.75">
      <c r="A871" s="240"/>
      <c r="B871" s="240"/>
      <c r="C871" s="196"/>
      <c r="D871" s="196"/>
      <c r="E871" s="196"/>
      <c r="F871" s="196"/>
    </row>
    <row r="872" spans="1:6" ht="12.75">
      <c r="A872" s="240"/>
      <c r="B872" s="240"/>
      <c r="C872" s="196"/>
      <c r="D872" s="196"/>
      <c r="E872" s="196"/>
      <c r="F872" s="196"/>
    </row>
    <row r="873" spans="1:6" ht="12.75">
      <c r="A873" s="240"/>
      <c r="B873" s="240"/>
      <c r="C873" s="196"/>
      <c r="D873" s="196"/>
      <c r="E873" s="196"/>
      <c r="F873" s="196"/>
    </row>
    <row r="874" spans="1:6" ht="12.75">
      <c r="A874" s="240"/>
      <c r="B874" s="240"/>
      <c r="C874" s="196"/>
      <c r="D874" s="196"/>
      <c r="E874" s="196"/>
      <c r="F874" s="196"/>
    </row>
    <row r="875" spans="1:6" ht="12.75">
      <c r="A875" s="240"/>
      <c r="B875" s="240"/>
      <c r="C875" s="196"/>
      <c r="D875" s="196"/>
      <c r="E875" s="196"/>
      <c r="F875" s="196"/>
    </row>
    <row r="876" spans="1:6" ht="12.75">
      <c r="A876" s="240"/>
      <c r="B876" s="240"/>
      <c r="C876" s="196"/>
      <c r="D876" s="196"/>
      <c r="E876" s="196"/>
      <c r="F876" s="196"/>
    </row>
    <row r="877" spans="1:6" ht="12.75">
      <c r="A877" s="240"/>
      <c r="B877" s="240"/>
      <c r="C877" s="196"/>
      <c r="D877" s="196"/>
      <c r="E877" s="196"/>
      <c r="F877" s="196"/>
    </row>
    <row r="878" spans="1:6" ht="12.75">
      <c r="A878" s="240"/>
      <c r="B878" s="240"/>
      <c r="C878" s="196"/>
      <c r="D878" s="196"/>
      <c r="E878" s="196"/>
      <c r="F878" s="196"/>
    </row>
    <row r="879" spans="1:6" ht="12.75">
      <c r="A879" s="240"/>
      <c r="B879" s="240"/>
      <c r="C879" s="196"/>
      <c r="D879" s="196"/>
      <c r="E879" s="196"/>
      <c r="F879" s="196"/>
    </row>
    <row r="880" spans="1:6" ht="12.75">
      <c r="A880" s="240"/>
      <c r="B880" s="240"/>
      <c r="C880" s="196"/>
      <c r="D880" s="196"/>
      <c r="E880" s="196"/>
      <c r="F880" s="196"/>
    </row>
    <row r="881" spans="1:6" ht="12.75">
      <c r="A881" s="240"/>
      <c r="B881" s="240"/>
      <c r="C881" s="196"/>
      <c r="D881" s="196"/>
      <c r="E881" s="196"/>
      <c r="F881" s="196"/>
    </row>
    <row r="882" spans="1:6" ht="12.75">
      <c r="A882" s="240"/>
      <c r="B882" s="240"/>
      <c r="C882" s="196"/>
      <c r="D882" s="196"/>
      <c r="E882" s="196"/>
      <c r="F882" s="196"/>
    </row>
    <row r="883" spans="1:6" ht="12.75">
      <c r="A883" s="240"/>
      <c r="B883" s="240"/>
      <c r="C883" s="196"/>
      <c r="D883" s="196"/>
      <c r="E883" s="196"/>
      <c r="F883" s="196"/>
    </row>
    <row r="884" spans="1:6" ht="12.75">
      <c r="A884" s="240"/>
      <c r="B884" s="240"/>
      <c r="C884" s="196"/>
      <c r="D884" s="196"/>
      <c r="E884" s="196"/>
      <c r="F884" s="196"/>
    </row>
    <row r="885" spans="1:6" ht="12.75">
      <c r="A885" s="240"/>
      <c r="B885" s="240"/>
      <c r="C885" s="196"/>
      <c r="D885" s="196"/>
      <c r="E885" s="196"/>
      <c r="F885" s="196"/>
    </row>
    <row r="886" spans="1:6" ht="12.75">
      <c r="A886" s="240"/>
      <c r="B886" s="240"/>
      <c r="C886" s="196"/>
      <c r="D886" s="196"/>
      <c r="E886" s="196"/>
      <c r="F886" s="196"/>
    </row>
    <row r="887" spans="1:6" ht="12.75">
      <c r="A887" s="240"/>
      <c r="B887" s="240"/>
      <c r="C887" s="196"/>
      <c r="D887" s="196"/>
      <c r="E887" s="196"/>
      <c r="F887" s="196"/>
    </row>
    <row r="888" spans="1:6" ht="12.75">
      <c r="A888" s="240"/>
      <c r="B888" s="240"/>
      <c r="C888" s="196"/>
      <c r="D888" s="196"/>
      <c r="E888" s="196"/>
      <c r="F888" s="196"/>
    </row>
    <row r="889" spans="1:6" ht="12.75">
      <c r="A889" s="240"/>
      <c r="B889" s="240"/>
      <c r="C889" s="196"/>
      <c r="D889" s="196"/>
      <c r="E889" s="196"/>
      <c r="F889" s="196"/>
    </row>
    <row r="890" spans="1:6" ht="12.75">
      <c r="A890" s="240"/>
      <c r="B890" s="240"/>
      <c r="C890" s="196"/>
      <c r="D890" s="196"/>
      <c r="E890" s="196"/>
      <c r="F890" s="196"/>
    </row>
    <row r="891" spans="1:6" ht="12.75">
      <c r="A891" s="240"/>
      <c r="B891" s="240"/>
      <c r="C891" s="196"/>
      <c r="D891" s="196"/>
      <c r="E891" s="196"/>
      <c r="F891" s="196"/>
    </row>
    <row r="892" spans="1:6" ht="12.75">
      <c r="A892" s="240"/>
      <c r="B892" s="240"/>
      <c r="C892" s="196"/>
      <c r="D892" s="196"/>
      <c r="E892" s="196"/>
      <c r="F892" s="196"/>
    </row>
    <row r="893" spans="1:6" ht="12.75">
      <c r="A893" s="240"/>
      <c r="B893" s="240"/>
      <c r="C893" s="196"/>
      <c r="D893" s="196"/>
      <c r="E893" s="196"/>
      <c r="F893" s="196"/>
    </row>
    <row r="894" spans="1:6" ht="12.75">
      <c r="A894" s="240"/>
      <c r="B894" s="240"/>
      <c r="C894" s="196"/>
      <c r="D894" s="196"/>
      <c r="E894" s="196"/>
      <c r="F894" s="196"/>
    </row>
    <row r="895" spans="1:6" ht="12.75">
      <c r="A895" s="240"/>
      <c r="B895" s="240"/>
      <c r="C895" s="196"/>
      <c r="D895" s="196"/>
      <c r="E895" s="196"/>
      <c r="F895" s="196"/>
    </row>
    <row r="896" spans="1:6" ht="12.75">
      <c r="A896" s="240"/>
      <c r="B896" s="240"/>
      <c r="C896" s="196"/>
      <c r="D896" s="196"/>
      <c r="E896" s="196"/>
      <c r="F896" s="196"/>
    </row>
    <row r="897" spans="1:6" ht="12.75">
      <c r="A897" s="240"/>
      <c r="B897" s="240"/>
      <c r="C897" s="196"/>
      <c r="D897" s="196"/>
      <c r="E897" s="196"/>
      <c r="F897" s="196"/>
    </row>
    <row r="898" spans="1:6" ht="12.75">
      <c r="A898" s="240"/>
      <c r="B898" s="240"/>
      <c r="C898" s="196"/>
      <c r="D898" s="196"/>
      <c r="E898" s="196"/>
      <c r="F898" s="196"/>
    </row>
    <row r="899" spans="1:6" ht="12.75">
      <c r="A899" s="240"/>
      <c r="B899" s="240"/>
      <c r="C899" s="196"/>
      <c r="D899" s="196"/>
      <c r="E899" s="196"/>
      <c r="F899" s="196"/>
    </row>
    <row r="900" spans="1:6" ht="12.75">
      <c r="A900" s="240"/>
      <c r="B900" s="240"/>
      <c r="C900" s="196"/>
      <c r="D900" s="196"/>
      <c r="E900" s="196"/>
      <c r="F900" s="196"/>
    </row>
    <row r="901" spans="1:6" ht="12.75">
      <c r="A901" s="240"/>
      <c r="B901" s="240"/>
      <c r="C901" s="196"/>
      <c r="D901" s="196"/>
      <c r="E901" s="196"/>
      <c r="F901" s="196"/>
    </row>
    <row r="902" spans="1:6" ht="12.75">
      <c r="A902" s="240"/>
      <c r="B902" s="240"/>
      <c r="C902" s="196"/>
      <c r="D902" s="196"/>
      <c r="E902" s="196"/>
      <c r="F902" s="196"/>
    </row>
    <row r="903" spans="1:6" ht="12.75">
      <c r="A903" s="240"/>
      <c r="B903" s="240"/>
      <c r="C903" s="196"/>
      <c r="D903" s="196"/>
      <c r="E903" s="196"/>
      <c r="F903" s="196"/>
    </row>
    <row r="904" spans="1:6" ht="12.75">
      <c r="A904" s="240"/>
      <c r="B904" s="240"/>
      <c r="C904" s="196"/>
      <c r="D904" s="196"/>
      <c r="E904" s="196"/>
      <c r="F904" s="196"/>
    </row>
    <row r="905" spans="1:6" ht="12.75">
      <c r="A905" s="240"/>
      <c r="B905" s="240"/>
      <c r="C905" s="196"/>
      <c r="D905" s="196"/>
      <c r="E905" s="196"/>
      <c r="F905" s="196"/>
    </row>
    <row r="906" spans="1:6" ht="12.75">
      <c r="A906" s="240"/>
      <c r="B906" s="240"/>
      <c r="C906" s="196"/>
      <c r="D906" s="196"/>
      <c r="E906" s="196"/>
      <c r="F906" s="196"/>
    </row>
    <row r="907" spans="1:6" ht="12.75">
      <c r="A907" s="240"/>
      <c r="B907" s="240"/>
      <c r="C907" s="196"/>
      <c r="D907" s="196"/>
      <c r="E907" s="196"/>
      <c r="F907" s="196"/>
    </row>
    <row r="908" spans="1:6" ht="12.75">
      <c r="A908" s="240"/>
      <c r="B908" s="240"/>
      <c r="C908" s="196"/>
      <c r="D908" s="196"/>
      <c r="E908" s="196"/>
      <c r="F908" s="196"/>
    </row>
    <row r="909" spans="1:6" ht="12.75">
      <c r="A909" s="240"/>
      <c r="B909" s="240"/>
      <c r="C909" s="196"/>
      <c r="D909" s="196"/>
      <c r="E909" s="196"/>
      <c r="F909" s="196"/>
    </row>
    <row r="910" spans="1:6" ht="12.75">
      <c r="A910" s="240"/>
      <c r="B910" s="240"/>
      <c r="C910" s="196"/>
      <c r="D910" s="196"/>
      <c r="E910" s="196"/>
      <c r="F910" s="196"/>
    </row>
    <row r="911" spans="1:6" ht="12.75">
      <c r="A911" s="240"/>
      <c r="B911" s="240"/>
      <c r="C911" s="196"/>
      <c r="D911" s="196"/>
      <c r="E911" s="196"/>
      <c r="F911" s="196"/>
    </row>
    <row r="912" spans="1:6" ht="12.75">
      <c r="A912" s="240"/>
      <c r="B912" s="240"/>
      <c r="C912" s="196"/>
      <c r="D912" s="196"/>
      <c r="E912" s="196"/>
      <c r="F912" s="196"/>
    </row>
    <row r="913" spans="1:6" ht="12.75">
      <c r="A913" s="240"/>
      <c r="B913" s="240"/>
      <c r="C913" s="196"/>
      <c r="D913" s="196"/>
      <c r="E913" s="196"/>
      <c r="F913" s="196"/>
    </row>
    <row r="914" spans="1:6" ht="12.75">
      <c r="A914" s="240"/>
      <c r="B914" s="240"/>
      <c r="C914" s="196"/>
      <c r="D914" s="196"/>
      <c r="E914" s="196"/>
      <c r="F914" s="196"/>
    </row>
    <row r="915" spans="1:6" ht="12.75">
      <c r="A915" s="240"/>
      <c r="B915" s="240"/>
      <c r="C915" s="196"/>
      <c r="D915" s="196"/>
      <c r="E915" s="196"/>
      <c r="F915" s="196"/>
    </row>
    <row r="916" spans="1:6" ht="12.75">
      <c r="A916" s="240"/>
      <c r="B916" s="240"/>
      <c r="C916" s="196"/>
      <c r="D916" s="196"/>
      <c r="E916" s="196"/>
      <c r="F916" s="196"/>
    </row>
    <row r="917" spans="1:6" ht="12.75">
      <c r="A917" s="240"/>
      <c r="B917" s="240"/>
      <c r="C917" s="196"/>
      <c r="D917" s="196"/>
      <c r="E917" s="196"/>
      <c r="F917" s="196"/>
    </row>
    <row r="918" spans="1:6" ht="12.75">
      <c r="A918" s="240"/>
      <c r="B918" s="240"/>
      <c r="C918" s="196"/>
      <c r="D918" s="196"/>
      <c r="E918" s="196"/>
      <c r="F918" s="196"/>
    </row>
    <row r="919" spans="1:6" ht="12.75">
      <c r="A919" s="240"/>
      <c r="B919" s="240"/>
      <c r="C919" s="196"/>
      <c r="D919" s="196"/>
      <c r="E919" s="196"/>
      <c r="F919" s="196"/>
    </row>
    <row r="920" spans="1:6" ht="12.75">
      <c r="A920" s="240"/>
      <c r="B920" s="240"/>
      <c r="C920" s="196"/>
      <c r="D920" s="196"/>
      <c r="E920" s="196"/>
      <c r="F920" s="196"/>
    </row>
    <row r="921" spans="1:6" ht="12.75">
      <c r="A921" s="240"/>
      <c r="B921" s="240"/>
      <c r="C921" s="196"/>
      <c r="D921" s="196"/>
      <c r="E921" s="196"/>
      <c r="F921" s="196"/>
    </row>
    <row r="922" spans="1:6" ht="12.75">
      <c r="A922" s="240"/>
      <c r="B922" s="240"/>
      <c r="C922" s="196"/>
      <c r="D922" s="196"/>
      <c r="E922" s="196"/>
      <c r="F922" s="196"/>
    </row>
    <row r="923" spans="1:6" ht="12.75">
      <c r="A923" s="240"/>
      <c r="B923" s="240"/>
      <c r="C923" s="196"/>
      <c r="D923" s="196"/>
      <c r="E923" s="196"/>
      <c r="F923" s="196"/>
    </row>
    <row r="924" spans="1:6" ht="12.75">
      <c r="A924" s="240"/>
      <c r="B924" s="240"/>
      <c r="C924" s="196"/>
      <c r="D924" s="196"/>
      <c r="E924" s="196"/>
      <c r="F924" s="196"/>
    </row>
    <row r="925" spans="1:6" ht="12.75">
      <c r="A925" s="240"/>
      <c r="B925" s="240"/>
      <c r="C925" s="196"/>
      <c r="D925" s="196"/>
      <c r="E925" s="196"/>
      <c r="F925" s="196"/>
    </row>
    <row r="926" spans="1:6" ht="12.75">
      <c r="A926" s="240"/>
      <c r="B926" s="240"/>
      <c r="C926" s="196"/>
      <c r="D926" s="196"/>
      <c r="E926" s="196"/>
      <c r="F926" s="196"/>
    </row>
    <row r="927" spans="1:6" ht="12.75">
      <c r="A927" s="240"/>
      <c r="B927" s="240"/>
      <c r="C927" s="196"/>
      <c r="D927" s="196"/>
      <c r="E927" s="196"/>
      <c r="F927" s="196"/>
    </row>
    <row r="928" spans="1:6" ht="12.75">
      <c r="A928" s="240"/>
      <c r="B928" s="240"/>
      <c r="C928" s="196"/>
      <c r="D928" s="196"/>
      <c r="E928" s="196"/>
      <c r="F928" s="196"/>
    </row>
    <row r="929" spans="1:6" ht="12.75">
      <c r="A929" s="240"/>
      <c r="B929" s="240"/>
      <c r="C929" s="196"/>
      <c r="D929" s="196"/>
      <c r="E929" s="196"/>
      <c r="F929" s="196"/>
    </row>
    <row r="930" spans="1:6" ht="12.75">
      <c r="A930" s="240"/>
      <c r="B930" s="240"/>
      <c r="C930" s="196"/>
      <c r="D930" s="196"/>
      <c r="E930" s="196"/>
      <c r="F930" s="196"/>
    </row>
    <row r="931" spans="1:6" ht="12.75">
      <c r="A931" s="240"/>
      <c r="B931" s="240"/>
      <c r="C931" s="196"/>
      <c r="D931" s="196"/>
      <c r="E931" s="196"/>
      <c r="F931" s="196"/>
    </row>
    <row r="932" spans="1:6" ht="12.75">
      <c r="A932" s="240"/>
      <c r="B932" s="240"/>
      <c r="C932" s="196"/>
      <c r="D932" s="196"/>
      <c r="E932" s="196"/>
      <c r="F932" s="196"/>
    </row>
    <row r="933" spans="1:6" ht="12.75">
      <c r="A933" s="240"/>
      <c r="B933" s="240"/>
      <c r="C933" s="196"/>
      <c r="D933" s="196"/>
      <c r="E933" s="196"/>
      <c r="F933" s="196"/>
    </row>
    <row r="934" spans="1:6" ht="12.75">
      <c r="A934" s="240"/>
      <c r="B934" s="240"/>
      <c r="C934" s="196"/>
      <c r="D934" s="196"/>
      <c r="E934" s="196"/>
      <c r="F934" s="196"/>
    </row>
    <row r="935" spans="1:6" ht="12.75">
      <c r="A935" s="240"/>
      <c r="B935" s="240"/>
      <c r="C935" s="196"/>
      <c r="D935" s="196"/>
      <c r="E935" s="196"/>
      <c r="F935" s="196"/>
    </row>
    <row r="936" spans="1:6" ht="12.75">
      <c r="A936" s="240"/>
      <c r="B936" s="240"/>
      <c r="C936" s="196"/>
      <c r="D936" s="196"/>
      <c r="E936" s="196"/>
      <c r="F936" s="196"/>
    </row>
    <row r="937" spans="1:6" ht="12.75">
      <c r="A937" s="240"/>
      <c r="B937" s="240"/>
      <c r="C937" s="196"/>
      <c r="D937" s="196"/>
      <c r="E937" s="196"/>
      <c r="F937" s="196"/>
    </row>
    <row r="938" spans="1:6" ht="12.75">
      <c r="A938" s="240"/>
      <c r="B938" s="240"/>
      <c r="C938" s="196"/>
      <c r="D938" s="196"/>
      <c r="E938" s="196"/>
      <c r="F938" s="196"/>
    </row>
    <row r="939" spans="1:6" ht="12.75">
      <c r="A939" s="240"/>
      <c r="B939" s="240"/>
      <c r="C939" s="196"/>
      <c r="D939" s="196"/>
      <c r="E939" s="196"/>
      <c r="F939" s="196"/>
    </row>
    <row r="940" spans="1:6" ht="12.75">
      <c r="A940" s="240"/>
      <c r="B940" s="240"/>
      <c r="C940" s="196"/>
      <c r="D940" s="196"/>
      <c r="E940" s="196"/>
      <c r="F940" s="196"/>
    </row>
    <row r="941" spans="1:6" ht="12.75">
      <c r="A941" s="240"/>
      <c r="B941" s="240"/>
      <c r="C941" s="196"/>
      <c r="D941" s="196"/>
      <c r="E941" s="196"/>
      <c r="F941" s="196"/>
    </row>
    <row r="942" spans="1:6" ht="12.75">
      <c r="A942" s="240"/>
      <c r="B942" s="240"/>
      <c r="C942" s="196"/>
      <c r="D942" s="196"/>
      <c r="E942" s="196"/>
      <c r="F942" s="196"/>
    </row>
    <row r="943" spans="1:6" ht="12.75">
      <c r="A943" s="240"/>
      <c r="B943" s="240"/>
      <c r="C943" s="196"/>
      <c r="D943" s="196"/>
      <c r="E943" s="196"/>
      <c r="F943" s="196"/>
    </row>
    <row r="944" spans="1:6" ht="12.75">
      <c r="A944" s="240"/>
      <c r="B944" s="240"/>
      <c r="C944" s="196"/>
      <c r="D944" s="196"/>
      <c r="E944" s="196"/>
      <c r="F944" s="196"/>
    </row>
    <row r="945" spans="1:6" ht="12.75">
      <c r="A945" s="240"/>
      <c r="B945" s="240"/>
      <c r="C945" s="196"/>
      <c r="D945" s="196"/>
      <c r="E945" s="196"/>
      <c r="F945" s="196"/>
    </row>
    <row r="946" spans="1:6" ht="12.75">
      <c r="A946" s="240"/>
      <c r="B946" s="240"/>
      <c r="C946" s="196"/>
      <c r="D946" s="196"/>
      <c r="E946" s="196"/>
      <c r="F946" s="196"/>
    </row>
    <row r="947" spans="1:6" ht="12.75">
      <c r="A947" s="240"/>
      <c r="B947" s="240"/>
      <c r="C947" s="196"/>
      <c r="D947" s="196"/>
      <c r="E947" s="196"/>
      <c r="F947" s="196"/>
    </row>
    <row r="948" spans="1:6" ht="12.75">
      <c r="A948" s="240"/>
      <c r="B948" s="240"/>
      <c r="C948" s="196"/>
      <c r="D948" s="196"/>
      <c r="E948" s="196"/>
      <c r="F948" s="196"/>
    </row>
    <row r="949" spans="1:6" ht="12.75">
      <c r="A949" s="240"/>
      <c r="B949" s="240"/>
      <c r="C949" s="196"/>
      <c r="D949" s="196"/>
      <c r="E949" s="196"/>
      <c r="F949" s="196"/>
    </row>
    <row r="950" spans="1:6" ht="12.75">
      <c r="A950" s="240"/>
      <c r="B950" s="240"/>
      <c r="C950" s="196"/>
      <c r="D950" s="196"/>
      <c r="E950" s="196"/>
      <c r="F950" s="196"/>
    </row>
    <row r="951" spans="1:6" ht="12.75">
      <c r="A951" s="240"/>
      <c r="B951" s="240"/>
      <c r="C951" s="196"/>
      <c r="D951" s="196"/>
      <c r="E951" s="196"/>
      <c r="F951" s="196"/>
    </row>
    <row r="952" spans="1:6" ht="12.75">
      <c r="A952" s="240"/>
      <c r="B952" s="240"/>
      <c r="C952" s="196"/>
      <c r="D952" s="196"/>
      <c r="E952" s="196"/>
      <c r="F952" s="196"/>
    </row>
    <row r="953" spans="1:6" ht="12.75">
      <c r="A953" s="240"/>
      <c r="B953" s="240"/>
      <c r="C953" s="196"/>
      <c r="D953" s="196"/>
      <c r="E953" s="196"/>
      <c r="F953" s="196"/>
    </row>
    <row r="954" spans="1:6" ht="12.75">
      <c r="A954" s="240"/>
      <c r="B954" s="240"/>
      <c r="C954" s="196"/>
      <c r="D954" s="196"/>
      <c r="E954" s="196"/>
      <c r="F954" s="196"/>
    </row>
    <row r="955" spans="1:6" ht="12.75">
      <c r="A955" s="240"/>
      <c r="B955" s="240"/>
      <c r="C955" s="196"/>
      <c r="D955" s="196"/>
      <c r="E955" s="196"/>
      <c r="F955" s="196"/>
    </row>
    <row r="956" spans="1:6" ht="12.75">
      <c r="A956" s="240"/>
      <c r="B956" s="240"/>
      <c r="C956" s="196"/>
      <c r="D956" s="196"/>
      <c r="E956" s="196"/>
      <c r="F956" s="196"/>
    </row>
    <row r="957" spans="1:6" ht="12.75">
      <c r="A957" s="240"/>
      <c r="B957" s="240"/>
      <c r="C957" s="196"/>
      <c r="D957" s="196"/>
      <c r="E957" s="196"/>
      <c r="F957" s="196"/>
    </row>
    <row r="958" spans="1:6" ht="12.75">
      <c r="A958" s="240"/>
      <c r="B958" s="240"/>
      <c r="C958" s="196"/>
      <c r="D958" s="196"/>
      <c r="E958" s="196"/>
      <c r="F958" s="196"/>
    </row>
    <row r="959" spans="1:6" ht="12.75">
      <c r="A959" s="240"/>
      <c r="B959" s="240"/>
      <c r="C959" s="196"/>
      <c r="D959" s="196"/>
      <c r="E959" s="196"/>
      <c r="F959" s="196"/>
    </row>
    <row r="960" spans="1:6" ht="12.75">
      <c r="A960" s="240"/>
      <c r="B960" s="240"/>
      <c r="C960" s="196"/>
      <c r="D960" s="196"/>
      <c r="E960" s="196"/>
      <c r="F960" s="196"/>
    </row>
    <row r="961" spans="1:6" ht="12.75">
      <c r="A961" s="240"/>
      <c r="B961" s="240"/>
      <c r="C961" s="196"/>
      <c r="D961" s="196"/>
      <c r="E961" s="196"/>
      <c r="F961" s="196"/>
    </row>
    <row r="962" spans="1:6" ht="12.75">
      <c r="A962" s="240"/>
      <c r="B962" s="240"/>
      <c r="C962" s="196"/>
      <c r="D962" s="196"/>
      <c r="E962" s="196"/>
      <c r="F962" s="196"/>
    </row>
    <row r="963" spans="1:6" ht="12.75">
      <c r="A963" s="240"/>
      <c r="B963" s="240"/>
      <c r="C963" s="196"/>
      <c r="D963" s="196"/>
      <c r="E963" s="196"/>
      <c r="F963" s="196"/>
    </row>
    <row r="964" spans="1:6" ht="12.75">
      <c r="A964" s="240"/>
      <c r="B964" s="240"/>
      <c r="C964" s="196"/>
      <c r="D964" s="196"/>
      <c r="E964" s="196"/>
      <c r="F964" s="196"/>
    </row>
    <row r="965" spans="1:6" ht="12.75">
      <c r="A965" s="240"/>
      <c r="B965" s="240"/>
      <c r="C965" s="196"/>
      <c r="D965" s="196"/>
      <c r="E965" s="196"/>
      <c r="F965" s="196"/>
    </row>
    <row r="966" spans="1:6" ht="12.75">
      <c r="A966" s="240"/>
      <c r="B966" s="240"/>
      <c r="C966" s="196"/>
      <c r="D966" s="196"/>
      <c r="E966" s="196"/>
      <c r="F966" s="196"/>
    </row>
    <row r="967" spans="1:6" ht="12.75">
      <c r="A967" s="240"/>
      <c r="B967" s="240"/>
      <c r="C967" s="196"/>
      <c r="D967" s="196"/>
      <c r="E967" s="196"/>
      <c r="F967" s="196"/>
    </row>
    <row r="968" spans="1:6" ht="12.75">
      <c r="A968" s="240"/>
      <c r="B968" s="240"/>
      <c r="C968" s="196"/>
      <c r="D968" s="196"/>
      <c r="E968" s="196"/>
      <c r="F968" s="196"/>
    </row>
    <row r="969" spans="1:6" ht="12.75">
      <c r="A969" s="240"/>
      <c r="B969" s="240"/>
      <c r="C969" s="196"/>
      <c r="D969" s="196"/>
      <c r="E969" s="196"/>
      <c r="F969" s="196"/>
    </row>
    <row r="970" spans="1:6" ht="12.75">
      <c r="A970" s="240"/>
      <c r="B970" s="240"/>
      <c r="C970" s="196"/>
      <c r="D970" s="196"/>
      <c r="E970" s="196"/>
      <c r="F970" s="196"/>
    </row>
    <row r="971" spans="1:6" ht="12.75">
      <c r="A971" s="240"/>
      <c r="B971" s="240"/>
      <c r="C971" s="196"/>
      <c r="D971" s="196"/>
      <c r="E971" s="196"/>
      <c r="F971" s="196"/>
    </row>
    <row r="972" spans="1:6" ht="12.75">
      <c r="A972" s="240"/>
      <c r="B972" s="240"/>
      <c r="C972" s="196"/>
      <c r="D972" s="196"/>
      <c r="E972" s="196"/>
      <c r="F972" s="196"/>
    </row>
    <row r="973" spans="1:6" ht="12.75">
      <c r="A973" s="240"/>
      <c r="B973" s="240"/>
      <c r="C973" s="196"/>
      <c r="D973" s="196"/>
      <c r="E973" s="196"/>
      <c r="F973" s="196"/>
    </row>
    <row r="974" spans="1:6" ht="12.75">
      <c r="A974" s="240"/>
      <c r="B974" s="240"/>
      <c r="C974" s="196"/>
      <c r="D974" s="196"/>
      <c r="E974" s="196"/>
      <c r="F974" s="196"/>
    </row>
    <row r="975" spans="1:6" ht="12.75">
      <c r="A975" s="240"/>
      <c r="B975" s="240"/>
      <c r="C975" s="196"/>
      <c r="D975" s="196"/>
      <c r="E975" s="196"/>
      <c r="F975" s="196"/>
    </row>
    <row r="976" spans="1:6" ht="12.75">
      <c r="A976" s="240"/>
      <c r="B976" s="240"/>
      <c r="C976" s="196"/>
      <c r="D976" s="196"/>
      <c r="E976" s="196"/>
      <c r="F976" s="196"/>
    </row>
    <row r="977" spans="1:6" ht="12.75">
      <c r="A977" s="240"/>
      <c r="B977" s="240"/>
      <c r="C977" s="196"/>
      <c r="D977" s="196"/>
      <c r="E977" s="196"/>
      <c r="F977" s="196"/>
    </row>
    <row r="978" spans="1:6" ht="12.75">
      <c r="A978" s="240"/>
      <c r="B978" s="240"/>
      <c r="C978" s="196"/>
      <c r="D978" s="196"/>
      <c r="E978" s="196"/>
      <c r="F978" s="196"/>
    </row>
    <row r="979" spans="1:6" ht="12.75">
      <c r="A979" s="240"/>
      <c r="B979" s="240"/>
      <c r="C979" s="196"/>
      <c r="D979" s="196"/>
      <c r="E979" s="196"/>
      <c r="F979" s="196"/>
    </row>
    <row r="980" spans="1:6" ht="12.75">
      <c r="A980" s="240"/>
      <c r="B980" s="240"/>
      <c r="C980" s="196"/>
      <c r="D980" s="196"/>
      <c r="E980" s="196"/>
      <c r="F980" s="196"/>
    </row>
    <row r="981" spans="1:6" ht="12.75">
      <c r="A981" s="240"/>
      <c r="B981" s="240"/>
      <c r="C981" s="196"/>
      <c r="D981" s="196"/>
      <c r="E981" s="196"/>
      <c r="F981" s="196"/>
    </row>
    <row r="982" spans="1:6" ht="12.75">
      <c r="A982" s="240"/>
      <c r="B982" s="240"/>
      <c r="C982" s="196"/>
      <c r="D982" s="196"/>
      <c r="E982" s="196"/>
      <c r="F982" s="196"/>
    </row>
    <row r="983" spans="1:6" ht="12.75">
      <c r="A983" s="240"/>
      <c r="B983" s="240"/>
      <c r="C983" s="196"/>
      <c r="D983" s="196"/>
      <c r="E983" s="196"/>
      <c r="F983" s="196"/>
    </row>
    <row r="984" spans="1:6" ht="12.75">
      <c r="A984" s="240"/>
      <c r="B984" s="240"/>
      <c r="C984" s="196"/>
      <c r="D984" s="196"/>
      <c r="E984" s="196"/>
      <c r="F984" s="196"/>
    </row>
    <row r="985" spans="1:6" ht="12.75">
      <c r="A985" s="240"/>
      <c r="B985" s="240"/>
      <c r="C985" s="196"/>
      <c r="D985" s="196"/>
      <c r="E985" s="196"/>
      <c r="F985" s="196"/>
    </row>
    <row r="986" spans="1:6" ht="12.75">
      <c r="A986" s="240"/>
      <c r="B986" s="240"/>
      <c r="C986" s="196"/>
      <c r="D986" s="196"/>
      <c r="E986" s="196"/>
      <c r="F986" s="196"/>
    </row>
    <row r="987" spans="1:6" ht="12.75">
      <c r="A987" s="240"/>
      <c r="B987" s="240"/>
      <c r="C987" s="196"/>
      <c r="D987" s="196"/>
      <c r="E987" s="196"/>
      <c r="F987" s="196"/>
    </row>
    <row r="988" spans="1:6" ht="12.75">
      <c r="A988" s="240"/>
      <c r="B988" s="240"/>
      <c r="C988" s="196"/>
      <c r="D988" s="196"/>
      <c r="E988" s="196"/>
      <c r="F988" s="196"/>
    </row>
    <row r="989" spans="1:6" ht="12.75">
      <c r="A989" s="240"/>
      <c r="B989" s="240"/>
      <c r="C989" s="196"/>
      <c r="D989" s="196"/>
      <c r="E989" s="196"/>
      <c r="F989" s="196"/>
    </row>
    <row r="990" spans="1:6" ht="12.75">
      <c r="A990" s="240"/>
      <c r="B990" s="240"/>
      <c r="C990" s="196"/>
      <c r="D990" s="196"/>
      <c r="E990" s="196"/>
      <c r="F990" s="196"/>
    </row>
    <row r="991" spans="1:6" ht="12.75">
      <c r="A991" s="240"/>
      <c r="B991" s="240"/>
      <c r="C991" s="196"/>
      <c r="D991" s="196"/>
      <c r="E991" s="196"/>
      <c r="F991" s="196"/>
    </row>
    <row r="992" spans="1:6" ht="12.75">
      <c r="A992" s="240"/>
      <c r="B992" s="240"/>
      <c r="C992" s="196"/>
      <c r="D992" s="196"/>
      <c r="E992" s="196"/>
      <c r="F992" s="196"/>
    </row>
    <row r="993" spans="1:6" ht="12.75">
      <c r="A993" s="240"/>
      <c r="B993" s="240"/>
      <c r="C993" s="196"/>
      <c r="D993" s="196"/>
      <c r="E993" s="196"/>
      <c r="F993" s="196"/>
    </row>
    <row r="994" spans="1:6" ht="12.75">
      <c r="A994" s="240"/>
      <c r="B994" s="240"/>
      <c r="C994" s="196"/>
      <c r="D994" s="196"/>
      <c r="E994" s="196"/>
      <c r="F994" s="196"/>
    </row>
    <row r="995" spans="1:6" ht="12.75">
      <c r="A995" s="240"/>
      <c r="B995" s="240"/>
      <c r="C995" s="196"/>
      <c r="D995" s="196"/>
      <c r="E995" s="196"/>
      <c r="F995" s="196"/>
    </row>
    <row r="996" spans="1:6" ht="12.75">
      <c r="A996" s="240"/>
      <c r="B996" s="240"/>
      <c r="C996" s="196"/>
      <c r="D996" s="196"/>
      <c r="E996" s="196"/>
      <c r="F996" s="196"/>
    </row>
    <row r="997" spans="1:6" ht="12.75">
      <c r="A997" s="240"/>
      <c r="B997" s="240"/>
      <c r="C997" s="196"/>
      <c r="D997" s="196"/>
      <c r="E997" s="196"/>
      <c r="F997" s="196"/>
    </row>
    <row r="998" spans="1:6" ht="12.75">
      <c r="A998" s="240"/>
      <c r="B998" s="240"/>
      <c r="C998" s="196"/>
      <c r="D998" s="196"/>
      <c r="E998" s="196"/>
      <c r="F998" s="196"/>
    </row>
    <row r="999" spans="1:6" ht="12.75">
      <c r="A999" s="240"/>
      <c r="B999" s="240"/>
      <c r="C999" s="196"/>
      <c r="D999" s="196"/>
      <c r="E999" s="196"/>
      <c r="F999" s="196"/>
    </row>
    <row r="1000" spans="1:6" ht="12.75">
      <c r="A1000" s="240"/>
      <c r="B1000" s="240"/>
      <c r="C1000" s="196"/>
      <c r="D1000" s="196"/>
      <c r="E1000" s="196"/>
      <c r="F1000" s="196"/>
    </row>
    <row r="1001" spans="1:6" ht="12.75">
      <c r="A1001" s="240"/>
      <c r="B1001" s="240"/>
      <c r="C1001" s="196"/>
    </row>
    <row r="1002" spans="1:6" ht="12.75">
      <c r="A1002" s="240"/>
      <c r="B1002" s="240"/>
      <c r="C1002" s="196"/>
    </row>
  </sheetData>
  <mergeCells count="8">
    <mergeCell ref="E16:J17"/>
    <mergeCell ref="A1:K1"/>
    <mergeCell ref="A2:K2"/>
    <mergeCell ref="J3:K3"/>
    <mergeCell ref="F4:H4"/>
    <mergeCell ref="E8:K9"/>
    <mergeCell ref="H10:K11"/>
    <mergeCell ref="E12:K13"/>
  </mergeCells>
  <hyperlinks>
    <hyperlink ref="A2" location="'Target Precision'!A1" display="Instructions: Enter radius^2 of each shot.  (This can be calculated and copied from target Precision sheet, column G.)" xr:uid="{00000000-0004-0000-0600-000000000000}"/>
  </hyperlink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L1003"/>
  <sheetViews>
    <sheetView showGridLines="0" workbookViewId="0">
      <selection sqref="A1:L1"/>
    </sheetView>
  </sheetViews>
  <sheetFormatPr defaultColWidth="12.59765625" defaultRowHeight="15.75" customHeight="1"/>
  <cols>
    <col min="1" max="1" width="10.46484375" customWidth="1"/>
    <col min="2" max="2" width="13.3984375" customWidth="1"/>
    <col min="4" max="4" width="13.59765625" customWidth="1"/>
    <col min="7" max="7" width="9.265625" customWidth="1"/>
    <col min="10" max="10" width="10.1328125" customWidth="1"/>
    <col min="11" max="11" width="25.86328125" customWidth="1"/>
    <col min="12" max="12" width="17.46484375" customWidth="1"/>
  </cols>
  <sheetData>
    <row r="1" spans="1:12">
      <c r="A1" s="353" t="s">
        <v>142</v>
      </c>
      <c r="B1" s="329"/>
      <c r="C1" s="329"/>
      <c r="D1" s="329"/>
      <c r="E1" s="329"/>
      <c r="F1" s="329"/>
      <c r="G1" s="329"/>
      <c r="H1" s="329"/>
      <c r="I1" s="329"/>
      <c r="J1" s="329"/>
      <c r="K1" s="329"/>
      <c r="L1" s="329"/>
    </row>
    <row r="2" spans="1:12">
      <c r="A2" s="354" t="s">
        <v>143</v>
      </c>
      <c r="B2" s="329"/>
      <c r="C2" s="329"/>
      <c r="D2" s="329"/>
      <c r="E2" s="329"/>
      <c r="F2" s="329"/>
      <c r="G2" s="329"/>
      <c r="H2" s="329"/>
      <c r="I2" s="329"/>
      <c r="J2" s="329"/>
      <c r="K2" s="329"/>
      <c r="L2" s="329"/>
    </row>
    <row r="3" spans="1:12">
      <c r="A3" s="346" t="s">
        <v>144</v>
      </c>
      <c r="B3" s="331"/>
      <c r="C3" s="331"/>
      <c r="D3" s="331"/>
      <c r="E3" s="331"/>
      <c r="F3" s="331"/>
      <c r="G3" s="331"/>
      <c r="H3" s="331"/>
      <c r="I3" s="331"/>
      <c r="J3" s="331"/>
      <c r="K3" s="331"/>
      <c r="L3" s="331"/>
    </row>
    <row r="4" spans="1:12" ht="15.75" customHeight="1">
      <c r="A4" s="167" t="s">
        <v>61</v>
      </c>
      <c r="B4" s="117" t="s">
        <v>62</v>
      </c>
      <c r="C4" s="241" t="s">
        <v>63</v>
      </c>
      <c r="D4" s="355" t="s">
        <v>83</v>
      </c>
      <c r="E4" s="329"/>
      <c r="F4" s="169">
        <f>TAN(2*PI()/21600)*VLOOKUP(B4,'Target Precision'!O:Q,3,FALSE)/VLOOKUP(C4,'Target Precision'!O:Q,3,FALSE)</f>
        <v>1.0471975807331373E-2</v>
      </c>
      <c r="G4" s="356" t="s">
        <v>90</v>
      </c>
      <c r="H4" s="343"/>
      <c r="I4" s="343"/>
      <c r="J4" s="343"/>
      <c r="K4" s="5"/>
      <c r="L4" s="5"/>
    </row>
    <row r="5" spans="1:12" ht="15.75" customHeight="1">
      <c r="A5" s="242" t="s">
        <v>145</v>
      </c>
      <c r="B5" s="122" t="s">
        <v>68</v>
      </c>
      <c r="C5" s="243" t="s">
        <v>146</v>
      </c>
      <c r="D5" s="244" t="s">
        <v>147</v>
      </c>
      <c r="E5" s="245" t="s">
        <v>96</v>
      </c>
      <c r="F5" s="5"/>
      <c r="G5" s="171"/>
      <c r="H5" s="172" t="s">
        <v>97</v>
      </c>
      <c r="I5" s="173">
        <f>2*SUM(E:E)</f>
        <v>1.3169068119261882</v>
      </c>
      <c r="J5" s="171"/>
      <c r="K5" s="5"/>
      <c r="L5" s="5"/>
    </row>
    <row r="6" spans="1:12" ht="15.75" customHeight="1">
      <c r="A6" s="127">
        <v>1</v>
      </c>
      <c r="B6" s="174">
        <v>100</v>
      </c>
      <c r="C6" s="130">
        <v>0.12</v>
      </c>
      <c r="D6" s="131">
        <f t="shared" ref="D6:D260" si="0">IFERROR(C6/(B6*$F$4),"")</f>
        <v>0.11459155579407342</v>
      </c>
      <c r="E6" s="131">
        <f>IF(ISBLANK(C6),"",POWER(D6/2,2))</f>
        <v>3.28280616482656E-3</v>
      </c>
      <c r="F6" s="5"/>
      <c r="G6" s="171"/>
      <c r="H6" s="172" t="s">
        <v>99</v>
      </c>
      <c r="I6" s="172">
        <f>2*COUNT(E:E)</f>
        <v>20</v>
      </c>
      <c r="J6" s="171"/>
      <c r="K6" s="5"/>
      <c r="L6" s="5"/>
    </row>
    <row r="7" spans="1:12" ht="15.75" customHeight="1">
      <c r="A7" s="246">
        <v>2</v>
      </c>
      <c r="B7" s="174">
        <v>100</v>
      </c>
      <c r="C7" s="241">
        <v>0.92</v>
      </c>
      <c r="D7" s="131">
        <f t="shared" si="0"/>
        <v>0.87853526108789626</v>
      </c>
      <c r="E7" s="131">
        <f t="shared" ref="E7:E70" si="1">IF(ISBLANK(C7),"",POWER(D7/2,2))</f>
        <v>0.1929560512436945</v>
      </c>
      <c r="F7" s="5"/>
      <c r="G7" s="171"/>
      <c r="H7" s="172" t="s">
        <v>102</v>
      </c>
      <c r="I7" s="172">
        <f>COUNT(E:E)</f>
        <v>10</v>
      </c>
      <c r="J7" s="175"/>
      <c r="K7" s="5"/>
      <c r="L7" s="5"/>
    </row>
    <row r="8" spans="1:12" ht="15.75" customHeight="1">
      <c r="A8" s="127">
        <v>3</v>
      </c>
      <c r="B8" s="174">
        <v>100</v>
      </c>
      <c r="C8" s="241">
        <v>0.76</v>
      </c>
      <c r="D8" s="131">
        <f t="shared" si="0"/>
        <v>0.72574652002913165</v>
      </c>
      <c r="E8" s="131">
        <f t="shared" si="1"/>
        <v>0.13167700283359871</v>
      </c>
      <c r="F8" s="5"/>
      <c r="G8" s="171"/>
      <c r="H8" s="176" t="s">
        <v>101</v>
      </c>
      <c r="I8" s="172">
        <f>2*(I6-I7)+1</f>
        <v>21</v>
      </c>
      <c r="J8" s="177" t="s">
        <v>105</v>
      </c>
      <c r="K8" s="5"/>
      <c r="L8" s="5"/>
    </row>
    <row r="9" spans="1:12" ht="15.75" customHeight="1">
      <c r="A9" s="246">
        <v>4</v>
      </c>
      <c r="B9" s="174">
        <v>100</v>
      </c>
      <c r="C9" s="241">
        <v>0.44</v>
      </c>
      <c r="D9" s="131">
        <f t="shared" si="0"/>
        <v>0.42016903791160254</v>
      </c>
      <c r="E9" s="131">
        <f t="shared" si="1"/>
        <v>4.4135505104890421E-2</v>
      </c>
      <c r="F9" s="5"/>
      <c r="G9" s="179"/>
      <c r="H9" s="180" t="s">
        <v>107</v>
      </c>
      <c r="I9" s="181">
        <f>EXP(GAMMALN((I8-1)/2) - LN(SQRT(2/(I8-1))) - GAMMALN(I8/2))</f>
        <v>1.0125731934113182</v>
      </c>
      <c r="J9" s="177" t="s">
        <v>108</v>
      </c>
      <c r="K9" s="5"/>
      <c r="L9" s="5"/>
    </row>
    <row r="10" spans="1:12" ht="15.75" customHeight="1">
      <c r="A10" s="127">
        <v>5</v>
      </c>
      <c r="B10" s="174">
        <v>100</v>
      </c>
      <c r="C10" s="241">
        <v>0.63</v>
      </c>
      <c r="D10" s="131">
        <f t="shared" si="0"/>
        <v>0.60160566791888548</v>
      </c>
      <c r="E10" s="131">
        <f t="shared" si="1"/>
        <v>9.0482344918032073E-2</v>
      </c>
      <c r="F10" s="5"/>
      <c r="G10" s="182"/>
      <c r="H10" s="183" t="s">
        <v>110</v>
      </c>
      <c r="I10" s="184">
        <f>I9*SQRT(I5/(I8-1))</f>
        <v>0.25982979462478833</v>
      </c>
      <c r="J10" s="177" t="s">
        <v>111</v>
      </c>
      <c r="K10" s="5"/>
      <c r="L10" s="5"/>
    </row>
    <row r="11" spans="1:12" ht="15.75" customHeight="1">
      <c r="A11" s="246">
        <v>6</v>
      </c>
      <c r="B11" s="174">
        <v>100</v>
      </c>
      <c r="C11" s="241">
        <v>0.64</v>
      </c>
      <c r="D11" s="131">
        <f t="shared" si="0"/>
        <v>0.61115496423505822</v>
      </c>
      <c r="E11" s="131">
        <f t="shared" si="1"/>
        <v>9.3377597577288821E-2</v>
      </c>
      <c r="F11" s="5"/>
      <c r="G11" s="182"/>
      <c r="H11" s="183" t="s">
        <v>112</v>
      </c>
      <c r="I11" s="184">
        <f>SQRT(I5/CHIINV(0.95,I8-1))</f>
        <v>0.34837454514700644</v>
      </c>
      <c r="J11" s="177" t="s">
        <v>113</v>
      </c>
      <c r="K11" s="5"/>
      <c r="L11" s="5"/>
    </row>
    <row r="12" spans="1:12" ht="15.75" customHeight="1">
      <c r="A12" s="127">
        <v>7</v>
      </c>
      <c r="B12" s="174">
        <v>100</v>
      </c>
      <c r="C12" s="241">
        <v>0.31</v>
      </c>
      <c r="D12" s="131">
        <f t="shared" si="0"/>
        <v>0.29602818580135631</v>
      </c>
      <c r="E12" s="131">
        <f t="shared" si="1"/>
        <v>2.1908171697210585E-2</v>
      </c>
      <c r="F12" s="5"/>
      <c r="G12" s="171"/>
      <c r="H12" s="185" t="s">
        <v>114</v>
      </c>
      <c r="I12" s="186">
        <f>ROUND(10*I11,0)</f>
        <v>3</v>
      </c>
      <c r="J12" s="177" t="s">
        <v>115</v>
      </c>
      <c r="K12" s="5"/>
      <c r="L12" s="5"/>
    </row>
    <row r="13" spans="1:12">
      <c r="A13" s="246">
        <v>8</v>
      </c>
      <c r="B13" s="174">
        <v>100</v>
      </c>
      <c r="C13" s="241">
        <v>0.4</v>
      </c>
      <c r="D13" s="131">
        <f t="shared" si="0"/>
        <v>0.38197185264691141</v>
      </c>
      <c r="E13" s="131">
        <f t="shared" si="1"/>
        <v>3.6475624053628454E-2</v>
      </c>
      <c r="F13" s="5"/>
      <c r="G13" s="5"/>
      <c r="H13" s="5"/>
      <c r="I13" s="5"/>
      <c r="J13" s="5"/>
      <c r="K13" s="5"/>
      <c r="L13" s="5"/>
    </row>
    <row r="14" spans="1:12">
      <c r="A14" s="127">
        <v>9</v>
      </c>
      <c r="B14" s="174">
        <v>100</v>
      </c>
      <c r="C14" s="241">
        <v>0.41</v>
      </c>
      <c r="D14" s="131">
        <f t="shared" si="0"/>
        <v>0.39152114896308415</v>
      </c>
      <c r="E14" s="131">
        <f t="shared" si="1"/>
        <v>3.8322202521343385E-2</v>
      </c>
      <c r="F14" s="5"/>
      <c r="G14" s="5"/>
      <c r="H14" s="5"/>
      <c r="I14" s="5"/>
      <c r="J14" s="5"/>
      <c r="K14" s="5"/>
      <c r="L14" s="5"/>
    </row>
    <row r="15" spans="1:12">
      <c r="A15" s="246">
        <v>10</v>
      </c>
      <c r="B15" s="174">
        <v>100</v>
      </c>
      <c r="C15" s="247">
        <v>0.16</v>
      </c>
      <c r="D15" s="131">
        <f t="shared" si="0"/>
        <v>0.15278874105876455</v>
      </c>
      <c r="E15" s="131">
        <f t="shared" si="1"/>
        <v>5.8360998485805513E-3</v>
      </c>
      <c r="F15" s="5"/>
      <c r="G15" s="5"/>
      <c r="H15" s="5"/>
      <c r="I15" s="5"/>
      <c r="J15" s="5"/>
      <c r="K15" s="5"/>
      <c r="L15" s="5"/>
    </row>
    <row r="16" spans="1:12">
      <c r="A16" s="246"/>
      <c r="B16" s="118"/>
      <c r="C16" s="247"/>
      <c r="D16" s="131" t="str">
        <f t="shared" si="0"/>
        <v/>
      </c>
      <c r="E16" s="131" t="str">
        <f t="shared" si="1"/>
        <v/>
      </c>
      <c r="F16" s="5"/>
      <c r="G16" s="5"/>
      <c r="H16" s="5"/>
      <c r="I16" s="5"/>
      <c r="J16" s="5"/>
      <c r="K16" s="5"/>
      <c r="L16" s="5"/>
    </row>
    <row r="17" spans="1:12">
      <c r="A17" s="246"/>
      <c r="B17" s="118"/>
      <c r="C17" s="247"/>
      <c r="D17" s="131" t="str">
        <f t="shared" si="0"/>
        <v/>
      </c>
      <c r="E17" s="131" t="str">
        <f t="shared" si="1"/>
        <v/>
      </c>
      <c r="F17" s="5"/>
      <c r="G17" s="5"/>
      <c r="H17" s="5"/>
      <c r="I17" s="5"/>
      <c r="J17" s="5"/>
      <c r="K17" s="5"/>
      <c r="L17" s="5"/>
    </row>
    <row r="18" spans="1:12">
      <c r="A18" s="246"/>
      <c r="B18" s="118"/>
      <c r="C18" s="247"/>
      <c r="D18" s="131" t="str">
        <f t="shared" si="0"/>
        <v/>
      </c>
      <c r="E18" s="131" t="str">
        <f t="shared" si="1"/>
        <v/>
      </c>
      <c r="F18" s="5"/>
      <c r="G18" s="5"/>
      <c r="H18" s="5"/>
      <c r="I18" s="5"/>
      <c r="J18" s="5"/>
      <c r="K18" s="5"/>
      <c r="L18" s="5"/>
    </row>
    <row r="19" spans="1:12">
      <c r="A19" s="246"/>
      <c r="B19" s="118"/>
      <c r="C19" s="247"/>
      <c r="D19" s="131" t="str">
        <f t="shared" si="0"/>
        <v/>
      </c>
      <c r="E19" s="131" t="str">
        <f t="shared" si="1"/>
        <v/>
      </c>
      <c r="F19" s="5"/>
      <c r="G19" s="5"/>
      <c r="H19" s="5"/>
      <c r="I19" s="5"/>
      <c r="J19" s="5"/>
      <c r="K19" s="5"/>
      <c r="L19" s="5"/>
    </row>
    <row r="20" spans="1:12">
      <c r="A20" s="246"/>
      <c r="B20" s="118"/>
      <c r="C20" s="247"/>
      <c r="D20" s="131" t="str">
        <f t="shared" si="0"/>
        <v/>
      </c>
      <c r="E20" s="131" t="str">
        <f t="shared" si="1"/>
        <v/>
      </c>
      <c r="F20" s="5"/>
      <c r="G20" s="5"/>
      <c r="H20" s="5"/>
      <c r="I20" s="5"/>
      <c r="J20" s="5"/>
      <c r="K20" s="5"/>
      <c r="L20" s="5"/>
    </row>
    <row r="21" spans="1:12">
      <c r="A21" s="246"/>
      <c r="B21" s="118"/>
      <c r="C21" s="247"/>
      <c r="D21" s="131" t="str">
        <f t="shared" si="0"/>
        <v/>
      </c>
      <c r="E21" s="131" t="str">
        <f t="shared" si="1"/>
        <v/>
      </c>
      <c r="F21" s="5"/>
      <c r="G21" s="5"/>
      <c r="H21" s="5"/>
      <c r="I21" s="5"/>
      <c r="J21" s="5"/>
      <c r="K21" s="5"/>
      <c r="L21" s="5"/>
    </row>
    <row r="22" spans="1:12">
      <c r="A22" s="246"/>
      <c r="B22" s="118"/>
      <c r="C22" s="247"/>
      <c r="D22" s="131" t="str">
        <f t="shared" si="0"/>
        <v/>
      </c>
      <c r="E22" s="131" t="str">
        <f t="shared" si="1"/>
        <v/>
      </c>
      <c r="F22" s="5"/>
      <c r="G22" s="5"/>
      <c r="H22" s="5"/>
      <c r="I22" s="5"/>
      <c r="J22" s="5"/>
      <c r="K22" s="5"/>
      <c r="L22" s="5"/>
    </row>
    <row r="23" spans="1:12">
      <c r="A23" s="246"/>
      <c r="B23" s="118"/>
      <c r="C23" s="247"/>
      <c r="D23" s="131" t="str">
        <f t="shared" si="0"/>
        <v/>
      </c>
      <c r="E23" s="131" t="str">
        <f t="shared" si="1"/>
        <v/>
      </c>
      <c r="F23" s="5"/>
      <c r="G23" s="5"/>
      <c r="H23" s="5"/>
      <c r="I23" s="5"/>
      <c r="J23" s="5"/>
      <c r="K23" s="5"/>
      <c r="L23" s="5"/>
    </row>
    <row r="24" spans="1:12">
      <c r="A24" s="246"/>
      <c r="B24" s="118"/>
      <c r="C24" s="247"/>
      <c r="D24" s="131" t="str">
        <f t="shared" si="0"/>
        <v/>
      </c>
      <c r="E24" s="131" t="str">
        <f t="shared" si="1"/>
        <v/>
      </c>
      <c r="F24" s="5"/>
      <c r="G24" s="5"/>
      <c r="H24" s="5"/>
      <c r="I24" s="5"/>
      <c r="J24" s="5"/>
      <c r="K24" s="5"/>
      <c r="L24" s="5"/>
    </row>
    <row r="25" spans="1:12">
      <c r="A25" s="246"/>
      <c r="B25" s="118"/>
      <c r="C25" s="247"/>
      <c r="D25" s="131" t="str">
        <f t="shared" si="0"/>
        <v/>
      </c>
      <c r="E25" s="131" t="str">
        <f t="shared" si="1"/>
        <v/>
      </c>
      <c r="F25" s="5"/>
      <c r="G25" s="5"/>
      <c r="H25" s="5"/>
      <c r="I25" s="5"/>
      <c r="J25" s="5"/>
      <c r="K25" s="5"/>
      <c r="L25" s="5"/>
    </row>
    <row r="26" spans="1:12">
      <c r="A26" s="246"/>
      <c r="B26" s="118"/>
      <c r="C26" s="247"/>
      <c r="D26" s="131" t="str">
        <f t="shared" si="0"/>
        <v/>
      </c>
      <c r="E26" s="131" t="str">
        <f t="shared" si="1"/>
        <v/>
      </c>
      <c r="F26" s="5"/>
      <c r="G26" s="5"/>
      <c r="H26" s="5"/>
      <c r="I26" s="5"/>
      <c r="J26" s="5"/>
      <c r="K26" s="5"/>
      <c r="L26" s="5"/>
    </row>
    <row r="27" spans="1:12">
      <c r="A27" s="246"/>
      <c r="B27" s="118"/>
      <c r="C27" s="247"/>
      <c r="D27" s="131" t="str">
        <f t="shared" si="0"/>
        <v/>
      </c>
      <c r="E27" s="131" t="str">
        <f t="shared" si="1"/>
        <v/>
      </c>
      <c r="F27" s="5"/>
      <c r="G27" s="5"/>
      <c r="H27" s="5"/>
      <c r="I27" s="5"/>
      <c r="J27" s="5"/>
      <c r="K27" s="5"/>
      <c r="L27" s="5"/>
    </row>
    <row r="28" spans="1:12">
      <c r="A28" s="246"/>
      <c r="B28" s="118"/>
      <c r="C28" s="247"/>
      <c r="D28" s="131" t="str">
        <f t="shared" si="0"/>
        <v/>
      </c>
      <c r="E28" s="131" t="str">
        <f t="shared" si="1"/>
        <v/>
      </c>
      <c r="F28" s="5"/>
      <c r="G28" s="5"/>
      <c r="H28" s="5"/>
      <c r="I28" s="5"/>
      <c r="J28" s="5"/>
      <c r="K28" s="5"/>
      <c r="L28" s="5"/>
    </row>
    <row r="29" spans="1:12">
      <c r="A29" s="246"/>
      <c r="B29" s="118"/>
      <c r="C29" s="247"/>
      <c r="D29" s="131" t="str">
        <f t="shared" si="0"/>
        <v/>
      </c>
      <c r="E29" s="131" t="str">
        <f t="shared" si="1"/>
        <v/>
      </c>
      <c r="F29" s="5"/>
      <c r="G29" s="5"/>
      <c r="H29" s="5"/>
      <c r="I29" s="5"/>
      <c r="J29" s="5"/>
      <c r="K29" s="5"/>
      <c r="L29" s="5"/>
    </row>
    <row r="30" spans="1:12">
      <c r="A30" s="246"/>
      <c r="B30" s="118"/>
      <c r="C30" s="247"/>
      <c r="D30" s="131" t="str">
        <f t="shared" si="0"/>
        <v/>
      </c>
      <c r="E30" s="131" t="str">
        <f t="shared" si="1"/>
        <v/>
      </c>
      <c r="F30" s="5"/>
      <c r="G30" s="5"/>
      <c r="H30" s="5"/>
      <c r="I30" s="5"/>
      <c r="J30" s="5"/>
      <c r="K30" s="5"/>
      <c r="L30" s="5"/>
    </row>
    <row r="31" spans="1:12">
      <c r="A31" s="246"/>
      <c r="B31" s="118"/>
      <c r="C31" s="247"/>
      <c r="D31" s="131" t="str">
        <f t="shared" si="0"/>
        <v/>
      </c>
      <c r="E31" s="131" t="str">
        <f t="shared" si="1"/>
        <v/>
      </c>
      <c r="F31" s="5"/>
      <c r="G31" s="5"/>
      <c r="H31" s="5"/>
      <c r="I31" s="5"/>
      <c r="J31" s="5"/>
      <c r="K31" s="5"/>
      <c r="L31" s="5"/>
    </row>
    <row r="32" spans="1:12">
      <c r="A32" s="246"/>
      <c r="B32" s="118"/>
      <c r="C32" s="247"/>
      <c r="D32" s="131" t="str">
        <f t="shared" si="0"/>
        <v/>
      </c>
      <c r="E32" s="131" t="str">
        <f t="shared" si="1"/>
        <v/>
      </c>
      <c r="F32" s="5"/>
      <c r="G32" s="5"/>
      <c r="H32" s="5"/>
      <c r="I32" s="5"/>
      <c r="J32" s="5"/>
      <c r="K32" s="5"/>
      <c r="L32" s="5"/>
    </row>
    <row r="33" spans="1:12" ht="12.75">
      <c r="A33" s="246"/>
      <c r="B33" s="118"/>
      <c r="C33" s="247"/>
      <c r="D33" s="131" t="str">
        <f t="shared" si="0"/>
        <v/>
      </c>
      <c r="E33" s="131" t="str">
        <f t="shared" si="1"/>
        <v/>
      </c>
      <c r="F33" s="5"/>
      <c r="G33" s="5"/>
      <c r="H33" s="5"/>
      <c r="I33" s="5"/>
      <c r="J33" s="5"/>
      <c r="K33" s="5"/>
      <c r="L33" s="5"/>
    </row>
    <row r="34" spans="1:12" ht="12.75">
      <c r="A34" s="246"/>
      <c r="B34" s="118"/>
      <c r="C34" s="247"/>
      <c r="D34" s="131" t="str">
        <f t="shared" si="0"/>
        <v/>
      </c>
      <c r="E34" s="131" t="str">
        <f t="shared" si="1"/>
        <v/>
      </c>
      <c r="F34" s="5"/>
      <c r="G34" s="5"/>
      <c r="H34" s="5"/>
      <c r="I34" s="5"/>
      <c r="J34" s="5"/>
      <c r="K34" s="5"/>
      <c r="L34" s="5"/>
    </row>
    <row r="35" spans="1:12" ht="12.75">
      <c r="A35" s="246"/>
      <c r="B35" s="118"/>
      <c r="C35" s="247"/>
      <c r="D35" s="131" t="str">
        <f t="shared" si="0"/>
        <v/>
      </c>
      <c r="E35" s="131" t="str">
        <f t="shared" si="1"/>
        <v/>
      </c>
      <c r="F35" s="5"/>
      <c r="G35" s="5"/>
      <c r="H35" s="5"/>
      <c r="I35" s="5"/>
      <c r="J35" s="5"/>
      <c r="K35" s="5"/>
      <c r="L35" s="5"/>
    </row>
    <row r="36" spans="1:12" ht="12.75">
      <c r="A36" s="246"/>
      <c r="B36" s="118"/>
      <c r="C36" s="247"/>
      <c r="D36" s="131" t="str">
        <f t="shared" si="0"/>
        <v/>
      </c>
      <c r="E36" s="131" t="str">
        <f t="shared" si="1"/>
        <v/>
      </c>
      <c r="F36" s="5"/>
      <c r="G36" s="5"/>
      <c r="H36" s="5"/>
      <c r="I36" s="5"/>
      <c r="J36" s="5"/>
      <c r="K36" s="5"/>
      <c r="L36" s="5"/>
    </row>
    <row r="37" spans="1:12" ht="12.75">
      <c r="A37" s="246"/>
      <c r="B37" s="118"/>
      <c r="C37" s="247"/>
      <c r="D37" s="131" t="str">
        <f t="shared" si="0"/>
        <v/>
      </c>
      <c r="E37" s="131" t="str">
        <f t="shared" si="1"/>
        <v/>
      </c>
      <c r="F37" s="5"/>
      <c r="G37" s="5"/>
      <c r="H37" s="5"/>
      <c r="I37" s="5"/>
      <c r="J37" s="5"/>
      <c r="K37" s="5"/>
      <c r="L37" s="5"/>
    </row>
    <row r="38" spans="1:12" ht="12.75">
      <c r="A38" s="246"/>
      <c r="B38" s="118"/>
      <c r="C38" s="247"/>
      <c r="D38" s="131" t="str">
        <f t="shared" si="0"/>
        <v/>
      </c>
      <c r="E38" s="131" t="str">
        <f t="shared" si="1"/>
        <v/>
      </c>
      <c r="F38" s="5"/>
      <c r="G38" s="5"/>
      <c r="H38" s="5"/>
      <c r="I38" s="5"/>
      <c r="J38" s="5"/>
      <c r="K38" s="5"/>
      <c r="L38" s="5"/>
    </row>
    <row r="39" spans="1:12" ht="12.75">
      <c r="A39" s="246"/>
      <c r="B39" s="118"/>
      <c r="C39" s="247"/>
      <c r="D39" s="131" t="str">
        <f t="shared" si="0"/>
        <v/>
      </c>
      <c r="E39" s="131" t="str">
        <f t="shared" si="1"/>
        <v/>
      </c>
      <c r="F39" s="5"/>
      <c r="G39" s="5"/>
      <c r="H39" s="5"/>
      <c r="I39" s="5"/>
      <c r="J39" s="5"/>
      <c r="K39" s="5"/>
      <c r="L39" s="5"/>
    </row>
    <row r="40" spans="1:12" ht="12.75">
      <c r="A40" s="246"/>
      <c r="B40" s="118"/>
      <c r="C40" s="247"/>
      <c r="D40" s="131" t="str">
        <f t="shared" si="0"/>
        <v/>
      </c>
      <c r="E40" s="131" t="str">
        <f t="shared" si="1"/>
        <v/>
      </c>
      <c r="F40" s="5"/>
      <c r="G40" s="5"/>
      <c r="H40" s="5"/>
      <c r="I40" s="5"/>
      <c r="J40" s="5"/>
      <c r="K40" s="5"/>
      <c r="L40" s="5"/>
    </row>
    <row r="41" spans="1:12" ht="12.75">
      <c r="A41" s="246"/>
      <c r="B41" s="118"/>
      <c r="C41" s="247"/>
      <c r="D41" s="131" t="str">
        <f t="shared" si="0"/>
        <v/>
      </c>
      <c r="E41" s="131" t="str">
        <f t="shared" si="1"/>
        <v/>
      </c>
      <c r="F41" s="5"/>
      <c r="G41" s="5"/>
      <c r="H41" s="5"/>
      <c r="I41" s="5"/>
      <c r="J41" s="5"/>
      <c r="K41" s="5"/>
      <c r="L41" s="5"/>
    </row>
    <row r="42" spans="1:12" ht="12.75">
      <c r="A42" s="246"/>
      <c r="B42" s="118"/>
      <c r="C42" s="247"/>
      <c r="D42" s="131" t="str">
        <f t="shared" si="0"/>
        <v/>
      </c>
      <c r="E42" s="131" t="str">
        <f t="shared" si="1"/>
        <v/>
      </c>
      <c r="F42" s="5"/>
      <c r="G42" s="5"/>
      <c r="H42" s="5"/>
      <c r="I42" s="5"/>
      <c r="J42" s="5"/>
      <c r="K42" s="5"/>
      <c r="L42" s="5"/>
    </row>
    <row r="43" spans="1:12" ht="12.75">
      <c r="A43" s="246"/>
      <c r="B43" s="118"/>
      <c r="C43" s="247"/>
      <c r="D43" s="131" t="str">
        <f t="shared" si="0"/>
        <v/>
      </c>
      <c r="E43" s="131" t="str">
        <f t="shared" si="1"/>
        <v/>
      </c>
      <c r="F43" s="5"/>
      <c r="G43" s="5"/>
      <c r="H43" s="5"/>
      <c r="I43" s="5"/>
      <c r="J43" s="5"/>
      <c r="K43" s="5"/>
      <c r="L43" s="5"/>
    </row>
    <row r="44" spans="1:12" ht="12.75">
      <c r="A44" s="246"/>
      <c r="B44" s="118"/>
      <c r="C44" s="247"/>
      <c r="D44" s="131" t="str">
        <f t="shared" si="0"/>
        <v/>
      </c>
      <c r="E44" s="131" t="str">
        <f t="shared" si="1"/>
        <v/>
      </c>
      <c r="F44" s="5"/>
      <c r="G44" s="5"/>
      <c r="H44" s="5"/>
      <c r="I44" s="5"/>
      <c r="J44" s="5"/>
      <c r="K44" s="5"/>
      <c r="L44" s="5"/>
    </row>
    <row r="45" spans="1:12" ht="12.75">
      <c r="A45" s="246"/>
      <c r="B45" s="118"/>
      <c r="C45" s="247"/>
      <c r="D45" s="131" t="str">
        <f t="shared" si="0"/>
        <v/>
      </c>
      <c r="E45" s="131" t="str">
        <f t="shared" si="1"/>
        <v/>
      </c>
      <c r="F45" s="5"/>
      <c r="G45" s="5"/>
      <c r="H45" s="5"/>
      <c r="I45" s="5"/>
      <c r="J45" s="5"/>
      <c r="K45" s="5"/>
      <c r="L45" s="5"/>
    </row>
    <row r="46" spans="1:12" ht="12.75">
      <c r="A46" s="246"/>
      <c r="B46" s="118"/>
      <c r="C46" s="247"/>
      <c r="D46" s="131" t="str">
        <f t="shared" si="0"/>
        <v/>
      </c>
      <c r="E46" s="131" t="str">
        <f t="shared" si="1"/>
        <v/>
      </c>
      <c r="F46" s="5"/>
      <c r="G46" s="5"/>
      <c r="H46" s="5"/>
      <c r="I46" s="5"/>
      <c r="J46" s="5"/>
      <c r="K46" s="5"/>
      <c r="L46" s="5"/>
    </row>
    <row r="47" spans="1:12" ht="12.75">
      <c r="A47" s="246"/>
      <c r="B47" s="118"/>
      <c r="C47" s="247"/>
      <c r="D47" s="131" t="str">
        <f t="shared" si="0"/>
        <v/>
      </c>
      <c r="E47" s="131" t="str">
        <f t="shared" si="1"/>
        <v/>
      </c>
      <c r="F47" s="5"/>
      <c r="G47" s="5"/>
      <c r="H47" s="5"/>
      <c r="I47" s="5"/>
      <c r="J47" s="5"/>
      <c r="K47" s="5"/>
      <c r="L47" s="5"/>
    </row>
    <row r="48" spans="1:12" ht="12.75">
      <c r="A48" s="246"/>
      <c r="B48" s="118"/>
      <c r="C48" s="247"/>
      <c r="D48" s="131" t="str">
        <f t="shared" si="0"/>
        <v/>
      </c>
      <c r="E48" s="131" t="str">
        <f t="shared" si="1"/>
        <v/>
      </c>
      <c r="F48" s="5"/>
      <c r="G48" s="5"/>
      <c r="H48" s="5"/>
      <c r="I48" s="5"/>
      <c r="J48" s="5"/>
      <c r="K48" s="5"/>
      <c r="L48" s="5"/>
    </row>
    <row r="49" spans="1:12" ht="12.75">
      <c r="A49" s="246"/>
      <c r="B49" s="118"/>
      <c r="C49" s="247"/>
      <c r="D49" s="131" t="str">
        <f t="shared" si="0"/>
        <v/>
      </c>
      <c r="E49" s="131" t="str">
        <f t="shared" si="1"/>
        <v/>
      </c>
      <c r="F49" s="5"/>
      <c r="G49" s="5"/>
      <c r="H49" s="5"/>
      <c r="I49" s="5"/>
      <c r="J49" s="5"/>
      <c r="K49" s="5"/>
      <c r="L49" s="5"/>
    </row>
    <row r="50" spans="1:12" ht="12.75">
      <c r="A50" s="246"/>
      <c r="B50" s="118"/>
      <c r="C50" s="247"/>
      <c r="D50" s="131" t="str">
        <f t="shared" si="0"/>
        <v/>
      </c>
      <c r="E50" s="131" t="str">
        <f t="shared" si="1"/>
        <v/>
      </c>
      <c r="F50" s="5"/>
      <c r="G50" s="5"/>
      <c r="H50" s="5"/>
      <c r="I50" s="5"/>
      <c r="J50" s="5"/>
      <c r="K50" s="5"/>
      <c r="L50" s="5"/>
    </row>
    <row r="51" spans="1:12" ht="12.75">
      <c r="A51" s="246"/>
      <c r="B51" s="118"/>
      <c r="C51" s="247"/>
      <c r="D51" s="131" t="str">
        <f t="shared" si="0"/>
        <v/>
      </c>
      <c r="E51" s="131" t="str">
        <f t="shared" si="1"/>
        <v/>
      </c>
      <c r="F51" s="5"/>
      <c r="G51" s="5"/>
      <c r="H51" s="5"/>
      <c r="I51" s="5"/>
      <c r="J51" s="5"/>
      <c r="K51" s="5"/>
      <c r="L51" s="5"/>
    </row>
    <row r="52" spans="1:12" ht="12.75">
      <c r="A52" s="246"/>
      <c r="B52" s="118"/>
      <c r="C52" s="247"/>
      <c r="D52" s="131" t="str">
        <f t="shared" si="0"/>
        <v/>
      </c>
      <c r="E52" s="131" t="str">
        <f t="shared" si="1"/>
        <v/>
      </c>
      <c r="F52" s="5"/>
      <c r="G52" s="5"/>
      <c r="H52" s="5"/>
      <c r="I52" s="5"/>
      <c r="J52" s="5"/>
      <c r="K52" s="5"/>
      <c r="L52" s="5"/>
    </row>
    <row r="53" spans="1:12" ht="12.75">
      <c r="A53" s="246"/>
      <c r="B53" s="118"/>
      <c r="C53" s="247"/>
      <c r="D53" s="131" t="str">
        <f t="shared" si="0"/>
        <v/>
      </c>
      <c r="E53" s="131" t="str">
        <f t="shared" si="1"/>
        <v/>
      </c>
      <c r="F53" s="5"/>
      <c r="G53" s="5"/>
      <c r="H53" s="5"/>
      <c r="I53" s="5"/>
      <c r="J53" s="5"/>
      <c r="K53" s="5"/>
      <c r="L53" s="5"/>
    </row>
    <row r="54" spans="1:12" ht="12.75">
      <c r="A54" s="246"/>
      <c r="B54" s="118"/>
      <c r="C54" s="247"/>
      <c r="D54" s="131" t="str">
        <f t="shared" si="0"/>
        <v/>
      </c>
      <c r="E54" s="131" t="str">
        <f t="shared" si="1"/>
        <v/>
      </c>
      <c r="F54" s="5"/>
      <c r="G54" s="5"/>
      <c r="H54" s="5"/>
      <c r="I54" s="5"/>
      <c r="J54" s="5"/>
      <c r="K54" s="5"/>
      <c r="L54" s="5"/>
    </row>
    <row r="55" spans="1:12" ht="12.75">
      <c r="A55" s="246"/>
      <c r="B55" s="118"/>
      <c r="C55" s="247"/>
      <c r="D55" s="131" t="str">
        <f t="shared" si="0"/>
        <v/>
      </c>
      <c r="E55" s="131" t="str">
        <f t="shared" si="1"/>
        <v/>
      </c>
      <c r="F55" s="5"/>
      <c r="G55" s="5"/>
      <c r="H55" s="5"/>
      <c r="I55" s="5"/>
      <c r="J55" s="5"/>
      <c r="K55" s="5"/>
      <c r="L55" s="5"/>
    </row>
    <row r="56" spans="1:12" ht="12.75">
      <c r="A56" s="246"/>
      <c r="B56" s="118"/>
      <c r="C56" s="247"/>
      <c r="D56" s="131" t="str">
        <f t="shared" si="0"/>
        <v/>
      </c>
      <c r="E56" s="131" t="str">
        <f t="shared" si="1"/>
        <v/>
      </c>
      <c r="F56" s="5"/>
      <c r="G56" s="5"/>
      <c r="H56" s="5"/>
      <c r="I56" s="5"/>
      <c r="J56" s="5"/>
      <c r="K56" s="5"/>
      <c r="L56" s="5"/>
    </row>
    <row r="57" spans="1:12" ht="12.75">
      <c r="A57" s="246"/>
      <c r="B57" s="118"/>
      <c r="C57" s="247"/>
      <c r="D57" s="131" t="str">
        <f t="shared" si="0"/>
        <v/>
      </c>
      <c r="E57" s="131" t="str">
        <f t="shared" si="1"/>
        <v/>
      </c>
      <c r="F57" s="5"/>
      <c r="G57" s="5"/>
      <c r="H57" s="5"/>
      <c r="I57" s="5"/>
      <c r="J57" s="5"/>
      <c r="K57" s="5"/>
      <c r="L57" s="5"/>
    </row>
    <row r="58" spans="1:12" ht="12.75">
      <c r="A58" s="246"/>
      <c r="B58" s="118"/>
      <c r="C58" s="247"/>
      <c r="D58" s="131" t="str">
        <f t="shared" si="0"/>
        <v/>
      </c>
      <c r="E58" s="131" t="str">
        <f t="shared" si="1"/>
        <v/>
      </c>
      <c r="F58" s="5"/>
      <c r="G58" s="5"/>
      <c r="H58" s="5"/>
      <c r="I58" s="5"/>
      <c r="J58" s="5"/>
      <c r="K58" s="5"/>
      <c r="L58" s="5"/>
    </row>
    <row r="59" spans="1:12" ht="12.75">
      <c r="A59" s="246"/>
      <c r="B59" s="118"/>
      <c r="C59" s="247"/>
      <c r="D59" s="131" t="str">
        <f t="shared" si="0"/>
        <v/>
      </c>
      <c r="E59" s="131" t="str">
        <f t="shared" si="1"/>
        <v/>
      </c>
      <c r="F59" s="5"/>
      <c r="G59" s="5"/>
      <c r="H59" s="5"/>
      <c r="I59" s="5"/>
      <c r="J59" s="5"/>
      <c r="K59" s="5"/>
      <c r="L59" s="5"/>
    </row>
    <row r="60" spans="1:12" ht="12.75">
      <c r="A60" s="246"/>
      <c r="B60" s="118"/>
      <c r="C60" s="247"/>
      <c r="D60" s="131" t="str">
        <f t="shared" si="0"/>
        <v/>
      </c>
      <c r="E60" s="131" t="str">
        <f t="shared" si="1"/>
        <v/>
      </c>
      <c r="F60" s="5"/>
      <c r="G60" s="5"/>
      <c r="H60" s="5"/>
      <c r="I60" s="5"/>
      <c r="J60" s="5"/>
      <c r="K60" s="5"/>
      <c r="L60" s="5"/>
    </row>
    <row r="61" spans="1:12" ht="12.75">
      <c r="A61" s="246"/>
      <c r="B61" s="118"/>
      <c r="C61" s="247"/>
      <c r="D61" s="131" t="str">
        <f t="shared" si="0"/>
        <v/>
      </c>
      <c r="E61" s="131" t="str">
        <f t="shared" si="1"/>
        <v/>
      </c>
      <c r="F61" s="5"/>
      <c r="G61" s="5"/>
      <c r="H61" s="5"/>
      <c r="I61" s="5"/>
      <c r="J61" s="5"/>
      <c r="K61" s="5"/>
      <c r="L61" s="5"/>
    </row>
    <row r="62" spans="1:12" ht="12.75">
      <c r="A62" s="246"/>
      <c r="B62" s="118"/>
      <c r="C62" s="247"/>
      <c r="D62" s="131" t="str">
        <f t="shared" si="0"/>
        <v/>
      </c>
      <c r="E62" s="131" t="str">
        <f t="shared" si="1"/>
        <v/>
      </c>
      <c r="F62" s="5"/>
      <c r="G62" s="5"/>
      <c r="H62" s="5"/>
      <c r="I62" s="5"/>
      <c r="J62" s="5"/>
      <c r="K62" s="5"/>
      <c r="L62" s="5"/>
    </row>
    <row r="63" spans="1:12" ht="12.75">
      <c r="A63" s="246"/>
      <c r="B63" s="118"/>
      <c r="C63" s="247"/>
      <c r="D63" s="131" t="str">
        <f t="shared" si="0"/>
        <v/>
      </c>
      <c r="E63" s="131" t="str">
        <f t="shared" si="1"/>
        <v/>
      </c>
      <c r="F63" s="5"/>
      <c r="G63" s="5"/>
      <c r="H63" s="5"/>
      <c r="I63" s="5"/>
      <c r="J63" s="5"/>
      <c r="K63" s="5"/>
      <c r="L63" s="5"/>
    </row>
    <row r="64" spans="1:12" ht="12.75">
      <c r="A64" s="246"/>
      <c r="B64" s="118"/>
      <c r="C64" s="247"/>
      <c r="D64" s="131" t="str">
        <f t="shared" si="0"/>
        <v/>
      </c>
      <c r="E64" s="131" t="str">
        <f t="shared" si="1"/>
        <v/>
      </c>
      <c r="F64" s="5"/>
      <c r="G64" s="5"/>
      <c r="H64" s="5"/>
      <c r="I64" s="5"/>
      <c r="J64" s="5"/>
      <c r="K64" s="5"/>
      <c r="L64" s="5"/>
    </row>
    <row r="65" spans="1:12" ht="12.75">
      <c r="A65" s="246"/>
      <c r="B65" s="118"/>
      <c r="C65" s="247"/>
      <c r="D65" s="131" t="str">
        <f t="shared" si="0"/>
        <v/>
      </c>
      <c r="E65" s="131" t="str">
        <f t="shared" si="1"/>
        <v/>
      </c>
      <c r="F65" s="5"/>
      <c r="G65" s="5"/>
      <c r="H65" s="5"/>
      <c r="I65" s="5"/>
      <c r="J65" s="5"/>
      <c r="K65" s="5"/>
      <c r="L65" s="5"/>
    </row>
    <row r="66" spans="1:12" ht="12.75">
      <c r="A66" s="246"/>
      <c r="B66" s="118"/>
      <c r="C66" s="247"/>
      <c r="D66" s="131" t="str">
        <f t="shared" si="0"/>
        <v/>
      </c>
      <c r="E66" s="131" t="str">
        <f t="shared" si="1"/>
        <v/>
      </c>
      <c r="F66" s="5"/>
      <c r="G66" s="5"/>
      <c r="H66" s="5"/>
      <c r="I66" s="5"/>
      <c r="J66" s="5"/>
      <c r="K66" s="5"/>
      <c r="L66" s="5"/>
    </row>
    <row r="67" spans="1:12" ht="12.75">
      <c r="A67" s="246"/>
      <c r="B67" s="118"/>
      <c r="C67" s="247"/>
      <c r="D67" s="131" t="str">
        <f t="shared" si="0"/>
        <v/>
      </c>
      <c r="E67" s="131" t="str">
        <f t="shared" si="1"/>
        <v/>
      </c>
      <c r="F67" s="5"/>
      <c r="G67" s="5"/>
      <c r="H67" s="5"/>
      <c r="I67" s="5"/>
      <c r="J67" s="5"/>
      <c r="K67" s="5"/>
      <c r="L67" s="5"/>
    </row>
    <row r="68" spans="1:12" ht="12.75">
      <c r="A68" s="246"/>
      <c r="B68" s="118"/>
      <c r="C68" s="247"/>
      <c r="D68" s="131" t="str">
        <f t="shared" si="0"/>
        <v/>
      </c>
      <c r="E68" s="131" t="str">
        <f t="shared" si="1"/>
        <v/>
      </c>
      <c r="F68" s="5"/>
      <c r="G68" s="5"/>
      <c r="H68" s="5"/>
      <c r="I68" s="5"/>
      <c r="J68" s="5"/>
      <c r="K68" s="5"/>
      <c r="L68" s="5"/>
    </row>
    <row r="69" spans="1:12" ht="12.75">
      <c r="A69" s="246"/>
      <c r="B69" s="118"/>
      <c r="C69" s="247"/>
      <c r="D69" s="131" t="str">
        <f t="shared" si="0"/>
        <v/>
      </c>
      <c r="E69" s="131" t="str">
        <f t="shared" si="1"/>
        <v/>
      </c>
      <c r="F69" s="5"/>
      <c r="G69" s="5"/>
      <c r="H69" s="5"/>
      <c r="I69" s="5"/>
      <c r="J69" s="5"/>
      <c r="K69" s="5"/>
      <c r="L69" s="5"/>
    </row>
    <row r="70" spans="1:12" ht="12.75">
      <c r="A70" s="246"/>
      <c r="B70" s="118"/>
      <c r="C70" s="247"/>
      <c r="D70" s="131" t="str">
        <f t="shared" si="0"/>
        <v/>
      </c>
      <c r="E70" s="131" t="str">
        <f t="shared" si="1"/>
        <v/>
      </c>
      <c r="F70" s="5"/>
      <c r="G70" s="5"/>
      <c r="H70" s="5"/>
      <c r="I70" s="5"/>
      <c r="J70" s="5"/>
      <c r="K70" s="5"/>
      <c r="L70" s="5"/>
    </row>
    <row r="71" spans="1:12" ht="12.75">
      <c r="A71" s="246"/>
      <c r="B71" s="118"/>
      <c r="C71" s="247"/>
      <c r="D71" s="131" t="str">
        <f t="shared" si="0"/>
        <v/>
      </c>
      <c r="E71" s="131" t="str">
        <f t="shared" ref="E71:E134" si="2">IF(ISBLANK(C71),"",POWER(D71/2,2))</f>
        <v/>
      </c>
      <c r="F71" s="5"/>
      <c r="G71" s="5"/>
      <c r="H71" s="5"/>
      <c r="I71" s="5"/>
      <c r="J71" s="5"/>
      <c r="K71" s="5"/>
      <c r="L71" s="5"/>
    </row>
    <row r="72" spans="1:12" ht="12.75">
      <c r="A72" s="246"/>
      <c r="B72" s="118"/>
      <c r="C72" s="247"/>
      <c r="D72" s="131" t="str">
        <f t="shared" si="0"/>
        <v/>
      </c>
      <c r="E72" s="131" t="str">
        <f t="shared" si="2"/>
        <v/>
      </c>
      <c r="F72" s="5"/>
      <c r="G72" s="5"/>
      <c r="H72" s="5"/>
      <c r="I72" s="5"/>
      <c r="J72" s="5"/>
      <c r="K72" s="5"/>
      <c r="L72" s="5"/>
    </row>
    <row r="73" spans="1:12" ht="12.75">
      <c r="A73" s="246"/>
      <c r="B73" s="118"/>
      <c r="C73" s="247"/>
      <c r="D73" s="131" t="str">
        <f t="shared" si="0"/>
        <v/>
      </c>
      <c r="E73" s="131" t="str">
        <f t="shared" si="2"/>
        <v/>
      </c>
      <c r="F73" s="5"/>
      <c r="G73" s="5"/>
      <c r="H73" s="5"/>
      <c r="I73" s="5"/>
      <c r="J73" s="5"/>
      <c r="K73" s="5"/>
      <c r="L73" s="5"/>
    </row>
    <row r="74" spans="1:12" ht="12.75">
      <c r="A74" s="246"/>
      <c r="B74" s="118"/>
      <c r="C74" s="247"/>
      <c r="D74" s="131" t="str">
        <f t="shared" si="0"/>
        <v/>
      </c>
      <c r="E74" s="131" t="str">
        <f t="shared" si="2"/>
        <v/>
      </c>
      <c r="F74" s="5"/>
      <c r="G74" s="5"/>
      <c r="H74" s="5"/>
      <c r="I74" s="5"/>
      <c r="J74" s="5"/>
      <c r="K74" s="5"/>
      <c r="L74" s="5"/>
    </row>
    <row r="75" spans="1:12" ht="12.75">
      <c r="A75" s="246"/>
      <c r="B75" s="118"/>
      <c r="C75" s="247"/>
      <c r="D75" s="131" t="str">
        <f t="shared" si="0"/>
        <v/>
      </c>
      <c r="E75" s="131" t="str">
        <f t="shared" si="2"/>
        <v/>
      </c>
      <c r="F75" s="5"/>
      <c r="G75" s="5"/>
      <c r="H75" s="5"/>
      <c r="I75" s="5"/>
      <c r="J75" s="5"/>
      <c r="K75" s="5"/>
      <c r="L75" s="5"/>
    </row>
    <row r="76" spans="1:12" ht="12.75">
      <c r="A76" s="246"/>
      <c r="B76" s="118"/>
      <c r="C76" s="247"/>
      <c r="D76" s="131" t="str">
        <f t="shared" si="0"/>
        <v/>
      </c>
      <c r="E76" s="131" t="str">
        <f t="shared" si="2"/>
        <v/>
      </c>
      <c r="F76" s="5"/>
      <c r="G76" s="5"/>
      <c r="H76" s="5"/>
      <c r="I76" s="5"/>
      <c r="J76" s="5"/>
      <c r="K76" s="5"/>
      <c r="L76" s="5"/>
    </row>
    <row r="77" spans="1:12" ht="12.75">
      <c r="A77" s="246"/>
      <c r="B77" s="118"/>
      <c r="C77" s="247"/>
      <c r="D77" s="131" t="str">
        <f t="shared" si="0"/>
        <v/>
      </c>
      <c r="E77" s="131" t="str">
        <f t="shared" si="2"/>
        <v/>
      </c>
      <c r="F77" s="5"/>
      <c r="G77" s="5"/>
      <c r="H77" s="5"/>
      <c r="I77" s="5"/>
      <c r="J77" s="5"/>
      <c r="K77" s="5"/>
      <c r="L77" s="5"/>
    </row>
    <row r="78" spans="1:12" ht="12.75">
      <c r="A78" s="246"/>
      <c r="B78" s="118"/>
      <c r="C78" s="247"/>
      <c r="D78" s="131" t="str">
        <f t="shared" si="0"/>
        <v/>
      </c>
      <c r="E78" s="131" t="str">
        <f t="shared" si="2"/>
        <v/>
      </c>
      <c r="F78" s="5"/>
      <c r="G78" s="5"/>
      <c r="H78" s="5"/>
      <c r="I78" s="5"/>
      <c r="J78" s="5"/>
      <c r="K78" s="5"/>
      <c r="L78" s="5"/>
    </row>
    <row r="79" spans="1:12" ht="12.75">
      <c r="A79" s="246"/>
      <c r="B79" s="118"/>
      <c r="C79" s="247"/>
      <c r="D79" s="131" t="str">
        <f t="shared" si="0"/>
        <v/>
      </c>
      <c r="E79" s="131" t="str">
        <f t="shared" si="2"/>
        <v/>
      </c>
      <c r="F79" s="5"/>
      <c r="G79" s="5"/>
      <c r="H79" s="5"/>
      <c r="I79" s="5"/>
      <c r="J79" s="5"/>
      <c r="K79" s="5"/>
      <c r="L79" s="5"/>
    </row>
    <row r="80" spans="1:12" ht="12.75">
      <c r="A80" s="246"/>
      <c r="B80" s="118"/>
      <c r="C80" s="247"/>
      <c r="D80" s="131" t="str">
        <f t="shared" si="0"/>
        <v/>
      </c>
      <c r="E80" s="131" t="str">
        <f t="shared" si="2"/>
        <v/>
      </c>
      <c r="F80" s="5"/>
      <c r="G80" s="5"/>
      <c r="H80" s="5"/>
      <c r="I80" s="5"/>
      <c r="J80" s="5"/>
      <c r="K80" s="5"/>
      <c r="L80" s="5"/>
    </row>
    <row r="81" spans="1:12" ht="12.75">
      <c r="A81" s="246"/>
      <c r="B81" s="118"/>
      <c r="C81" s="247"/>
      <c r="D81" s="131" t="str">
        <f t="shared" si="0"/>
        <v/>
      </c>
      <c r="E81" s="131" t="str">
        <f t="shared" si="2"/>
        <v/>
      </c>
      <c r="F81" s="5"/>
      <c r="G81" s="5"/>
      <c r="H81" s="5"/>
      <c r="I81" s="5"/>
      <c r="J81" s="5"/>
      <c r="K81" s="5"/>
      <c r="L81" s="5"/>
    </row>
    <row r="82" spans="1:12" ht="12.75">
      <c r="A82" s="246"/>
      <c r="B82" s="118"/>
      <c r="C82" s="247"/>
      <c r="D82" s="131" t="str">
        <f t="shared" si="0"/>
        <v/>
      </c>
      <c r="E82" s="131" t="str">
        <f t="shared" si="2"/>
        <v/>
      </c>
      <c r="F82" s="5"/>
      <c r="G82" s="5"/>
      <c r="H82" s="5"/>
      <c r="I82" s="5"/>
      <c r="J82" s="5"/>
      <c r="K82" s="5"/>
      <c r="L82" s="5"/>
    </row>
    <row r="83" spans="1:12" ht="12.75">
      <c r="A83" s="246"/>
      <c r="B83" s="118"/>
      <c r="C83" s="247"/>
      <c r="D83" s="131" t="str">
        <f t="shared" si="0"/>
        <v/>
      </c>
      <c r="E83" s="131" t="str">
        <f t="shared" si="2"/>
        <v/>
      </c>
      <c r="F83" s="5"/>
      <c r="G83" s="5"/>
      <c r="H83" s="5"/>
      <c r="I83" s="5"/>
      <c r="J83" s="5"/>
      <c r="K83" s="5"/>
      <c r="L83" s="5"/>
    </row>
    <row r="84" spans="1:12" ht="12.75">
      <c r="A84" s="246"/>
      <c r="B84" s="118"/>
      <c r="C84" s="247"/>
      <c r="D84" s="131" t="str">
        <f t="shared" si="0"/>
        <v/>
      </c>
      <c r="E84" s="131" t="str">
        <f t="shared" si="2"/>
        <v/>
      </c>
      <c r="F84" s="5"/>
      <c r="G84" s="5"/>
      <c r="H84" s="5"/>
      <c r="I84" s="5"/>
      <c r="J84" s="5"/>
      <c r="K84" s="5"/>
      <c r="L84" s="5"/>
    </row>
    <row r="85" spans="1:12" ht="12.75">
      <c r="A85" s="246"/>
      <c r="B85" s="118"/>
      <c r="C85" s="247"/>
      <c r="D85" s="131" t="str">
        <f t="shared" si="0"/>
        <v/>
      </c>
      <c r="E85" s="131" t="str">
        <f t="shared" si="2"/>
        <v/>
      </c>
      <c r="F85" s="5"/>
      <c r="G85" s="5"/>
      <c r="H85" s="5"/>
      <c r="I85" s="5"/>
      <c r="J85" s="5"/>
      <c r="K85" s="5"/>
      <c r="L85" s="5"/>
    </row>
    <row r="86" spans="1:12" ht="12.75">
      <c r="A86" s="246"/>
      <c r="B86" s="118"/>
      <c r="C86" s="247"/>
      <c r="D86" s="131" t="str">
        <f t="shared" si="0"/>
        <v/>
      </c>
      <c r="E86" s="131" t="str">
        <f t="shared" si="2"/>
        <v/>
      </c>
      <c r="F86" s="5"/>
      <c r="G86" s="5"/>
      <c r="H86" s="5"/>
      <c r="I86" s="5"/>
      <c r="J86" s="5"/>
      <c r="K86" s="5"/>
      <c r="L86" s="5"/>
    </row>
    <row r="87" spans="1:12" ht="12.75">
      <c r="A87" s="246"/>
      <c r="B87" s="118"/>
      <c r="C87" s="247"/>
      <c r="D87" s="131" t="str">
        <f t="shared" si="0"/>
        <v/>
      </c>
      <c r="E87" s="131" t="str">
        <f t="shared" si="2"/>
        <v/>
      </c>
      <c r="F87" s="5"/>
      <c r="G87" s="5"/>
      <c r="H87" s="5"/>
      <c r="I87" s="5"/>
      <c r="J87" s="5"/>
      <c r="K87" s="5"/>
      <c r="L87" s="5"/>
    </row>
    <row r="88" spans="1:12" ht="12.75">
      <c r="A88" s="246"/>
      <c r="B88" s="118"/>
      <c r="C88" s="247"/>
      <c r="D88" s="131" t="str">
        <f t="shared" si="0"/>
        <v/>
      </c>
      <c r="E88" s="131" t="str">
        <f t="shared" si="2"/>
        <v/>
      </c>
      <c r="F88" s="5"/>
      <c r="G88" s="5"/>
      <c r="H88" s="5"/>
      <c r="I88" s="5"/>
      <c r="J88" s="5"/>
      <c r="K88" s="5"/>
      <c r="L88" s="5"/>
    </row>
    <row r="89" spans="1:12" ht="12.75">
      <c r="A89" s="246"/>
      <c r="B89" s="118"/>
      <c r="C89" s="247"/>
      <c r="D89" s="131" t="str">
        <f t="shared" si="0"/>
        <v/>
      </c>
      <c r="E89" s="131" t="str">
        <f t="shared" si="2"/>
        <v/>
      </c>
      <c r="F89" s="5"/>
      <c r="G89" s="5"/>
      <c r="H89" s="5"/>
      <c r="I89" s="5"/>
      <c r="J89" s="5"/>
      <c r="K89" s="5"/>
      <c r="L89" s="5"/>
    </row>
    <row r="90" spans="1:12" ht="12.75">
      <c r="A90" s="246"/>
      <c r="B90" s="118"/>
      <c r="C90" s="247"/>
      <c r="D90" s="131" t="str">
        <f t="shared" si="0"/>
        <v/>
      </c>
      <c r="E90" s="131" t="str">
        <f t="shared" si="2"/>
        <v/>
      </c>
      <c r="F90" s="5"/>
      <c r="G90" s="5"/>
      <c r="H90" s="5"/>
      <c r="I90" s="5"/>
      <c r="J90" s="5"/>
      <c r="K90" s="5"/>
      <c r="L90" s="5"/>
    </row>
    <row r="91" spans="1:12" ht="12.75">
      <c r="A91" s="246"/>
      <c r="B91" s="118"/>
      <c r="C91" s="247"/>
      <c r="D91" s="131" t="str">
        <f t="shared" si="0"/>
        <v/>
      </c>
      <c r="E91" s="131" t="str">
        <f t="shared" si="2"/>
        <v/>
      </c>
      <c r="F91" s="5"/>
      <c r="G91" s="5"/>
      <c r="H91" s="5"/>
      <c r="I91" s="5"/>
      <c r="J91" s="5"/>
      <c r="K91" s="5"/>
      <c r="L91" s="5"/>
    </row>
    <row r="92" spans="1:12" ht="12.75">
      <c r="A92" s="246"/>
      <c r="B92" s="118"/>
      <c r="C92" s="247"/>
      <c r="D92" s="131" t="str">
        <f t="shared" si="0"/>
        <v/>
      </c>
      <c r="E92" s="131" t="str">
        <f t="shared" si="2"/>
        <v/>
      </c>
      <c r="F92" s="5"/>
      <c r="G92" s="5"/>
      <c r="H92" s="5"/>
      <c r="I92" s="5"/>
      <c r="J92" s="5"/>
      <c r="K92" s="5"/>
      <c r="L92" s="5"/>
    </row>
    <row r="93" spans="1:12" ht="12.75">
      <c r="A93" s="246"/>
      <c r="B93" s="118"/>
      <c r="C93" s="247"/>
      <c r="D93" s="131" t="str">
        <f t="shared" si="0"/>
        <v/>
      </c>
      <c r="E93" s="131" t="str">
        <f t="shared" si="2"/>
        <v/>
      </c>
      <c r="F93" s="5"/>
      <c r="G93" s="5"/>
      <c r="H93" s="5"/>
      <c r="I93" s="5"/>
      <c r="J93" s="5"/>
      <c r="K93" s="5"/>
      <c r="L93" s="5"/>
    </row>
    <row r="94" spans="1:12" ht="12.75">
      <c r="A94" s="246"/>
      <c r="B94" s="118"/>
      <c r="C94" s="247"/>
      <c r="D94" s="131" t="str">
        <f t="shared" si="0"/>
        <v/>
      </c>
      <c r="E94" s="131" t="str">
        <f t="shared" si="2"/>
        <v/>
      </c>
      <c r="F94" s="5"/>
      <c r="G94" s="5"/>
      <c r="H94" s="5"/>
      <c r="I94" s="5"/>
      <c r="J94" s="5"/>
      <c r="K94" s="5"/>
      <c r="L94" s="5"/>
    </row>
    <row r="95" spans="1:12" ht="12.75">
      <c r="A95" s="246"/>
      <c r="B95" s="118"/>
      <c r="C95" s="247"/>
      <c r="D95" s="131" t="str">
        <f t="shared" si="0"/>
        <v/>
      </c>
      <c r="E95" s="131" t="str">
        <f t="shared" si="2"/>
        <v/>
      </c>
      <c r="F95" s="5"/>
      <c r="G95" s="5"/>
      <c r="H95" s="5"/>
      <c r="I95" s="5"/>
      <c r="J95" s="5"/>
      <c r="K95" s="5"/>
      <c r="L95" s="5"/>
    </row>
    <row r="96" spans="1:12" ht="12.75">
      <c r="A96" s="246"/>
      <c r="B96" s="118"/>
      <c r="C96" s="247"/>
      <c r="D96" s="131" t="str">
        <f t="shared" si="0"/>
        <v/>
      </c>
      <c r="E96" s="131" t="str">
        <f t="shared" si="2"/>
        <v/>
      </c>
      <c r="F96" s="5"/>
      <c r="G96" s="5"/>
      <c r="H96" s="5"/>
      <c r="I96" s="5"/>
      <c r="J96" s="5"/>
      <c r="K96" s="5"/>
      <c r="L96" s="5"/>
    </row>
    <row r="97" spans="1:12" ht="12.75">
      <c r="A97" s="246"/>
      <c r="B97" s="118"/>
      <c r="C97" s="247"/>
      <c r="D97" s="131" t="str">
        <f t="shared" si="0"/>
        <v/>
      </c>
      <c r="E97" s="131" t="str">
        <f t="shared" si="2"/>
        <v/>
      </c>
      <c r="F97" s="5"/>
      <c r="G97" s="5"/>
      <c r="H97" s="5"/>
      <c r="I97" s="5"/>
      <c r="J97" s="5"/>
      <c r="K97" s="5"/>
      <c r="L97" s="5"/>
    </row>
    <row r="98" spans="1:12" ht="12.75">
      <c r="A98" s="246"/>
      <c r="B98" s="118"/>
      <c r="C98" s="247"/>
      <c r="D98" s="131" t="str">
        <f t="shared" si="0"/>
        <v/>
      </c>
      <c r="E98" s="131" t="str">
        <f t="shared" si="2"/>
        <v/>
      </c>
      <c r="F98" s="5"/>
      <c r="G98" s="5"/>
      <c r="H98" s="5"/>
      <c r="I98" s="5"/>
      <c r="J98" s="5"/>
      <c r="K98" s="5"/>
      <c r="L98" s="5"/>
    </row>
    <row r="99" spans="1:12" ht="12.75">
      <c r="A99" s="246"/>
      <c r="B99" s="118"/>
      <c r="C99" s="247"/>
      <c r="D99" s="131" t="str">
        <f t="shared" si="0"/>
        <v/>
      </c>
      <c r="E99" s="131" t="str">
        <f t="shared" si="2"/>
        <v/>
      </c>
      <c r="F99" s="5"/>
      <c r="G99" s="5"/>
      <c r="H99" s="5"/>
      <c r="I99" s="5"/>
      <c r="J99" s="5"/>
      <c r="K99" s="5"/>
      <c r="L99" s="5"/>
    </row>
    <row r="100" spans="1:12" ht="12.75">
      <c r="A100" s="246"/>
      <c r="B100" s="118"/>
      <c r="C100" s="247"/>
      <c r="D100" s="131" t="str">
        <f t="shared" si="0"/>
        <v/>
      </c>
      <c r="E100" s="131" t="str">
        <f t="shared" si="2"/>
        <v/>
      </c>
      <c r="F100" s="5"/>
      <c r="G100" s="5"/>
      <c r="H100" s="5"/>
      <c r="I100" s="5"/>
      <c r="J100" s="5"/>
      <c r="K100" s="5"/>
      <c r="L100" s="5"/>
    </row>
    <row r="101" spans="1:12" ht="12.75">
      <c r="A101" s="246"/>
      <c r="B101" s="118"/>
      <c r="C101" s="247"/>
      <c r="D101" s="131" t="str">
        <f t="shared" si="0"/>
        <v/>
      </c>
      <c r="E101" s="131" t="str">
        <f t="shared" si="2"/>
        <v/>
      </c>
      <c r="F101" s="5"/>
      <c r="G101" s="5"/>
      <c r="H101" s="5"/>
      <c r="I101" s="5"/>
      <c r="J101" s="5"/>
      <c r="K101" s="5"/>
      <c r="L101" s="5"/>
    </row>
    <row r="102" spans="1:12" ht="12.75">
      <c r="A102" s="246"/>
      <c r="B102" s="118"/>
      <c r="C102" s="247"/>
      <c r="D102" s="131" t="str">
        <f t="shared" si="0"/>
        <v/>
      </c>
      <c r="E102" s="131" t="str">
        <f t="shared" si="2"/>
        <v/>
      </c>
      <c r="F102" s="5"/>
      <c r="G102" s="5"/>
      <c r="H102" s="5"/>
      <c r="I102" s="5"/>
      <c r="J102" s="5"/>
      <c r="K102" s="5"/>
      <c r="L102" s="5"/>
    </row>
    <row r="103" spans="1:12" ht="12.75">
      <c r="A103" s="246"/>
      <c r="B103" s="118"/>
      <c r="C103" s="247"/>
      <c r="D103" s="131" t="str">
        <f t="shared" si="0"/>
        <v/>
      </c>
      <c r="E103" s="131" t="str">
        <f t="shared" si="2"/>
        <v/>
      </c>
      <c r="F103" s="5"/>
      <c r="G103" s="5"/>
      <c r="H103" s="5"/>
      <c r="I103" s="5"/>
      <c r="J103" s="5"/>
      <c r="K103" s="5"/>
      <c r="L103" s="5"/>
    </row>
    <row r="104" spans="1:12" ht="12.75">
      <c r="A104" s="246"/>
      <c r="B104" s="118"/>
      <c r="C104" s="247"/>
      <c r="D104" s="131" t="str">
        <f t="shared" si="0"/>
        <v/>
      </c>
      <c r="E104" s="131" t="str">
        <f t="shared" si="2"/>
        <v/>
      </c>
      <c r="F104" s="5"/>
      <c r="G104" s="5"/>
      <c r="H104" s="5"/>
      <c r="I104" s="5"/>
      <c r="J104" s="5"/>
      <c r="K104" s="5"/>
      <c r="L104" s="5"/>
    </row>
    <row r="105" spans="1:12" ht="12.75">
      <c r="A105" s="246"/>
      <c r="B105" s="118"/>
      <c r="C105" s="247"/>
      <c r="D105" s="131" t="str">
        <f t="shared" si="0"/>
        <v/>
      </c>
      <c r="E105" s="131" t="str">
        <f t="shared" si="2"/>
        <v/>
      </c>
      <c r="F105" s="5"/>
      <c r="G105" s="5"/>
      <c r="H105" s="5"/>
      <c r="I105" s="5"/>
      <c r="J105" s="5"/>
      <c r="K105" s="5"/>
      <c r="L105" s="5"/>
    </row>
    <row r="106" spans="1:12" ht="12.75">
      <c r="A106" s="246"/>
      <c r="B106" s="118"/>
      <c r="C106" s="247"/>
      <c r="D106" s="131" t="str">
        <f t="shared" si="0"/>
        <v/>
      </c>
      <c r="E106" s="131" t="str">
        <f t="shared" si="2"/>
        <v/>
      </c>
      <c r="F106" s="5"/>
      <c r="G106" s="5"/>
      <c r="H106" s="5"/>
      <c r="I106" s="5"/>
      <c r="J106" s="5"/>
      <c r="K106" s="5"/>
      <c r="L106" s="5"/>
    </row>
    <row r="107" spans="1:12" ht="12.75">
      <c r="A107" s="246"/>
      <c r="B107" s="118"/>
      <c r="C107" s="247"/>
      <c r="D107" s="131" t="str">
        <f t="shared" si="0"/>
        <v/>
      </c>
      <c r="E107" s="131" t="str">
        <f t="shared" si="2"/>
        <v/>
      </c>
      <c r="F107" s="5"/>
      <c r="G107" s="5"/>
      <c r="H107" s="5"/>
      <c r="I107" s="5"/>
      <c r="J107" s="5"/>
      <c r="K107" s="5"/>
      <c r="L107" s="5"/>
    </row>
    <row r="108" spans="1:12" ht="12.75">
      <c r="A108" s="246"/>
      <c r="B108" s="118"/>
      <c r="C108" s="247"/>
      <c r="D108" s="131" t="str">
        <f t="shared" si="0"/>
        <v/>
      </c>
      <c r="E108" s="131" t="str">
        <f t="shared" si="2"/>
        <v/>
      </c>
      <c r="F108" s="5"/>
      <c r="G108" s="5"/>
      <c r="H108" s="5"/>
      <c r="I108" s="5"/>
      <c r="J108" s="5"/>
      <c r="K108" s="5"/>
      <c r="L108" s="5"/>
    </row>
    <row r="109" spans="1:12" ht="12.75">
      <c r="A109" s="246"/>
      <c r="B109" s="118"/>
      <c r="C109" s="247"/>
      <c r="D109" s="131" t="str">
        <f t="shared" si="0"/>
        <v/>
      </c>
      <c r="E109" s="131" t="str">
        <f t="shared" si="2"/>
        <v/>
      </c>
      <c r="F109" s="5"/>
      <c r="G109" s="5"/>
      <c r="H109" s="5"/>
      <c r="I109" s="5"/>
      <c r="J109" s="5"/>
      <c r="K109" s="5"/>
      <c r="L109" s="5"/>
    </row>
    <row r="110" spans="1:12" ht="12.75">
      <c r="A110" s="246"/>
      <c r="B110" s="118"/>
      <c r="C110" s="247"/>
      <c r="D110" s="131" t="str">
        <f t="shared" si="0"/>
        <v/>
      </c>
      <c r="E110" s="131" t="str">
        <f t="shared" si="2"/>
        <v/>
      </c>
      <c r="F110" s="5"/>
      <c r="G110" s="5"/>
      <c r="H110" s="5"/>
      <c r="I110" s="5"/>
      <c r="J110" s="5"/>
      <c r="K110" s="5"/>
      <c r="L110" s="5"/>
    </row>
    <row r="111" spans="1:12" ht="12.75">
      <c r="A111" s="246"/>
      <c r="B111" s="118"/>
      <c r="C111" s="247"/>
      <c r="D111" s="131" t="str">
        <f t="shared" si="0"/>
        <v/>
      </c>
      <c r="E111" s="131" t="str">
        <f t="shared" si="2"/>
        <v/>
      </c>
      <c r="F111" s="5"/>
      <c r="G111" s="5"/>
      <c r="H111" s="5"/>
      <c r="I111" s="5"/>
      <c r="J111" s="5"/>
      <c r="K111" s="5"/>
      <c r="L111" s="5"/>
    </row>
    <row r="112" spans="1:12" ht="12.75">
      <c r="A112" s="246"/>
      <c r="B112" s="118"/>
      <c r="C112" s="247"/>
      <c r="D112" s="131" t="str">
        <f t="shared" si="0"/>
        <v/>
      </c>
      <c r="E112" s="131" t="str">
        <f t="shared" si="2"/>
        <v/>
      </c>
      <c r="F112" s="5"/>
      <c r="G112" s="5"/>
      <c r="H112" s="5"/>
      <c r="I112" s="5"/>
      <c r="J112" s="5"/>
      <c r="K112" s="5"/>
      <c r="L112" s="5"/>
    </row>
    <row r="113" spans="1:12" ht="12.75">
      <c r="A113" s="246"/>
      <c r="B113" s="118"/>
      <c r="C113" s="247"/>
      <c r="D113" s="131" t="str">
        <f t="shared" si="0"/>
        <v/>
      </c>
      <c r="E113" s="131" t="str">
        <f t="shared" si="2"/>
        <v/>
      </c>
      <c r="F113" s="5"/>
      <c r="G113" s="5"/>
      <c r="H113" s="5"/>
      <c r="I113" s="5"/>
      <c r="J113" s="5"/>
      <c r="K113" s="5"/>
      <c r="L113" s="5"/>
    </row>
    <row r="114" spans="1:12" ht="12.75">
      <c r="A114" s="246"/>
      <c r="B114" s="118"/>
      <c r="C114" s="247"/>
      <c r="D114" s="131" t="str">
        <f t="shared" si="0"/>
        <v/>
      </c>
      <c r="E114" s="131" t="str">
        <f t="shared" si="2"/>
        <v/>
      </c>
      <c r="F114" s="5"/>
      <c r="G114" s="5"/>
      <c r="H114" s="5"/>
      <c r="I114" s="5"/>
      <c r="J114" s="5"/>
      <c r="K114" s="5"/>
      <c r="L114" s="5"/>
    </row>
    <row r="115" spans="1:12" ht="12.75">
      <c r="A115" s="246"/>
      <c r="B115" s="118"/>
      <c r="C115" s="247"/>
      <c r="D115" s="131" t="str">
        <f t="shared" si="0"/>
        <v/>
      </c>
      <c r="E115" s="131" t="str">
        <f t="shared" si="2"/>
        <v/>
      </c>
      <c r="F115" s="5"/>
      <c r="G115" s="5"/>
      <c r="H115" s="5"/>
      <c r="I115" s="5"/>
      <c r="J115" s="5"/>
      <c r="K115" s="5"/>
      <c r="L115" s="5"/>
    </row>
    <row r="116" spans="1:12" ht="12.75">
      <c r="A116" s="246"/>
      <c r="B116" s="118"/>
      <c r="C116" s="247"/>
      <c r="D116" s="131" t="str">
        <f t="shared" si="0"/>
        <v/>
      </c>
      <c r="E116" s="131" t="str">
        <f t="shared" si="2"/>
        <v/>
      </c>
      <c r="F116" s="5"/>
      <c r="G116" s="5"/>
      <c r="H116" s="5"/>
      <c r="I116" s="5"/>
      <c r="J116" s="5"/>
      <c r="K116" s="5"/>
      <c r="L116" s="5"/>
    </row>
    <row r="117" spans="1:12" ht="12.75">
      <c r="A117" s="246"/>
      <c r="B117" s="118"/>
      <c r="C117" s="247"/>
      <c r="D117" s="131" t="str">
        <f t="shared" si="0"/>
        <v/>
      </c>
      <c r="E117" s="131" t="str">
        <f t="shared" si="2"/>
        <v/>
      </c>
      <c r="F117" s="5"/>
      <c r="G117" s="5"/>
      <c r="H117" s="5"/>
      <c r="I117" s="5"/>
      <c r="J117" s="5"/>
      <c r="K117" s="5"/>
      <c r="L117" s="5"/>
    </row>
    <row r="118" spans="1:12" ht="12.75">
      <c r="A118" s="246"/>
      <c r="B118" s="118"/>
      <c r="C118" s="247"/>
      <c r="D118" s="131" t="str">
        <f t="shared" si="0"/>
        <v/>
      </c>
      <c r="E118" s="131" t="str">
        <f t="shared" si="2"/>
        <v/>
      </c>
      <c r="F118" s="5"/>
      <c r="G118" s="5"/>
      <c r="H118" s="5"/>
      <c r="I118" s="5"/>
      <c r="J118" s="5"/>
      <c r="K118" s="5"/>
      <c r="L118" s="5"/>
    </row>
    <row r="119" spans="1:12" ht="12.75">
      <c r="A119" s="246"/>
      <c r="B119" s="118"/>
      <c r="C119" s="247"/>
      <c r="D119" s="131" t="str">
        <f t="shared" si="0"/>
        <v/>
      </c>
      <c r="E119" s="131" t="str">
        <f t="shared" si="2"/>
        <v/>
      </c>
      <c r="F119" s="5"/>
      <c r="G119" s="5"/>
      <c r="H119" s="5"/>
      <c r="I119" s="5"/>
      <c r="J119" s="5"/>
      <c r="K119" s="5"/>
      <c r="L119" s="5"/>
    </row>
    <row r="120" spans="1:12" ht="12.75">
      <c r="A120" s="246"/>
      <c r="B120" s="118"/>
      <c r="C120" s="247"/>
      <c r="D120" s="131" t="str">
        <f t="shared" si="0"/>
        <v/>
      </c>
      <c r="E120" s="131" t="str">
        <f t="shared" si="2"/>
        <v/>
      </c>
      <c r="F120" s="5"/>
      <c r="G120" s="5"/>
      <c r="H120" s="5"/>
      <c r="I120" s="5"/>
      <c r="J120" s="5"/>
      <c r="K120" s="5"/>
      <c r="L120" s="5"/>
    </row>
    <row r="121" spans="1:12" ht="12.75">
      <c r="A121" s="246"/>
      <c r="B121" s="118"/>
      <c r="C121" s="247"/>
      <c r="D121" s="131" t="str">
        <f t="shared" si="0"/>
        <v/>
      </c>
      <c r="E121" s="131" t="str">
        <f t="shared" si="2"/>
        <v/>
      </c>
      <c r="F121" s="5"/>
      <c r="G121" s="5"/>
      <c r="H121" s="5"/>
      <c r="I121" s="5"/>
      <c r="J121" s="5"/>
      <c r="K121" s="5"/>
      <c r="L121" s="5"/>
    </row>
    <row r="122" spans="1:12" ht="12.75">
      <c r="A122" s="246"/>
      <c r="B122" s="118"/>
      <c r="C122" s="247"/>
      <c r="D122" s="131" t="str">
        <f t="shared" si="0"/>
        <v/>
      </c>
      <c r="E122" s="131" t="str">
        <f t="shared" si="2"/>
        <v/>
      </c>
      <c r="F122" s="5"/>
      <c r="G122" s="5"/>
      <c r="H122" s="5"/>
      <c r="I122" s="5"/>
      <c r="J122" s="5"/>
      <c r="K122" s="5"/>
      <c r="L122" s="5"/>
    </row>
    <row r="123" spans="1:12" ht="12.75">
      <c r="A123" s="246"/>
      <c r="B123" s="118"/>
      <c r="C123" s="247"/>
      <c r="D123" s="131" t="str">
        <f t="shared" si="0"/>
        <v/>
      </c>
      <c r="E123" s="131" t="str">
        <f t="shared" si="2"/>
        <v/>
      </c>
      <c r="F123" s="5"/>
      <c r="G123" s="5"/>
      <c r="H123" s="5"/>
      <c r="I123" s="5"/>
      <c r="J123" s="5"/>
      <c r="K123" s="5"/>
      <c r="L123" s="5"/>
    </row>
    <row r="124" spans="1:12" ht="12.75">
      <c r="A124" s="246"/>
      <c r="B124" s="118"/>
      <c r="C124" s="247"/>
      <c r="D124" s="131" t="str">
        <f t="shared" si="0"/>
        <v/>
      </c>
      <c r="E124" s="131" t="str">
        <f t="shared" si="2"/>
        <v/>
      </c>
      <c r="F124" s="5"/>
      <c r="G124" s="5"/>
      <c r="H124" s="5"/>
      <c r="I124" s="5"/>
      <c r="J124" s="5"/>
      <c r="K124" s="5"/>
      <c r="L124" s="5"/>
    </row>
    <row r="125" spans="1:12" ht="12.75">
      <c r="A125" s="246"/>
      <c r="B125" s="118"/>
      <c r="C125" s="247"/>
      <c r="D125" s="131" t="str">
        <f t="shared" si="0"/>
        <v/>
      </c>
      <c r="E125" s="131" t="str">
        <f t="shared" si="2"/>
        <v/>
      </c>
      <c r="F125" s="5"/>
      <c r="G125" s="5"/>
      <c r="H125" s="5"/>
      <c r="I125" s="5"/>
      <c r="J125" s="5"/>
      <c r="K125" s="5"/>
      <c r="L125" s="5"/>
    </row>
    <row r="126" spans="1:12" ht="12.75">
      <c r="A126" s="246"/>
      <c r="B126" s="118"/>
      <c r="C126" s="247"/>
      <c r="D126" s="131" t="str">
        <f t="shared" si="0"/>
        <v/>
      </c>
      <c r="E126" s="131" t="str">
        <f t="shared" si="2"/>
        <v/>
      </c>
      <c r="F126" s="5"/>
      <c r="G126" s="5"/>
      <c r="H126" s="5"/>
      <c r="I126" s="5"/>
      <c r="J126" s="5"/>
      <c r="K126" s="5"/>
      <c r="L126" s="5"/>
    </row>
    <row r="127" spans="1:12" ht="12.75">
      <c r="A127" s="246"/>
      <c r="B127" s="118"/>
      <c r="C127" s="247"/>
      <c r="D127" s="131" t="str">
        <f t="shared" si="0"/>
        <v/>
      </c>
      <c r="E127" s="131" t="str">
        <f t="shared" si="2"/>
        <v/>
      </c>
      <c r="F127" s="5"/>
      <c r="G127" s="5"/>
      <c r="H127" s="5"/>
      <c r="I127" s="5"/>
      <c r="J127" s="5"/>
      <c r="K127" s="5"/>
      <c r="L127" s="5"/>
    </row>
    <row r="128" spans="1:12" ht="12.75">
      <c r="A128" s="246"/>
      <c r="B128" s="118"/>
      <c r="C128" s="247"/>
      <c r="D128" s="131" t="str">
        <f t="shared" si="0"/>
        <v/>
      </c>
      <c r="E128" s="131" t="str">
        <f t="shared" si="2"/>
        <v/>
      </c>
      <c r="F128" s="5"/>
      <c r="G128" s="5"/>
      <c r="H128" s="5"/>
      <c r="I128" s="5"/>
      <c r="J128" s="5"/>
      <c r="K128" s="5"/>
      <c r="L128" s="5"/>
    </row>
    <row r="129" spans="1:12" ht="12.75">
      <c r="A129" s="246"/>
      <c r="B129" s="118"/>
      <c r="C129" s="247"/>
      <c r="D129" s="131" t="str">
        <f t="shared" si="0"/>
        <v/>
      </c>
      <c r="E129" s="131" t="str">
        <f t="shared" si="2"/>
        <v/>
      </c>
      <c r="F129" s="5"/>
      <c r="G129" s="5"/>
      <c r="H129" s="5"/>
      <c r="I129" s="5"/>
      <c r="J129" s="5"/>
      <c r="K129" s="5"/>
      <c r="L129" s="5"/>
    </row>
    <row r="130" spans="1:12" ht="12.75">
      <c r="A130" s="246"/>
      <c r="B130" s="118"/>
      <c r="C130" s="247"/>
      <c r="D130" s="131" t="str">
        <f t="shared" si="0"/>
        <v/>
      </c>
      <c r="E130" s="131" t="str">
        <f t="shared" si="2"/>
        <v/>
      </c>
      <c r="F130" s="5"/>
      <c r="G130" s="5"/>
      <c r="H130" s="5"/>
      <c r="I130" s="5"/>
      <c r="J130" s="5"/>
      <c r="K130" s="5"/>
      <c r="L130" s="5"/>
    </row>
    <row r="131" spans="1:12" ht="12.75">
      <c r="A131" s="246"/>
      <c r="B131" s="118"/>
      <c r="C131" s="247"/>
      <c r="D131" s="131" t="str">
        <f t="shared" si="0"/>
        <v/>
      </c>
      <c r="E131" s="131" t="str">
        <f t="shared" si="2"/>
        <v/>
      </c>
      <c r="F131" s="5"/>
      <c r="G131" s="5"/>
      <c r="H131" s="5"/>
      <c r="I131" s="5"/>
      <c r="J131" s="5"/>
      <c r="K131" s="5"/>
      <c r="L131" s="5"/>
    </row>
    <row r="132" spans="1:12" ht="12.75">
      <c r="A132" s="246"/>
      <c r="B132" s="118"/>
      <c r="C132" s="247"/>
      <c r="D132" s="131" t="str">
        <f t="shared" si="0"/>
        <v/>
      </c>
      <c r="E132" s="131" t="str">
        <f t="shared" si="2"/>
        <v/>
      </c>
      <c r="F132" s="5"/>
      <c r="G132" s="5"/>
      <c r="H132" s="5"/>
      <c r="I132" s="5"/>
      <c r="J132" s="5"/>
      <c r="K132" s="5"/>
      <c r="L132" s="5"/>
    </row>
    <row r="133" spans="1:12" ht="12.75">
      <c r="A133" s="246"/>
      <c r="B133" s="118"/>
      <c r="C133" s="247"/>
      <c r="D133" s="131" t="str">
        <f t="shared" si="0"/>
        <v/>
      </c>
      <c r="E133" s="131" t="str">
        <f t="shared" si="2"/>
        <v/>
      </c>
      <c r="F133" s="5"/>
      <c r="G133" s="5"/>
      <c r="H133" s="5"/>
      <c r="I133" s="5"/>
      <c r="J133" s="5"/>
      <c r="K133" s="5"/>
      <c r="L133" s="5"/>
    </row>
    <row r="134" spans="1:12" ht="12.75">
      <c r="A134" s="246"/>
      <c r="B134" s="118"/>
      <c r="C134" s="247"/>
      <c r="D134" s="131" t="str">
        <f t="shared" si="0"/>
        <v/>
      </c>
      <c r="E134" s="131" t="str">
        <f t="shared" si="2"/>
        <v/>
      </c>
      <c r="F134" s="5"/>
      <c r="G134" s="5"/>
      <c r="H134" s="5"/>
      <c r="I134" s="5"/>
      <c r="J134" s="5"/>
      <c r="K134" s="5"/>
      <c r="L134" s="5"/>
    </row>
    <row r="135" spans="1:12" ht="12.75">
      <c r="A135" s="246"/>
      <c r="B135" s="118"/>
      <c r="C135" s="247"/>
      <c r="D135" s="131" t="str">
        <f t="shared" si="0"/>
        <v/>
      </c>
      <c r="E135" s="131" t="str">
        <f t="shared" ref="E135:E198" si="3">IF(ISBLANK(C135),"",POWER(D135/2,2))</f>
        <v/>
      </c>
      <c r="F135" s="5"/>
      <c r="G135" s="5"/>
      <c r="H135" s="5"/>
      <c r="I135" s="5"/>
      <c r="J135" s="5"/>
      <c r="K135" s="5"/>
      <c r="L135" s="5"/>
    </row>
    <row r="136" spans="1:12" ht="12.75">
      <c r="A136" s="246"/>
      <c r="B136" s="118"/>
      <c r="C136" s="247"/>
      <c r="D136" s="131" t="str">
        <f t="shared" si="0"/>
        <v/>
      </c>
      <c r="E136" s="131" t="str">
        <f t="shared" si="3"/>
        <v/>
      </c>
      <c r="F136" s="5"/>
      <c r="G136" s="5"/>
      <c r="H136" s="5"/>
      <c r="I136" s="5"/>
      <c r="J136" s="5"/>
      <c r="K136" s="5"/>
      <c r="L136" s="5"/>
    </row>
    <row r="137" spans="1:12" ht="12.75">
      <c r="A137" s="246"/>
      <c r="B137" s="118"/>
      <c r="C137" s="247"/>
      <c r="D137" s="131" t="str">
        <f t="shared" si="0"/>
        <v/>
      </c>
      <c r="E137" s="131" t="str">
        <f t="shared" si="3"/>
        <v/>
      </c>
      <c r="F137" s="5"/>
      <c r="G137" s="5"/>
      <c r="H137" s="5"/>
      <c r="I137" s="5"/>
      <c r="J137" s="5"/>
      <c r="K137" s="5"/>
      <c r="L137" s="5"/>
    </row>
    <row r="138" spans="1:12" ht="12.75">
      <c r="A138" s="246"/>
      <c r="B138" s="118"/>
      <c r="C138" s="247"/>
      <c r="D138" s="131" t="str">
        <f t="shared" si="0"/>
        <v/>
      </c>
      <c r="E138" s="131" t="str">
        <f t="shared" si="3"/>
        <v/>
      </c>
      <c r="F138" s="5"/>
      <c r="G138" s="5"/>
      <c r="H138" s="5"/>
      <c r="I138" s="5"/>
      <c r="J138" s="5"/>
      <c r="K138" s="5"/>
      <c r="L138" s="5"/>
    </row>
    <row r="139" spans="1:12" ht="12.75">
      <c r="A139" s="246"/>
      <c r="B139" s="118"/>
      <c r="C139" s="247"/>
      <c r="D139" s="131" t="str">
        <f t="shared" si="0"/>
        <v/>
      </c>
      <c r="E139" s="131" t="str">
        <f t="shared" si="3"/>
        <v/>
      </c>
      <c r="F139" s="5"/>
      <c r="G139" s="5"/>
      <c r="H139" s="5"/>
      <c r="I139" s="5"/>
      <c r="J139" s="5"/>
      <c r="K139" s="5"/>
      <c r="L139" s="5"/>
    </row>
    <row r="140" spans="1:12" ht="12.75">
      <c r="A140" s="246"/>
      <c r="B140" s="118"/>
      <c r="C140" s="247"/>
      <c r="D140" s="131" t="str">
        <f t="shared" si="0"/>
        <v/>
      </c>
      <c r="E140" s="131" t="str">
        <f t="shared" si="3"/>
        <v/>
      </c>
      <c r="F140" s="5"/>
      <c r="G140" s="5"/>
      <c r="H140" s="5"/>
      <c r="I140" s="5"/>
      <c r="J140" s="5"/>
      <c r="K140" s="5"/>
      <c r="L140" s="5"/>
    </row>
    <row r="141" spans="1:12" ht="12.75">
      <c r="A141" s="246"/>
      <c r="B141" s="118"/>
      <c r="C141" s="247"/>
      <c r="D141" s="131" t="str">
        <f t="shared" si="0"/>
        <v/>
      </c>
      <c r="E141" s="131" t="str">
        <f t="shared" si="3"/>
        <v/>
      </c>
      <c r="F141" s="5"/>
      <c r="G141" s="5"/>
      <c r="H141" s="5"/>
      <c r="I141" s="5"/>
      <c r="J141" s="5"/>
      <c r="K141" s="5"/>
      <c r="L141" s="5"/>
    </row>
    <row r="142" spans="1:12" ht="12.75">
      <c r="A142" s="246"/>
      <c r="B142" s="118"/>
      <c r="C142" s="247"/>
      <c r="D142" s="131" t="str">
        <f t="shared" si="0"/>
        <v/>
      </c>
      <c r="E142" s="131" t="str">
        <f t="shared" si="3"/>
        <v/>
      </c>
      <c r="F142" s="5"/>
      <c r="G142" s="5"/>
      <c r="H142" s="5"/>
      <c r="I142" s="5"/>
      <c r="J142" s="5"/>
      <c r="K142" s="5"/>
      <c r="L142" s="5"/>
    </row>
    <row r="143" spans="1:12" ht="12.75">
      <c r="A143" s="246"/>
      <c r="B143" s="118"/>
      <c r="C143" s="247"/>
      <c r="D143" s="131" t="str">
        <f t="shared" si="0"/>
        <v/>
      </c>
      <c r="E143" s="131" t="str">
        <f t="shared" si="3"/>
        <v/>
      </c>
      <c r="F143" s="5"/>
      <c r="G143" s="5"/>
      <c r="H143" s="5"/>
      <c r="I143" s="5"/>
      <c r="J143" s="5"/>
      <c r="K143" s="5"/>
      <c r="L143" s="5"/>
    </row>
    <row r="144" spans="1:12" ht="12.75">
      <c r="A144" s="246"/>
      <c r="B144" s="118"/>
      <c r="C144" s="247"/>
      <c r="D144" s="131" t="str">
        <f t="shared" si="0"/>
        <v/>
      </c>
      <c r="E144" s="131" t="str">
        <f t="shared" si="3"/>
        <v/>
      </c>
      <c r="F144" s="5"/>
      <c r="G144" s="5"/>
      <c r="H144" s="5"/>
      <c r="I144" s="5"/>
      <c r="J144" s="5"/>
      <c r="K144" s="5"/>
      <c r="L144" s="5"/>
    </row>
    <row r="145" spans="1:12" ht="12.75">
      <c r="A145" s="246"/>
      <c r="B145" s="118"/>
      <c r="C145" s="247"/>
      <c r="D145" s="131" t="str">
        <f t="shared" si="0"/>
        <v/>
      </c>
      <c r="E145" s="131" t="str">
        <f t="shared" si="3"/>
        <v/>
      </c>
      <c r="F145" s="5"/>
      <c r="G145" s="5"/>
      <c r="H145" s="5"/>
      <c r="I145" s="5"/>
      <c r="J145" s="5"/>
      <c r="K145" s="5"/>
      <c r="L145" s="5"/>
    </row>
    <row r="146" spans="1:12" ht="12.75">
      <c r="A146" s="246"/>
      <c r="B146" s="118"/>
      <c r="C146" s="247"/>
      <c r="D146" s="131" t="str">
        <f t="shared" si="0"/>
        <v/>
      </c>
      <c r="E146" s="131" t="str">
        <f t="shared" si="3"/>
        <v/>
      </c>
      <c r="F146" s="5"/>
      <c r="G146" s="5"/>
      <c r="H146" s="5"/>
      <c r="I146" s="5"/>
      <c r="J146" s="5"/>
      <c r="K146" s="5"/>
      <c r="L146" s="5"/>
    </row>
    <row r="147" spans="1:12" ht="12.75">
      <c r="A147" s="246"/>
      <c r="B147" s="118"/>
      <c r="C147" s="247"/>
      <c r="D147" s="131" t="str">
        <f t="shared" si="0"/>
        <v/>
      </c>
      <c r="E147" s="131" t="str">
        <f t="shared" si="3"/>
        <v/>
      </c>
      <c r="F147" s="5"/>
      <c r="G147" s="5"/>
      <c r="H147" s="5"/>
      <c r="I147" s="5"/>
      <c r="J147" s="5"/>
      <c r="K147" s="5"/>
      <c r="L147" s="5"/>
    </row>
    <row r="148" spans="1:12" ht="12.75">
      <c r="A148" s="246"/>
      <c r="B148" s="118"/>
      <c r="C148" s="247"/>
      <c r="D148" s="131" t="str">
        <f t="shared" si="0"/>
        <v/>
      </c>
      <c r="E148" s="131" t="str">
        <f t="shared" si="3"/>
        <v/>
      </c>
      <c r="F148" s="5"/>
      <c r="G148" s="5"/>
      <c r="H148" s="5"/>
      <c r="I148" s="5"/>
      <c r="J148" s="5"/>
      <c r="K148" s="5"/>
      <c r="L148" s="5"/>
    </row>
    <row r="149" spans="1:12" ht="12.75">
      <c r="A149" s="246"/>
      <c r="B149" s="118"/>
      <c r="C149" s="247"/>
      <c r="D149" s="131" t="str">
        <f t="shared" si="0"/>
        <v/>
      </c>
      <c r="E149" s="131" t="str">
        <f t="shared" si="3"/>
        <v/>
      </c>
      <c r="F149" s="5"/>
      <c r="G149" s="5"/>
      <c r="H149" s="5"/>
      <c r="I149" s="5"/>
      <c r="J149" s="5"/>
      <c r="K149" s="5"/>
      <c r="L149" s="5"/>
    </row>
    <row r="150" spans="1:12" ht="12.75">
      <c r="A150" s="246"/>
      <c r="B150" s="118"/>
      <c r="C150" s="247"/>
      <c r="D150" s="131" t="str">
        <f t="shared" si="0"/>
        <v/>
      </c>
      <c r="E150" s="131" t="str">
        <f t="shared" si="3"/>
        <v/>
      </c>
      <c r="F150" s="5"/>
      <c r="G150" s="5"/>
      <c r="H150" s="5"/>
      <c r="I150" s="5"/>
      <c r="J150" s="5"/>
      <c r="K150" s="5"/>
      <c r="L150" s="5"/>
    </row>
    <row r="151" spans="1:12" ht="12.75">
      <c r="A151" s="246"/>
      <c r="B151" s="118"/>
      <c r="C151" s="247"/>
      <c r="D151" s="131" t="str">
        <f t="shared" si="0"/>
        <v/>
      </c>
      <c r="E151" s="131" t="str">
        <f t="shared" si="3"/>
        <v/>
      </c>
      <c r="F151" s="5"/>
      <c r="G151" s="5"/>
      <c r="H151" s="5"/>
      <c r="I151" s="5"/>
      <c r="J151" s="5"/>
      <c r="K151" s="5"/>
      <c r="L151" s="5"/>
    </row>
    <row r="152" spans="1:12" ht="12.75">
      <c r="A152" s="246"/>
      <c r="B152" s="118"/>
      <c r="C152" s="247"/>
      <c r="D152" s="131" t="str">
        <f t="shared" si="0"/>
        <v/>
      </c>
      <c r="E152" s="131" t="str">
        <f t="shared" si="3"/>
        <v/>
      </c>
      <c r="F152" s="5"/>
      <c r="G152" s="5"/>
      <c r="H152" s="5"/>
      <c r="I152" s="5"/>
      <c r="J152" s="5"/>
      <c r="K152" s="5"/>
      <c r="L152" s="5"/>
    </row>
    <row r="153" spans="1:12" ht="12.75">
      <c r="A153" s="246"/>
      <c r="B153" s="118"/>
      <c r="C153" s="247"/>
      <c r="D153" s="131" t="str">
        <f t="shared" si="0"/>
        <v/>
      </c>
      <c r="E153" s="131" t="str">
        <f t="shared" si="3"/>
        <v/>
      </c>
      <c r="F153" s="5"/>
      <c r="G153" s="5"/>
      <c r="H153" s="5"/>
      <c r="I153" s="5"/>
      <c r="J153" s="5"/>
      <c r="K153" s="5"/>
      <c r="L153" s="5"/>
    </row>
    <row r="154" spans="1:12" ht="12.75">
      <c r="A154" s="246"/>
      <c r="B154" s="118"/>
      <c r="C154" s="247"/>
      <c r="D154" s="131" t="str">
        <f t="shared" si="0"/>
        <v/>
      </c>
      <c r="E154" s="131" t="str">
        <f t="shared" si="3"/>
        <v/>
      </c>
      <c r="F154" s="5"/>
      <c r="G154" s="5"/>
      <c r="H154" s="5"/>
      <c r="I154" s="5"/>
      <c r="J154" s="5"/>
      <c r="K154" s="5"/>
      <c r="L154" s="5"/>
    </row>
    <row r="155" spans="1:12" ht="12.75">
      <c r="A155" s="246"/>
      <c r="B155" s="118"/>
      <c r="C155" s="247"/>
      <c r="D155" s="131" t="str">
        <f t="shared" si="0"/>
        <v/>
      </c>
      <c r="E155" s="131" t="str">
        <f t="shared" si="3"/>
        <v/>
      </c>
      <c r="F155" s="5"/>
      <c r="G155" s="5"/>
      <c r="H155" s="5"/>
      <c r="I155" s="5"/>
      <c r="J155" s="5"/>
      <c r="K155" s="5"/>
      <c r="L155" s="5"/>
    </row>
    <row r="156" spans="1:12" ht="12.75">
      <c r="A156" s="246"/>
      <c r="B156" s="118"/>
      <c r="C156" s="247"/>
      <c r="D156" s="131" t="str">
        <f t="shared" si="0"/>
        <v/>
      </c>
      <c r="E156" s="131" t="str">
        <f t="shared" si="3"/>
        <v/>
      </c>
      <c r="F156" s="5"/>
      <c r="G156" s="5"/>
      <c r="H156" s="5"/>
      <c r="I156" s="5"/>
      <c r="J156" s="5"/>
      <c r="K156" s="5"/>
      <c r="L156" s="5"/>
    </row>
    <row r="157" spans="1:12" ht="12.75">
      <c r="A157" s="246"/>
      <c r="B157" s="118"/>
      <c r="C157" s="247"/>
      <c r="D157" s="131" t="str">
        <f t="shared" si="0"/>
        <v/>
      </c>
      <c r="E157" s="131" t="str">
        <f t="shared" si="3"/>
        <v/>
      </c>
      <c r="F157" s="5"/>
      <c r="G157" s="5"/>
      <c r="H157" s="5"/>
      <c r="I157" s="5"/>
      <c r="J157" s="5"/>
      <c r="K157" s="5"/>
      <c r="L157" s="5"/>
    </row>
    <row r="158" spans="1:12" ht="12.75">
      <c r="A158" s="246"/>
      <c r="B158" s="118"/>
      <c r="C158" s="247"/>
      <c r="D158" s="131" t="str">
        <f t="shared" si="0"/>
        <v/>
      </c>
      <c r="E158" s="131" t="str">
        <f t="shared" si="3"/>
        <v/>
      </c>
      <c r="F158" s="5"/>
      <c r="G158" s="5"/>
      <c r="H158" s="5"/>
      <c r="I158" s="5"/>
      <c r="J158" s="5"/>
      <c r="K158" s="5"/>
      <c r="L158" s="5"/>
    </row>
    <row r="159" spans="1:12" ht="12.75">
      <c r="A159" s="246"/>
      <c r="B159" s="118"/>
      <c r="C159" s="247"/>
      <c r="D159" s="131" t="str">
        <f t="shared" si="0"/>
        <v/>
      </c>
      <c r="E159" s="131" t="str">
        <f t="shared" si="3"/>
        <v/>
      </c>
      <c r="F159" s="5"/>
      <c r="G159" s="5"/>
      <c r="H159" s="5"/>
      <c r="I159" s="5"/>
      <c r="J159" s="5"/>
      <c r="K159" s="5"/>
      <c r="L159" s="5"/>
    </row>
    <row r="160" spans="1:12" ht="12.75">
      <c r="A160" s="246"/>
      <c r="B160" s="118"/>
      <c r="C160" s="247"/>
      <c r="D160" s="131" t="str">
        <f t="shared" si="0"/>
        <v/>
      </c>
      <c r="E160" s="131" t="str">
        <f t="shared" si="3"/>
        <v/>
      </c>
      <c r="F160" s="5"/>
      <c r="G160" s="5"/>
      <c r="H160" s="5"/>
      <c r="I160" s="5"/>
      <c r="J160" s="5"/>
      <c r="K160" s="5"/>
      <c r="L160" s="5"/>
    </row>
    <row r="161" spans="1:12" ht="12.75">
      <c r="A161" s="246"/>
      <c r="B161" s="118"/>
      <c r="C161" s="247"/>
      <c r="D161" s="131" t="str">
        <f t="shared" si="0"/>
        <v/>
      </c>
      <c r="E161" s="131" t="str">
        <f t="shared" si="3"/>
        <v/>
      </c>
      <c r="F161" s="5"/>
      <c r="G161" s="5"/>
      <c r="H161" s="5"/>
      <c r="I161" s="5"/>
      <c r="J161" s="5"/>
      <c r="K161" s="5"/>
      <c r="L161" s="5"/>
    </row>
    <row r="162" spans="1:12" ht="12.75">
      <c r="A162" s="246"/>
      <c r="B162" s="118"/>
      <c r="C162" s="247"/>
      <c r="D162" s="131" t="str">
        <f t="shared" si="0"/>
        <v/>
      </c>
      <c r="E162" s="131" t="str">
        <f t="shared" si="3"/>
        <v/>
      </c>
      <c r="F162" s="5"/>
      <c r="G162" s="5"/>
      <c r="H162" s="5"/>
      <c r="I162" s="5"/>
      <c r="J162" s="5"/>
      <c r="K162" s="5"/>
      <c r="L162" s="5"/>
    </row>
    <row r="163" spans="1:12" ht="12.75">
      <c r="A163" s="246"/>
      <c r="B163" s="118"/>
      <c r="C163" s="247"/>
      <c r="D163" s="131" t="str">
        <f t="shared" si="0"/>
        <v/>
      </c>
      <c r="E163" s="131" t="str">
        <f t="shared" si="3"/>
        <v/>
      </c>
      <c r="F163" s="5"/>
      <c r="G163" s="5"/>
      <c r="H163" s="5"/>
      <c r="I163" s="5"/>
      <c r="J163" s="5"/>
      <c r="K163" s="5"/>
      <c r="L163" s="5"/>
    </row>
    <row r="164" spans="1:12" ht="12.75">
      <c r="A164" s="246"/>
      <c r="B164" s="118"/>
      <c r="C164" s="247"/>
      <c r="D164" s="131" t="str">
        <f t="shared" si="0"/>
        <v/>
      </c>
      <c r="E164" s="131" t="str">
        <f t="shared" si="3"/>
        <v/>
      </c>
      <c r="F164" s="5"/>
      <c r="G164" s="5"/>
      <c r="H164" s="5"/>
      <c r="I164" s="5"/>
      <c r="J164" s="5"/>
      <c r="K164" s="5"/>
      <c r="L164" s="5"/>
    </row>
    <row r="165" spans="1:12" ht="12.75">
      <c r="A165" s="246"/>
      <c r="B165" s="118"/>
      <c r="C165" s="247"/>
      <c r="D165" s="131" t="str">
        <f t="shared" si="0"/>
        <v/>
      </c>
      <c r="E165" s="131" t="str">
        <f t="shared" si="3"/>
        <v/>
      </c>
      <c r="F165" s="5"/>
      <c r="G165" s="5"/>
      <c r="H165" s="5"/>
      <c r="I165" s="5"/>
      <c r="J165" s="5"/>
      <c r="K165" s="5"/>
      <c r="L165" s="5"/>
    </row>
    <row r="166" spans="1:12" ht="12.75">
      <c r="A166" s="246"/>
      <c r="B166" s="118"/>
      <c r="C166" s="247"/>
      <c r="D166" s="131" t="str">
        <f t="shared" si="0"/>
        <v/>
      </c>
      <c r="E166" s="131" t="str">
        <f t="shared" si="3"/>
        <v/>
      </c>
      <c r="F166" s="5"/>
      <c r="G166" s="5"/>
      <c r="H166" s="5"/>
      <c r="I166" s="5"/>
      <c r="J166" s="5"/>
      <c r="K166" s="5"/>
      <c r="L166" s="5"/>
    </row>
    <row r="167" spans="1:12" ht="12.75">
      <c r="A167" s="246"/>
      <c r="B167" s="118"/>
      <c r="C167" s="247"/>
      <c r="D167" s="131" t="str">
        <f t="shared" si="0"/>
        <v/>
      </c>
      <c r="E167" s="131" t="str">
        <f t="shared" si="3"/>
        <v/>
      </c>
      <c r="F167" s="5"/>
      <c r="G167" s="5"/>
      <c r="H167" s="5"/>
      <c r="I167" s="5"/>
      <c r="J167" s="5"/>
      <c r="K167" s="5"/>
      <c r="L167" s="5"/>
    </row>
    <row r="168" spans="1:12" ht="12.75">
      <c r="A168" s="246"/>
      <c r="B168" s="118"/>
      <c r="C168" s="247"/>
      <c r="D168" s="131" t="str">
        <f t="shared" si="0"/>
        <v/>
      </c>
      <c r="E168" s="131" t="str">
        <f t="shared" si="3"/>
        <v/>
      </c>
      <c r="F168" s="5"/>
      <c r="G168" s="5"/>
      <c r="H168" s="5"/>
      <c r="I168" s="5"/>
      <c r="J168" s="5"/>
      <c r="K168" s="5"/>
      <c r="L168" s="5"/>
    </row>
    <row r="169" spans="1:12" ht="12.75">
      <c r="A169" s="246"/>
      <c r="B169" s="118"/>
      <c r="C169" s="247"/>
      <c r="D169" s="131" t="str">
        <f t="shared" si="0"/>
        <v/>
      </c>
      <c r="E169" s="131" t="str">
        <f t="shared" si="3"/>
        <v/>
      </c>
      <c r="F169" s="5"/>
      <c r="G169" s="5"/>
      <c r="H169" s="5"/>
      <c r="I169" s="5"/>
      <c r="J169" s="5"/>
      <c r="K169" s="5"/>
      <c r="L169" s="5"/>
    </row>
    <row r="170" spans="1:12" ht="12.75">
      <c r="A170" s="246"/>
      <c r="B170" s="118"/>
      <c r="C170" s="247"/>
      <c r="D170" s="131" t="str">
        <f t="shared" si="0"/>
        <v/>
      </c>
      <c r="E170" s="131" t="str">
        <f t="shared" si="3"/>
        <v/>
      </c>
      <c r="F170" s="5"/>
      <c r="G170" s="5"/>
      <c r="H170" s="5"/>
      <c r="I170" s="5"/>
      <c r="J170" s="5"/>
      <c r="K170" s="5"/>
      <c r="L170" s="5"/>
    </row>
    <row r="171" spans="1:12" ht="12.75">
      <c r="A171" s="246"/>
      <c r="B171" s="118"/>
      <c r="C171" s="247"/>
      <c r="D171" s="131" t="str">
        <f t="shared" si="0"/>
        <v/>
      </c>
      <c r="E171" s="131" t="str">
        <f t="shared" si="3"/>
        <v/>
      </c>
      <c r="F171" s="5"/>
      <c r="G171" s="5"/>
      <c r="H171" s="5"/>
      <c r="I171" s="5"/>
      <c r="J171" s="5"/>
      <c r="K171" s="5"/>
      <c r="L171" s="5"/>
    </row>
    <row r="172" spans="1:12" ht="12.75">
      <c r="A172" s="246"/>
      <c r="B172" s="118"/>
      <c r="C172" s="247"/>
      <c r="D172" s="131" t="str">
        <f t="shared" si="0"/>
        <v/>
      </c>
      <c r="E172" s="131" t="str">
        <f t="shared" si="3"/>
        <v/>
      </c>
      <c r="F172" s="5"/>
      <c r="G172" s="5"/>
      <c r="H172" s="5"/>
      <c r="I172" s="5"/>
      <c r="J172" s="5"/>
      <c r="K172" s="5"/>
      <c r="L172" s="5"/>
    </row>
    <row r="173" spans="1:12" ht="12.75">
      <c r="A173" s="246"/>
      <c r="B173" s="118"/>
      <c r="C173" s="247"/>
      <c r="D173" s="131" t="str">
        <f t="shared" si="0"/>
        <v/>
      </c>
      <c r="E173" s="131" t="str">
        <f t="shared" si="3"/>
        <v/>
      </c>
      <c r="F173" s="5"/>
      <c r="G173" s="5"/>
      <c r="H173" s="5"/>
      <c r="I173" s="5"/>
      <c r="J173" s="5"/>
      <c r="K173" s="5"/>
      <c r="L173" s="5"/>
    </row>
    <row r="174" spans="1:12" ht="12.75">
      <c r="A174" s="246"/>
      <c r="B174" s="118"/>
      <c r="C174" s="247"/>
      <c r="D174" s="131" t="str">
        <f t="shared" si="0"/>
        <v/>
      </c>
      <c r="E174" s="131" t="str">
        <f t="shared" si="3"/>
        <v/>
      </c>
      <c r="F174" s="5"/>
      <c r="G174" s="5"/>
      <c r="H174" s="5"/>
      <c r="I174" s="5"/>
      <c r="J174" s="5"/>
      <c r="K174" s="5"/>
      <c r="L174" s="5"/>
    </row>
    <row r="175" spans="1:12" ht="12.75">
      <c r="A175" s="246"/>
      <c r="B175" s="118"/>
      <c r="C175" s="247"/>
      <c r="D175" s="131" t="str">
        <f t="shared" si="0"/>
        <v/>
      </c>
      <c r="E175" s="131" t="str">
        <f t="shared" si="3"/>
        <v/>
      </c>
      <c r="F175" s="5"/>
      <c r="G175" s="5"/>
      <c r="H175" s="5"/>
      <c r="I175" s="5"/>
      <c r="J175" s="5"/>
      <c r="K175" s="5"/>
      <c r="L175" s="5"/>
    </row>
    <row r="176" spans="1:12" ht="12.75">
      <c r="A176" s="246"/>
      <c r="B176" s="118"/>
      <c r="C176" s="247"/>
      <c r="D176" s="131" t="str">
        <f t="shared" si="0"/>
        <v/>
      </c>
      <c r="E176" s="131" t="str">
        <f t="shared" si="3"/>
        <v/>
      </c>
      <c r="F176" s="5"/>
      <c r="G176" s="5"/>
      <c r="H176" s="5"/>
      <c r="I176" s="5"/>
      <c r="J176" s="5"/>
      <c r="K176" s="5"/>
      <c r="L176" s="5"/>
    </row>
    <row r="177" spans="1:12" ht="12.75">
      <c r="A177" s="246"/>
      <c r="B177" s="118"/>
      <c r="C177" s="247"/>
      <c r="D177" s="131" t="str">
        <f t="shared" si="0"/>
        <v/>
      </c>
      <c r="E177" s="131" t="str">
        <f t="shared" si="3"/>
        <v/>
      </c>
      <c r="F177" s="5"/>
      <c r="G177" s="5"/>
      <c r="H177" s="5"/>
      <c r="I177" s="5"/>
      <c r="J177" s="5"/>
      <c r="K177" s="5"/>
      <c r="L177" s="5"/>
    </row>
    <row r="178" spans="1:12" ht="12.75">
      <c r="A178" s="246"/>
      <c r="B178" s="118"/>
      <c r="C178" s="247"/>
      <c r="D178" s="131" t="str">
        <f t="shared" si="0"/>
        <v/>
      </c>
      <c r="E178" s="131" t="str">
        <f t="shared" si="3"/>
        <v/>
      </c>
      <c r="F178" s="5"/>
      <c r="G178" s="5"/>
      <c r="H178" s="5"/>
      <c r="I178" s="5"/>
      <c r="J178" s="5"/>
      <c r="K178" s="5"/>
      <c r="L178" s="5"/>
    </row>
    <row r="179" spans="1:12" ht="12.75">
      <c r="A179" s="246"/>
      <c r="B179" s="118"/>
      <c r="C179" s="247"/>
      <c r="D179" s="131" t="str">
        <f t="shared" si="0"/>
        <v/>
      </c>
      <c r="E179" s="131" t="str">
        <f t="shared" si="3"/>
        <v/>
      </c>
      <c r="F179" s="5"/>
      <c r="G179" s="5"/>
      <c r="H179" s="5"/>
      <c r="I179" s="5"/>
      <c r="J179" s="5"/>
      <c r="K179" s="5"/>
      <c r="L179" s="5"/>
    </row>
    <row r="180" spans="1:12" ht="12.75">
      <c r="A180" s="246"/>
      <c r="B180" s="118"/>
      <c r="C180" s="247"/>
      <c r="D180" s="131" t="str">
        <f t="shared" si="0"/>
        <v/>
      </c>
      <c r="E180" s="131" t="str">
        <f t="shared" si="3"/>
        <v/>
      </c>
      <c r="F180" s="5"/>
      <c r="G180" s="5"/>
      <c r="H180" s="5"/>
      <c r="I180" s="5"/>
      <c r="J180" s="5"/>
      <c r="K180" s="5"/>
      <c r="L180" s="5"/>
    </row>
    <row r="181" spans="1:12" ht="12.75">
      <c r="A181" s="246"/>
      <c r="B181" s="118"/>
      <c r="C181" s="247"/>
      <c r="D181" s="131" t="str">
        <f t="shared" si="0"/>
        <v/>
      </c>
      <c r="E181" s="131" t="str">
        <f t="shared" si="3"/>
        <v/>
      </c>
      <c r="F181" s="5"/>
      <c r="G181" s="5"/>
      <c r="H181" s="5"/>
      <c r="I181" s="5"/>
      <c r="J181" s="5"/>
      <c r="K181" s="5"/>
      <c r="L181" s="5"/>
    </row>
    <row r="182" spans="1:12" ht="12.75">
      <c r="A182" s="246"/>
      <c r="B182" s="118"/>
      <c r="C182" s="247"/>
      <c r="D182" s="131" t="str">
        <f t="shared" si="0"/>
        <v/>
      </c>
      <c r="E182" s="131" t="str">
        <f t="shared" si="3"/>
        <v/>
      </c>
      <c r="F182" s="5"/>
      <c r="G182" s="5"/>
      <c r="H182" s="5"/>
      <c r="I182" s="5"/>
      <c r="J182" s="5"/>
      <c r="K182" s="5"/>
      <c r="L182" s="5"/>
    </row>
    <row r="183" spans="1:12" ht="12.75">
      <c r="A183" s="246"/>
      <c r="B183" s="118"/>
      <c r="C183" s="247"/>
      <c r="D183" s="131" t="str">
        <f t="shared" si="0"/>
        <v/>
      </c>
      <c r="E183" s="131" t="str">
        <f t="shared" si="3"/>
        <v/>
      </c>
      <c r="F183" s="5"/>
      <c r="G183" s="5"/>
      <c r="H183" s="5"/>
      <c r="I183" s="5"/>
      <c r="J183" s="5"/>
      <c r="K183" s="5"/>
      <c r="L183" s="5"/>
    </row>
    <row r="184" spans="1:12" ht="12.75">
      <c r="A184" s="246"/>
      <c r="B184" s="118"/>
      <c r="C184" s="247"/>
      <c r="D184" s="131" t="str">
        <f t="shared" si="0"/>
        <v/>
      </c>
      <c r="E184" s="131" t="str">
        <f t="shared" si="3"/>
        <v/>
      </c>
      <c r="F184" s="5"/>
      <c r="G184" s="5"/>
      <c r="H184" s="5"/>
      <c r="I184" s="5"/>
      <c r="J184" s="5"/>
      <c r="K184" s="5"/>
      <c r="L184" s="5"/>
    </row>
    <row r="185" spans="1:12" ht="12.75">
      <c r="A185" s="246"/>
      <c r="B185" s="118"/>
      <c r="C185" s="247"/>
      <c r="D185" s="131" t="str">
        <f t="shared" si="0"/>
        <v/>
      </c>
      <c r="E185" s="131" t="str">
        <f t="shared" si="3"/>
        <v/>
      </c>
      <c r="F185" s="5"/>
      <c r="G185" s="5"/>
      <c r="H185" s="5"/>
      <c r="I185" s="5"/>
      <c r="J185" s="5"/>
      <c r="K185" s="5"/>
      <c r="L185" s="5"/>
    </row>
    <row r="186" spans="1:12" ht="12.75">
      <c r="A186" s="246"/>
      <c r="B186" s="118"/>
      <c r="C186" s="247"/>
      <c r="D186" s="131" t="str">
        <f t="shared" si="0"/>
        <v/>
      </c>
      <c r="E186" s="131" t="str">
        <f t="shared" si="3"/>
        <v/>
      </c>
      <c r="F186" s="5"/>
      <c r="G186" s="5"/>
      <c r="H186" s="5"/>
      <c r="I186" s="5"/>
      <c r="J186" s="5"/>
      <c r="K186" s="5"/>
      <c r="L186" s="5"/>
    </row>
    <row r="187" spans="1:12" ht="12.75">
      <c r="A187" s="246"/>
      <c r="B187" s="118"/>
      <c r="C187" s="247"/>
      <c r="D187" s="131" t="str">
        <f t="shared" si="0"/>
        <v/>
      </c>
      <c r="E187" s="131" t="str">
        <f t="shared" si="3"/>
        <v/>
      </c>
      <c r="F187" s="5"/>
      <c r="G187" s="5"/>
      <c r="H187" s="5"/>
      <c r="I187" s="5"/>
      <c r="J187" s="5"/>
      <c r="K187" s="5"/>
      <c r="L187" s="5"/>
    </row>
    <row r="188" spans="1:12" ht="12.75">
      <c r="A188" s="246"/>
      <c r="B188" s="118"/>
      <c r="C188" s="247"/>
      <c r="D188" s="131" t="str">
        <f t="shared" si="0"/>
        <v/>
      </c>
      <c r="E188" s="131" t="str">
        <f t="shared" si="3"/>
        <v/>
      </c>
      <c r="F188" s="5"/>
      <c r="G188" s="5"/>
      <c r="H188" s="5"/>
      <c r="I188" s="5"/>
      <c r="J188" s="5"/>
      <c r="K188" s="5"/>
      <c r="L188" s="5"/>
    </row>
    <row r="189" spans="1:12" ht="12.75">
      <c r="A189" s="246"/>
      <c r="B189" s="118"/>
      <c r="C189" s="247"/>
      <c r="D189" s="131" t="str">
        <f t="shared" si="0"/>
        <v/>
      </c>
      <c r="E189" s="131" t="str">
        <f t="shared" si="3"/>
        <v/>
      </c>
      <c r="F189" s="5"/>
      <c r="G189" s="5"/>
      <c r="H189" s="5"/>
      <c r="I189" s="5"/>
      <c r="J189" s="5"/>
      <c r="K189" s="5"/>
      <c r="L189" s="5"/>
    </row>
    <row r="190" spans="1:12" ht="12.75">
      <c r="A190" s="246"/>
      <c r="B190" s="118"/>
      <c r="C190" s="247"/>
      <c r="D190" s="131" t="str">
        <f t="shared" si="0"/>
        <v/>
      </c>
      <c r="E190" s="131" t="str">
        <f t="shared" si="3"/>
        <v/>
      </c>
      <c r="F190" s="5"/>
      <c r="G190" s="5"/>
      <c r="H190" s="5"/>
      <c r="I190" s="5"/>
      <c r="J190" s="5"/>
      <c r="K190" s="5"/>
      <c r="L190" s="5"/>
    </row>
    <row r="191" spans="1:12" ht="12.75">
      <c r="A191" s="246"/>
      <c r="B191" s="118"/>
      <c r="C191" s="247"/>
      <c r="D191" s="131" t="str">
        <f t="shared" si="0"/>
        <v/>
      </c>
      <c r="E191" s="131" t="str">
        <f t="shared" si="3"/>
        <v/>
      </c>
      <c r="F191" s="5"/>
      <c r="G191" s="5"/>
      <c r="H191" s="5"/>
      <c r="I191" s="5"/>
      <c r="J191" s="5"/>
      <c r="K191" s="5"/>
      <c r="L191" s="5"/>
    </row>
    <row r="192" spans="1:12" ht="12.75">
      <c r="A192" s="246"/>
      <c r="B192" s="118"/>
      <c r="C192" s="247"/>
      <c r="D192" s="131" t="str">
        <f t="shared" si="0"/>
        <v/>
      </c>
      <c r="E192" s="131" t="str">
        <f t="shared" si="3"/>
        <v/>
      </c>
      <c r="F192" s="5"/>
      <c r="G192" s="5"/>
      <c r="H192" s="5"/>
      <c r="I192" s="5"/>
      <c r="J192" s="5"/>
      <c r="K192" s="5"/>
      <c r="L192" s="5"/>
    </row>
    <row r="193" spans="1:12" ht="12.75">
      <c r="A193" s="246"/>
      <c r="B193" s="118"/>
      <c r="C193" s="247"/>
      <c r="D193" s="131" t="str">
        <f t="shared" si="0"/>
        <v/>
      </c>
      <c r="E193" s="131" t="str">
        <f t="shared" si="3"/>
        <v/>
      </c>
      <c r="F193" s="5"/>
      <c r="G193" s="5"/>
      <c r="H193" s="5"/>
      <c r="I193" s="5"/>
      <c r="J193" s="5"/>
      <c r="K193" s="5"/>
      <c r="L193" s="5"/>
    </row>
    <row r="194" spans="1:12" ht="12.75">
      <c r="A194" s="246"/>
      <c r="B194" s="118"/>
      <c r="C194" s="247"/>
      <c r="D194" s="131" t="str">
        <f t="shared" si="0"/>
        <v/>
      </c>
      <c r="E194" s="131" t="str">
        <f t="shared" si="3"/>
        <v/>
      </c>
      <c r="F194" s="5"/>
      <c r="G194" s="5"/>
      <c r="H194" s="5"/>
      <c r="I194" s="5"/>
      <c r="J194" s="5"/>
      <c r="K194" s="5"/>
      <c r="L194" s="5"/>
    </row>
    <row r="195" spans="1:12" ht="12.75">
      <c r="A195" s="246"/>
      <c r="B195" s="118"/>
      <c r="C195" s="247"/>
      <c r="D195" s="131" t="str">
        <f t="shared" si="0"/>
        <v/>
      </c>
      <c r="E195" s="131" t="str">
        <f t="shared" si="3"/>
        <v/>
      </c>
      <c r="F195" s="5"/>
      <c r="G195" s="5"/>
      <c r="H195" s="5"/>
      <c r="I195" s="5"/>
      <c r="J195" s="5"/>
      <c r="K195" s="5"/>
      <c r="L195" s="5"/>
    </row>
    <row r="196" spans="1:12" ht="12.75">
      <c r="A196" s="246"/>
      <c r="B196" s="118"/>
      <c r="C196" s="247"/>
      <c r="D196" s="131" t="str">
        <f t="shared" si="0"/>
        <v/>
      </c>
      <c r="E196" s="131" t="str">
        <f t="shared" si="3"/>
        <v/>
      </c>
      <c r="F196" s="5"/>
      <c r="G196" s="5"/>
      <c r="H196" s="5"/>
      <c r="I196" s="5"/>
      <c r="J196" s="5"/>
      <c r="K196" s="5"/>
      <c r="L196" s="5"/>
    </row>
    <row r="197" spans="1:12" ht="12.75">
      <c r="A197" s="246"/>
      <c r="B197" s="118"/>
      <c r="C197" s="247"/>
      <c r="D197" s="131" t="str">
        <f t="shared" si="0"/>
        <v/>
      </c>
      <c r="E197" s="131" t="str">
        <f t="shared" si="3"/>
        <v/>
      </c>
      <c r="F197" s="5"/>
      <c r="G197" s="5"/>
      <c r="H197" s="5"/>
      <c r="I197" s="5"/>
      <c r="J197" s="5"/>
      <c r="K197" s="5"/>
      <c r="L197" s="5"/>
    </row>
    <row r="198" spans="1:12" ht="12.75">
      <c r="A198" s="246"/>
      <c r="B198" s="118"/>
      <c r="C198" s="247"/>
      <c r="D198" s="131" t="str">
        <f t="shared" si="0"/>
        <v/>
      </c>
      <c r="E198" s="131" t="str">
        <f t="shared" si="3"/>
        <v/>
      </c>
      <c r="F198" s="5"/>
      <c r="G198" s="5"/>
      <c r="H198" s="5"/>
      <c r="I198" s="5"/>
      <c r="J198" s="5"/>
      <c r="K198" s="5"/>
      <c r="L198" s="5"/>
    </row>
    <row r="199" spans="1:12" ht="12.75">
      <c r="A199" s="246"/>
      <c r="B199" s="118"/>
      <c r="C199" s="247"/>
      <c r="D199" s="131" t="str">
        <f t="shared" si="0"/>
        <v/>
      </c>
      <c r="E199" s="131" t="str">
        <f t="shared" ref="E199:E262" si="4">IF(ISBLANK(C199),"",POWER(D199/2,2))</f>
        <v/>
      </c>
      <c r="F199" s="5"/>
      <c r="G199" s="5"/>
      <c r="H199" s="5"/>
      <c r="I199" s="5"/>
      <c r="J199" s="5"/>
      <c r="K199" s="5"/>
      <c r="L199" s="5"/>
    </row>
    <row r="200" spans="1:12" ht="12.75">
      <c r="A200" s="246"/>
      <c r="B200" s="118"/>
      <c r="C200" s="247"/>
      <c r="D200" s="131" t="str">
        <f t="shared" si="0"/>
        <v/>
      </c>
      <c r="E200" s="131" t="str">
        <f t="shared" si="4"/>
        <v/>
      </c>
      <c r="F200" s="5"/>
      <c r="G200" s="5"/>
      <c r="H200" s="5"/>
      <c r="I200" s="5"/>
      <c r="J200" s="5"/>
      <c r="K200" s="5"/>
      <c r="L200" s="5"/>
    </row>
    <row r="201" spans="1:12" ht="12.75">
      <c r="A201" s="246"/>
      <c r="B201" s="118"/>
      <c r="C201" s="247"/>
      <c r="D201" s="131" t="str">
        <f t="shared" si="0"/>
        <v/>
      </c>
      <c r="E201" s="131" t="str">
        <f t="shared" si="4"/>
        <v/>
      </c>
      <c r="F201" s="5"/>
      <c r="G201" s="5"/>
      <c r="H201" s="5"/>
      <c r="I201" s="5"/>
      <c r="J201" s="5"/>
      <c r="K201" s="5"/>
      <c r="L201" s="5"/>
    </row>
    <row r="202" spans="1:12" ht="12.75">
      <c r="A202" s="246"/>
      <c r="B202" s="118"/>
      <c r="C202" s="247"/>
      <c r="D202" s="131" t="str">
        <f t="shared" si="0"/>
        <v/>
      </c>
      <c r="E202" s="131" t="str">
        <f t="shared" si="4"/>
        <v/>
      </c>
      <c r="F202" s="5"/>
      <c r="G202" s="5"/>
      <c r="H202" s="5"/>
      <c r="I202" s="5"/>
      <c r="J202" s="5"/>
      <c r="K202" s="5"/>
      <c r="L202" s="5"/>
    </row>
    <row r="203" spans="1:12" ht="12.75">
      <c r="A203" s="246"/>
      <c r="B203" s="118"/>
      <c r="C203" s="247"/>
      <c r="D203" s="131" t="str">
        <f t="shared" si="0"/>
        <v/>
      </c>
      <c r="E203" s="131" t="str">
        <f t="shared" si="4"/>
        <v/>
      </c>
      <c r="F203" s="5"/>
      <c r="G203" s="5"/>
      <c r="H203" s="5"/>
      <c r="I203" s="5"/>
      <c r="J203" s="5"/>
      <c r="K203" s="5"/>
      <c r="L203" s="5"/>
    </row>
    <row r="204" spans="1:12" ht="12.75">
      <c r="A204" s="246"/>
      <c r="B204" s="118"/>
      <c r="C204" s="247"/>
      <c r="D204" s="131" t="str">
        <f t="shared" si="0"/>
        <v/>
      </c>
      <c r="E204" s="131" t="str">
        <f t="shared" si="4"/>
        <v/>
      </c>
      <c r="F204" s="5"/>
      <c r="G204" s="5"/>
      <c r="H204" s="5"/>
      <c r="I204" s="5"/>
      <c r="J204" s="5"/>
      <c r="K204" s="5"/>
      <c r="L204" s="5"/>
    </row>
    <row r="205" spans="1:12" ht="12.75">
      <c r="A205" s="246"/>
      <c r="B205" s="118"/>
      <c r="C205" s="247"/>
      <c r="D205" s="131" t="str">
        <f t="shared" si="0"/>
        <v/>
      </c>
      <c r="E205" s="131" t="str">
        <f t="shared" si="4"/>
        <v/>
      </c>
      <c r="F205" s="5"/>
      <c r="G205" s="5"/>
      <c r="H205" s="5"/>
      <c r="I205" s="5"/>
      <c r="J205" s="5"/>
      <c r="K205" s="5"/>
      <c r="L205" s="5"/>
    </row>
    <row r="206" spans="1:12" ht="12.75">
      <c r="A206" s="246"/>
      <c r="B206" s="118"/>
      <c r="C206" s="247"/>
      <c r="D206" s="131" t="str">
        <f t="shared" si="0"/>
        <v/>
      </c>
      <c r="E206" s="131" t="str">
        <f t="shared" si="4"/>
        <v/>
      </c>
      <c r="F206" s="5"/>
      <c r="G206" s="5"/>
      <c r="H206" s="5"/>
      <c r="I206" s="5"/>
      <c r="J206" s="5"/>
      <c r="K206" s="5"/>
      <c r="L206" s="5"/>
    </row>
    <row r="207" spans="1:12" ht="12.75">
      <c r="A207" s="246"/>
      <c r="B207" s="118"/>
      <c r="C207" s="247"/>
      <c r="D207" s="131" t="str">
        <f t="shared" si="0"/>
        <v/>
      </c>
      <c r="E207" s="131" t="str">
        <f t="shared" si="4"/>
        <v/>
      </c>
      <c r="F207" s="5"/>
      <c r="G207" s="5"/>
      <c r="H207" s="5"/>
      <c r="I207" s="5"/>
      <c r="J207" s="5"/>
      <c r="K207" s="5"/>
      <c r="L207" s="5"/>
    </row>
    <row r="208" spans="1:12" ht="12.75">
      <c r="A208" s="246"/>
      <c r="B208" s="118"/>
      <c r="C208" s="247"/>
      <c r="D208" s="131" t="str">
        <f t="shared" si="0"/>
        <v/>
      </c>
      <c r="E208" s="131" t="str">
        <f t="shared" si="4"/>
        <v/>
      </c>
      <c r="F208" s="5"/>
      <c r="G208" s="5"/>
      <c r="H208" s="5"/>
      <c r="I208" s="5"/>
      <c r="J208" s="5"/>
      <c r="K208" s="5"/>
      <c r="L208" s="5"/>
    </row>
    <row r="209" spans="1:12" ht="12.75">
      <c r="A209" s="246"/>
      <c r="B209" s="118"/>
      <c r="C209" s="247"/>
      <c r="D209" s="131" t="str">
        <f t="shared" si="0"/>
        <v/>
      </c>
      <c r="E209" s="131" t="str">
        <f t="shared" si="4"/>
        <v/>
      </c>
      <c r="F209" s="5"/>
      <c r="G209" s="5"/>
      <c r="H209" s="5"/>
      <c r="I209" s="5"/>
      <c r="J209" s="5"/>
      <c r="K209" s="5"/>
      <c r="L209" s="5"/>
    </row>
    <row r="210" spans="1:12" ht="12.75">
      <c r="A210" s="246"/>
      <c r="B210" s="118"/>
      <c r="C210" s="247"/>
      <c r="D210" s="131" t="str">
        <f t="shared" si="0"/>
        <v/>
      </c>
      <c r="E210" s="131" t="str">
        <f t="shared" si="4"/>
        <v/>
      </c>
      <c r="F210" s="5"/>
      <c r="G210" s="5"/>
      <c r="H210" s="5"/>
      <c r="I210" s="5"/>
      <c r="J210" s="5"/>
      <c r="K210" s="5"/>
      <c r="L210" s="5"/>
    </row>
    <row r="211" spans="1:12" ht="12.75">
      <c r="A211" s="246"/>
      <c r="B211" s="118"/>
      <c r="C211" s="247"/>
      <c r="D211" s="131" t="str">
        <f t="shared" si="0"/>
        <v/>
      </c>
      <c r="E211" s="131" t="str">
        <f t="shared" si="4"/>
        <v/>
      </c>
      <c r="F211" s="5"/>
      <c r="G211" s="5"/>
      <c r="H211" s="5"/>
      <c r="I211" s="5"/>
      <c r="J211" s="5"/>
      <c r="K211" s="5"/>
      <c r="L211" s="5"/>
    </row>
    <row r="212" spans="1:12" ht="12.75">
      <c r="A212" s="246"/>
      <c r="B212" s="118"/>
      <c r="C212" s="247"/>
      <c r="D212" s="131" t="str">
        <f t="shared" si="0"/>
        <v/>
      </c>
      <c r="E212" s="131" t="str">
        <f t="shared" si="4"/>
        <v/>
      </c>
      <c r="F212" s="5"/>
      <c r="G212" s="5"/>
      <c r="H212" s="5"/>
      <c r="I212" s="5"/>
      <c r="J212" s="5"/>
      <c r="K212" s="5"/>
      <c r="L212" s="5"/>
    </row>
    <row r="213" spans="1:12" ht="12.75">
      <c r="A213" s="246"/>
      <c r="B213" s="118"/>
      <c r="C213" s="247"/>
      <c r="D213" s="131" t="str">
        <f t="shared" si="0"/>
        <v/>
      </c>
      <c r="E213" s="131" t="str">
        <f t="shared" si="4"/>
        <v/>
      </c>
      <c r="F213" s="5"/>
      <c r="G213" s="5"/>
      <c r="H213" s="5"/>
      <c r="I213" s="5"/>
      <c r="J213" s="5"/>
      <c r="K213" s="5"/>
      <c r="L213" s="5"/>
    </row>
    <row r="214" spans="1:12" ht="12.75">
      <c r="A214" s="246"/>
      <c r="B214" s="118"/>
      <c r="C214" s="247"/>
      <c r="D214" s="131" t="str">
        <f t="shared" si="0"/>
        <v/>
      </c>
      <c r="E214" s="131" t="str">
        <f t="shared" si="4"/>
        <v/>
      </c>
      <c r="F214" s="5"/>
      <c r="G214" s="5"/>
      <c r="H214" s="5"/>
      <c r="I214" s="5"/>
      <c r="J214" s="5"/>
      <c r="K214" s="5"/>
      <c r="L214" s="5"/>
    </row>
    <row r="215" spans="1:12" ht="12.75">
      <c r="A215" s="246"/>
      <c r="B215" s="118"/>
      <c r="C215" s="247"/>
      <c r="D215" s="131" t="str">
        <f t="shared" si="0"/>
        <v/>
      </c>
      <c r="E215" s="131" t="str">
        <f t="shared" si="4"/>
        <v/>
      </c>
      <c r="F215" s="5"/>
      <c r="G215" s="5"/>
      <c r="H215" s="5"/>
      <c r="I215" s="5"/>
      <c r="J215" s="5"/>
      <c r="K215" s="5"/>
      <c r="L215" s="5"/>
    </row>
    <row r="216" spans="1:12" ht="12.75">
      <c r="A216" s="246"/>
      <c r="B216" s="118"/>
      <c r="C216" s="247"/>
      <c r="D216" s="131" t="str">
        <f t="shared" si="0"/>
        <v/>
      </c>
      <c r="E216" s="131" t="str">
        <f t="shared" si="4"/>
        <v/>
      </c>
      <c r="F216" s="5"/>
      <c r="G216" s="5"/>
      <c r="H216" s="5"/>
      <c r="I216" s="5"/>
      <c r="J216" s="5"/>
      <c r="K216" s="5"/>
      <c r="L216" s="5"/>
    </row>
    <row r="217" spans="1:12" ht="12.75">
      <c r="A217" s="246"/>
      <c r="B217" s="118"/>
      <c r="C217" s="247"/>
      <c r="D217" s="131" t="str">
        <f t="shared" si="0"/>
        <v/>
      </c>
      <c r="E217" s="131" t="str">
        <f t="shared" si="4"/>
        <v/>
      </c>
      <c r="F217" s="5"/>
      <c r="G217" s="5"/>
      <c r="H217" s="5"/>
      <c r="I217" s="5"/>
      <c r="J217" s="5"/>
      <c r="K217" s="5"/>
      <c r="L217" s="5"/>
    </row>
    <row r="218" spans="1:12" ht="12.75">
      <c r="A218" s="246"/>
      <c r="B218" s="118"/>
      <c r="C218" s="247"/>
      <c r="D218" s="131" t="str">
        <f t="shared" si="0"/>
        <v/>
      </c>
      <c r="E218" s="131" t="str">
        <f t="shared" si="4"/>
        <v/>
      </c>
      <c r="F218" s="5"/>
      <c r="G218" s="5"/>
      <c r="H218" s="5"/>
      <c r="I218" s="5"/>
      <c r="J218" s="5"/>
      <c r="K218" s="5"/>
      <c r="L218" s="5"/>
    </row>
    <row r="219" spans="1:12" ht="12.75">
      <c r="A219" s="246"/>
      <c r="B219" s="118"/>
      <c r="C219" s="247"/>
      <c r="D219" s="131" t="str">
        <f t="shared" si="0"/>
        <v/>
      </c>
      <c r="E219" s="131" t="str">
        <f t="shared" si="4"/>
        <v/>
      </c>
      <c r="F219" s="5"/>
      <c r="G219" s="5"/>
      <c r="H219" s="5"/>
      <c r="I219" s="5"/>
      <c r="J219" s="5"/>
      <c r="K219" s="5"/>
      <c r="L219" s="5"/>
    </row>
    <row r="220" spans="1:12" ht="12.75">
      <c r="A220" s="246"/>
      <c r="B220" s="118"/>
      <c r="C220" s="247"/>
      <c r="D220" s="131" t="str">
        <f t="shared" si="0"/>
        <v/>
      </c>
      <c r="E220" s="131" t="str">
        <f t="shared" si="4"/>
        <v/>
      </c>
      <c r="F220" s="5"/>
      <c r="G220" s="5"/>
      <c r="H220" s="5"/>
      <c r="I220" s="5"/>
      <c r="J220" s="5"/>
      <c r="K220" s="5"/>
      <c r="L220" s="5"/>
    </row>
    <row r="221" spans="1:12" ht="12.75">
      <c r="A221" s="246"/>
      <c r="B221" s="118"/>
      <c r="C221" s="247"/>
      <c r="D221" s="131" t="str">
        <f t="shared" si="0"/>
        <v/>
      </c>
      <c r="E221" s="131" t="str">
        <f t="shared" si="4"/>
        <v/>
      </c>
      <c r="F221" s="5"/>
      <c r="G221" s="5"/>
      <c r="H221" s="5"/>
      <c r="I221" s="5"/>
      <c r="J221" s="5"/>
      <c r="K221" s="5"/>
      <c r="L221" s="5"/>
    </row>
    <row r="222" spans="1:12" ht="12.75">
      <c r="A222" s="246"/>
      <c r="B222" s="118"/>
      <c r="C222" s="247"/>
      <c r="D222" s="131" t="str">
        <f t="shared" si="0"/>
        <v/>
      </c>
      <c r="E222" s="131" t="str">
        <f t="shared" si="4"/>
        <v/>
      </c>
      <c r="F222" s="5"/>
      <c r="G222" s="5"/>
      <c r="H222" s="5"/>
      <c r="I222" s="5"/>
      <c r="J222" s="5"/>
      <c r="K222" s="5"/>
      <c r="L222" s="5"/>
    </row>
    <row r="223" spans="1:12" ht="12.75">
      <c r="A223" s="246"/>
      <c r="B223" s="118"/>
      <c r="C223" s="247"/>
      <c r="D223" s="131" t="str">
        <f t="shared" si="0"/>
        <v/>
      </c>
      <c r="E223" s="131" t="str">
        <f t="shared" si="4"/>
        <v/>
      </c>
      <c r="F223" s="5"/>
      <c r="G223" s="5"/>
      <c r="H223" s="5"/>
      <c r="I223" s="5"/>
      <c r="J223" s="5"/>
      <c r="K223" s="5"/>
      <c r="L223" s="5"/>
    </row>
    <row r="224" spans="1:12" ht="12.75">
      <c r="A224" s="246"/>
      <c r="B224" s="118"/>
      <c r="C224" s="247"/>
      <c r="D224" s="131" t="str">
        <f t="shared" si="0"/>
        <v/>
      </c>
      <c r="E224" s="131" t="str">
        <f t="shared" si="4"/>
        <v/>
      </c>
      <c r="F224" s="5"/>
      <c r="G224" s="5"/>
      <c r="H224" s="5"/>
      <c r="I224" s="5"/>
      <c r="J224" s="5"/>
      <c r="K224" s="5"/>
      <c r="L224" s="5"/>
    </row>
    <row r="225" spans="1:12" ht="12.75">
      <c r="A225" s="246"/>
      <c r="B225" s="118"/>
      <c r="C225" s="247"/>
      <c r="D225" s="131" t="str">
        <f t="shared" si="0"/>
        <v/>
      </c>
      <c r="E225" s="131" t="str">
        <f t="shared" si="4"/>
        <v/>
      </c>
      <c r="F225" s="5"/>
      <c r="G225" s="5"/>
      <c r="H225" s="5"/>
      <c r="I225" s="5"/>
      <c r="J225" s="5"/>
      <c r="K225" s="5"/>
      <c r="L225" s="5"/>
    </row>
    <row r="226" spans="1:12" ht="12.75">
      <c r="A226" s="246"/>
      <c r="B226" s="118"/>
      <c r="C226" s="247"/>
      <c r="D226" s="131" t="str">
        <f t="shared" si="0"/>
        <v/>
      </c>
      <c r="E226" s="131" t="str">
        <f t="shared" si="4"/>
        <v/>
      </c>
      <c r="F226" s="5"/>
      <c r="G226" s="5"/>
      <c r="H226" s="5"/>
      <c r="I226" s="5"/>
      <c r="J226" s="5"/>
      <c r="K226" s="5"/>
      <c r="L226" s="5"/>
    </row>
    <row r="227" spans="1:12" ht="12.75">
      <c r="A227" s="246"/>
      <c r="B227" s="118"/>
      <c r="C227" s="247"/>
      <c r="D227" s="131" t="str">
        <f t="shared" si="0"/>
        <v/>
      </c>
      <c r="E227" s="131" t="str">
        <f t="shared" si="4"/>
        <v/>
      </c>
      <c r="F227" s="5"/>
      <c r="G227" s="5"/>
      <c r="H227" s="5"/>
      <c r="I227" s="5"/>
      <c r="J227" s="5"/>
      <c r="K227" s="5"/>
      <c r="L227" s="5"/>
    </row>
    <row r="228" spans="1:12" ht="12.75">
      <c r="A228" s="246"/>
      <c r="B228" s="118"/>
      <c r="C228" s="247"/>
      <c r="D228" s="131" t="str">
        <f t="shared" si="0"/>
        <v/>
      </c>
      <c r="E228" s="131" t="str">
        <f t="shared" si="4"/>
        <v/>
      </c>
      <c r="F228" s="5"/>
      <c r="G228" s="5"/>
      <c r="H228" s="5"/>
      <c r="I228" s="5"/>
      <c r="J228" s="5"/>
      <c r="K228" s="5"/>
      <c r="L228" s="5"/>
    </row>
    <row r="229" spans="1:12" ht="12.75">
      <c r="A229" s="246"/>
      <c r="B229" s="118"/>
      <c r="C229" s="247"/>
      <c r="D229" s="131" t="str">
        <f t="shared" si="0"/>
        <v/>
      </c>
      <c r="E229" s="131" t="str">
        <f t="shared" si="4"/>
        <v/>
      </c>
      <c r="F229" s="5"/>
      <c r="G229" s="5"/>
      <c r="H229" s="5"/>
      <c r="I229" s="5"/>
      <c r="J229" s="5"/>
      <c r="K229" s="5"/>
      <c r="L229" s="5"/>
    </row>
    <row r="230" spans="1:12" ht="12.75">
      <c r="A230" s="246"/>
      <c r="B230" s="118"/>
      <c r="C230" s="247"/>
      <c r="D230" s="131" t="str">
        <f t="shared" si="0"/>
        <v/>
      </c>
      <c r="E230" s="131" t="str">
        <f t="shared" si="4"/>
        <v/>
      </c>
      <c r="F230" s="5"/>
      <c r="G230" s="5"/>
      <c r="H230" s="5"/>
      <c r="I230" s="5"/>
      <c r="J230" s="5"/>
      <c r="K230" s="5"/>
      <c r="L230" s="5"/>
    </row>
    <row r="231" spans="1:12" ht="12.75">
      <c r="A231" s="246"/>
      <c r="B231" s="118"/>
      <c r="C231" s="247"/>
      <c r="D231" s="131" t="str">
        <f t="shared" si="0"/>
        <v/>
      </c>
      <c r="E231" s="131" t="str">
        <f t="shared" si="4"/>
        <v/>
      </c>
      <c r="F231" s="5"/>
      <c r="G231" s="5"/>
      <c r="H231" s="5"/>
      <c r="I231" s="5"/>
      <c r="J231" s="5"/>
      <c r="K231" s="5"/>
      <c r="L231" s="5"/>
    </row>
    <row r="232" spans="1:12" ht="12.75">
      <c r="A232" s="246"/>
      <c r="B232" s="118"/>
      <c r="C232" s="247"/>
      <c r="D232" s="131" t="str">
        <f t="shared" si="0"/>
        <v/>
      </c>
      <c r="E232" s="131" t="str">
        <f t="shared" si="4"/>
        <v/>
      </c>
      <c r="F232" s="5"/>
      <c r="G232" s="5"/>
      <c r="H232" s="5"/>
      <c r="I232" s="5"/>
      <c r="J232" s="5"/>
      <c r="K232" s="5"/>
      <c r="L232" s="5"/>
    </row>
    <row r="233" spans="1:12" ht="12.75">
      <c r="A233" s="246"/>
      <c r="B233" s="118"/>
      <c r="C233" s="247"/>
      <c r="D233" s="131" t="str">
        <f t="shared" si="0"/>
        <v/>
      </c>
      <c r="E233" s="131" t="str">
        <f t="shared" si="4"/>
        <v/>
      </c>
      <c r="F233" s="5"/>
      <c r="G233" s="5"/>
      <c r="H233" s="5"/>
      <c r="I233" s="5"/>
      <c r="J233" s="5"/>
      <c r="K233" s="5"/>
      <c r="L233" s="5"/>
    </row>
    <row r="234" spans="1:12" ht="12.75">
      <c r="A234" s="246"/>
      <c r="B234" s="118"/>
      <c r="C234" s="247"/>
      <c r="D234" s="131" t="str">
        <f t="shared" si="0"/>
        <v/>
      </c>
      <c r="E234" s="131" t="str">
        <f t="shared" si="4"/>
        <v/>
      </c>
      <c r="F234" s="5"/>
      <c r="G234" s="5"/>
      <c r="H234" s="5"/>
      <c r="I234" s="5"/>
      <c r="J234" s="5"/>
      <c r="K234" s="5"/>
      <c r="L234" s="5"/>
    </row>
    <row r="235" spans="1:12" ht="12.75">
      <c r="A235" s="246"/>
      <c r="B235" s="118"/>
      <c r="C235" s="247"/>
      <c r="D235" s="131" t="str">
        <f t="shared" si="0"/>
        <v/>
      </c>
      <c r="E235" s="131" t="str">
        <f t="shared" si="4"/>
        <v/>
      </c>
      <c r="F235" s="5"/>
      <c r="G235" s="5"/>
      <c r="H235" s="5"/>
      <c r="I235" s="5"/>
      <c r="J235" s="5"/>
      <c r="K235" s="5"/>
      <c r="L235" s="5"/>
    </row>
    <row r="236" spans="1:12" ht="12.75">
      <c r="A236" s="246"/>
      <c r="B236" s="118"/>
      <c r="C236" s="247"/>
      <c r="D236" s="131" t="str">
        <f t="shared" si="0"/>
        <v/>
      </c>
      <c r="E236" s="131" t="str">
        <f t="shared" si="4"/>
        <v/>
      </c>
      <c r="F236" s="5"/>
      <c r="G236" s="5"/>
      <c r="H236" s="5"/>
      <c r="I236" s="5"/>
      <c r="J236" s="5"/>
      <c r="K236" s="5"/>
      <c r="L236" s="5"/>
    </row>
    <row r="237" spans="1:12" ht="12.75">
      <c r="A237" s="246"/>
      <c r="B237" s="118"/>
      <c r="C237" s="247"/>
      <c r="D237" s="131" t="str">
        <f t="shared" si="0"/>
        <v/>
      </c>
      <c r="E237" s="131" t="str">
        <f t="shared" si="4"/>
        <v/>
      </c>
      <c r="F237" s="5"/>
      <c r="G237" s="5"/>
      <c r="H237" s="5"/>
      <c r="I237" s="5"/>
      <c r="J237" s="5"/>
      <c r="K237" s="5"/>
      <c r="L237" s="5"/>
    </row>
    <row r="238" spans="1:12" ht="12.75">
      <c r="A238" s="246"/>
      <c r="B238" s="118"/>
      <c r="C238" s="247"/>
      <c r="D238" s="131" t="str">
        <f t="shared" si="0"/>
        <v/>
      </c>
      <c r="E238" s="131" t="str">
        <f t="shared" si="4"/>
        <v/>
      </c>
      <c r="F238" s="5"/>
      <c r="G238" s="5"/>
      <c r="H238" s="5"/>
      <c r="I238" s="5"/>
      <c r="J238" s="5"/>
      <c r="K238" s="5"/>
      <c r="L238" s="5"/>
    </row>
    <row r="239" spans="1:12" ht="12.75">
      <c r="A239" s="246"/>
      <c r="B239" s="118"/>
      <c r="C239" s="247"/>
      <c r="D239" s="131" t="str">
        <f t="shared" si="0"/>
        <v/>
      </c>
      <c r="E239" s="131" t="str">
        <f t="shared" si="4"/>
        <v/>
      </c>
      <c r="F239" s="5"/>
      <c r="G239" s="5"/>
      <c r="H239" s="5"/>
      <c r="I239" s="5"/>
      <c r="J239" s="5"/>
      <c r="K239" s="5"/>
      <c r="L239" s="5"/>
    </row>
    <row r="240" spans="1:12" ht="12.75">
      <c r="A240" s="246"/>
      <c r="B240" s="118"/>
      <c r="C240" s="247"/>
      <c r="D240" s="131" t="str">
        <f t="shared" si="0"/>
        <v/>
      </c>
      <c r="E240" s="131" t="str">
        <f t="shared" si="4"/>
        <v/>
      </c>
      <c r="F240" s="5"/>
      <c r="G240" s="5"/>
      <c r="H240" s="5"/>
      <c r="I240" s="5"/>
      <c r="J240" s="5"/>
      <c r="K240" s="5"/>
      <c r="L240" s="5"/>
    </row>
    <row r="241" spans="1:12" ht="12.75">
      <c r="A241" s="246"/>
      <c r="B241" s="118"/>
      <c r="C241" s="247"/>
      <c r="D241" s="131" t="str">
        <f t="shared" si="0"/>
        <v/>
      </c>
      <c r="E241" s="131" t="str">
        <f t="shared" si="4"/>
        <v/>
      </c>
      <c r="F241" s="5"/>
      <c r="G241" s="5"/>
      <c r="H241" s="5"/>
      <c r="I241" s="5"/>
      <c r="J241" s="5"/>
      <c r="K241" s="5"/>
      <c r="L241" s="5"/>
    </row>
    <row r="242" spans="1:12" ht="12.75">
      <c r="A242" s="246"/>
      <c r="B242" s="118"/>
      <c r="C242" s="247"/>
      <c r="D242" s="131" t="str">
        <f t="shared" si="0"/>
        <v/>
      </c>
      <c r="E242" s="131" t="str">
        <f t="shared" si="4"/>
        <v/>
      </c>
      <c r="F242" s="5"/>
      <c r="G242" s="5"/>
      <c r="H242" s="5"/>
      <c r="I242" s="5"/>
      <c r="J242" s="5"/>
      <c r="K242" s="5"/>
      <c r="L242" s="5"/>
    </row>
    <row r="243" spans="1:12" ht="12.75">
      <c r="A243" s="246"/>
      <c r="B243" s="118"/>
      <c r="C243" s="247"/>
      <c r="D243" s="131" t="str">
        <f t="shared" si="0"/>
        <v/>
      </c>
      <c r="E243" s="131" t="str">
        <f t="shared" si="4"/>
        <v/>
      </c>
      <c r="F243" s="5"/>
      <c r="G243" s="5"/>
      <c r="H243" s="5"/>
      <c r="I243" s="5"/>
      <c r="J243" s="5"/>
      <c r="K243" s="5"/>
      <c r="L243" s="5"/>
    </row>
    <row r="244" spans="1:12" ht="12.75">
      <c r="A244" s="246"/>
      <c r="B244" s="118"/>
      <c r="C244" s="247"/>
      <c r="D244" s="131" t="str">
        <f t="shared" si="0"/>
        <v/>
      </c>
      <c r="E244" s="131" t="str">
        <f t="shared" si="4"/>
        <v/>
      </c>
      <c r="F244" s="5"/>
      <c r="G244" s="5"/>
      <c r="H244" s="5"/>
      <c r="I244" s="5"/>
      <c r="J244" s="5"/>
      <c r="K244" s="5"/>
      <c r="L244" s="5"/>
    </row>
    <row r="245" spans="1:12" ht="12.75">
      <c r="A245" s="246"/>
      <c r="B245" s="118"/>
      <c r="C245" s="247"/>
      <c r="D245" s="131" t="str">
        <f t="shared" si="0"/>
        <v/>
      </c>
      <c r="E245" s="131" t="str">
        <f t="shared" si="4"/>
        <v/>
      </c>
      <c r="F245" s="5"/>
      <c r="G245" s="5"/>
      <c r="H245" s="5"/>
      <c r="I245" s="5"/>
      <c r="J245" s="5"/>
      <c r="K245" s="5"/>
      <c r="L245" s="5"/>
    </row>
    <row r="246" spans="1:12" ht="12.75">
      <c r="A246" s="246"/>
      <c r="B246" s="118"/>
      <c r="C246" s="247"/>
      <c r="D246" s="131" t="str">
        <f t="shared" si="0"/>
        <v/>
      </c>
      <c r="E246" s="131" t="str">
        <f t="shared" si="4"/>
        <v/>
      </c>
      <c r="F246" s="5"/>
      <c r="G246" s="5"/>
      <c r="H246" s="5"/>
      <c r="I246" s="5"/>
      <c r="J246" s="5"/>
      <c r="K246" s="5"/>
      <c r="L246" s="5"/>
    </row>
    <row r="247" spans="1:12" ht="12.75">
      <c r="A247" s="246"/>
      <c r="B247" s="118"/>
      <c r="C247" s="247"/>
      <c r="D247" s="131" t="str">
        <f t="shared" si="0"/>
        <v/>
      </c>
      <c r="E247" s="131" t="str">
        <f t="shared" si="4"/>
        <v/>
      </c>
      <c r="F247" s="5"/>
      <c r="G247" s="5"/>
      <c r="H247" s="5"/>
      <c r="I247" s="5"/>
      <c r="J247" s="5"/>
      <c r="K247" s="5"/>
      <c r="L247" s="5"/>
    </row>
    <row r="248" spans="1:12" ht="12.75">
      <c r="A248" s="246"/>
      <c r="B248" s="118"/>
      <c r="C248" s="247"/>
      <c r="D248" s="131" t="str">
        <f t="shared" si="0"/>
        <v/>
      </c>
      <c r="E248" s="131" t="str">
        <f t="shared" si="4"/>
        <v/>
      </c>
      <c r="F248" s="5"/>
      <c r="G248" s="5"/>
      <c r="H248" s="5"/>
      <c r="I248" s="5"/>
      <c r="J248" s="5"/>
      <c r="K248" s="5"/>
      <c r="L248" s="5"/>
    </row>
    <row r="249" spans="1:12" ht="12.75">
      <c r="A249" s="246"/>
      <c r="B249" s="118"/>
      <c r="C249" s="247"/>
      <c r="D249" s="131" t="str">
        <f t="shared" si="0"/>
        <v/>
      </c>
      <c r="E249" s="131" t="str">
        <f t="shared" si="4"/>
        <v/>
      </c>
      <c r="F249" s="5"/>
      <c r="G249" s="5"/>
      <c r="H249" s="5"/>
      <c r="I249" s="5"/>
      <c r="J249" s="5"/>
      <c r="K249" s="5"/>
      <c r="L249" s="5"/>
    </row>
    <row r="250" spans="1:12" ht="12.75">
      <c r="A250" s="246"/>
      <c r="B250" s="118"/>
      <c r="C250" s="247"/>
      <c r="D250" s="131" t="str">
        <f t="shared" si="0"/>
        <v/>
      </c>
      <c r="E250" s="131" t="str">
        <f t="shared" si="4"/>
        <v/>
      </c>
      <c r="F250" s="5"/>
      <c r="G250" s="5"/>
      <c r="H250" s="5"/>
      <c r="I250" s="5"/>
      <c r="J250" s="5"/>
      <c r="K250" s="5"/>
      <c r="L250" s="5"/>
    </row>
    <row r="251" spans="1:12" ht="12.75">
      <c r="A251" s="246"/>
      <c r="B251" s="118"/>
      <c r="C251" s="247"/>
      <c r="D251" s="131" t="str">
        <f t="shared" si="0"/>
        <v/>
      </c>
      <c r="E251" s="131" t="str">
        <f t="shared" si="4"/>
        <v/>
      </c>
      <c r="F251" s="5"/>
      <c r="G251" s="5"/>
      <c r="H251" s="5"/>
      <c r="I251" s="5"/>
      <c r="J251" s="5"/>
      <c r="K251" s="5"/>
      <c r="L251" s="5"/>
    </row>
    <row r="252" spans="1:12" ht="12.75">
      <c r="A252" s="246"/>
      <c r="B252" s="118"/>
      <c r="C252" s="247"/>
      <c r="D252" s="131" t="str">
        <f t="shared" si="0"/>
        <v/>
      </c>
      <c r="E252" s="131" t="str">
        <f t="shared" si="4"/>
        <v/>
      </c>
      <c r="F252" s="5"/>
      <c r="G252" s="5"/>
      <c r="H252" s="5"/>
      <c r="I252" s="5"/>
      <c r="J252" s="5"/>
      <c r="K252" s="5"/>
      <c r="L252" s="5"/>
    </row>
    <row r="253" spans="1:12" ht="12.75">
      <c r="A253" s="246"/>
      <c r="B253" s="118"/>
      <c r="C253" s="247"/>
      <c r="D253" s="131" t="str">
        <f t="shared" si="0"/>
        <v/>
      </c>
      <c r="E253" s="131" t="str">
        <f t="shared" si="4"/>
        <v/>
      </c>
      <c r="F253" s="5"/>
      <c r="G253" s="5"/>
      <c r="H253" s="5"/>
      <c r="I253" s="5"/>
      <c r="J253" s="5"/>
      <c r="K253" s="5"/>
      <c r="L253" s="5"/>
    </row>
    <row r="254" spans="1:12" ht="12.75">
      <c r="A254" s="246"/>
      <c r="B254" s="118"/>
      <c r="C254" s="247"/>
      <c r="D254" s="131" t="str">
        <f t="shared" si="0"/>
        <v/>
      </c>
      <c r="E254" s="131" t="str">
        <f t="shared" si="4"/>
        <v/>
      </c>
      <c r="F254" s="5"/>
      <c r="G254" s="5"/>
      <c r="H254" s="5"/>
      <c r="I254" s="5"/>
      <c r="J254" s="5"/>
      <c r="K254" s="5"/>
      <c r="L254" s="5"/>
    </row>
    <row r="255" spans="1:12" ht="12.75">
      <c r="A255" s="246"/>
      <c r="B255" s="118"/>
      <c r="C255" s="247"/>
      <c r="D255" s="131" t="str">
        <f t="shared" si="0"/>
        <v/>
      </c>
      <c r="E255" s="131" t="str">
        <f t="shared" si="4"/>
        <v/>
      </c>
      <c r="F255" s="5"/>
      <c r="G255" s="5"/>
      <c r="H255" s="5"/>
      <c r="I255" s="5"/>
      <c r="J255" s="5"/>
      <c r="K255" s="5"/>
      <c r="L255" s="5"/>
    </row>
    <row r="256" spans="1:12" ht="12.75">
      <c r="A256" s="246"/>
      <c r="B256" s="118"/>
      <c r="C256" s="247"/>
      <c r="D256" s="131" t="str">
        <f t="shared" si="0"/>
        <v/>
      </c>
      <c r="E256" s="131" t="str">
        <f t="shared" si="4"/>
        <v/>
      </c>
      <c r="F256" s="5"/>
      <c r="G256" s="5"/>
      <c r="H256" s="5"/>
      <c r="I256" s="5"/>
      <c r="J256" s="5"/>
      <c r="K256" s="5"/>
      <c r="L256" s="5"/>
    </row>
    <row r="257" spans="1:12" ht="12.75">
      <c r="A257" s="246"/>
      <c r="B257" s="118"/>
      <c r="C257" s="247"/>
      <c r="D257" s="131" t="str">
        <f t="shared" si="0"/>
        <v/>
      </c>
      <c r="E257" s="131" t="str">
        <f t="shared" si="4"/>
        <v/>
      </c>
      <c r="F257" s="5"/>
      <c r="G257" s="5"/>
      <c r="H257" s="5"/>
      <c r="I257" s="5"/>
      <c r="J257" s="5"/>
      <c r="K257" s="5"/>
      <c r="L257" s="5"/>
    </row>
    <row r="258" spans="1:12" ht="12.75">
      <c r="A258" s="246"/>
      <c r="B258" s="118"/>
      <c r="C258" s="247"/>
      <c r="D258" s="131" t="str">
        <f t="shared" si="0"/>
        <v/>
      </c>
      <c r="E258" s="131" t="str">
        <f t="shared" si="4"/>
        <v/>
      </c>
      <c r="F258" s="5"/>
      <c r="G258" s="5"/>
      <c r="H258" s="5"/>
      <c r="I258" s="5"/>
      <c r="J258" s="5"/>
      <c r="K258" s="5"/>
      <c r="L258" s="5"/>
    </row>
    <row r="259" spans="1:12" ht="12.75">
      <c r="A259" s="246"/>
      <c r="B259" s="118"/>
      <c r="C259" s="247"/>
      <c r="D259" s="131" t="str">
        <f t="shared" si="0"/>
        <v/>
      </c>
      <c r="E259" s="131" t="str">
        <f t="shared" si="4"/>
        <v/>
      </c>
      <c r="F259" s="5"/>
      <c r="G259" s="5"/>
      <c r="H259" s="5"/>
      <c r="I259" s="5"/>
      <c r="J259" s="5"/>
      <c r="K259" s="5"/>
      <c r="L259" s="5"/>
    </row>
    <row r="260" spans="1:12" ht="12.75">
      <c r="A260" s="246"/>
      <c r="B260" s="118"/>
      <c r="C260" s="247"/>
      <c r="D260" s="131" t="str">
        <f t="shared" si="0"/>
        <v/>
      </c>
      <c r="E260" s="131" t="str">
        <f t="shared" si="4"/>
        <v/>
      </c>
      <c r="F260" s="5"/>
      <c r="G260" s="5"/>
      <c r="H260" s="5"/>
      <c r="I260" s="5"/>
      <c r="J260" s="5"/>
      <c r="K260" s="5"/>
      <c r="L260" s="5"/>
    </row>
    <row r="261" spans="1:12" ht="12.75">
      <c r="A261" s="246"/>
      <c r="B261" s="118"/>
      <c r="C261" s="247"/>
      <c r="D261" s="131" t="str">
        <f t="shared" ref="D261:D515" si="5">IFERROR(C261/(B261*$F$4),"")</f>
        <v/>
      </c>
      <c r="E261" s="131" t="str">
        <f t="shared" si="4"/>
        <v/>
      </c>
      <c r="F261" s="5"/>
      <c r="G261" s="5"/>
      <c r="H261" s="5"/>
      <c r="I261" s="5"/>
      <c r="J261" s="5"/>
      <c r="K261" s="5"/>
      <c r="L261" s="5"/>
    </row>
    <row r="262" spans="1:12" ht="12.75">
      <c r="A262" s="246"/>
      <c r="B262" s="118"/>
      <c r="C262" s="247"/>
      <c r="D262" s="131" t="str">
        <f t="shared" si="5"/>
        <v/>
      </c>
      <c r="E262" s="131" t="str">
        <f t="shared" si="4"/>
        <v/>
      </c>
      <c r="F262" s="5"/>
      <c r="G262" s="5"/>
      <c r="H262" s="5"/>
      <c r="I262" s="5"/>
      <c r="J262" s="5"/>
      <c r="K262" s="5"/>
      <c r="L262" s="5"/>
    </row>
    <row r="263" spans="1:12" ht="12.75">
      <c r="A263" s="246"/>
      <c r="B263" s="118"/>
      <c r="C263" s="247"/>
      <c r="D263" s="131" t="str">
        <f t="shared" si="5"/>
        <v/>
      </c>
      <c r="E263" s="131" t="str">
        <f t="shared" ref="E263:E326" si="6">IF(ISBLANK(C263),"",POWER(D263/2,2))</f>
        <v/>
      </c>
      <c r="F263" s="5"/>
      <c r="G263" s="5"/>
      <c r="H263" s="5"/>
      <c r="I263" s="5"/>
      <c r="J263" s="5"/>
      <c r="K263" s="5"/>
      <c r="L263" s="5"/>
    </row>
    <row r="264" spans="1:12" ht="12.75">
      <c r="A264" s="246"/>
      <c r="B264" s="118"/>
      <c r="C264" s="247"/>
      <c r="D264" s="131" t="str">
        <f t="shared" si="5"/>
        <v/>
      </c>
      <c r="E264" s="131" t="str">
        <f t="shared" si="6"/>
        <v/>
      </c>
      <c r="F264" s="5"/>
      <c r="G264" s="5"/>
      <c r="H264" s="5"/>
      <c r="I264" s="5"/>
      <c r="J264" s="5"/>
      <c r="K264" s="5"/>
      <c r="L264" s="5"/>
    </row>
    <row r="265" spans="1:12" ht="12.75">
      <c r="A265" s="246"/>
      <c r="B265" s="118"/>
      <c r="C265" s="247"/>
      <c r="D265" s="131" t="str">
        <f t="shared" si="5"/>
        <v/>
      </c>
      <c r="E265" s="131" t="str">
        <f t="shared" si="6"/>
        <v/>
      </c>
      <c r="F265" s="5"/>
      <c r="G265" s="5"/>
      <c r="H265" s="5"/>
      <c r="I265" s="5"/>
      <c r="J265" s="5"/>
      <c r="K265" s="5"/>
      <c r="L265" s="5"/>
    </row>
    <row r="266" spans="1:12" ht="12.75">
      <c r="A266" s="246"/>
      <c r="B266" s="118"/>
      <c r="C266" s="247"/>
      <c r="D266" s="131" t="str">
        <f t="shared" si="5"/>
        <v/>
      </c>
      <c r="E266" s="131" t="str">
        <f t="shared" si="6"/>
        <v/>
      </c>
      <c r="F266" s="5"/>
      <c r="G266" s="5"/>
      <c r="H266" s="5"/>
      <c r="I266" s="5"/>
      <c r="J266" s="5"/>
      <c r="K266" s="5"/>
      <c r="L266" s="5"/>
    </row>
    <row r="267" spans="1:12" ht="12.75">
      <c r="A267" s="246"/>
      <c r="B267" s="118"/>
      <c r="C267" s="247"/>
      <c r="D267" s="131" t="str">
        <f t="shared" si="5"/>
        <v/>
      </c>
      <c r="E267" s="131" t="str">
        <f t="shared" si="6"/>
        <v/>
      </c>
      <c r="F267" s="5"/>
      <c r="G267" s="5"/>
      <c r="H267" s="5"/>
      <c r="I267" s="5"/>
      <c r="J267" s="5"/>
      <c r="K267" s="5"/>
      <c r="L267" s="5"/>
    </row>
    <row r="268" spans="1:12" ht="12.75">
      <c r="A268" s="246"/>
      <c r="B268" s="118"/>
      <c r="C268" s="247"/>
      <c r="D268" s="131" t="str">
        <f t="shared" si="5"/>
        <v/>
      </c>
      <c r="E268" s="131" t="str">
        <f t="shared" si="6"/>
        <v/>
      </c>
      <c r="F268" s="5"/>
      <c r="G268" s="5"/>
      <c r="H268" s="5"/>
      <c r="I268" s="5"/>
      <c r="J268" s="5"/>
      <c r="K268" s="5"/>
      <c r="L268" s="5"/>
    </row>
    <row r="269" spans="1:12" ht="12.75">
      <c r="A269" s="246"/>
      <c r="B269" s="118"/>
      <c r="C269" s="247"/>
      <c r="D269" s="131" t="str">
        <f t="shared" si="5"/>
        <v/>
      </c>
      <c r="E269" s="131" t="str">
        <f t="shared" si="6"/>
        <v/>
      </c>
      <c r="F269" s="5"/>
      <c r="G269" s="5"/>
      <c r="H269" s="5"/>
      <c r="I269" s="5"/>
      <c r="J269" s="5"/>
      <c r="K269" s="5"/>
      <c r="L269" s="5"/>
    </row>
    <row r="270" spans="1:12" ht="12.75">
      <c r="A270" s="246"/>
      <c r="B270" s="118"/>
      <c r="C270" s="247"/>
      <c r="D270" s="131" t="str">
        <f t="shared" si="5"/>
        <v/>
      </c>
      <c r="E270" s="131" t="str">
        <f t="shared" si="6"/>
        <v/>
      </c>
      <c r="F270" s="5"/>
      <c r="G270" s="5"/>
      <c r="H270" s="5"/>
      <c r="I270" s="5"/>
      <c r="J270" s="5"/>
      <c r="K270" s="5"/>
      <c r="L270" s="5"/>
    </row>
    <row r="271" spans="1:12" ht="12.75">
      <c r="A271" s="246"/>
      <c r="B271" s="118"/>
      <c r="C271" s="247"/>
      <c r="D271" s="131" t="str">
        <f t="shared" si="5"/>
        <v/>
      </c>
      <c r="E271" s="131" t="str">
        <f t="shared" si="6"/>
        <v/>
      </c>
      <c r="F271" s="5"/>
      <c r="G271" s="5"/>
      <c r="H271" s="5"/>
      <c r="I271" s="5"/>
      <c r="J271" s="5"/>
      <c r="K271" s="5"/>
      <c r="L271" s="5"/>
    </row>
    <row r="272" spans="1:12" ht="12.75">
      <c r="A272" s="246"/>
      <c r="B272" s="118"/>
      <c r="C272" s="247"/>
      <c r="D272" s="131" t="str">
        <f t="shared" si="5"/>
        <v/>
      </c>
      <c r="E272" s="131" t="str">
        <f t="shared" si="6"/>
        <v/>
      </c>
      <c r="F272" s="5"/>
      <c r="G272" s="5"/>
      <c r="H272" s="5"/>
      <c r="I272" s="5"/>
      <c r="J272" s="5"/>
      <c r="K272" s="5"/>
      <c r="L272" s="5"/>
    </row>
    <row r="273" spans="1:12" ht="12.75">
      <c r="A273" s="246"/>
      <c r="B273" s="118"/>
      <c r="C273" s="247"/>
      <c r="D273" s="131" t="str">
        <f t="shared" si="5"/>
        <v/>
      </c>
      <c r="E273" s="131" t="str">
        <f t="shared" si="6"/>
        <v/>
      </c>
      <c r="F273" s="5"/>
      <c r="G273" s="5"/>
      <c r="H273" s="5"/>
      <c r="I273" s="5"/>
      <c r="J273" s="5"/>
      <c r="K273" s="5"/>
      <c r="L273" s="5"/>
    </row>
    <row r="274" spans="1:12" ht="12.75">
      <c r="A274" s="246"/>
      <c r="B274" s="118"/>
      <c r="C274" s="247"/>
      <c r="D274" s="131" t="str">
        <f t="shared" si="5"/>
        <v/>
      </c>
      <c r="E274" s="131" t="str">
        <f t="shared" si="6"/>
        <v/>
      </c>
      <c r="F274" s="5"/>
      <c r="G274" s="5"/>
      <c r="H274" s="5"/>
      <c r="I274" s="5"/>
      <c r="J274" s="5"/>
      <c r="K274" s="5"/>
      <c r="L274" s="5"/>
    </row>
    <row r="275" spans="1:12" ht="12.75">
      <c r="A275" s="246"/>
      <c r="B275" s="118"/>
      <c r="C275" s="247"/>
      <c r="D275" s="131" t="str">
        <f t="shared" si="5"/>
        <v/>
      </c>
      <c r="E275" s="131" t="str">
        <f t="shared" si="6"/>
        <v/>
      </c>
      <c r="F275" s="5"/>
      <c r="G275" s="5"/>
      <c r="H275" s="5"/>
      <c r="I275" s="5"/>
      <c r="J275" s="5"/>
      <c r="K275" s="5"/>
      <c r="L275" s="5"/>
    </row>
    <row r="276" spans="1:12" ht="12.75">
      <c r="A276" s="246"/>
      <c r="B276" s="118"/>
      <c r="C276" s="247"/>
      <c r="D276" s="131" t="str">
        <f t="shared" si="5"/>
        <v/>
      </c>
      <c r="E276" s="131" t="str">
        <f t="shared" si="6"/>
        <v/>
      </c>
      <c r="F276" s="5"/>
      <c r="G276" s="5"/>
      <c r="H276" s="5"/>
      <c r="I276" s="5"/>
      <c r="J276" s="5"/>
      <c r="K276" s="5"/>
      <c r="L276" s="5"/>
    </row>
    <row r="277" spans="1:12" ht="12.75">
      <c r="A277" s="246"/>
      <c r="B277" s="118"/>
      <c r="C277" s="247"/>
      <c r="D277" s="131" t="str">
        <f t="shared" si="5"/>
        <v/>
      </c>
      <c r="E277" s="131" t="str">
        <f t="shared" si="6"/>
        <v/>
      </c>
      <c r="F277" s="5"/>
      <c r="G277" s="5"/>
      <c r="H277" s="5"/>
      <c r="I277" s="5"/>
      <c r="J277" s="5"/>
      <c r="K277" s="5"/>
      <c r="L277" s="5"/>
    </row>
    <row r="278" spans="1:12" ht="12.75">
      <c r="A278" s="246"/>
      <c r="B278" s="118"/>
      <c r="C278" s="247"/>
      <c r="D278" s="131" t="str">
        <f t="shared" si="5"/>
        <v/>
      </c>
      <c r="E278" s="131" t="str">
        <f t="shared" si="6"/>
        <v/>
      </c>
      <c r="F278" s="5"/>
      <c r="G278" s="5"/>
      <c r="H278" s="5"/>
      <c r="I278" s="5"/>
      <c r="J278" s="5"/>
      <c r="K278" s="5"/>
      <c r="L278" s="5"/>
    </row>
    <row r="279" spans="1:12" ht="12.75">
      <c r="A279" s="246"/>
      <c r="B279" s="118"/>
      <c r="C279" s="247"/>
      <c r="D279" s="131" t="str">
        <f t="shared" si="5"/>
        <v/>
      </c>
      <c r="E279" s="131" t="str">
        <f t="shared" si="6"/>
        <v/>
      </c>
      <c r="F279" s="5"/>
      <c r="G279" s="5"/>
      <c r="H279" s="5"/>
      <c r="I279" s="5"/>
      <c r="J279" s="5"/>
      <c r="K279" s="5"/>
      <c r="L279" s="5"/>
    </row>
    <row r="280" spans="1:12" ht="12.75">
      <c r="A280" s="246"/>
      <c r="B280" s="118"/>
      <c r="C280" s="247"/>
      <c r="D280" s="131" t="str">
        <f t="shared" si="5"/>
        <v/>
      </c>
      <c r="E280" s="131" t="str">
        <f t="shared" si="6"/>
        <v/>
      </c>
      <c r="F280" s="5"/>
      <c r="G280" s="5"/>
      <c r="H280" s="5"/>
      <c r="I280" s="5"/>
      <c r="J280" s="5"/>
      <c r="K280" s="5"/>
      <c r="L280" s="5"/>
    </row>
    <row r="281" spans="1:12" ht="12.75">
      <c r="A281" s="246"/>
      <c r="B281" s="118"/>
      <c r="C281" s="247"/>
      <c r="D281" s="131" t="str">
        <f t="shared" si="5"/>
        <v/>
      </c>
      <c r="E281" s="131" t="str">
        <f t="shared" si="6"/>
        <v/>
      </c>
      <c r="F281" s="5"/>
      <c r="G281" s="5"/>
      <c r="H281" s="5"/>
      <c r="I281" s="5"/>
      <c r="J281" s="5"/>
      <c r="K281" s="5"/>
      <c r="L281" s="5"/>
    </row>
    <row r="282" spans="1:12" ht="12.75">
      <c r="A282" s="246"/>
      <c r="B282" s="118"/>
      <c r="C282" s="247"/>
      <c r="D282" s="131" t="str">
        <f t="shared" si="5"/>
        <v/>
      </c>
      <c r="E282" s="131" t="str">
        <f t="shared" si="6"/>
        <v/>
      </c>
      <c r="F282" s="5"/>
      <c r="G282" s="5"/>
      <c r="H282" s="5"/>
      <c r="I282" s="5"/>
      <c r="J282" s="5"/>
      <c r="K282" s="5"/>
      <c r="L282" s="5"/>
    </row>
    <row r="283" spans="1:12" ht="12.75">
      <c r="A283" s="246"/>
      <c r="B283" s="118"/>
      <c r="C283" s="247"/>
      <c r="D283" s="131" t="str">
        <f t="shared" si="5"/>
        <v/>
      </c>
      <c r="E283" s="131" t="str">
        <f t="shared" si="6"/>
        <v/>
      </c>
      <c r="F283" s="5"/>
      <c r="G283" s="5"/>
      <c r="H283" s="5"/>
      <c r="I283" s="5"/>
      <c r="J283" s="5"/>
      <c r="K283" s="5"/>
      <c r="L283" s="5"/>
    </row>
    <row r="284" spans="1:12" ht="12.75">
      <c r="A284" s="246"/>
      <c r="B284" s="118"/>
      <c r="C284" s="247"/>
      <c r="D284" s="131" t="str">
        <f t="shared" si="5"/>
        <v/>
      </c>
      <c r="E284" s="131" t="str">
        <f t="shared" si="6"/>
        <v/>
      </c>
      <c r="F284" s="5"/>
      <c r="G284" s="5"/>
      <c r="H284" s="5"/>
      <c r="I284" s="5"/>
      <c r="J284" s="5"/>
      <c r="K284" s="5"/>
      <c r="L284" s="5"/>
    </row>
    <row r="285" spans="1:12" ht="12.75">
      <c r="A285" s="246"/>
      <c r="B285" s="118"/>
      <c r="C285" s="247"/>
      <c r="D285" s="131" t="str">
        <f t="shared" si="5"/>
        <v/>
      </c>
      <c r="E285" s="131" t="str">
        <f t="shared" si="6"/>
        <v/>
      </c>
      <c r="F285" s="5"/>
      <c r="G285" s="5"/>
      <c r="H285" s="5"/>
      <c r="I285" s="5"/>
      <c r="J285" s="5"/>
      <c r="K285" s="5"/>
      <c r="L285" s="5"/>
    </row>
    <row r="286" spans="1:12" ht="12.75">
      <c r="A286" s="246"/>
      <c r="B286" s="118"/>
      <c r="C286" s="247"/>
      <c r="D286" s="131" t="str">
        <f t="shared" si="5"/>
        <v/>
      </c>
      <c r="E286" s="131" t="str">
        <f t="shared" si="6"/>
        <v/>
      </c>
      <c r="F286" s="5"/>
      <c r="G286" s="5"/>
      <c r="H286" s="5"/>
      <c r="I286" s="5"/>
      <c r="J286" s="5"/>
      <c r="K286" s="5"/>
      <c r="L286" s="5"/>
    </row>
    <row r="287" spans="1:12" ht="12.75">
      <c r="A287" s="246"/>
      <c r="B287" s="118"/>
      <c r="C287" s="247"/>
      <c r="D287" s="131" t="str">
        <f t="shared" si="5"/>
        <v/>
      </c>
      <c r="E287" s="131" t="str">
        <f t="shared" si="6"/>
        <v/>
      </c>
      <c r="F287" s="5"/>
      <c r="G287" s="5"/>
      <c r="H287" s="5"/>
      <c r="I287" s="5"/>
      <c r="J287" s="5"/>
      <c r="K287" s="5"/>
      <c r="L287" s="5"/>
    </row>
    <row r="288" spans="1:12" ht="12.75">
      <c r="A288" s="246"/>
      <c r="B288" s="118"/>
      <c r="C288" s="247"/>
      <c r="D288" s="131" t="str">
        <f t="shared" si="5"/>
        <v/>
      </c>
      <c r="E288" s="131" t="str">
        <f t="shared" si="6"/>
        <v/>
      </c>
      <c r="F288" s="5"/>
      <c r="G288" s="5"/>
      <c r="H288" s="5"/>
      <c r="I288" s="5"/>
      <c r="J288" s="5"/>
      <c r="K288" s="5"/>
      <c r="L288" s="5"/>
    </row>
    <row r="289" spans="1:12" ht="12.75">
      <c r="A289" s="246"/>
      <c r="B289" s="118"/>
      <c r="C289" s="247"/>
      <c r="D289" s="131" t="str">
        <f t="shared" si="5"/>
        <v/>
      </c>
      <c r="E289" s="131" t="str">
        <f t="shared" si="6"/>
        <v/>
      </c>
      <c r="F289" s="5"/>
      <c r="G289" s="5"/>
      <c r="H289" s="5"/>
      <c r="I289" s="5"/>
      <c r="J289" s="5"/>
      <c r="K289" s="5"/>
      <c r="L289" s="5"/>
    </row>
    <row r="290" spans="1:12" ht="12.75">
      <c r="A290" s="246"/>
      <c r="B290" s="118"/>
      <c r="C290" s="247"/>
      <c r="D290" s="131" t="str">
        <f t="shared" si="5"/>
        <v/>
      </c>
      <c r="E290" s="131" t="str">
        <f t="shared" si="6"/>
        <v/>
      </c>
      <c r="F290" s="5"/>
      <c r="G290" s="5"/>
      <c r="H290" s="5"/>
      <c r="I290" s="5"/>
      <c r="J290" s="5"/>
      <c r="K290" s="5"/>
      <c r="L290" s="5"/>
    </row>
    <row r="291" spans="1:12" ht="12.75">
      <c r="A291" s="246"/>
      <c r="B291" s="118"/>
      <c r="C291" s="247"/>
      <c r="D291" s="131" t="str">
        <f t="shared" si="5"/>
        <v/>
      </c>
      <c r="E291" s="131" t="str">
        <f t="shared" si="6"/>
        <v/>
      </c>
      <c r="F291" s="5"/>
      <c r="G291" s="5"/>
      <c r="H291" s="5"/>
      <c r="I291" s="5"/>
      <c r="J291" s="5"/>
      <c r="K291" s="5"/>
      <c r="L291" s="5"/>
    </row>
    <row r="292" spans="1:12" ht="12.75">
      <c r="A292" s="246"/>
      <c r="B292" s="118"/>
      <c r="C292" s="247"/>
      <c r="D292" s="131" t="str">
        <f t="shared" si="5"/>
        <v/>
      </c>
      <c r="E292" s="131" t="str">
        <f t="shared" si="6"/>
        <v/>
      </c>
      <c r="F292" s="5"/>
      <c r="G292" s="5"/>
      <c r="H292" s="5"/>
      <c r="I292" s="5"/>
      <c r="J292" s="5"/>
      <c r="K292" s="5"/>
      <c r="L292" s="5"/>
    </row>
    <row r="293" spans="1:12" ht="12.75">
      <c r="A293" s="246"/>
      <c r="B293" s="118"/>
      <c r="C293" s="247"/>
      <c r="D293" s="131" t="str">
        <f t="shared" si="5"/>
        <v/>
      </c>
      <c r="E293" s="131" t="str">
        <f t="shared" si="6"/>
        <v/>
      </c>
      <c r="F293" s="5"/>
      <c r="G293" s="5"/>
      <c r="H293" s="5"/>
      <c r="I293" s="5"/>
      <c r="J293" s="5"/>
      <c r="K293" s="5"/>
      <c r="L293" s="5"/>
    </row>
    <row r="294" spans="1:12" ht="12.75">
      <c r="A294" s="246"/>
      <c r="B294" s="118"/>
      <c r="C294" s="247"/>
      <c r="D294" s="131" t="str">
        <f t="shared" si="5"/>
        <v/>
      </c>
      <c r="E294" s="131" t="str">
        <f t="shared" si="6"/>
        <v/>
      </c>
      <c r="F294" s="5"/>
      <c r="G294" s="5"/>
      <c r="H294" s="5"/>
      <c r="I294" s="5"/>
      <c r="J294" s="5"/>
      <c r="K294" s="5"/>
      <c r="L294" s="5"/>
    </row>
    <row r="295" spans="1:12" ht="12.75">
      <c r="A295" s="246"/>
      <c r="B295" s="118"/>
      <c r="C295" s="247"/>
      <c r="D295" s="131" t="str">
        <f t="shared" si="5"/>
        <v/>
      </c>
      <c r="E295" s="131" t="str">
        <f t="shared" si="6"/>
        <v/>
      </c>
      <c r="F295" s="5"/>
      <c r="G295" s="5"/>
      <c r="H295" s="5"/>
      <c r="I295" s="5"/>
      <c r="J295" s="5"/>
      <c r="K295" s="5"/>
      <c r="L295" s="5"/>
    </row>
    <row r="296" spans="1:12" ht="12.75">
      <c r="A296" s="246"/>
      <c r="B296" s="118"/>
      <c r="C296" s="247"/>
      <c r="D296" s="131" t="str">
        <f t="shared" si="5"/>
        <v/>
      </c>
      <c r="E296" s="131" t="str">
        <f t="shared" si="6"/>
        <v/>
      </c>
      <c r="F296" s="5"/>
      <c r="G296" s="5"/>
      <c r="H296" s="5"/>
      <c r="I296" s="5"/>
      <c r="J296" s="5"/>
      <c r="K296" s="5"/>
      <c r="L296" s="5"/>
    </row>
    <row r="297" spans="1:12" ht="12.75">
      <c r="A297" s="246"/>
      <c r="B297" s="118"/>
      <c r="C297" s="247"/>
      <c r="D297" s="131" t="str">
        <f t="shared" si="5"/>
        <v/>
      </c>
      <c r="E297" s="131" t="str">
        <f t="shared" si="6"/>
        <v/>
      </c>
      <c r="F297" s="5"/>
      <c r="G297" s="5"/>
      <c r="H297" s="5"/>
      <c r="I297" s="5"/>
      <c r="J297" s="5"/>
      <c r="K297" s="5"/>
      <c r="L297" s="5"/>
    </row>
    <row r="298" spans="1:12" ht="12.75">
      <c r="A298" s="246"/>
      <c r="B298" s="118"/>
      <c r="C298" s="247"/>
      <c r="D298" s="131" t="str">
        <f t="shared" si="5"/>
        <v/>
      </c>
      <c r="E298" s="131" t="str">
        <f t="shared" si="6"/>
        <v/>
      </c>
      <c r="F298" s="5"/>
      <c r="G298" s="5"/>
      <c r="H298" s="5"/>
      <c r="I298" s="5"/>
      <c r="J298" s="5"/>
      <c r="K298" s="5"/>
      <c r="L298" s="5"/>
    </row>
    <row r="299" spans="1:12" ht="12.75">
      <c r="A299" s="246"/>
      <c r="B299" s="118"/>
      <c r="C299" s="247"/>
      <c r="D299" s="131" t="str">
        <f t="shared" si="5"/>
        <v/>
      </c>
      <c r="E299" s="131" t="str">
        <f t="shared" si="6"/>
        <v/>
      </c>
      <c r="F299" s="5"/>
      <c r="G299" s="5"/>
      <c r="H299" s="5"/>
      <c r="I299" s="5"/>
      <c r="J299" s="5"/>
      <c r="K299" s="5"/>
      <c r="L299" s="5"/>
    </row>
    <row r="300" spans="1:12" ht="12.75">
      <c r="A300" s="246"/>
      <c r="B300" s="118"/>
      <c r="C300" s="247"/>
      <c r="D300" s="131" t="str">
        <f t="shared" si="5"/>
        <v/>
      </c>
      <c r="E300" s="131" t="str">
        <f t="shared" si="6"/>
        <v/>
      </c>
      <c r="F300" s="5"/>
      <c r="G300" s="5"/>
      <c r="H300" s="5"/>
      <c r="I300" s="5"/>
      <c r="J300" s="5"/>
      <c r="K300" s="5"/>
      <c r="L300" s="5"/>
    </row>
    <row r="301" spans="1:12" ht="12.75">
      <c r="A301" s="246"/>
      <c r="B301" s="118"/>
      <c r="C301" s="247"/>
      <c r="D301" s="131" t="str">
        <f t="shared" si="5"/>
        <v/>
      </c>
      <c r="E301" s="131" t="str">
        <f t="shared" si="6"/>
        <v/>
      </c>
      <c r="F301" s="5"/>
      <c r="G301" s="5"/>
      <c r="H301" s="5"/>
      <c r="I301" s="5"/>
      <c r="J301" s="5"/>
      <c r="K301" s="5"/>
      <c r="L301" s="5"/>
    </row>
    <row r="302" spans="1:12" ht="12.75">
      <c r="A302" s="246"/>
      <c r="B302" s="118"/>
      <c r="C302" s="247"/>
      <c r="D302" s="131" t="str">
        <f t="shared" si="5"/>
        <v/>
      </c>
      <c r="E302" s="131" t="str">
        <f t="shared" si="6"/>
        <v/>
      </c>
      <c r="F302" s="5"/>
      <c r="G302" s="5"/>
      <c r="H302" s="5"/>
      <c r="I302" s="5"/>
      <c r="J302" s="5"/>
      <c r="K302" s="5"/>
      <c r="L302" s="5"/>
    </row>
    <row r="303" spans="1:12" ht="12.75">
      <c r="A303" s="246"/>
      <c r="B303" s="118"/>
      <c r="C303" s="247"/>
      <c r="D303" s="131" t="str">
        <f t="shared" si="5"/>
        <v/>
      </c>
      <c r="E303" s="131" t="str">
        <f t="shared" si="6"/>
        <v/>
      </c>
      <c r="F303" s="5"/>
      <c r="G303" s="5"/>
      <c r="H303" s="5"/>
      <c r="I303" s="5"/>
      <c r="J303" s="5"/>
      <c r="K303" s="5"/>
      <c r="L303" s="5"/>
    </row>
    <row r="304" spans="1:12" ht="12.75">
      <c r="A304" s="246"/>
      <c r="B304" s="118"/>
      <c r="C304" s="247"/>
      <c r="D304" s="131" t="str">
        <f t="shared" si="5"/>
        <v/>
      </c>
      <c r="E304" s="131" t="str">
        <f t="shared" si="6"/>
        <v/>
      </c>
      <c r="F304" s="5"/>
      <c r="G304" s="5"/>
      <c r="H304" s="5"/>
      <c r="I304" s="5"/>
      <c r="J304" s="5"/>
      <c r="K304" s="5"/>
      <c r="L304" s="5"/>
    </row>
    <row r="305" spans="1:12" ht="12.75">
      <c r="A305" s="246"/>
      <c r="B305" s="118"/>
      <c r="C305" s="247"/>
      <c r="D305" s="131" t="str">
        <f t="shared" si="5"/>
        <v/>
      </c>
      <c r="E305" s="131" t="str">
        <f t="shared" si="6"/>
        <v/>
      </c>
      <c r="F305" s="5"/>
      <c r="G305" s="5"/>
      <c r="H305" s="5"/>
      <c r="I305" s="5"/>
      <c r="J305" s="5"/>
      <c r="K305" s="5"/>
      <c r="L305" s="5"/>
    </row>
    <row r="306" spans="1:12" ht="12.75">
      <c r="A306" s="246"/>
      <c r="B306" s="118"/>
      <c r="C306" s="247"/>
      <c r="D306" s="131" t="str">
        <f t="shared" si="5"/>
        <v/>
      </c>
      <c r="E306" s="131" t="str">
        <f t="shared" si="6"/>
        <v/>
      </c>
      <c r="F306" s="5"/>
      <c r="G306" s="5"/>
      <c r="H306" s="5"/>
      <c r="I306" s="5"/>
      <c r="J306" s="5"/>
      <c r="K306" s="5"/>
      <c r="L306" s="5"/>
    </row>
    <row r="307" spans="1:12" ht="12.75">
      <c r="A307" s="246"/>
      <c r="B307" s="118"/>
      <c r="C307" s="247"/>
      <c r="D307" s="131" t="str">
        <f t="shared" si="5"/>
        <v/>
      </c>
      <c r="E307" s="131" t="str">
        <f t="shared" si="6"/>
        <v/>
      </c>
      <c r="F307" s="5"/>
      <c r="G307" s="5"/>
      <c r="H307" s="5"/>
      <c r="I307" s="5"/>
      <c r="J307" s="5"/>
      <c r="K307" s="5"/>
      <c r="L307" s="5"/>
    </row>
    <row r="308" spans="1:12" ht="12.75">
      <c r="A308" s="246"/>
      <c r="B308" s="118"/>
      <c r="C308" s="247"/>
      <c r="D308" s="131" t="str">
        <f t="shared" si="5"/>
        <v/>
      </c>
      <c r="E308" s="131" t="str">
        <f t="shared" si="6"/>
        <v/>
      </c>
      <c r="F308" s="5"/>
      <c r="G308" s="5"/>
      <c r="H308" s="5"/>
      <c r="I308" s="5"/>
      <c r="J308" s="5"/>
      <c r="K308" s="5"/>
      <c r="L308" s="5"/>
    </row>
    <row r="309" spans="1:12" ht="12.75">
      <c r="A309" s="246"/>
      <c r="B309" s="118"/>
      <c r="C309" s="247"/>
      <c r="D309" s="131" t="str">
        <f t="shared" si="5"/>
        <v/>
      </c>
      <c r="E309" s="131" t="str">
        <f t="shared" si="6"/>
        <v/>
      </c>
      <c r="F309" s="5"/>
      <c r="G309" s="5"/>
      <c r="H309" s="5"/>
      <c r="I309" s="5"/>
      <c r="J309" s="5"/>
      <c r="K309" s="5"/>
      <c r="L309" s="5"/>
    </row>
    <row r="310" spans="1:12" ht="12.75">
      <c r="A310" s="246"/>
      <c r="B310" s="118"/>
      <c r="C310" s="247"/>
      <c r="D310" s="131" t="str">
        <f t="shared" si="5"/>
        <v/>
      </c>
      <c r="E310" s="131" t="str">
        <f t="shared" si="6"/>
        <v/>
      </c>
      <c r="F310" s="5"/>
      <c r="G310" s="5"/>
      <c r="H310" s="5"/>
      <c r="I310" s="5"/>
      <c r="J310" s="5"/>
      <c r="K310" s="5"/>
      <c r="L310" s="5"/>
    </row>
    <row r="311" spans="1:12" ht="12.75">
      <c r="A311" s="246"/>
      <c r="B311" s="118"/>
      <c r="C311" s="247"/>
      <c r="D311" s="131" t="str">
        <f t="shared" si="5"/>
        <v/>
      </c>
      <c r="E311" s="131" t="str">
        <f t="shared" si="6"/>
        <v/>
      </c>
      <c r="F311" s="5"/>
      <c r="G311" s="5"/>
      <c r="H311" s="5"/>
      <c r="I311" s="5"/>
      <c r="J311" s="5"/>
      <c r="K311" s="5"/>
      <c r="L311" s="5"/>
    </row>
    <row r="312" spans="1:12" ht="12.75">
      <c r="A312" s="246"/>
      <c r="B312" s="118"/>
      <c r="C312" s="247"/>
      <c r="D312" s="131" t="str">
        <f t="shared" si="5"/>
        <v/>
      </c>
      <c r="E312" s="131" t="str">
        <f t="shared" si="6"/>
        <v/>
      </c>
      <c r="F312" s="5"/>
      <c r="G312" s="5"/>
      <c r="H312" s="5"/>
      <c r="I312" s="5"/>
      <c r="J312" s="5"/>
      <c r="K312" s="5"/>
      <c r="L312" s="5"/>
    </row>
    <row r="313" spans="1:12" ht="12.75">
      <c r="A313" s="246"/>
      <c r="B313" s="118"/>
      <c r="C313" s="247"/>
      <c r="D313" s="131" t="str">
        <f t="shared" si="5"/>
        <v/>
      </c>
      <c r="E313" s="131" t="str">
        <f t="shared" si="6"/>
        <v/>
      </c>
      <c r="F313" s="5"/>
      <c r="G313" s="5"/>
      <c r="H313" s="5"/>
      <c r="I313" s="5"/>
      <c r="J313" s="5"/>
      <c r="K313" s="5"/>
      <c r="L313" s="5"/>
    </row>
    <row r="314" spans="1:12" ht="12.75">
      <c r="A314" s="246"/>
      <c r="B314" s="118"/>
      <c r="C314" s="247"/>
      <c r="D314" s="131" t="str">
        <f t="shared" si="5"/>
        <v/>
      </c>
      <c r="E314" s="131" t="str">
        <f t="shared" si="6"/>
        <v/>
      </c>
      <c r="F314" s="5"/>
      <c r="G314" s="5"/>
      <c r="H314" s="5"/>
      <c r="I314" s="5"/>
      <c r="J314" s="5"/>
      <c r="K314" s="5"/>
      <c r="L314" s="5"/>
    </row>
    <row r="315" spans="1:12" ht="12.75">
      <c r="A315" s="246"/>
      <c r="B315" s="118"/>
      <c r="C315" s="247"/>
      <c r="D315" s="131" t="str">
        <f t="shared" si="5"/>
        <v/>
      </c>
      <c r="E315" s="131" t="str">
        <f t="shared" si="6"/>
        <v/>
      </c>
      <c r="F315" s="5"/>
      <c r="G315" s="5"/>
      <c r="H315" s="5"/>
      <c r="I315" s="5"/>
      <c r="J315" s="5"/>
      <c r="K315" s="5"/>
      <c r="L315" s="5"/>
    </row>
    <row r="316" spans="1:12" ht="12.75">
      <c r="A316" s="246"/>
      <c r="B316" s="118"/>
      <c r="C316" s="247"/>
      <c r="D316" s="131" t="str">
        <f t="shared" si="5"/>
        <v/>
      </c>
      <c r="E316" s="131" t="str">
        <f t="shared" si="6"/>
        <v/>
      </c>
      <c r="F316" s="5"/>
      <c r="G316" s="5"/>
      <c r="H316" s="5"/>
      <c r="I316" s="5"/>
      <c r="J316" s="5"/>
      <c r="K316" s="5"/>
      <c r="L316" s="5"/>
    </row>
    <row r="317" spans="1:12" ht="12.75">
      <c r="A317" s="246"/>
      <c r="B317" s="118"/>
      <c r="C317" s="247"/>
      <c r="D317" s="131" t="str">
        <f t="shared" si="5"/>
        <v/>
      </c>
      <c r="E317" s="131" t="str">
        <f t="shared" si="6"/>
        <v/>
      </c>
      <c r="F317" s="5"/>
      <c r="G317" s="5"/>
      <c r="H317" s="5"/>
      <c r="I317" s="5"/>
      <c r="J317" s="5"/>
      <c r="K317" s="5"/>
      <c r="L317" s="5"/>
    </row>
    <row r="318" spans="1:12" ht="12.75">
      <c r="A318" s="246"/>
      <c r="B318" s="118"/>
      <c r="C318" s="247"/>
      <c r="D318" s="131" t="str">
        <f t="shared" si="5"/>
        <v/>
      </c>
      <c r="E318" s="131" t="str">
        <f t="shared" si="6"/>
        <v/>
      </c>
      <c r="F318" s="5"/>
      <c r="G318" s="5"/>
      <c r="H318" s="5"/>
      <c r="I318" s="5"/>
      <c r="J318" s="5"/>
      <c r="K318" s="5"/>
      <c r="L318" s="5"/>
    </row>
    <row r="319" spans="1:12" ht="12.75">
      <c r="A319" s="246"/>
      <c r="B319" s="118"/>
      <c r="C319" s="247"/>
      <c r="D319" s="131" t="str">
        <f t="shared" si="5"/>
        <v/>
      </c>
      <c r="E319" s="131" t="str">
        <f t="shared" si="6"/>
        <v/>
      </c>
      <c r="F319" s="5"/>
      <c r="G319" s="5"/>
      <c r="H319" s="5"/>
      <c r="I319" s="5"/>
      <c r="J319" s="5"/>
      <c r="K319" s="5"/>
      <c r="L319" s="5"/>
    </row>
    <row r="320" spans="1:12" ht="12.75">
      <c r="A320" s="246"/>
      <c r="B320" s="118"/>
      <c r="C320" s="247"/>
      <c r="D320" s="131" t="str">
        <f t="shared" si="5"/>
        <v/>
      </c>
      <c r="E320" s="131" t="str">
        <f t="shared" si="6"/>
        <v/>
      </c>
      <c r="F320" s="5"/>
      <c r="G320" s="5"/>
      <c r="H320" s="5"/>
      <c r="I320" s="5"/>
      <c r="J320" s="5"/>
      <c r="K320" s="5"/>
      <c r="L320" s="5"/>
    </row>
    <row r="321" spans="1:12" ht="12.75">
      <c r="A321" s="246"/>
      <c r="B321" s="118"/>
      <c r="C321" s="247"/>
      <c r="D321" s="131" t="str">
        <f t="shared" si="5"/>
        <v/>
      </c>
      <c r="E321" s="131" t="str">
        <f t="shared" si="6"/>
        <v/>
      </c>
      <c r="F321" s="5"/>
      <c r="G321" s="5"/>
      <c r="H321" s="5"/>
      <c r="I321" s="5"/>
      <c r="J321" s="5"/>
      <c r="K321" s="5"/>
      <c r="L321" s="5"/>
    </row>
    <row r="322" spans="1:12" ht="12.75">
      <c r="A322" s="246"/>
      <c r="B322" s="118"/>
      <c r="C322" s="247"/>
      <c r="D322" s="131" t="str">
        <f t="shared" si="5"/>
        <v/>
      </c>
      <c r="E322" s="131" t="str">
        <f t="shared" si="6"/>
        <v/>
      </c>
      <c r="F322" s="5"/>
      <c r="G322" s="5"/>
      <c r="H322" s="5"/>
      <c r="I322" s="5"/>
      <c r="J322" s="5"/>
      <c r="K322" s="5"/>
      <c r="L322" s="5"/>
    </row>
    <row r="323" spans="1:12" ht="12.75">
      <c r="A323" s="246"/>
      <c r="B323" s="118"/>
      <c r="C323" s="247"/>
      <c r="D323" s="131" t="str">
        <f t="shared" si="5"/>
        <v/>
      </c>
      <c r="E323" s="131" t="str">
        <f t="shared" si="6"/>
        <v/>
      </c>
      <c r="F323" s="5"/>
      <c r="G323" s="5"/>
      <c r="H323" s="5"/>
      <c r="I323" s="5"/>
      <c r="J323" s="5"/>
      <c r="K323" s="5"/>
      <c r="L323" s="5"/>
    </row>
    <row r="324" spans="1:12" ht="12.75">
      <c r="A324" s="246"/>
      <c r="B324" s="118"/>
      <c r="C324" s="247"/>
      <c r="D324" s="131" t="str">
        <f t="shared" si="5"/>
        <v/>
      </c>
      <c r="E324" s="131" t="str">
        <f t="shared" si="6"/>
        <v/>
      </c>
      <c r="F324" s="5"/>
      <c r="G324" s="5"/>
      <c r="H324" s="5"/>
      <c r="I324" s="5"/>
      <c r="J324" s="5"/>
      <c r="K324" s="5"/>
      <c r="L324" s="5"/>
    </row>
    <row r="325" spans="1:12" ht="12.75">
      <c r="A325" s="246"/>
      <c r="B325" s="118"/>
      <c r="C325" s="247"/>
      <c r="D325" s="131" t="str">
        <f t="shared" si="5"/>
        <v/>
      </c>
      <c r="E325" s="131" t="str">
        <f t="shared" si="6"/>
        <v/>
      </c>
      <c r="F325" s="5"/>
      <c r="G325" s="5"/>
      <c r="H325" s="5"/>
      <c r="I325" s="5"/>
      <c r="J325" s="5"/>
      <c r="K325" s="5"/>
      <c r="L325" s="5"/>
    </row>
    <row r="326" spans="1:12" ht="12.75">
      <c r="A326" s="246"/>
      <c r="B326" s="118"/>
      <c r="C326" s="247"/>
      <c r="D326" s="131" t="str">
        <f t="shared" si="5"/>
        <v/>
      </c>
      <c r="E326" s="131" t="str">
        <f t="shared" si="6"/>
        <v/>
      </c>
      <c r="F326" s="5"/>
      <c r="G326" s="5"/>
      <c r="H326" s="5"/>
      <c r="I326" s="5"/>
      <c r="J326" s="5"/>
      <c r="K326" s="5"/>
      <c r="L326" s="5"/>
    </row>
    <row r="327" spans="1:12" ht="12.75">
      <c r="A327" s="246"/>
      <c r="B327" s="118"/>
      <c r="C327" s="247"/>
      <c r="D327" s="131" t="str">
        <f t="shared" si="5"/>
        <v/>
      </c>
      <c r="E327" s="131" t="str">
        <f t="shared" ref="E327:E390" si="7">IF(ISBLANK(C327),"",POWER(D327/2,2))</f>
        <v/>
      </c>
      <c r="F327" s="5"/>
      <c r="G327" s="5"/>
      <c r="H327" s="5"/>
      <c r="I327" s="5"/>
      <c r="J327" s="5"/>
      <c r="K327" s="5"/>
      <c r="L327" s="5"/>
    </row>
    <row r="328" spans="1:12" ht="12.75">
      <c r="A328" s="246"/>
      <c r="B328" s="118"/>
      <c r="C328" s="247"/>
      <c r="D328" s="131" t="str">
        <f t="shared" si="5"/>
        <v/>
      </c>
      <c r="E328" s="131" t="str">
        <f t="shared" si="7"/>
        <v/>
      </c>
      <c r="F328" s="5"/>
      <c r="G328" s="5"/>
      <c r="H328" s="5"/>
      <c r="I328" s="5"/>
      <c r="J328" s="5"/>
      <c r="K328" s="5"/>
      <c r="L328" s="5"/>
    </row>
    <row r="329" spans="1:12" ht="12.75">
      <c r="A329" s="246"/>
      <c r="B329" s="118"/>
      <c r="C329" s="247"/>
      <c r="D329" s="131" t="str">
        <f t="shared" si="5"/>
        <v/>
      </c>
      <c r="E329" s="131" t="str">
        <f t="shared" si="7"/>
        <v/>
      </c>
      <c r="F329" s="5"/>
      <c r="G329" s="5"/>
      <c r="H329" s="5"/>
      <c r="I329" s="5"/>
      <c r="J329" s="5"/>
      <c r="K329" s="5"/>
      <c r="L329" s="5"/>
    </row>
    <row r="330" spans="1:12" ht="12.75">
      <c r="A330" s="246"/>
      <c r="B330" s="118"/>
      <c r="C330" s="247"/>
      <c r="D330" s="131" t="str">
        <f t="shared" si="5"/>
        <v/>
      </c>
      <c r="E330" s="131" t="str">
        <f t="shared" si="7"/>
        <v/>
      </c>
      <c r="F330" s="5"/>
      <c r="G330" s="5"/>
      <c r="H330" s="5"/>
      <c r="I330" s="5"/>
      <c r="J330" s="5"/>
      <c r="K330" s="5"/>
      <c r="L330" s="5"/>
    </row>
    <row r="331" spans="1:12" ht="12.75">
      <c r="A331" s="246"/>
      <c r="B331" s="118"/>
      <c r="C331" s="247"/>
      <c r="D331" s="131" t="str">
        <f t="shared" si="5"/>
        <v/>
      </c>
      <c r="E331" s="131" t="str">
        <f t="shared" si="7"/>
        <v/>
      </c>
      <c r="F331" s="5"/>
      <c r="G331" s="5"/>
      <c r="H331" s="5"/>
      <c r="I331" s="5"/>
      <c r="J331" s="5"/>
      <c r="K331" s="5"/>
      <c r="L331" s="5"/>
    </row>
    <row r="332" spans="1:12" ht="12.75">
      <c r="A332" s="246"/>
      <c r="B332" s="118"/>
      <c r="C332" s="247"/>
      <c r="D332" s="131" t="str">
        <f t="shared" si="5"/>
        <v/>
      </c>
      <c r="E332" s="131" t="str">
        <f t="shared" si="7"/>
        <v/>
      </c>
      <c r="F332" s="5"/>
      <c r="G332" s="5"/>
      <c r="H332" s="5"/>
      <c r="I332" s="5"/>
      <c r="J332" s="5"/>
      <c r="K332" s="5"/>
      <c r="L332" s="5"/>
    </row>
    <row r="333" spans="1:12" ht="12.75">
      <c r="A333" s="246"/>
      <c r="B333" s="118"/>
      <c r="C333" s="247"/>
      <c r="D333" s="131" t="str">
        <f t="shared" si="5"/>
        <v/>
      </c>
      <c r="E333" s="131" t="str">
        <f t="shared" si="7"/>
        <v/>
      </c>
      <c r="F333" s="5"/>
      <c r="G333" s="5"/>
      <c r="H333" s="5"/>
      <c r="I333" s="5"/>
      <c r="J333" s="5"/>
      <c r="K333" s="5"/>
      <c r="L333" s="5"/>
    </row>
    <row r="334" spans="1:12" ht="12.75">
      <c r="A334" s="246"/>
      <c r="B334" s="118"/>
      <c r="C334" s="247"/>
      <c r="D334" s="131" t="str">
        <f t="shared" si="5"/>
        <v/>
      </c>
      <c r="E334" s="131" t="str">
        <f t="shared" si="7"/>
        <v/>
      </c>
      <c r="F334" s="5"/>
      <c r="G334" s="5"/>
      <c r="H334" s="5"/>
      <c r="I334" s="5"/>
      <c r="J334" s="5"/>
      <c r="K334" s="5"/>
      <c r="L334" s="5"/>
    </row>
    <row r="335" spans="1:12" ht="12.75">
      <c r="A335" s="246"/>
      <c r="B335" s="118"/>
      <c r="C335" s="247"/>
      <c r="D335" s="131" t="str">
        <f t="shared" si="5"/>
        <v/>
      </c>
      <c r="E335" s="131" t="str">
        <f t="shared" si="7"/>
        <v/>
      </c>
      <c r="F335" s="5"/>
      <c r="G335" s="5"/>
      <c r="H335" s="5"/>
      <c r="I335" s="5"/>
      <c r="J335" s="5"/>
      <c r="K335" s="5"/>
      <c r="L335" s="5"/>
    </row>
    <row r="336" spans="1:12" ht="12.75">
      <c r="A336" s="246"/>
      <c r="B336" s="118"/>
      <c r="C336" s="247"/>
      <c r="D336" s="131" t="str">
        <f t="shared" si="5"/>
        <v/>
      </c>
      <c r="E336" s="131" t="str">
        <f t="shared" si="7"/>
        <v/>
      </c>
      <c r="F336" s="5"/>
      <c r="G336" s="5"/>
      <c r="H336" s="5"/>
      <c r="I336" s="5"/>
      <c r="J336" s="5"/>
      <c r="K336" s="5"/>
      <c r="L336" s="5"/>
    </row>
    <row r="337" spans="1:12" ht="12.75">
      <c r="A337" s="246"/>
      <c r="B337" s="118"/>
      <c r="C337" s="247"/>
      <c r="D337" s="131" t="str">
        <f t="shared" si="5"/>
        <v/>
      </c>
      <c r="E337" s="131" t="str">
        <f t="shared" si="7"/>
        <v/>
      </c>
      <c r="F337" s="5"/>
      <c r="G337" s="5"/>
      <c r="H337" s="5"/>
      <c r="I337" s="5"/>
      <c r="J337" s="5"/>
      <c r="K337" s="5"/>
      <c r="L337" s="5"/>
    </row>
    <row r="338" spans="1:12" ht="12.75">
      <c r="A338" s="246"/>
      <c r="B338" s="118"/>
      <c r="C338" s="247"/>
      <c r="D338" s="131" t="str">
        <f t="shared" si="5"/>
        <v/>
      </c>
      <c r="E338" s="131" t="str">
        <f t="shared" si="7"/>
        <v/>
      </c>
      <c r="F338" s="5"/>
      <c r="G338" s="5"/>
      <c r="H338" s="5"/>
      <c r="I338" s="5"/>
      <c r="J338" s="5"/>
      <c r="K338" s="5"/>
      <c r="L338" s="5"/>
    </row>
    <row r="339" spans="1:12" ht="12.75">
      <c r="A339" s="246"/>
      <c r="B339" s="118"/>
      <c r="C339" s="247"/>
      <c r="D339" s="131" t="str">
        <f t="shared" si="5"/>
        <v/>
      </c>
      <c r="E339" s="131" t="str">
        <f t="shared" si="7"/>
        <v/>
      </c>
      <c r="F339" s="5"/>
      <c r="G339" s="5"/>
      <c r="H339" s="5"/>
      <c r="I339" s="5"/>
      <c r="J339" s="5"/>
      <c r="K339" s="5"/>
      <c r="L339" s="5"/>
    </row>
    <row r="340" spans="1:12" ht="12.75">
      <c r="A340" s="246"/>
      <c r="B340" s="118"/>
      <c r="C340" s="247"/>
      <c r="D340" s="131" t="str">
        <f t="shared" si="5"/>
        <v/>
      </c>
      <c r="E340" s="131" t="str">
        <f t="shared" si="7"/>
        <v/>
      </c>
      <c r="F340" s="5"/>
      <c r="G340" s="5"/>
      <c r="H340" s="5"/>
      <c r="I340" s="5"/>
      <c r="J340" s="5"/>
      <c r="K340" s="5"/>
      <c r="L340" s="5"/>
    </row>
    <row r="341" spans="1:12" ht="12.75">
      <c r="A341" s="246"/>
      <c r="B341" s="118"/>
      <c r="C341" s="247"/>
      <c r="D341" s="131" t="str">
        <f t="shared" si="5"/>
        <v/>
      </c>
      <c r="E341" s="131" t="str">
        <f t="shared" si="7"/>
        <v/>
      </c>
      <c r="F341" s="5"/>
      <c r="G341" s="5"/>
      <c r="H341" s="5"/>
      <c r="I341" s="5"/>
      <c r="J341" s="5"/>
      <c r="K341" s="5"/>
      <c r="L341" s="5"/>
    </row>
    <row r="342" spans="1:12" ht="12.75">
      <c r="A342" s="246"/>
      <c r="B342" s="118"/>
      <c r="C342" s="247"/>
      <c r="D342" s="131" t="str">
        <f t="shared" si="5"/>
        <v/>
      </c>
      <c r="E342" s="131" t="str">
        <f t="shared" si="7"/>
        <v/>
      </c>
      <c r="F342" s="5"/>
      <c r="G342" s="5"/>
      <c r="H342" s="5"/>
      <c r="I342" s="5"/>
      <c r="J342" s="5"/>
      <c r="K342" s="5"/>
      <c r="L342" s="5"/>
    </row>
    <row r="343" spans="1:12" ht="12.75">
      <c r="A343" s="246"/>
      <c r="B343" s="118"/>
      <c r="C343" s="247"/>
      <c r="D343" s="131" t="str">
        <f t="shared" si="5"/>
        <v/>
      </c>
      <c r="E343" s="131" t="str">
        <f t="shared" si="7"/>
        <v/>
      </c>
      <c r="F343" s="5"/>
      <c r="G343" s="5"/>
      <c r="H343" s="5"/>
      <c r="I343" s="5"/>
      <c r="J343" s="5"/>
      <c r="K343" s="5"/>
      <c r="L343" s="5"/>
    </row>
    <row r="344" spans="1:12" ht="12.75">
      <c r="A344" s="246"/>
      <c r="B344" s="118"/>
      <c r="C344" s="247"/>
      <c r="D344" s="131" t="str">
        <f t="shared" si="5"/>
        <v/>
      </c>
      <c r="E344" s="131" t="str">
        <f t="shared" si="7"/>
        <v/>
      </c>
      <c r="F344" s="5"/>
      <c r="G344" s="5"/>
      <c r="H344" s="5"/>
      <c r="I344" s="5"/>
      <c r="J344" s="5"/>
      <c r="K344" s="5"/>
      <c r="L344" s="5"/>
    </row>
    <row r="345" spans="1:12" ht="12.75">
      <c r="A345" s="246"/>
      <c r="B345" s="118"/>
      <c r="C345" s="247"/>
      <c r="D345" s="131" t="str">
        <f t="shared" si="5"/>
        <v/>
      </c>
      <c r="E345" s="131" t="str">
        <f t="shared" si="7"/>
        <v/>
      </c>
      <c r="F345" s="5"/>
      <c r="G345" s="5"/>
      <c r="H345" s="5"/>
      <c r="I345" s="5"/>
      <c r="J345" s="5"/>
      <c r="K345" s="5"/>
      <c r="L345" s="5"/>
    </row>
    <row r="346" spans="1:12" ht="12.75">
      <c r="A346" s="246"/>
      <c r="B346" s="118"/>
      <c r="C346" s="247"/>
      <c r="D346" s="131" t="str">
        <f t="shared" si="5"/>
        <v/>
      </c>
      <c r="E346" s="131" t="str">
        <f t="shared" si="7"/>
        <v/>
      </c>
      <c r="F346" s="5"/>
      <c r="G346" s="5"/>
      <c r="H346" s="5"/>
      <c r="I346" s="5"/>
      <c r="J346" s="5"/>
      <c r="K346" s="5"/>
      <c r="L346" s="5"/>
    </row>
    <row r="347" spans="1:12" ht="12.75">
      <c r="A347" s="246"/>
      <c r="B347" s="118"/>
      <c r="C347" s="247"/>
      <c r="D347" s="131" t="str">
        <f t="shared" si="5"/>
        <v/>
      </c>
      <c r="E347" s="131" t="str">
        <f t="shared" si="7"/>
        <v/>
      </c>
      <c r="F347" s="5"/>
      <c r="G347" s="5"/>
      <c r="H347" s="5"/>
      <c r="I347" s="5"/>
      <c r="J347" s="5"/>
      <c r="K347" s="5"/>
      <c r="L347" s="5"/>
    </row>
    <row r="348" spans="1:12" ht="12.75">
      <c r="A348" s="246"/>
      <c r="B348" s="118"/>
      <c r="C348" s="247"/>
      <c r="D348" s="131" t="str">
        <f t="shared" si="5"/>
        <v/>
      </c>
      <c r="E348" s="131" t="str">
        <f t="shared" si="7"/>
        <v/>
      </c>
      <c r="F348" s="5"/>
      <c r="G348" s="5"/>
      <c r="H348" s="5"/>
      <c r="I348" s="5"/>
      <c r="J348" s="5"/>
      <c r="K348" s="5"/>
      <c r="L348" s="5"/>
    </row>
    <row r="349" spans="1:12" ht="12.75">
      <c r="A349" s="246"/>
      <c r="B349" s="118"/>
      <c r="C349" s="247"/>
      <c r="D349" s="131" t="str">
        <f t="shared" si="5"/>
        <v/>
      </c>
      <c r="E349" s="131" t="str">
        <f t="shared" si="7"/>
        <v/>
      </c>
      <c r="F349" s="5"/>
      <c r="G349" s="5"/>
      <c r="H349" s="5"/>
      <c r="I349" s="5"/>
      <c r="J349" s="5"/>
      <c r="K349" s="5"/>
      <c r="L349" s="5"/>
    </row>
    <row r="350" spans="1:12" ht="12.75">
      <c r="A350" s="246"/>
      <c r="B350" s="118"/>
      <c r="C350" s="247"/>
      <c r="D350" s="131" t="str">
        <f t="shared" si="5"/>
        <v/>
      </c>
      <c r="E350" s="131" t="str">
        <f t="shared" si="7"/>
        <v/>
      </c>
      <c r="F350" s="5"/>
      <c r="G350" s="5"/>
      <c r="H350" s="5"/>
      <c r="I350" s="5"/>
      <c r="J350" s="5"/>
      <c r="K350" s="5"/>
      <c r="L350" s="5"/>
    </row>
    <row r="351" spans="1:12" ht="12.75">
      <c r="A351" s="246"/>
      <c r="B351" s="118"/>
      <c r="C351" s="247"/>
      <c r="D351" s="131" t="str">
        <f t="shared" si="5"/>
        <v/>
      </c>
      <c r="E351" s="131" t="str">
        <f t="shared" si="7"/>
        <v/>
      </c>
      <c r="F351" s="5"/>
      <c r="G351" s="5"/>
      <c r="H351" s="5"/>
      <c r="I351" s="5"/>
      <c r="J351" s="5"/>
      <c r="K351" s="5"/>
      <c r="L351" s="5"/>
    </row>
    <row r="352" spans="1:12" ht="12.75">
      <c r="A352" s="246"/>
      <c r="B352" s="118"/>
      <c r="C352" s="247"/>
      <c r="D352" s="131" t="str">
        <f t="shared" si="5"/>
        <v/>
      </c>
      <c r="E352" s="131" t="str">
        <f t="shared" si="7"/>
        <v/>
      </c>
      <c r="F352" s="5"/>
      <c r="G352" s="5"/>
      <c r="H352" s="5"/>
      <c r="I352" s="5"/>
      <c r="J352" s="5"/>
      <c r="K352" s="5"/>
      <c r="L352" s="5"/>
    </row>
    <row r="353" spans="1:12" ht="12.75">
      <c r="A353" s="246"/>
      <c r="B353" s="118"/>
      <c r="C353" s="247"/>
      <c r="D353" s="131" t="str">
        <f t="shared" si="5"/>
        <v/>
      </c>
      <c r="E353" s="131" t="str">
        <f t="shared" si="7"/>
        <v/>
      </c>
      <c r="F353" s="5"/>
      <c r="G353" s="5"/>
      <c r="H353" s="5"/>
      <c r="I353" s="5"/>
      <c r="J353" s="5"/>
      <c r="K353" s="5"/>
      <c r="L353" s="5"/>
    </row>
    <row r="354" spans="1:12" ht="12.75">
      <c r="A354" s="246"/>
      <c r="B354" s="118"/>
      <c r="C354" s="247"/>
      <c r="D354" s="131" t="str">
        <f t="shared" si="5"/>
        <v/>
      </c>
      <c r="E354" s="131" t="str">
        <f t="shared" si="7"/>
        <v/>
      </c>
      <c r="F354" s="5"/>
      <c r="G354" s="5"/>
      <c r="H354" s="5"/>
      <c r="I354" s="5"/>
      <c r="J354" s="5"/>
      <c r="K354" s="5"/>
      <c r="L354" s="5"/>
    </row>
    <row r="355" spans="1:12" ht="12.75">
      <c r="A355" s="246"/>
      <c r="B355" s="118"/>
      <c r="C355" s="247"/>
      <c r="D355" s="131" t="str">
        <f t="shared" si="5"/>
        <v/>
      </c>
      <c r="E355" s="131" t="str">
        <f t="shared" si="7"/>
        <v/>
      </c>
      <c r="F355" s="5"/>
      <c r="G355" s="5"/>
      <c r="H355" s="5"/>
      <c r="I355" s="5"/>
      <c r="J355" s="5"/>
      <c r="K355" s="5"/>
      <c r="L355" s="5"/>
    </row>
    <row r="356" spans="1:12" ht="12.75">
      <c r="A356" s="246"/>
      <c r="B356" s="118"/>
      <c r="C356" s="247"/>
      <c r="D356" s="131" t="str">
        <f t="shared" si="5"/>
        <v/>
      </c>
      <c r="E356" s="131" t="str">
        <f t="shared" si="7"/>
        <v/>
      </c>
      <c r="F356" s="5"/>
      <c r="G356" s="5"/>
      <c r="H356" s="5"/>
      <c r="I356" s="5"/>
      <c r="J356" s="5"/>
      <c r="K356" s="5"/>
      <c r="L356" s="5"/>
    </row>
    <row r="357" spans="1:12" ht="12.75">
      <c r="A357" s="246"/>
      <c r="B357" s="118"/>
      <c r="C357" s="247"/>
      <c r="D357" s="131" t="str">
        <f t="shared" si="5"/>
        <v/>
      </c>
      <c r="E357" s="131" t="str">
        <f t="shared" si="7"/>
        <v/>
      </c>
      <c r="F357" s="5"/>
      <c r="G357" s="5"/>
      <c r="H357" s="5"/>
      <c r="I357" s="5"/>
      <c r="J357" s="5"/>
      <c r="K357" s="5"/>
      <c r="L357" s="5"/>
    </row>
    <row r="358" spans="1:12" ht="12.75">
      <c r="A358" s="246"/>
      <c r="B358" s="118"/>
      <c r="C358" s="247"/>
      <c r="D358" s="131" t="str">
        <f t="shared" si="5"/>
        <v/>
      </c>
      <c r="E358" s="131" t="str">
        <f t="shared" si="7"/>
        <v/>
      </c>
      <c r="F358" s="5"/>
      <c r="G358" s="5"/>
      <c r="H358" s="5"/>
      <c r="I358" s="5"/>
      <c r="J358" s="5"/>
      <c r="K358" s="5"/>
      <c r="L358" s="5"/>
    </row>
    <row r="359" spans="1:12" ht="12.75">
      <c r="A359" s="246"/>
      <c r="B359" s="118"/>
      <c r="C359" s="247"/>
      <c r="D359" s="131" t="str">
        <f t="shared" si="5"/>
        <v/>
      </c>
      <c r="E359" s="131" t="str">
        <f t="shared" si="7"/>
        <v/>
      </c>
      <c r="F359" s="5"/>
      <c r="G359" s="5"/>
      <c r="H359" s="5"/>
      <c r="I359" s="5"/>
      <c r="J359" s="5"/>
      <c r="K359" s="5"/>
      <c r="L359" s="5"/>
    </row>
    <row r="360" spans="1:12" ht="12.75">
      <c r="A360" s="246"/>
      <c r="B360" s="118"/>
      <c r="C360" s="247"/>
      <c r="D360" s="131" t="str">
        <f t="shared" si="5"/>
        <v/>
      </c>
      <c r="E360" s="131" t="str">
        <f t="shared" si="7"/>
        <v/>
      </c>
      <c r="F360" s="5"/>
      <c r="G360" s="5"/>
      <c r="H360" s="5"/>
      <c r="I360" s="5"/>
      <c r="J360" s="5"/>
      <c r="K360" s="5"/>
      <c r="L360" s="5"/>
    </row>
    <row r="361" spans="1:12" ht="12.75">
      <c r="A361" s="246"/>
      <c r="B361" s="118"/>
      <c r="C361" s="247"/>
      <c r="D361" s="131" t="str">
        <f t="shared" si="5"/>
        <v/>
      </c>
      <c r="E361" s="131" t="str">
        <f t="shared" si="7"/>
        <v/>
      </c>
      <c r="F361" s="5"/>
      <c r="G361" s="5"/>
      <c r="H361" s="5"/>
      <c r="I361" s="5"/>
      <c r="J361" s="5"/>
      <c r="K361" s="5"/>
      <c r="L361" s="5"/>
    </row>
    <row r="362" spans="1:12" ht="12.75">
      <c r="A362" s="246"/>
      <c r="B362" s="118"/>
      <c r="C362" s="247"/>
      <c r="D362" s="131" t="str">
        <f t="shared" si="5"/>
        <v/>
      </c>
      <c r="E362" s="131" t="str">
        <f t="shared" si="7"/>
        <v/>
      </c>
      <c r="F362" s="5"/>
      <c r="G362" s="5"/>
      <c r="H362" s="5"/>
      <c r="I362" s="5"/>
      <c r="J362" s="5"/>
      <c r="K362" s="5"/>
      <c r="L362" s="5"/>
    </row>
    <row r="363" spans="1:12" ht="12.75">
      <c r="A363" s="246"/>
      <c r="B363" s="118"/>
      <c r="C363" s="247"/>
      <c r="D363" s="131" t="str">
        <f t="shared" si="5"/>
        <v/>
      </c>
      <c r="E363" s="131" t="str">
        <f t="shared" si="7"/>
        <v/>
      </c>
      <c r="F363" s="5"/>
      <c r="G363" s="5"/>
      <c r="H363" s="5"/>
      <c r="I363" s="5"/>
      <c r="J363" s="5"/>
      <c r="K363" s="5"/>
      <c r="L363" s="5"/>
    </row>
    <row r="364" spans="1:12" ht="12.75">
      <c r="A364" s="246"/>
      <c r="B364" s="118"/>
      <c r="C364" s="247"/>
      <c r="D364" s="131" t="str">
        <f t="shared" si="5"/>
        <v/>
      </c>
      <c r="E364" s="131" t="str">
        <f t="shared" si="7"/>
        <v/>
      </c>
      <c r="F364" s="5"/>
      <c r="G364" s="5"/>
      <c r="H364" s="5"/>
      <c r="I364" s="5"/>
      <c r="J364" s="5"/>
      <c r="K364" s="5"/>
      <c r="L364" s="5"/>
    </row>
    <row r="365" spans="1:12" ht="12.75">
      <c r="A365" s="246"/>
      <c r="B365" s="118"/>
      <c r="C365" s="247"/>
      <c r="D365" s="131" t="str">
        <f t="shared" si="5"/>
        <v/>
      </c>
      <c r="E365" s="131" t="str">
        <f t="shared" si="7"/>
        <v/>
      </c>
      <c r="F365" s="5"/>
      <c r="G365" s="5"/>
      <c r="H365" s="5"/>
      <c r="I365" s="5"/>
      <c r="J365" s="5"/>
      <c r="K365" s="5"/>
      <c r="L365" s="5"/>
    </row>
    <row r="366" spans="1:12" ht="12.75">
      <c r="A366" s="246"/>
      <c r="B366" s="118"/>
      <c r="C366" s="247"/>
      <c r="D366" s="131" t="str">
        <f t="shared" si="5"/>
        <v/>
      </c>
      <c r="E366" s="131" t="str">
        <f t="shared" si="7"/>
        <v/>
      </c>
      <c r="F366" s="5"/>
      <c r="G366" s="5"/>
      <c r="H366" s="5"/>
      <c r="I366" s="5"/>
      <c r="J366" s="5"/>
      <c r="K366" s="5"/>
      <c r="L366" s="5"/>
    </row>
    <row r="367" spans="1:12" ht="12.75">
      <c r="A367" s="246"/>
      <c r="B367" s="118"/>
      <c r="C367" s="247"/>
      <c r="D367" s="131" t="str">
        <f t="shared" si="5"/>
        <v/>
      </c>
      <c r="E367" s="131" t="str">
        <f t="shared" si="7"/>
        <v/>
      </c>
      <c r="F367" s="5"/>
      <c r="G367" s="5"/>
      <c r="H367" s="5"/>
      <c r="I367" s="5"/>
      <c r="J367" s="5"/>
      <c r="K367" s="5"/>
      <c r="L367" s="5"/>
    </row>
    <row r="368" spans="1:12" ht="12.75">
      <c r="A368" s="246"/>
      <c r="B368" s="118"/>
      <c r="C368" s="247"/>
      <c r="D368" s="131" t="str">
        <f t="shared" si="5"/>
        <v/>
      </c>
      <c r="E368" s="131" t="str">
        <f t="shared" si="7"/>
        <v/>
      </c>
      <c r="F368" s="5"/>
      <c r="G368" s="5"/>
      <c r="H368" s="5"/>
      <c r="I368" s="5"/>
      <c r="J368" s="5"/>
      <c r="K368" s="5"/>
      <c r="L368" s="5"/>
    </row>
    <row r="369" spans="1:12" ht="12.75">
      <c r="A369" s="246"/>
      <c r="B369" s="118"/>
      <c r="C369" s="247"/>
      <c r="D369" s="131" t="str">
        <f t="shared" si="5"/>
        <v/>
      </c>
      <c r="E369" s="131" t="str">
        <f t="shared" si="7"/>
        <v/>
      </c>
      <c r="F369" s="5"/>
      <c r="G369" s="5"/>
      <c r="H369" s="5"/>
      <c r="I369" s="5"/>
      <c r="J369" s="5"/>
      <c r="K369" s="5"/>
      <c r="L369" s="5"/>
    </row>
    <row r="370" spans="1:12" ht="12.75">
      <c r="A370" s="246"/>
      <c r="B370" s="118"/>
      <c r="C370" s="247"/>
      <c r="D370" s="131" t="str">
        <f t="shared" si="5"/>
        <v/>
      </c>
      <c r="E370" s="131" t="str">
        <f t="shared" si="7"/>
        <v/>
      </c>
      <c r="F370" s="5"/>
      <c r="G370" s="5"/>
      <c r="H370" s="5"/>
      <c r="I370" s="5"/>
      <c r="J370" s="5"/>
      <c r="K370" s="5"/>
      <c r="L370" s="5"/>
    </row>
    <row r="371" spans="1:12" ht="12.75">
      <c r="A371" s="246"/>
      <c r="B371" s="118"/>
      <c r="C371" s="247"/>
      <c r="D371" s="131" t="str">
        <f t="shared" si="5"/>
        <v/>
      </c>
      <c r="E371" s="131" t="str">
        <f t="shared" si="7"/>
        <v/>
      </c>
      <c r="F371" s="5"/>
      <c r="G371" s="5"/>
      <c r="H371" s="5"/>
      <c r="I371" s="5"/>
      <c r="J371" s="5"/>
      <c r="K371" s="5"/>
      <c r="L371" s="5"/>
    </row>
    <row r="372" spans="1:12" ht="12.75">
      <c r="A372" s="246"/>
      <c r="B372" s="118"/>
      <c r="C372" s="247"/>
      <c r="D372" s="131" t="str">
        <f t="shared" si="5"/>
        <v/>
      </c>
      <c r="E372" s="131" t="str">
        <f t="shared" si="7"/>
        <v/>
      </c>
      <c r="F372" s="5"/>
      <c r="G372" s="5"/>
      <c r="H372" s="5"/>
      <c r="I372" s="5"/>
      <c r="J372" s="5"/>
      <c r="K372" s="5"/>
      <c r="L372" s="5"/>
    </row>
    <row r="373" spans="1:12" ht="12.75">
      <c r="A373" s="246"/>
      <c r="B373" s="118"/>
      <c r="C373" s="247"/>
      <c r="D373" s="131" t="str">
        <f t="shared" si="5"/>
        <v/>
      </c>
      <c r="E373" s="131" t="str">
        <f t="shared" si="7"/>
        <v/>
      </c>
      <c r="F373" s="5"/>
      <c r="G373" s="5"/>
      <c r="H373" s="5"/>
      <c r="I373" s="5"/>
      <c r="J373" s="5"/>
      <c r="K373" s="5"/>
      <c r="L373" s="5"/>
    </row>
    <row r="374" spans="1:12" ht="12.75">
      <c r="A374" s="246"/>
      <c r="B374" s="118"/>
      <c r="C374" s="247"/>
      <c r="D374" s="131" t="str">
        <f t="shared" si="5"/>
        <v/>
      </c>
      <c r="E374" s="131" t="str">
        <f t="shared" si="7"/>
        <v/>
      </c>
      <c r="F374" s="5"/>
      <c r="G374" s="5"/>
      <c r="H374" s="5"/>
      <c r="I374" s="5"/>
      <c r="J374" s="5"/>
      <c r="K374" s="5"/>
      <c r="L374" s="5"/>
    </row>
    <row r="375" spans="1:12" ht="12.75">
      <c r="A375" s="246"/>
      <c r="B375" s="118"/>
      <c r="C375" s="247"/>
      <c r="D375" s="131" t="str">
        <f t="shared" si="5"/>
        <v/>
      </c>
      <c r="E375" s="131" t="str">
        <f t="shared" si="7"/>
        <v/>
      </c>
      <c r="F375" s="5"/>
      <c r="G375" s="5"/>
      <c r="H375" s="5"/>
      <c r="I375" s="5"/>
      <c r="J375" s="5"/>
      <c r="K375" s="5"/>
      <c r="L375" s="5"/>
    </row>
    <row r="376" spans="1:12" ht="12.75">
      <c r="A376" s="246"/>
      <c r="B376" s="118"/>
      <c r="C376" s="247"/>
      <c r="D376" s="131" t="str">
        <f t="shared" si="5"/>
        <v/>
      </c>
      <c r="E376" s="131" t="str">
        <f t="shared" si="7"/>
        <v/>
      </c>
      <c r="F376" s="5"/>
      <c r="G376" s="5"/>
      <c r="H376" s="5"/>
      <c r="I376" s="5"/>
      <c r="J376" s="5"/>
      <c r="K376" s="5"/>
      <c r="L376" s="5"/>
    </row>
    <row r="377" spans="1:12" ht="12.75">
      <c r="A377" s="246"/>
      <c r="B377" s="118"/>
      <c r="C377" s="247"/>
      <c r="D377" s="131" t="str">
        <f t="shared" si="5"/>
        <v/>
      </c>
      <c r="E377" s="131" t="str">
        <f t="shared" si="7"/>
        <v/>
      </c>
      <c r="F377" s="5"/>
      <c r="G377" s="5"/>
      <c r="H377" s="5"/>
      <c r="I377" s="5"/>
      <c r="J377" s="5"/>
      <c r="K377" s="5"/>
      <c r="L377" s="5"/>
    </row>
    <row r="378" spans="1:12" ht="12.75">
      <c r="A378" s="246"/>
      <c r="B378" s="118"/>
      <c r="C378" s="247"/>
      <c r="D378" s="131" t="str">
        <f t="shared" si="5"/>
        <v/>
      </c>
      <c r="E378" s="131" t="str">
        <f t="shared" si="7"/>
        <v/>
      </c>
      <c r="F378" s="5"/>
      <c r="G378" s="5"/>
      <c r="H378" s="5"/>
      <c r="I378" s="5"/>
      <c r="J378" s="5"/>
      <c r="K378" s="5"/>
      <c r="L378" s="5"/>
    </row>
    <row r="379" spans="1:12" ht="12.75">
      <c r="A379" s="246"/>
      <c r="B379" s="118"/>
      <c r="C379" s="247"/>
      <c r="D379" s="131" t="str">
        <f t="shared" si="5"/>
        <v/>
      </c>
      <c r="E379" s="131" t="str">
        <f t="shared" si="7"/>
        <v/>
      </c>
      <c r="F379" s="5"/>
      <c r="G379" s="5"/>
      <c r="H379" s="5"/>
      <c r="I379" s="5"/>
      <c r="J379" s="5"/>
      <c r="K379" s="5"/>
      <c r="L379" s="5"/>
    </row>
    <row r="380" spans="1:12" ht="12.75">
      <c r="A380" s="246"/>
      <c r="B380" s="118"/>
      <c r="C380" s="247"/>
      <c r="D380" s="131" t="str">
        <f t="shared" si="5"/>
        <v/>
      </c>
      <c r="E380" s="131" t="str">
        <f t="shared" si="7"/>
        <v/>
      </c>
      <c r="F380" s="5"/>
      <c r="G380" s="5"/>
      <c r="H380" s="5"/>
      <c r="I380" s="5"/>
      <c r="J380" s="5"/>
      <c r="K380" s="5"/>
      <c r="L380" s="5"/>
    </row>
    <row r="381" spans="1:12" ht="12.75">
      <c r="A381" s="246"/>
      <c r="B381" s="118"/>
      <c r="C381" s="247"/>
      <c r="D381" s="131" t="str">
        <f t="shared" si="5"/>
        <v/>
      </c>
      <c r="E381" s="131" t="str">
        <f t="shared" si="7"/>
        <v/>
      </c>
      <c r="F381" s="5"/>
      <c r="G381" s="5"/>
      <c r="H381" s="5"/>
      <c r="I381" s="5"/>
      <c r="J381" s="5"/>
      <c r="K381" s="5"/>
      <c r="L381" s="5"/>
    </row>
    <row r="382" spans="1:12" ht="12.75">
      <c r="A382" s="246"/>
      <c r="B382" s="118"/>
      <c r="C382" s="247"/>
      <c r="D382" s="131" t="str">
        <f t="shared" si="5"/>
        <v/>
      </c>
      <c r="E382" s="131" t="str">
        <f t="shared" si="7"/>
        <v/>
      </c>
      <c r="F382" s="5"/>
      <c r="G382" s="5"/>
      <c r="H382" s="5"/>
      <c r="I382" s="5"/>
      <c r="J382" s="5"/>
      <c r="K382" s="5"/>
      <c r="L382" s="5"/>
    </row>
    <row r="383" spans="1:12" ht="12.75">
      <c r="A383" s="246"/>
      <c r="B383" s="118"/>
      <c r="C383" s="247"/>
      <c r="D383" s="131" t="str">
        <f t="shared" si="5"/>
        <v/>
      </c>
      <c r="E383" s="131" t="str">
        <f t="shared" si="7"/>
        <v/>
      </c>
      <c r="F383" s="5"/>
      <c r="G383" s="5"/>
      <c r="H383" s="5"/>
      <c r="I383" s="5"/>
      <c r="J383" s="5"/>
      <c r="K383" s="5"/>
      <c r="L383" s="5"/>
    </row>
    <row r="384" spans="1:12" ht="12.75">
      <c r="A384" s="246"/>
      <c r="B384" s="118"/>
      <c r="C384" s="247"/>
      <c r="D384" s="131" t="str">
        <f t="shared" si="5"/>
        <v/>
      </c>
      <c r="E384" s="131" t="str">
        <f t="shared" si="7"/>
        <v/>
      </c>
      <c r="F384" s="5"/>
      <c r="G384" s="5"/>
      <c r="H384" s="5"/>
      <c r="I384" s="5"/>
      <c r="J384" s="5"/>
      <c r="K384" s="5"/>
      <c r="L384" s="5"/>
    </row>
    <row r="385" spans="1:12" ht="12.75">
      <c r="A385" s="246"/>
      <c r="B385" s="118"/>
      <c r="C385" s="247"/>
      <c r="D385" s="131" t="str">
        <f t="shared" si="5"/>
        <v/>
      </c>
      <c r="E385" s="131" t="str">
        <f t="shared" si="7"/>
        <v/>
      </c>
      <c r="F385" s="5"/>
      <c r="G385" s="5"/>
      <c r="H385" s="5"/>
      <c r="I385" s="5"/>
      <c r="J385" s="5"/>
      <c r="K385" s="5"/>
      <c r="L385" s="5"/>
    </row>
    <row r="386" spans="1:12" ht="12.75">
      <c r="A386" s="246"/>
      <c r="B386" s="118"/>
      <c r="C386" s="247"/>
      <c r="D386" s="131" t="str">
        <f t="shared" si="5"/>
        <v/>
      </c>
      <c r="E386" s="131" t="str">
        <f t="shared" si="7"/>
        <v/>
      </c>
      <c r="F386" s="5"/>
      <c r="G386" s="5"/>
      <c r="H386" s="5"/>
      <c r="I386" s="5"/>
      <c r="J386" s="5"/>
      <c r="K386" s="5"/>
      <c r="L386" s="5"/>
    </row>
    <row r="387" spans="1:12" ht="12.75">
      <c r="A387" s="246"/>
      <c r="B387" s="118"/>
      <c r="C387" s="247"/>
      <c r="D387" s="131" t="str">
        <f t="shared" si="5"/>
        <v/>
      </c>
      <c r="E387" s="131" t="str">
        <f t="shared" si="7"/>
        <v/>
      </c>
      <c r="F387" s="5"/>
      <c r="G387" s="5"/>
      <c r="H387" s="5"/>
      <c r="I387" s="5"/>
      <c r="J387" s="5"/>
      <c r="K387" s="5"/>
      <c r="L387" s="5"/>
    </row>
    <row r="388" spans="1:12" ht="12.75">
      <c r="A388" s="246"/>
      <c r="B388" s="118"/>
      <c r="C388" s="247"/>
      <c r="D388" s="131" t="str">
        <f t="shared" si="5"/>
        <v/>
      </c>
      <c r="E388" s="131" t="str">
        <f t="shared" si="7"/>
        <v/>
      </c>
      <c r="F388" s="5"/>
      <c r="G388" s="5"/>
      <c r="H388" s="5"/>
      <c r="I388" s="5"/>
      <c r="J388" s="5"/>
      <c r="K388" s="5"/>
      <c r="L388" s="5"/>
    </row>
    <row r="389" spans="1:12" ht="12.75">
      <c r="A389" s="246"/>
      <c r="B389" s="118"/>
      <c r="C389" s="247"/>
      <c r="D389" s="131" t="str">
        <f t="shared" si="5"/>
        <v/>
      </c>
      <c r="E389" s="131" t="str">
        <f t="shared" si="7"/>
        <v/>
      </c>
      <c r="F389" s="5"/>
      <c r="G389" s="5"/>
      <c r="H389" s="5"/>
      <c r="I389" s="5"/>
      <c r="J389" s="5"/>
      <c r="K389" s="5"/>
      <c r="L389" s="5"/>
    </row>
    <row r="390" spans="1:12" ht="12.75">
      <c r="A390" s="246"/>
      <c r="B390" s="118"/>
      <c r="C390" s="247"/>
      <c r="D390" s="131" t="str">
        <f t="shared" si="5"/>
        <v/>
      </c>
      <c r="E390" s="131" t="str">
        <f t="shared" si="7"/>
        <v/>
      </c>
      <c r="F390" s="5"/>
      <c r="G390" s="5"/>
      <c r="H390" s="5"/>
      <c r="I390" s="5"/>
      <c r="J390" s="5"/>
      <c r="K390" s="5"/>
      <c r="L390" s="5"/>
    </row>
    <row r="391" spans="1:12" ht="12.75">
      <c r="A391" s="246"/>
      <c r="B391" s="118"/>
      <c r="C391" s="247"/>
      <c r="D391" s="131" t="str">
        <f t="shared" si="5"/>
        <v/>
      </c>
      <c r="E391" s="131" t="str">
        <f t="shared" ref="E391:E454" si="8">IF(ISBLANK(C391),"",POWER(D391/2,2))</f>
        <v/>
      </c>
      <c r="F391" s="5"/>
      <c r="G391" s="5"/>
      <c r="H391" s="5"/>
      <c r="I391" s="5"/>
      <c r="J391" s="5"/>
      <c r="K391" s="5"/>
      <c r="L391" s="5"/>
    </row>
    <row r="392" spans="1:12" ht="12.75">
      <c r="A392" s="246"/>
      <c r="B392" s="118"/>
      <c r="C392" s="247"/>
      <c r="D392" s="131" t="str">
        <f t="shared" si="5"/>
        <v/>
      </c>
      <c r="E392" s="131" t="str">
        <f t="shared" si="8"/>
        <v/>
      </c>
      <c r="F392" s="5"/>
      <c r="G392" s="5"/>
      <c r="H392" s="5"/>
      <c r="I392" s="5"/>
      <c r="J392" s="5"/>
      <c r="K392" s="5"/>
      <c r="L392" s="5"/>
    </row>
    <row r="393" spans="1:12" ht="12.75">
      <c r="A393" s="246"/>
      <c r="B393" s="118"/>
      <c r="C393" s="247"/>
      <c r="D393" s="131" t="str">
        <f t="shared" si="5"/>
        <v/>
      </c>
      <c r="E393" s="131" t="str">
        <f t="shared" si="8"/>
        <v/>
      </c>
      <c r="F393" s="5"/>
      <c r="G393" s="5"/>
      <c r="H393" s="5"/>
      <c r="I393" s="5"/>
      <c r="J393" s="5"/>
      <c r="K393" s="5"/>
      <c r="L393" s="5"/>
    </row>
    <row r="394" spans="1:12" ht="12.75">
      <c r="A394" s="246"/>
      <c r="B394" s="118"/>
      <c r="C394" s="247"/>
      <c r="D394" s="131" t="str">
        <f t="shared" si="5"/>
        <v/>
      </c>
      <c r="E394" s="131" t="str">
        <f t="shared" si="8"/>
        <v/>
      </c>
      <c r="F394" s="5"/>
      <c r="G394" s="5"/>
      <c r="H394" s="5"/>
      <c r="I394" s="5"/>
      <c r="J394" s="5"/>
      <c r="K394" s="5"/>
      <c r="L394" s="5"/>
    </row>
    <row r="395" spans="1:12" ht="12.75">
      <c r="A395" s="246"/>
      <c r="B395" s="118"/>
      <c r="C395" s="247"/>
      <c r="D395" s="131" t="str">
        <f t="shared" si="5"/>
        <v/>
      </c>
      <c r="E395" s="131" t="str">
        <f t="shared" si="8"/>
        <v/>
      </c>
      <c r="F395" s="5"/>
      <c r="G395" s="5"/>
      <c r="H395" s="5"/>
      <c r="I395" s="5"/>
      <c r="J395" s="5"/>
      <c r="K395" s="5"/>
      <c r="L395" s="5"/>
    </row>
    <row r="396" spans="1:12" ht="12.75">
      <c r="A396" s="246"/>
      <c r="B396" s="118"/>
      <c r="C396" s="247"/>
      <c r="D396" s="131" t="str">
        <f t="shared" si="5"/>
        <v/>
      </c>
      <c r="E396" s="131" t="str">
        <f t="shared" si="8"/>
        <v/>
      </c>
      <c r="F396" s="5"/>
      <c r="G396" s="5"/>
      <c r="H396" s="5"/>
      <c r="I396" s="5"/>
      <c r="J396" s="5"/>
      <c r="K396" s="5"/>
      <c r="L396" s="5"/>
    </row>
    <row r="397" spans="1:12" ht="12.75">
      <c r="A397" s="246"/>
      <c r="B397" s="118"/>
      <c r="C397" s="247"/>
      <c r="D397" s="131" t="str">
        <f t="shared" si="5"/>
        <v/>
      </c>
      <c r="E397" s="131" t="str">
        <f t="shared" si="8"/>
        <v/>
      </c>
      <c r="F397" s="5"/>
      <c r="G397" s="5"/>
      <c r="H397" s="5"/>
      <c r="I397" s="5"/>
      <c r="J397" s="5"/>
      <c r="K397" s="5"/>
      <c r="L397" s="5"/>
    </row>
    <row r="398" spans="1:12" ht="12.75">
      <c r="A398" s="246"/>
      <c r="B398" s="118"/>
      <c r="C398" s="247"/>
      <c r="D398" s="131" t="str">
        <f t="shared" si="5"/>
        <v/>
      </c>
      <c r="E398" s="131" t="str">
        <f t="shared" si="8"/>
        <v/>
      </c>
      <c r="F398" s="5"/>
      <c r="G398" s="5"/>
      <c r="H398" s="5"/>
      <c r="I398" s="5"/>
      <c r="J398" s="5"/>
      <c r="K398" s="5"/>
      <c r="L398" s="5"/>
    </row>
    <row r="399" spans="1:12" ht="12.75">
      <c r="A399" s="246"/>
      <c r="B399" s="118"/>
      <c r="C399" s="247"/>
      <c r="D399" s="131" t="str">
        <f t="shared" si="5"/>
        <v/>
      </c>
      <c r="E399" s="131" t="str">
        <f t="shared" si="8"/>
        <v/>
      </c>
      <c r="F399" s="5"/>
      <c r="G399" s="5"/>
      <c r="H399" s="5"/>
      <c r="I399" s="5"/>
      <c r="J399" s="5"/>
      <c r="K399" s="5"/>
      <c r="L399" s="5"/>
    </row>
    <row r="400" spans="1:12" ht="12.75">
      <c r="A400" s="246"/>
      <c r="B400" s="118"/>
      <c r="C400" s="247"/>
      <c r="D400" s="131" t="str">
        <f t="shared" si="5"/>
        <v/>
      </c>
      <c r="E400" s="131" t="str">
        <f t="shared" si="8"/>
        <v/>
      </c>
      <c r="F400" s="5"/>
      <c r="G400" s="5"/>
      <c r="H400" s="5"/>
      <c r="I400" s="5"/>
      <c r="J400" s="5"/>
      <c r="K400" s="5"/>
      <c r="L400" s="5"/>
    </row>
    <row r="401" spans="1:12" ht="12.75">
      <c r="A401" s="246"/>
      <c r="B401" s="118"/>
      <c r="C401" s="247"/>
      <c r="D401" s="131" t="str">
        <f t="shared" si="5"/>
        <v/>
      </c>
      <c r="E401" s="131" t="str">
        <f t="shared" si="8"/>
        <v/>
      </c>
      <c r="F401" s="5"/>
      <c r="G401" s="5"/>
      <c r="H401" s="5"/>
      <c r="I401" s="5"/>
      <c r="J401" s="5"/>
      <c r="K401" s="5"/>
      <c r="L401" s="5"/>
    </row>
    <row r="402" spans="1:12" ht="12.75">
      <c r="A402" s="246"/>
      <c r="B402" s="118"/>
      <c r="C402" s="247"/>
      <c r="D402" s="131" t="str">
        <f t="shared" si="5"/>
        <v/>
      </c>
      <c r="E402" s="131" t="str">
        <f t="shared" si="8"/>
        <v/>
      </c>
      <c r="F402" s="5"/>
      <c r="G402" s="5"/>
      <c r="H402" s="5"/>
      <c r="I402" s="5"/>
      <c r="J402" s="5"/>
      <c r="K402" s="5"/>
      <c r="L402" s="5"/>
    </row>
    <row r="403" spans="1:12" ht="12.75">
      <c r="A403" s="246"/>
      <c r="B403" s="118"/>
      <c r="C403" s="247"/>
      <c r="D403" s="131" t="str">
        <f t="shared" si="5"/>
        <v/>
      </c>
      <c r="E403" s="131" t="str">
        <f t="shared" si="8"/>
        <v/>
      </c>
      <c r="F403" s="5"/>
      <c r="G403" s="5"/>
      <c r="H403" s="5"/>
      <c r="I403" s="5"/>
      <c r="J403" s="5"/>
      <c r="K403" s="5"/>
      <c r="L403" s="5"/>
    </row>
    <row r="404" spans="1:12" ht="12.75">
      <c r="A404" s="246"/>
      <c r="B404" s="118"/>
      <c r="C404" s="247"/>
      <c r="D404" s="131" t="str">
        <f t="shared" si="5"/>
        <v/>
      </c>
      <c r="E404" s="131" t="str">
        <f t="shared" si="8"/>
        <v/>
      </c>
      <c r="F404" s="5"/>
      <c r="G404" s="5"/>
      <c r="H404" s="5"/>
      <c r="I404" s="5"/>
      <c r="J404" s="5"/>
      <c r="K404" s="5"/>
      <c r="L404" s="5"/>
    </row>
    <row r="405" spans="1:12" ht="12.75">
      <c r="A405" s="246"/>
      <c r="B405" s="118"/>
      <c r="C405" s="247"/>
      <c r="D405" s="131" t="str">
        <f t="shared" si="5"/>
        <v/>
      </c>
      <c r="E405" s="131" t="str">
        <f t="shared" si="8"/>
        <v/>
      </c>
      <c r="F405" s="5"/>
      <c r="G405" s="5"/>
      <c r="H405" s="5"/>
      <c r="I405" s="5"/>
      <c r="J405" s="5"/>
      <c r="K405" s="5"/>
      <c r="L405" s="5"/>
    </row>
    <row r="406" spans="1:12" ht="12.75">
      <c r="A406" s="246"/>
      <c r="B406" s="118"/>
      <c r="C406" s="247"/>
      <c r="D406" s="131" t="str">
        <f t="shared" si="5"/>
        <v/>
      </c>
      <c r="E406" s="131" t="str">
        <f t="shared" si="8"/>
        <v/>
      </c>
      <c r="F406" s="5"/>
      <c r="G406" s="5"/>
      <c r="H406" s="5"/>
      <c r="I406" s="5"/>
      <c r="J406" s="5"/>
      <c r="K406" s="5"/>
      <c r="L406" s="5"/>
    </row>
    <row r="407" spans="1:12" ht="12.75">
      <c r="A407" s="246"/>
      <c r="B407" s="118"/>
      <c r="C407" s="247"/>
      <c r="D407" s="131" t="str">
        <f t="shared" si="5"/>
        <v/>
      </c>
      <c r="E407" s="131" t="str">
        <f t="shared" si="8"/>
        <v/>
      </c>
      <c r="F407" s="5"/>
      <c r="G407" s="5"/>
      <c r="H407" s="5"/>
      <c r="I407" s="5"/>
      <c r="J407" s="5"/>
      <c r="K407" s="5"/>
      <c r="L407" s="5"/>
    </row>
    <row r="408" spans="1:12" ht="12.75">
      <c r="A408" s="246"/>
      <c r="B408" s="118"/>
      <c r="C408" s="247"/>
      <c r="D408" s="131" t="str">
        <f t="shared" si="5"/>
        <v/>
      </c>
      <c r="E408" s="131" t="str">
        <f t="shared" si="8"/>
        <v/>
      </c>
      <c r="F408" s="5"/>
      <c r="G408" s="5"/>
      <c r="H408" s="5"/>
      <c r="I408" s="5"/>
      <c r="J408" s="5"/>
      <c r="K408" s="5"/>
      <c r="L408" s="5"/>
    </row>
    <row r="409" spans="1:12" ht="12.75">
      <c r="A409" s="246"/>
      <c r="B409" s="118"/>
      <c r="C409" s="247"/>
      <c r="D409" s="131" t="str">
        <f t="shared" si="5"/>
        <v/>
      </c>
      <c r="E409" s="131" t="str">
        <f t="shared" si="8"/>
        <v/>
      </c>
      <c r="F409" s="5"/>
      <c r="G409" s="5"/>
      <c r="H409" s="5"/>
      <c r="I409" s="5"/>
      <c r="J409" s="5"/>
      <c r="K409" s="5"/>
      <c r="L409" s="5"/>
    </row>
    <row r="410" spans="1:12" ht="12.75">
      <c r="A410" s="246"/>
      <c r="B410" s="118"/>
      <c r="C410" s="247"/>
      <c r="D410" s="131" t="str">
        <f t="shared" si="5"/>
        <v/>
      </c>
      <c r="E410" s="131" t="str">
        <f t="shared" si="8"/>
        <v/>
      </c>
      <c r="F410" s="5"/>
      <c r="G410" s="5"/>
      <c r="H410" s="5"/>
      <c r="I410" s="5"/>
      <c r="J410" s="5"/>
      <c r="K410" s="5"/>
      <c r="L410" s="5"/>
    </row>
    <row r="411" spans="1:12" ht="12.75">
      <c r="A411" s="246"/>
      <c r="B411" s="118"/>
      <c r="C411" s="247"/>
      <c r="D411" s="131" t="str">
        <f t="shared" si="5"/>
        <v/>
      </c>
      <c r="E411" s="131" t="str">
        <f t="shared" si="8"/>
        <v/>
      </c>
      <c r="F411" s="5"/>
      <c r="G411" s="5"/>
      <c r="H411" s="5"/>
      <c r="I411" s="5"/>
      <c r="J411" s="5"/>
      <c r="K411" s="5"/>
      <c r="L411" s="5"/>
    </row>
    <row r="412" spans="1:12" ht="12.75">
      <c r="A412" s="246"/>
      <c r="B412" s="118"/>
      <c r="C412" s="247"/>
      <c r="D412" s="131" t="str">
        <f t="shared" si="5"/>
        <v/>
      </c>
      <c r="E412" s="131" t="str">
        <f t="shared" si="8"/>
        <v/>
      </c>
      <c r="F412" s="5"/>
      <c r="G412" s="5"/>
      <c r="H412" s="5"/>
      <c r="I412" s="5"/>
      <c r="J412" s="5"/>
      <c r="K412" s="5"/>
      <c r="L412" s="5"/>
    </row>
    <row r="413" spans="1:12" ht="12.75">
      <c r="A413" s="246"/>
      <c r="B413" s="118"/>
      <c r="C413" s="247"/>
      <c r="D413" s="131" t="str">
        <f t="shared" si="5"/>
        <v/>
      </c>
      <c r="E413" s="131" t="str">
        <f t="shared" si="8"/>
        <v/>
      </c>
      <c r="F413" s="5"/>
      <c r="G413" s="5"/>
      <c r="H413" s="5"/>
      <c r="I413" s="5"/>
      <c r="J413" s="5"/>
      <c r="K413" s="5"/>
      <c r="L413" s="5"/>
    </row>
    <row r="414" spans="1:12" ht="12.75">
      <c r="A414" s="246"/>
      <c r="B414" s="118"/>
      <c r="C414" s="247"/>
      <c r="D414" s="131" t="str">
        <f t="shared" si="5"/>
        <v/>
      </c>
      <c r="E414" s="131" t="str">
        <f t="shared" si="8"/>
        <v/>
      </c>
      <c r="F414" s="5"/>
      <c r="G414" s="5"/>
      <c r="H414" s="5"/>
      <c r="I414" s="5"/>
      <c r="J414" s="5"/>
      <c r="K414" s="5"/>
      <c r="L414" s="5"/>
    </row>
    <row r="415" spans="1:12" ht="12.75">
      <c r="A415" s="246"/>
      <c r="B415" s="118"/>
      <c r="C415" s="247"/>
      <c r="D415" s="131" t="str">
        <f t="shared" si="5"/>
        <v/>
      </c>
      <c r="E415" s="131" t="str">
        <f t="shared" si="8"/>
        <v/>
      </c>
      <c r="F415" s="5"/>
      <c r="G415" s="5"/>
      <c r="H415" s="5"/>
      <c r="I415" s="5"/>
      <c r="J415" s="5"/>
      <c r="K415" s="5"/>
      <c r="L415" s="5"/>
    </row>
    <row r="416" spans="1:12" ht="12.75">
      <c r="A416" s="246"/>
      <c r="B416" s="118"/>
      <c r="C416" s="247"/>
      <c r="D416" s="131" t="str">
        <f t="shared" si="5"/>
        <v/>
      </c>
      <c r="E416" s="131" t="str">
        <f t="shared" si="8"/>
        <v/>
      </c>
      <c r="F416" s="5"/>
      <c r="G416" s="5"/>
      <c r="H416" s="5"/>
      <c r="I416" s="5"/>
      <c r="J416" s="5"/>
      <c r="K416" s="5"/>
      <c r="L416" s="5"/>
    </row>
    <row r="417" spans="1:12" ht="12.75">
      <c r="A417" s="246"/>
      <c r="B417" s="118"/>
      <c r="C417" s="247"/>
      <c r="D417" s="131" t="str">
        <f t="shared" si="5"/>
        <v/>
      </c>
      <c r="E417" s="131" t="str">
        <f t="shared" si="8"/>
        <v/>
      </c>
      <c r="F417" s="5"/>
      <c r="G417" s="5"/>
      <c r="H417" s="5"/>
      <c r="I417" s="5"/>
      <c r="J417" s="5"/>
      <c r="K417" s="5"/>
      <c r="L417" s="5"/>
    </row>
    <row r="418" spans="1:12" ht="12.75">
      <c r="A418" s="246"/>
      <c r="B418" s="118"/>
      <c r="C418" s="247"/>
      <c r="D418" s="131" t="str">
        <f t="shared" si="5"/>
        <v/>
      </c>
      <c r="E418" s="131" t="str">
        <f t="shared" si="8"/>
        <v/>
      </c>
      <c r="F418" s="5"/>
      <c r="G418" s="5"/>
      <c r="H418" s="5"/>
      <c r="I418" s="5"/>
      <c r="J418" s="5"/>
      <c r="K418" s="5"/>
      <c r="L418" s="5"/>
    </row>
    <row r="419" spans="1:12" ht="12.75">
      <c r="A419" s="246"/>
      <c r="B419" s="118"/>
      <c r="C419" s="247"/>
      <c r="D419" s="131" t="str">
        <f t="shared" si="5"/>
        <v/>
      </c>
      <c r="E419" s="131" t="str">
        <f t="shared" si="8"/>
        <v/>
      </c>
      <c r="F419" s="5"/>
      <c r="G419" s="5"/>
      <c r="H419" s="5"/>
      <c r="I419" s="5"/>
      <c r="J419" s="5"/>
      <c r="K419" s="5"/>
      <c r="L419" s="5"/>
    </row>
    <row r="420" spans="1:12" ht="12.75">
      <c r="A420" s="246"/>
      <c r="B420" s="118"/>
      <c r="C420" s="247"/>
      <c r="D420" s="131" t="str">
        <f t="shared" si="5"/>
        <v/>
      </c>
      <c r="E420" s="131" t="str">
        <f t="shared" si="8"/>
        <v/>
      </c>
      <c r="F420" s="5"/>
      <c r="G420" s="5"/>
      <c r="H420" s="5"/>
      <c r="I420" s="5"/>
      <c r="J420" s="5"/>
      <c r="K420" s="5"/>
      <c r="L420" s="5"/>
    </row>
    <row r="421" spans="1:12" ht="12.75">
      <c r="A421" s="246"/>
      <c r="B421" s="118"/>
      <c r="C421" s="247"/>
      <c r="D421" s="131" t="str">
        <f t="shared" si="5"/>
        <v/>
      </c>
      <c r="E421" s="131" t="str">
        <f t="shared" si="8"/>
        <v/>
      </c>
      <c r="F421" s="5"/>
      <c r="G421" s="5"/>
      <c r="H421" s="5"/>
      <c r="I421" s="5"/>
      <c r="J421" s="5"/>
      <c r="K421" s="5"/>
      <c r="L421" s="5"/>
    </row>
    <row r="422" spans="1:12" ht="12.75">
      <c r="A422" s="246"/>
      <c r="B422" s="118"/>
      <c r="C422" s="247"/>
      <c r="D422" s="131" t="str">
        <f t="shared" si="5"/>
        <v/>
      </c>
      <c r="E422" s="131" t="str">
        <f t="shared" si="8"/>
        <v/>
      </c>
      <c r="F422" s="5"/>
      <c r="G422" s="5"/>
      <c r="H422" s="5"/>
      <c r="I422" s="5"/>
      <c r="J422" s="5"/>
      <c r="K422" s="5"/>
      <c r="L422" s="5"/>
    </row>
    <row r="423" spans="1:12" ht="12.75">
      <c r="A423" s="246"/>
      <c r="B423" s="118"/>
      <c r="C423" s="247"/>
      <c r="D423" s="131" t="str">
        <f t="shared" si="5"/>
        <v/>
      </c>
      <c r="E423" s="131" t="str">
        <f t="shared" si="8"/>
        <v/>
      </c>
      <c r="F423" s="5"/>
      <c r="G423" s="5"/>
      <c r="H423" s="5"/>
      <c r="I423" s="5"/>
      <c r="J423" s="5"/>
      <c r="K423" s="5"/>
      <c r="L423" s="5"/>
    </row>
    <row r="424" spans="1:12" ht="12.75">
      <c r="A424" s="246"/>
      <c r="B424" s="118"/>
      <c r="C424" s="247"/>
      <c r="D424" s="131" t="str">
        <f t="shared" si="5"/>
        <v/>
      </c>
      <c r="E424" s="131" t="str">
        <f t="shared" si="8"/>
        <v/>
      </c>
      <c r="F424" s="5"/>
      <c r="G424" s="5"/>
      <c r="H424" s="5"/>
      <c r="I424" s="5"/>
      <c r="J424" s="5"/>
      <c r="K424" s="5"/>
      <c r="L424" s="5"/>
    </row>
    <row r="425" spans="1:12" ht="12.75">
      <c r="A425" s="246"/>
      <c r="B425" s="118"/>
      <c r="C425" s="247"/>
      <c r="D425" s="131" t="str">
        <f t="shared" si="5"/>
        <v/>
      </c>
      <c r="E425" s="131" t="str">
        <f t="shared" si="8"/>
        <v/>
      </c>
      <c r="F425" s="5"/>
      <c r="G425" s="5"/>
      <c r="H425" s="5"/>
      <c r="I425" s="5"/>
      <c r="J425" s="5"/>
      <c r="K425" s="5"/>
      <c r="L425" s="5"/>
    </row>
    <row r="426" spans="1:12" ht="12.75">
      <c r="A426" s="246"/>
      <c r="B426" s="118"/>
      <c r="C426" s="247"/>
      <c r="D426" s="131" t="str">
        <f t="shared" si="5"/>
        <v/>
      </c>
      <c r="E426" s="131" t="str">
        <f t="shared" si="8"/>
        <v/>
      </c>
      <c r="F426" s="5"/>
      <c r="G426" s="5"/>
      <c r="H426" s="5"/>
      <c r="I426" s="5"/>
      <c r="J426" s="5"/>
      <c r="K426" s="5"/>
      <c r="L426" s="5"/>
    </row>
    <row r="427" spans="1:12" ht="12.75">
      <c r="A427" s="246"/>
      <c r="B427" s="118"/>
      <c r="C427" s="247"/>
      <c r="D427" s="131" t="str">
        <f t="shared" si="5"/>
        <v/>
      </c>
      <c r="E427" s="131" t="str">
        <f t="shared" si="8"/>
        <v/>
      </c>
      <c r="F427" s="5"/>
      <c r="G427" s="5"/>
      <c r="H427" s="5"/>
      <c r="I427" s="5"/>
      <c r="J427" s="5"/>
      <c r="K427" s="5"/>
      <c r="L427" s="5"/>
    </row>
    <row r="428" spans="1:12" ht="12.75">
      <c r="A428" s="246"/>
      <c r="B428" s="118"/>
      <c r="C428" s="247"/>
      <c r="D428" s="131" t="str">
        <f t="shared" si="5"/>
        <v/>
      </c>
      <c r="E428" s="131" t="str">
        <f t="shared" si="8"/>
        <v/>
      </c>
      <c r="F428" s="5"/>
      <c r="G428" s="5"/>
      <c r="H428" s="5"/>
      <c r="I428" s="5"/>
      <c r="J428" s="5"/>
      <c r="K428" s="5"/>
      <c r="L428" s="5"/>
    </row>
    <row r="429" spans="1:12" ht="12.75">
      <c r="A429" s="246"/>
      <c r="B429" s="118"/>
      <c r="C429" s="247"/>
      <c r="D429" s="131" t="str">
        <f t="shared" si="5"/>
        <v/>
      </c>
      <c r="E429" s="131" t="str">
        <f t="shared" si="8"/>
        <v/>
      </c>
      <c r="F429" s="5"/>
      <c r="G429" s="5"/>
      <c r="H429" s="5"/>
      <c r="I429" s="5"/>
      <c r="J429" s="5"/>
      <c r="K429" s="5"/>
      <c r="L429" s="5"/>
    </row>
    <row r="430" spans="1:12" ht="12.75">
      <c r="A430" s="246"/>
      <c r="B430" s="118"/>
      <c r="C430" s="247"/>
      <c r="D430" s="131" t="str">
        <f t="shared" si="5"/>
        <v/>
      </c>
      <c r="E430" s="131" t="str">
        <f t="shared" si="8"/>
        <v/>
      </c>
      <c r="F430" s="5"/>
      <c r="G430" s="5"/>
      <c r="H430" s="5"/>
      <c r="I430" s="5"/>
      <c r="J430" s="5"/>
      <c r="K430" s="5"/>
      <c r="L430" s="5"/>
    </row>
    <row r="431" spans="1:12" ht="12.75">
      <c r="A431" s="246"/>
      <c r="B431" s="118"/>
      <c r="C431" s="247"/>
      <c r="D431" s="131" t="str">
        <f t="shared" si="5"/>
        <v/>
      </c>
      <c r="E431" s="131" t="str">
        <f t="shared" si="8"/>
        <v/>
      </c>
      <c r="F431" s="5"/>
      <c r="G431" s="5"/>
      <c r="H431" s="5"/>
      <c r="I431" s="5"/>
      <c r="J431" s="5"/>
      <c r="K431" s="5"/>
      <c r="L431" s="5"/>
    </row>
    <row r="432" spans="1:12" ht="12.75">
      <c r="A432" s="246"/>
      <c r="B432" s="118"/>
      <c r="C432" s="247"/>
      <c r="D432" s="131" t="str">
        <f t="shared" si="5"/>
        <v/>
      </c>
      <c r="E432" s="131" t="str">
        <f t="shared" si="8"/>
        <v/>
      </c>
      <c r="F432" s="5"/>
      <c r="G432" s="5"/>
      <c r="H432" s="5"/>
      <c r="I432" s="5"/>
      <c r="J432" s="5"/>
      <c r="K432" s="5"/>
      <c r="L432" s="5"/>
    </row>
    <row r="433" spans="1:12" ht="12.75">
      <c r="A433" s="246"/>
      <c r="B433" s="118"/>
      <c r="C433" s="247"/>
      <c r="D433" s="131" t="str">
        <f t="shared" si="5"/>
        <v/>
      </c>
      <c r="E433" s="131" t="str">
        <f t="shared" si="8"/>
        <v/>
      </c>
      <c r="F433" s="5"/>
      <c r="G433" s="5"/>
      <c r="H433" s="5"/>
      <c r="I433" s="5"/>
      <c r="J433" s="5"/>
      <c r="K433" s="5"/>
      <c r="L433" s="5"/>
    </row>
    <row r="434" spans="1:12" ht="12.75">
      <c r="A434" s="246"/>
      <c r="B434" s="118"/>
      <c r="C434" s="247"/>
      <c r="D434" s="131" t="str">
        <f t="shared" si="5"/>
        <v/>
      </c>
      <c r="E434" s="131" t="str">
        <f t="shared" si="8"/>
        <v/>
      </c>
      <c r="F434" s="5"/>
      <c r="G434" s="5"/>
      <c r="H434" s="5"/>
      <c r="I434" s="5"/>
      <c r="J434" s="5"/>
      <c r="K434" s="5"/>
      <c r="L434" s="5"/>
    </row>
    <row r="435" spans="1:12" ht="12.75">
      <c r="A435" s="246"/>
      <c r="B435" s="118"/>
      <c r="C435" s="247"/>
      <c r="D435" s="131" t="str">
        <f t="shared" si="5"/>
        <v/>
      </c>
      <c r="E435" s="131" t="str">
        <f t="shared" si="8"/>
        <v/>
      </c>
      <c r="F435" s="5"/>
      <c r="G435" s="5"/>
      <c r="H435" s="5"/>
      <c r="I435" s="5"/>
      <c r="J435" s="5"/>
      <c r="K435" s="5"/>
      <c r="L435" s="5"/>
    </row>
    <row r="436" spans="1:12" ht="12.75">
      <c r="A436" s="246"/>
      <c r="B436" s="118"/>
      <c r="C436" s="247"/>
      <c r="D436" s="131" t="str">
        <f t="shared" si="5"/>
        <v/>
      </c>
      <c r="E436" s="131" t="str">
        <f t="shared" si="8"/>
        <v/>
      </c>
      <c r="F436" s="5"/>
      <c r="G436" s="5"/>
      <c r="H436" s="5"/>
      <c r="I436" s="5"/>
      <c r="J436" s="5"/>
      <c r="K436" s="5"/>
      <c r="L436" s="5"/>
    </row>
    <row r="437" spans="1:12" ht="12.75">
      <c r="A437" s="246"/>
      <c r="B437" s="118"/>
      <c r="C437" s="247"/>
      <c r="D437" s="131" t="str">
        <f t="shared" si="5"/>
        <v/>
      </c>
      <c r="E437" s="131" t="str">
        <f t="shared" si="8"/>
        <v/>
      </c>
      <c r="F437" s="5"/>
      <c r="G437" s="5"/>
      <c r="H437" s="5"/>
      <c r="I437" s="5"/>
      <c r="J437" s="5"/>
      <c r="K437" s="5"/>
      <c r="L437" s="5"/>
    </row>
    <row r="438" spans="1:12" ht="12.75">
      <c r="A438" s="246"/>
      <c r="B438" s="118"/>
      <c r="C438" s="247"/>
      <c r="D438" s="131" t="str">
        <f t="shared" si="5"/>
        <v/>
      </c>
      <c r="E438" s="131" t="str">
        <f t="shared" si="8"/>
        <v/>
      </c>
      <c r="F438" s="5"/>
      <c r="G438" s="5"/>
      <c r="H438" s="5"/>
      <c r="I438" s="5"/>
      <c r="J438" s="5"/>
      <c r="K438" s="5"/>
      <c r="L438" s="5"/>
    </row>
    <row r="439" spans="1:12" ht="12.75">
      <c r="A439" s="246"/>
      <c r="B439" s="118"/>
      <c r="C439" s="247"/>
      <c r="D439" s="131" t="str">
        <f t="shared" si="5"/>
        <v/>
      </c>
      <c r="E439" s="131" t="str">
        <f t="shared" si="8"/>
        <v/>
      </c>
      <c r="F439" s="5"/>
      <c r="G439" s="5"/>
      <c r="H439" s="5"/>
      <c r="I439" s="5"/>
      <c r="J439" s="5"/>
      <c r="K439" s="5"/>
      <c r="L439" s="5"/>
    </row>
    <row r="440" spans="1:12" ht="12.75">
      <c r="A440" s="246"/>
      <c r="B440" s="118"/>
      <c r="C440" s="247"/>
      <c r="D440" s="131" t="str">
        <f t="shared" si="5"/>
        <v/>
      </c>
      <c r="E440" s="131" t="str">
        <f t="shared" si="8"/>
        <v/>
      </c>
      <c r="F440" s="5"/>
      <c r="G440" s="5"/>
      <c r="H440" s="5"/>
      <c r="I440" s="5"/>
      <c r="J440" s="5"/>
      <c r="K440" s="5"/>
      <c r="L440" s="5"/>
    </row>
    <row r="441" spans="1:12" ht="12.75">
      <c r="A441" s="246"/>
      <c r="B441" s="118"/>
      <c r="C441" s="247"/>
      <c r="D441" s="131" t="str">
        <f t="shared" si="5"/>
        <v/>
      </c>
      <c r="E441" s="131" t="str">
        <f t="shared" si="8"/>
        <v/>
      </c>
      <c r="F441" s="5"/>
      <c r="G441" s="5"/>
      <c r="H441" s="5"/>
      <c r="I441" s="5"/>
      <c r="J441" s="5"/>
      <c r="K441" s="5"/>
      <c r="L441" s="5"/>
    </row>
    <row r="442" spans="1:12" ht="12.75">
      <c r="A442" s="246"/>
      <c r="B442" s="118"/>
      <c r="C442" s="247"/>
      <c r="D442" s="131" t="str">
        <f t="shared" si="5"/>
        <v/>
      </c>
      <c r="E442" s="131" t="str">
        <f t="shared" si="8"/>
        <v/>
      </c>
      <c r="F442" s="5"/>
      <c r="G442" s="5"/>
      <c r="H442" s="5"/>
      <c r="I442" s="5"/>
      <c r="J442" s="5"/>
      <c r="K442" s="5"/>
      <c r="L442" s="5"/>
    </row>
    <row r="443" spans="1:12" ht="12.75">
      <c r="A443" s="246"/>
      <c r="B443" s="118"/>
      <c r="C443" s="247"/>
      <c r="D443" s="131" t="str">
        <f t="shared" si="5"/>
        <v/>
      </c>
      <c r="E443" s="131" t="str">
        <f t="shared" si="8"/>
        <v/>
      </c>
      <c r="F443" s="5"/>
      <c r="G443" s="5"/>
      <c r="H443" s="5"/>
      <c r="I443" s="5"/>
      <c r="J443" s="5"/>
      <c r="K443" s="5"/>
      <c r="L443" s="5"/>
    </row>
    <row r="444" spans="1:12" ht="12.75">
      <c r="A444" s="246"/>
      <c r="B444" s="118"/>
      <c r="C444" s="247"/>
      <c r="D444" s="131" t="str">
        <f t="shared" si="5"/>
        <v/>
      </c>
      <c r="E444" s="131" t="str">
        <f t="shared" si="8"/>
        <v/>
      </c>
      <c r="F444" s="5"/>
      <c r="G444" s="5"/>
      <c r="H444" s="5"/>
      <c r="I444" s="5"/>
      <c r="J444" s="5"/>
      <c r="K444" s="5"/>
      <c r="L444" s="5"/>
    </row>
    <row r="445" spans="1:12" ht="12.75">
      <c r="A445" s="246"/>
      <c r="B445" s="118"/>
      <c r="C445" s="247"/>
      <c r="D445" s="131" t="str">
        <f t="shared" si="5"/>
        <v/>
      </c>
      <c r="E445" s="131" t="str">
        <f t="shared" si="8"/>
        <v/>
      </c>
      <c r="F445" s="5"/>
      <c r="G445" s="5"/>
      <c r="H445" s="5"/>
      <c r="I445" s="5"/>
      <c r="J445" s="5"/>
      <c r="K445" s="5"/>
      <c r="L445" s="5"/>
    </row>
    <row r="446" spans="1:12" ht="12.75">
      <c r="A446" s="246"/>
      <c r="B446" s="118"/>
      <c r="C446" s="247"/>
      <c r="D446" s="131" t="str">
        <f t="shared" si="5"/>
        <v/>
      </c>
      <c r="E446" s="131" t="str">
        <f t="shared" si="8"/>
        <v/>
      </c>
      <c r="F446" s="5"/>
      <c r="G446" s="5"/>
      <c r="H446" s="5"/>
      <c r="I446" s="5"/>
      <c r="J446" s="5"/>
      <c r="K446" s="5"/>
      <c r="L446" s="5"/>
    </row>
    <row r="447" spans="1:12" ht="12.75">
      <c r="A447" s="246"/>
      <c r="B447" s="118"/>
      <c r="C447" s="247"/>
      <c r="D447" s="131" t="str">
        <f t="shared" si="5"/>
        <v/>
      </c>
      <c r="E447" s="131" t="str">
        <f t="shared" si="8"/>
        <v/>
      </c>
      <c r="F447" s="5"/>
      <c r="G447" s="5"/>
      <c r="H447" s="5"/>
      <c r="I447" s="5"/>
      <c r="J447" s="5"/>
      <c r="K447" s="5"/>
      <c r="L447" s="5"/>
    </row>
    <row r="448" spans="1:12" ht="12.75">
      <c r="A448" s="246"/>
      <c r="B448" s="118"/>
      <c r="C448" s="247"/>
      <c r="D448" s="131" t="str">
        <f t="shared" si="5"/>
        <v/>
      </c>
      <c r="E448" s="131" t="str">
        <f t="shared" si="8"/>
        <v/>
      </c>
      <c r="F448" s="5"/>
      <c r="G448" s="5"/>
      <c r="H448" s="5"/>
      <c r="I448" s="5"/>
      <c r="J448" s="5"/>
      <c r="K448" s="5"/>
      <c r="L448" s="5"/>
    </row>
    <row r="449" spans="1:12" ht="12.75">
      <c r="A449" s="246"/>
      <c r="B449" s="118"/>
      <c r="C449" s="247"/>
      <c r="D449" s="131" t="str">
        <f t="shared" si="5"/>
        <v/>
      </c>
      <c r="E449" s="131" t="str">
        <f t="shared" si="8"/>
        <v/>
      </c>
      <c r="F449" s="5"/>
      <c r="G449" s="5"/>
      <c r="H449" s="5"/>
      <c r="I449" s="5"/>
      <c r="J449" s="5"/>
      <c r="K449" s="5"/>
      <c r="L449" s="5"/>
    </row>
    <row r="450" spans="1:12" ht="12.75">
      <c r="A450" s="246"/>
      <c r="B450" s="118"/>
      <c r="C450" s="247"/>
      <c r="D450" s="131" t="str">
        <f t="shared" si="5"/>
        <v/>
      </c>
      <c r="E450" s="131" t="str">
        <f t="shared" si="8"/>
        <v/>
      </c>
      <c r="F450" s="5"/>
      <c r="G450" s="5"/>
      <c r="H450" s="5"/>
      <c r="I450" s="5"/>
      <c r="J450" s="5"/>
      <c r="K450" s="5"/>
      <c r="L450" s="5"/>
    </row>
    <row r="451" spans="1:12" ht="12.75">
      <c r="A451" s="246"/>
      <c r="B451" s="118"/>
      <c r="C451" s="247"/>
      <c r="D451" s="131" t="str">
        <f t="shared" si="5"/>
        <v/>
      </c>
      <c r="E451" s="131" t="str">
        <f t="shared" si="8"/>
        <v/>
      </c>
      <c r="F451" s="5"/>
      <c r="G451" s="5"/>
      <c r="H451" s="5"/>
      <c r="I451" s="5"/>
      <c r="J451" s="5"/>
      <c r="K451" s="5"/>
      <c r="L451" s="5"/>
    </row>
    <row r="452" spans="1:12" ht="12.75">
      <c r="A452" s="246"/>
      <c r="B452" s="118"/>
      <c r="C452" s="247"/>
      <c r="D452" s="131" t="str">
        <f t="shared" si="5"/>
        <v/>
      </c>
      <c r="E452" s="131" t="str">
        <f t="shared" si="8"/>
        <v/>
      </c>
      <c r="F452" s="5"/>
      <c r="G452" s="5"/>
      <c r="H452" s="5"/>
      <c r="I452" s="5"/>
      <c r="J452" s="5"/>
      <c r="K452" s="5"/>
      <c r="L452" s="5"/>
    </row>
    <row r="453" spans="1:12" ht="12.75">
      <c r="A453" s="246"/>
      <c r="B453" s="118"/>
      <c r="C453" s="247"/>
      <c r="D453" s="131" t="str">
        <f t="shared" si="5"/>
        <v/>
      </c>
      <c r="E453" s="131" t="str">
        <f t="shared" si="8"/>
        <v/>
      </c>
      <c r="F453" s="5"/>
      <c r="G453" s="5"/>
      <c r="H453" s="5"/>
      <c r="I453" s="5"/>
      <c r="J453" s="5"/>
      <c r="K453" s="5"/>
      <c r="L453" s="5"/>
    </row>
    <row r="454" spans="1:12" ht="12.75">
      <c r="A454" s="246"/>
      <c r="B454" s="118"/>
      <c r="C454" s="247"/>
      <c r="D454" s="131" t="str">
        <f t="shared" si="5"/>
        <v/>
      </c>
      <c r="E454" s="131" t="str">
        <f t="shared" si="8"/>
        <v/>
      </c>
      <c r="F454" s="5"/>
      <c r="G454" s="5"/>
      <c r="H454" s="5"/>
      <c r="I454" s="5"/>
      <c r="J454" s="5"/>
      <c r="K454" s="5"/>
      <c r="L454" s="5"/>
    </row>
    <row r="455" spans="1:12" ht="12.75">
      <c r="A455" s="246"/>
      <c r="B455" s="118"/>
      <c r="C455" s="247"/>
      <c r="D455" s="131" t="str">
        <f t="shared" si="5"/>
        <v/>
      </c>
      <c r="E455" s="131" t="str">
        <f t="shared" ref="E455:E518" si="9">IF(ISBLANK(C455),"",POWER(D455/2,2))</f>
        <v/>
      </c>
      <c r="F455" s="5"/>
      <c r="G455" s="5"/>
      <c r="H455" s="5"/>
      <c r="I455" s="5"/>
      <c r="J455" s="5"/>
      <c r="K455" s="5"/>
      <c r="L455" s="5"/>
    </row>
    <row r="456" spans="1:12" ht="12.75">
      <c r="A456" s="246"/>
      <c r="B456" s="118"/>
      <c r="C456" s="247"/>
      <c r="D456" s="131" t="str">
        <f t="shared" si="5"/>
        <v/>
      </c>
      <c r="E456" s="131" t="str">
        <f t="shared" si="9"/>
        <v/>
      </c>
      <c r="F456" s="5"/>
      <c r="G456" s="5"/>
      <c r="H456" s="5"/>
      <c r="I456" s="5"/>
      <c r="J456" s="5"/>
      <c r="K456" s="5"/>
      <c r="L456" s="5"/>
    </row>
    <row r="457" spans="1:12" ht="12.75">
      <c r="A457" s="246"/>
      <c r="B457" s="118"/>
      <c r="C457" s="247"/>
      <c r="D457" s="131" t="str">
        <f t="shared" si="5"/>
        <v/>
      </c>
      <c r="E457" s="131" t="str">
        <f t="shared" si="9"/>
        <v/>
      </c>
      <c r="F457" s="5"/>
      <c r="G457" s="5"/>
      <c r="H457" s="5"/>
      <c r="I457" s="5"/>
      <c r="J457" s="5"/>
      <c r="K457" s="5"/>
      <c r="L457" s="5"/>
    </row>
    <row r="458" spans="1:12" ht="12.75">
      <c r="A458" s="246"/>
      <c r="B458" s="118"/>
      <c r="C458" s="247"/>
      <c r="D458" s="131" t="str">
        <f t="shared" si="5"/>
        <v/>
      </c>
      <c r="E458" s="131" t="str">
        <f t="shared" si="9"/>
        <v/>
      </c>
      <c r="F458" s="5"/>
      <c r="G458" s="5"/>
      <c r="H458" s="5"/>
      <c r="I458" s="5"/>
      <c r="J458" s="5"/>
      <c r="K458" s="5"/>
      <c r="L458" s="5"/>
    </row>
    <row r="459" spans="1:12" ht="12.75">
      <c r="A459" s="246"/>
      <c r="B459" s="118"/>
      <c r="C459" s="247"/>
      <c r="D459" s="131" t="str">
        <f t="shared" si="5"/>
        <v/>
      </c>
      <c r="E459" s="131" t="str">
        <f t="shared" si="9"/>
        <v/>
      </c>
      <c r="F459" s="5"/>
      <c r="G459" s="5"/>
      <c r="H459" s="5"/>
      <c r="I459" s="5"/>
      <c r="J459" s="5"/>
      <c r="K459" s="5"/>
      <c r="L459" s="5"/>
    </row>
    <row r="460" spans="1:12" ht="12.75">
      <c r="A460" s="246"/>
      <c r="B460" s="118"/>
      <c r="C460" s="247"/>
      <c r="D460" s="131" t="str">
        <f t="shared" si="5"/>
        <v/>
      </c>
      <c r="E460" s="131" t="str">
        <f t="shared" si="9"/>
        <v/>
      </c>
      <c r="F460" s="5"/>
      <c r="G460" s="5"/>
      <c r="H460" s="5"/>
      <c r="I460" s="5"/>
      <c r="J460" s="5"/>
      <c r="K460" s="5"/>
      <c r="L460" s="5"/>
    </row>
    <row r="461" spans="1:12" ht="12.75">
      <c r="A461" s="246"/>
      <c r="B461" s="118"/>
      <c r="C461" s="247"/>
      <c r="D461" s="131" t="str">
        <f t="shared" si="5"/>
        <v/>
      </c>
      <c r="E461" s="131" t="str">
        <f t="shared" si="9"/>
        <v/>
      </c>
      <c r="F461" s="5"/>
      <c r="G461" s="5"/>
      <c r="H461" s="5"/>
      <c r="I461" s="5"/>
      <c r="J461" s="5"/>
      <c r="K461" s="5"/>
      <c r="L461" s="5"/>
    </row>
    <row r="462" spans="1:12" ht="12.75">
      <c r="A462" s="246"/>
      <c r="B462" s="118"/>
      <c r="C462" s="247"/>
      <c r="D462" s="131" t="str">
        <f t="shared" si="5"/>
        <v/>
      </c>
      <c r="E462" s="131" t="str">
        <f t="shared" si="9"/>
        <v/>
      </c>
      <c r="F462" s="5"/>
      <c r="G462" s="5"/>
      <c r="H462" s="5"/>
      <c r="I462" s="5"/>
      <c r="J462" s="5"/>
      <c r="K462" s="5"/>
      <c r="L462" s="5"/>
    </row>
    <row r="463" spans="1:12" ht="12.75">
      <c r="A463" s="246"/>
      <c r="B463" s="118"/>
      <c r="C463" s="247"/>
      <c r="D463" s="131" t="str">
        <f t="shared" si="5"/>
        <v/>
      </c>
      <c r="E463" s="131" t="str">
        <f t="shared" si="9"/>
        <v/>
      </c>
      <c r="F463" s="5"/>
      <c r="G463" s="5"/>
      <c r="H463" s="5"/>
      <c r="I463" s="5"/>
      <c r="J463" s="5"/>
      <c r="K463" s="5"/>
      <c r="L463" s="5"/>
    </row>
    <row r="464" spans="1:12" ht="12.75">
      <c r="A464" s="246"/>
      <c r="B464" s="118"/>
      <c r="C464" s="247"/>
      <c r="D464" s="131" t="str">
        <f t="shared" si="5"/>
        <v/>
      </c>
      <c r="E464" s="131" t="str">
        <f t="shared" si="9"/>
        <v/>
      </c>
      <c r="F464" s="5"/>
      <c r="G464" s="5"/>
      <c r="H464" s="5"/>
      <c r="I464" s="5"/>
      <c r="J464" s="5"/>
      <c r="K464" s="5"/>
      <c r="L464" s="5"/>
    </row>
    <row r="465" spans="1:12" ht="12.75">
      <c r="A465" s="246"/>
      <c r="B465" s="118"/>
      <c r="C465" s="247"/>
      <c r="D465" s="131" t="str">
        <f t="shared" si="5"/>
        <v/>
      </c>
      <c r="E465" s="131" t="str">
        <f t="shared" si="9"/>
        <v/>
      </c>
      <c r="F465" s="5"/>
      <c r="G465" s="5"/>
      <c r="H465" s="5"/>
      <c r="I465" s="5"/>
      <c r="J465" s="5"/>
      <c r="K465" s="5"/>
      <c r="L465" s="5"/>
    </row>
    <row r="466" spans="1:12" ht="12.75">
      <c r="A466" s="246"/>
      <c r="B466" s="118"/>
      <c r="C466" s="247"/>
      <c r="D466" s="131" t="str">
        <f t="shared" si="5"/>
        <v/>
      </c>
      <c r="E466" s="131" t="str">
        <f t="shared" si="9"/>
        <v/>
      </c>
      <c r="F466" s="5"/>
      <c r="G466" s="5"/>
      <c r="H466" s="5"/>
      <c r="I466" s="5"/>
      <c r="J466" s="5"/>
      <c r="K466" s="5"/>
      <c r="L466" s="5"/>
    </row>
    <row r="467" spans="1:12" ht="12.75">
      <c r="A467" s="246"/>
      <c r="B467" s="118"/>
      <c r="C467" s="247"/>
      <c r="D467" s="131" t="str">
        <f t="shared" si="5"/>
        <v/>
      </c>
      <c r="E467" s="131" t="str">
        <f t="shared" si="9"/>
        <v/>
      </c>
      <c r="F467" s="5"/>
      <c r="G467" s="5"/>
      <c r="H467" s="5"/>
      <c r="I467" s="5"/>
      <c r="J467" s="5"/>
      <c r="K467" s="5"/>
      <c r="L467" s="5"/>
    </row>
    <row r="468" spans="1:12" ht="12.75">
      <c r="A468" s="246"/>
      <c r="B468" s="118"/>
      <c r="C468" s="247"/>
      <c r="D468" s="131" t="str">
        <f t="shared" si="5"/>
        <v/>
      </c>
      <c r="E468" s="131" t="str">
        <f t="shared" si="9"/>
        <v/>
      </c>
      <c r="F468" s="5"/>
      <c r="G468" s="5"/>
      <c r="H468" s="5"/>
      <c r="I468" s="5"/>
      <c r="J468" s="5"/>
      <c r="K468" s="5"/>
      <c r="L468" s="5"/>
    </row>
    <row r="469" spans="1:12" ht="12.75">
      <c r="A469" s="246"/>
      <c r="B469" s="118"/>
      <c r="C469" s="247"/>
      <c r="D469" s="131" t="str">
        <f t="shared" si="5"/>
        <v/>
      </c>
      <c r="E469" s="131" t="str">
        <f t="shared" si="9"/>
        <v/>
      </c>
      <c r="F469" s="5"/>
      <c r="G469" s="5"/>
      <c r="H469" s="5"/>
      <c r="I469" s="5"/>
      <c r="J469" s="5"/>
      <c r="K469" s="5"/>
      <c r="L469" s="5"/>
    </row>
    <row r="470" spans="1:12" ht="12.75">
      <c r="A470" s="246"/>
      <c r="B470" s="118"/>
      <c r="C470" s="247"/>
      <c r="D470" s="131" t="str">
        <f t="shared" si="5"/>
        <v/>
      </c>
      <c r="E470" s="131" t="str">
        <f t="shared" si="9"/>
        <v/>
      </c>
      <c r="F470" s="5"/>
      <c r="G470" s="5"/>
      <c r="H470" s="5"/>
      <c r="I470" s="5"/>
      <c r="J470" s="5"/>
      <c r="K470" s="5"/>
      <c r="L470" s="5"/>
    </row>
    <row r="471" spans="1:12" ht="12.75">
      <c r="A471" s="246"/>
      <c r="B471" s="118"/>
      <c r="C471" s="247"/>
      <c r="D471" s="131" t="str">
        <f t="shared" si="5"/>
        <v/>
      </c>
      <c r="E471" s="131" t="str">
        <f t="shared" si="9"/>
        <v/>
      </c>
      <c r="F471" s="5"/>
      <c r="G471" s="5"/>
      <c r="H471" s="5"/>
      <c r="I471" s="5"/>
      <c r="J471" s="5"/>
      <c r="K471" s="5"/>
      <c r="L471" s="5"/>
    </row>
    <row r="472" spans="1:12" ht="12.75">
      <c r="A472" s="246"/>
      <c r="B472" s="118"/>
      <c r="C472" s="247"/>
      <c r="D472" s="131" t="str">
        <f t="shared" si="5"/>
        <v/>
      </c>
      <c r="E472" s="131" t="str">
        <f t="shared" si="9"/>
        <v/>
      </c>
      <c r="F472" s="5"/>
      <c r="G472" s="5"/>
      <c r="H472" s="5"/>
      <c r="I472" s="5"/>
      <c r="J472" s="5"/>
      <c r="K472" s="5"/>
      <c r="L472" s="5"/>
    </row>
    <row r="473" spans="1:12" ht="12.75">
      <c r="A473" s="246"/>
      <c r="B473" s="118"/>
      <c r="C473" s="247"/>
      <c r="D473" s="131" t="str">
        <f t="shared" si="5"/>
        <v/>
      </c>
      <c r="E473" s="131" t="str">
        <f t="shared" si="9"/>
        <v/>
      </c>
      <c r="F473" s="5"/>
      <c r="G473" s="5"/>
      <c r="H473" s="5"/>
      <c r="I473" s="5"/>
      <c r="J473" s="5"/>
      <c r="K473" s="5"/>
      <c r="L473" s="5"/>
    </row>
    <row r="474" spans="1:12" ht="12.75">
      <c r="A474" s="246"/>
      <c r="B474" s="118"/>
      <c r="C474" s="247"/>
      <c r="D474" s="131" t="str">
        <f t="shared" si="5"/>
        <v/>
      </c>
      <c r="E474" s="131" t="str">
        <f t="shared" si="9"/>
        <v/>
      </c>
      <c r="F474" s="5"/>
      <c r="G474" s="5"/>
      <c r="H474" s="5"/>
      <c r="I474" s="5"/>
      <c r="J474" s="5"/>
      <c r="K474" s="5"/>
      <c r="L474" s="5"/>
    </row>
    <row r="475" spans="1:12" ht="12.75">
      <c r="A475" s="246"/>
      <c r="B475" s="118"/>
      <c r="C475" s="247"/>
      <c r="D475" s="131" t="str">
        <f t="shared" si="5"/>
        <v/>
      </c>
      <c r="E475" s="131" t="str">
        <f t="shared" si="9"/>
        <v/>
      </c>
      <c r="F475" s="5"/>
      <c r="G475" s="5"/>
      <c r="H475" s="5"/>
      <c r="I475" s="5"/>
      <c r="J475" s="5"/>
      <c r="K475" s="5"/>
      <c r="L475" s="5"/>
    </row>
    <row r="476" spans="1:12" ht="12.75">
      <c r="A476" s="246"/>
      <c r="B476" s="118"/>
      <c r="C476" s="247"/>
      <c r="D476" s="131" t="str">
        <f t="shared" si="5"/>
        <v/>
      </c>
      <c r="E476" s="131" t="str">
        <f t="shared" si="9"/>
        <v/>
      </c>
      <c r="F476" s="5"/>
      <c r="G476" s="5"/>
      <c r="H476" s="5"/>
      <c r="I476" s="5"/>
      <c r="J476" s="5"/>
      <c r="K476" s="5"/>
      <c r="L476" s="5"/>
    </row>
    <row r="477" spans="1:12" ht="12.75">
      <c r="A477" s="246"/>
      <c r="B477" s="118"/>
      <c r="C477" s="247"/>
      <c r="D477" s="131" t="str">
        <f t="shared" si="5"/>
        <v/>
      </c>
      <c r="E477" s="131" t="str">
        <f t="shared" si="9"/>
        <v/>
      </c>
      <c r="F477" s="5"/>
      <c r="G477" s="5"/>
      <c r="H477" s="5"/>
      <c r="I477" s="5"/>
      <c r="J477" s="5"/>
      <c r="K477" s="5"/>
      <c r="L477" s="5"/>
    </row>
    <row r="478" spans="1:12" ht="12.75">
      <c r="A478" s="246"/>
      <c r="B478" s="118"/>
      <c r="C478" s="247"/>
      <c r="D478" s="131" t="str">
        <f t="shared" si="5"/>
        <v/>
      </c>
      <c r="E478" s="131" t="str">
        <f t="shared" si="9"/>
        <v/>
      </c>
      <c r="F478" s="5"/>
      <c r="G478" s="5"/>
      <c r="H478" s="5"/>
      <c r="I478" s="5"/>
      <c r="J478" s="5"/>
      <c r="K478" s="5"/>
      <c r="L478" s="5"/>
    </row>
    <row r="479" spans="1:12" ht="12.75">
      <c r="A479" s="246"/>
      <c r="B479" s="118"/>
      <c r="C479" s="247"/>
      <c r="D479" s="131" t="str">
        <f t="shared" si="5"/>
        <v/>
      </c>
      <c r="E479" s="131" t="str">
        <f t="shared" si="9"/>
        <v/>
      </c>
      <c r="F479" s="5"/>
      <c r="G479" s="5"/>
      <c r="H479" s="5"/>
      <c r="I479" s="5"/>
      <c r="J479" s="5"/>
      <c r="K479" s="5"/>
      <c r="L479" s="5"/>
    </row>
    <row r="480" spans="1:12" ht="12.75">
      <c r="A480" s="246"/>
      <c r="B480" s="118"/>
      <c r="C480" s="247"/>
      <c r="D480" s="131" t="str">
        <f t="shared" si="5"/>
        <v/>
      </c>
      <c r="E480" s="131" t="str">
        <f t="shared" si="9"/>
        <v/>
      </c>
      <c r="F480" s="5"/>
      <c r="G480" s="5"/>
      <c r="H480" s="5"/>
      <c r="I480" s="5"/>
      <c r="J480" s="5"/>
      <c r="K480" s="5"/>
      <c r="L480" s="5"/>
    </row>
    <row r="481" spans="1:12" ht="12.75">
      <c r="A481" s="246"/>
      <c r="B481" s="118"/>
      <c r="C481" s="247"/>
      <c r="D481" s="131" t="str">
        <f t="shared" si="5"/>
        <v/>
      </c>
      <c r="E481" s="131" t="str">
        <f t="shared" si="9"/>
        <v/>
      </c>
      <c r="F481" s="5"/>
      <c r="G481" s="5"/>
      <c r="H481" s="5"/>
      <c r="I481" s="5"/>
      <c r="J481" s="5"/>
      <c r="K481" s="5"/>
      <c r="L481" s="5"/>
    </row>
    <row r="482" spans="1:12" ht="12.75">
      <c r="A482" s="246"/>
      <c r="B482" s="118"/>
      <c r="C482" s="247"/>
      <c r="D482" s="131" t="str">
        <f t="shared" si="5"/>
        <v/>
      </c>
      <c r="E482" s="131" t="str">
        <f t="shared" si="9"/>
        <v/>
      </c>
      <c r="F482" s="5"/>
      <c r="G482" s="5"/>
      <c r="H482" s="5"/>
      <c r="I482" s="5"/>
      <c r="J482" s="5"/>
      <c r="K482" s="5"/>
      <c r="L482" s="5"/>
    </row>
    <row r="483" spans="1:12" ht="12.75">
      <c r="A483" s="246"/>
      <c r="B483" s="118"/>
      <c r="C483" s="247"/>
      <c r="D483" s="131" t="str">
        <f t="shared" si="5"/>
        <v/>
      </c>
      <c r="E483" s="131" t="str">
        <f t="shared" si="9"/>
        <v/>
      </c>
      <c r="F483" s="5"/>
      <c r="G483" s="5"/>
      <c r="H483" s="5"/>
      <c r="I483" s="5"/>
      <c r="J483" s="5"/>
      <c r="K483" s="5"/>
      <c r="L483" s="5"/>
    </row>
    <row r="484" spans="1:12" ht="12.75">
      <c r="A484" s="246"/>
      <c r="B484" s="118"/>
      <c r="C484" s="247"/>
      <c r="D484" s="131" t="str">
        <f t="shared" si="5"/>
        <v/>
      </c>
      <c r="E484" s="131" t="str">
        <f t="shared" si="9"/>
        <v/>
      </c>
      <c r="F484" s="5"/>
      <c r="G484" s="5"/>
      <c r="H484" s="5"/>
      <c r="I484" s="5"/>
      <c r="J484" s="5"/>
      <c r="K484" s="5"/>
      <c r="L484" s="5"/>
    </row>
    <row r="485" spans="1:12" ht="12.75">
      <c r="A485" s="246"/>
      <c r="B485" s="118"/>
      <c r="C485" s="247"/>
      <c r="D485" s="131" t="str">
        <f t="shared" si="5"/>
        <v/>
      </c>
      <c r="E485" s="131" t="str">
        <f t="shared" si="9"/>
        <v/>
      </c>
      <c r="F485" s="5"/>
      <c r="G485" s="5"/>
      <c r="H485" s="5"/>
      <c r="I485" s="5"/>
      <c r="J485" s="5"/>
      <c r="K485" s="5"/>
      <c r="L485" s="5"/>
    </row>
    <row r="486" spans="1:12" ht="12.75">
      <c r="A486" s="246"/>
      <c r="B486" s="118"/>
      <c r="C486" s="247"/>
      <c r="D486" s="131" t="str">
        <f t="shared" si="5"/>
        <v/>
      </c>
      <c r="E486" s="131" t="str">
        <f t="shared" si="9"/>
        <v/>
      </c>
      <c r="F486" s="5"/>
      <c r="G486" s="5"/>
      <c r="H486" s="5"/>
      <c r="I486" s="5"/>
      <c r="J486" s="5"/>
      <c r="K486" s="5"/>
      <c r="L486" s="5"/>
    </row>
    <row r="487" spans="1:12" ht="12.75">
      <c r="A487" s="246"/>
      <c r="B487" s="118"/>
      <c r="C487" s="247"/>
      <c r="D487" s="131" t="str">
        <f t="shared" si="5"/>
        <v/>
      </c>
      <c r="E487" s="131" t="str">
        <f t="shared" si="9"/>
        <v/>
      </c>
      <c r="F487" s="5"/>
      <c r="G487" s="5"/>
      <c r="H487" s="5"/>
      <c r="I487" s="5"/>
      <c r="J487" s="5"/>
      <c r="K487" s="5"/>
      <c r="L487" s="5"/>
    </row>
    <row r="488" spans="1:12" ht="12.75">
      <c r="A488" s="246"/>
      <c r="B488" s="118"/>
      <c r="C488" s="247"/>
      <c r="D488" s="131" t="str">
        <f t="shared" si="5"/>
        <v/>
      </c>
      <c r="E488" s="131" t="str">
        <f t="shared" si="9"/>
        <v/>
      </c>
      <c r="F488" s="5"/>
      <c r="G488" s="5"/>
      <c r="H488" s="5"/>
      <c r="I488" s="5"/>
      <c r="J488" s="5"/>
      <c r="K488" s="5"/>
      <c r="L488" s="5"/>
    </row>
    <row r="489" spans="1:12" ht="12.75">
      <c r="A489" s="246"/>
      <c r="B489" s="118"/>
      <c r="C489" s="247"/>
      <c r="D489" s="131" t="str">
        <f t="shared" si="5"/>
        <v/>
      </c>
      <c r="E489" s="131" t="str">
        <f t="shared" si="9"/>
        <v/>
      </c>
      <c r="F489" s="5"/>
      <c r="G489" s="5"/>
      <c r="H489" s="5"/>
      <c r="I489" s="5"/>
      <c r="J489" s="5"/>
      <c r="K489" s="5"/>
      <c r="L489" s="5"/>
    </row>
    <row r="490" spans="1:12" ht="12.75">
      <c r="A490" s="246"/>
      <c r="B490" s="118"/>
      <c r="C490" s="247"/>
      <c r="D490" s="131" t="str">
        <f t="shared" si="5"/>
        <v/>
      </c>
      <c r="E490" s="131" t="str">
        <f t="shared" si="9"/>
        <v/>
      </c>
      <c r="F490" s="5"/>
      <c r="G490" s="5"/>
      <c r="H490" s="5"/>
      <c r="I490" s="5"/>
      <c r="J490" s="5"/>
      <c r="K490" s="5"/>
      <c r="L490" s="5"/>
    </row>
    <row r="491" spans="1:12" ht="12.75">
      <c r="A491" s="246"/>
      <c r="B491" s="118"/>
      <c r="C491" s="247"/>
      <c r="D491" s="131" t="str">
        <f t="shared" si="5"/>
        <v/>
      </c>
      <c r="E491" s="131" t="str">
        <f t="shared" si="9"/>
        <v/>
      </c>
      <c r="F491" s="5"/>
      <c r="G491" s="5"/>
      <c r="H491" s="5"/>
      <c r="I491" s="5"/>
      <c r="J491" s="5"/>
      <c r="K491" s="5"/>
      <c r="L491" s="5"/>
    </row>
    <row r="492" spans="1:12" ht="12.75">
      <c r="A492" s="246"/>
      <c r="B492" s="118"/>
      <c r="C492" s="247"/>
      <c r="D492" s="131" t="str">
        <f t="shared" si="5"/>
        <v/>
      </c>
      <c r="E492" s="131" t="str">
        <f t="shared" si="9"/>
        <v/>
      </c>
      <c r="F492" s="5"/>
      <c r="G492" s="5"/>
      <c r="H492" s="5"/>
      <c r="I492" s="5"/>
      <c r="J492" s="5"/>
      <c r="K492" s="5"/>
      <c r="L492" s="5"/>
    </row>
    <row r="493" spans="1:12" ht="12.75">
      <c r="A493" s="246"/>
      <c r="B493" s="118"/>
      <c r="C493" s="247"/>
      <c r="D493" s="131" t="str">
        <f t="shared" si="5"/>
        <v/>
      </c>
      <c r="E493" s="131" t="str">
        <f t="shared" si="9"/>
        <v/>
      </c>
      <c r="F493" s="5"/>
      <c r="G493" s="5"/>
      <c r="H493" s="5"/>
      <c r="I493" s="5"/>
      <c r="J493" s="5"/>
      <c r="K493" s="5"/>
      <c r="L493" s="5"/>
    </row>
    <row r="494" spans="1:12" ht="12.75">
      <c r="A494" s="246"/>
      <c r="B494" s="118"/>
      <c r="C494" s="247"/>
      <c r="D494" s="131" t="str">
        <f t="shared" si="5"/>
        <v/>
      </c>
      <c r="E494" s="131" t="str">
        <f t="shared" si="9"/>
        <v/>
      </c>
      <c r="F494" s="5"/>
      <c r="G494" s="5"/>
      <c r="H494" s="5"/>
      <c r="I494" s="5"/>
      <c r="J494" s="5"/>
      <c r="K494" s="5"/>
      <c r="L494" s="5"/>
    </row>
    <row r="495" spans="1:12" ht="12.75">
      <c r="A495" s="246"/>
      <c r="B495" s="118"/>
      <c r="C495" s="247"/>
      <c r="D495" s="131" t="str">
        <f t="shared" si="5"/>
        <v/>
      </c>
      <c r="E495" s="131" t="str">
        <f t="shared" si="9"/>
        <v/>
      </c>
      <c r="F495" s="5"/>
      <c r="G495" s="5"/>
      <c r="H495" s="5"/>
      <c r="I495" s="5"/>
      <c r="J495" s="5"/>
      <c r="K495" s="5"/>
      <c r="L495" s="5"/>
    </row>
    <row r="496" spans="1:12" ht="12.75">
      <c r="A496" s="246"/>
      <c r="B496" s="118"/>
      <c r="C496" s="247"/>
      <c r="D496" s="131" t="str">
        <f t="shared" si="5"/>
        <v/>
      </c>
      <c r="E496" s="131" t="str">
        <f t="shared" si="9"/>
        <v/>
      </c>
      <c r="F496" s="5"/>
      <c r="G496" s="5"/>
      <c r="H496" s="5"/>
      <c r="I496" s="5"/>
      <c r="J496" s="5"/>
      <c r="K496" s="5"/>
      <c r="L496" s="5"/>
    </row>
    <row r="497" spans="1:12" ht="12.75">
      <c r="A497" s="246"/>
      <c r="B497" s="118"/>
      <c r="C497" s="247"/>
      <c r="D497" s="131" t="str">
        <f t="shared" si="5"/>
        <v/>
      </c>
      <c r="E497" s="131" t="str">
        <f t="shared" si="9"/>
        <v/>
      </c>
      <c r="F497" s="5"/>
      <c r="G497" s="5"/>
      <c r="H497" s="5"/>
      <c r="I497" s="5"/>
      <c r="J497" s="5"/>
      <c r="K497" s="5"/>
      <c r="L497" s="5"/>
    </row>
    <row r="498" spans="1:12" ht="12.75">
      <c r="A498" s="246"/>
      <c r="B498" s="118"/>
      <c r="C498" s="247"/>
      <c r="D498" s="131" t="str">
        <f t="shared" si="5"/>
        <v/>
      </c>
      <c r="E498" s="131" t="str">
        <f t="shared" si="9"/>
        <v/>
      </c>
      <c r="F498" s="5"/>
      <c r="G498" s="5"/>
      <c r="H498" s="5"/>
      <c r="I498" s="5"/>
      <c r="J498" s="5"/>
      <c r="K498" s="5"/>
      <c r="L498" s="5"/>
    </row>
    <row r="499" spans="1:12" ht="12.75">
      <c r="A499" s="246"/>
      <c r="B499" s="118"/>
      <c r="C499" s="247"/>
      <c r="D499" s="131" t="str">
        <f t="shared" si="5"/>
        <v/>
      </c>
      <c r="E499" s="131" t="str">
        <f t="shared" si="9"/>
        <v/>
      </c>
      <c r="F499" s="5"/>
      <c r="G499" s="5"/>
      <c r="H499" s="5"/>
      <c r="I499" s="5"/>
      <c r="J499" s="5"/>
      <c r="K499" s="5"/>
      <c r="L499" s="5"/>
    </row>
    <row r="500" spans="1:12" ht="12.75">
      <c r="A500" s="246"/>
      <c r="B500" s="118"/>
      <c r="C500" s="247"/>
      <c r="D500" s="131" t="str">
        <f t="shared" si="5"/>
        <v/>
      </c>
      <c r="E500" s="131" t="str">
        <f t="shared" si="9"/>
        <v/>
      </c>
      <c r="F500" s="5"/>
      <c r="G500" s="5"/>
      <c r="H500" s="5"/>
      <c r="I500" s="5"/>
      <c r="J500" s="5"/>
      <c r="K500" s="5"/>
      <c r="L500" s="5"/>
    </row>
    <row r="501" spans="1:12" ht="12.75">
      <c r="A501" s="246"/>
      <c r="B501" s="118"/>
      <c r="C501" s="247"/>
      <c r="D501" s="131" t="str">
        <f t="shared" si="5"/>
        <v/>
      </c>
      <c r="E501" s="131" t="str">
        <f t="shared" si="9"/>
        <v/>
      </c>
      <c r="F501" s="5"/>
      <c r="G501" s="5"/>
      <c r="H501" s="5"/>
      <c r="I501" s="5"/>
      <c r="J501" s="5"/>
      <c r="K501" s="5"/>
      <c r="L501" s="5"/>
    </row>
    <row r="502" spans="1:12" ht="12.75">
      <c r="A502" s="246"/>
      <c r="B502" s="118"/>
      <c r="C502" s="247"/>
      <c r="D502" s="131" t="str">
        <f t="shared" si="5"/>
        <v/>
      </c>
      <c r="E502" s="131" t="str">
        <f t="shared" si="9"/>
        <v/>
      </c>
      <c r="F502" s="5"/>
      <c r="G502" s="5"/>
      <c r="H502" s="5"/>
      <c r="I502" s="5"/>
      <c r="J502" s="5"/>
      <c r="K502" s="5"/>
      <c r="L502" s="5"/>
    </row>
    <row r="503" spans="1:12" ht="12.75">
      <c r="A503" s="246"/>
      <c r="B503" s="118"/>
      <c r="C503" s="247"/>
      <c r="D503" s="131" t="str">
        <f t="shared" si="5"/>
        <v/>
      </c>
      <c r="E503" s="131" t="str">
        <f t="shared" si="9"/>
        <v/>
      </c>
      <c r="F503" s="5"/>
      <c r="G503" s="5"/>
      <c r="H503" s="5"/>
      <c r="I503" s="5"/>
      <c r="J503" s="5"/>
      <c r="K503" s="5"/>
      <c r="L503" s="5"/>
    </row>
    <row r="504" spans="1:12" ht="12.75">
      <c r="A504" s="246"/>
      <c r="B504" s="118"/>
      <c r="C504" s="247"/>
      <c r="D504" s="131" t="str">
        <f t="shared" si="5"/>
        <v/>
      </c>
      <c r="E504" s="131" t="str">
        <f t="shared" si="9"/>
        <v/>
      </c>
      <c r="F504" s="5"/>
      <c r="G504" s="5"/>
      <c r="H504" s="5"/>
      <c r="I504" s="5"/>
      <c r="J504" s="5"/>
      <c r="K504" s="5"/>
      <c r="L504" s="5"/>
    </row>
    <row r="505" spans="1:12" ht="12.75">
      <c r="A505" s="246"/>
      <c r="B505" s="118"/>
      <c r="C505" s="247"/>
      <c r="D505" s="131" t="str">
        <f t="shared" si="5"/>
        <v/>
      </c>
      <c r="E505" s="131" t="str">
        <f t="shared" si="9"/>
        <v/>
      </c>
      <c r="F505" s="5"/>
      <c r="G505" s="5"/>
      <c r="H505" s="5"/>
      <c r="I505" s="5"/>
      <c r="J505" s="5"/>
      <c r="K505" s="5"/>
      <c r="L505" s="5"/>
    </row>
    <row r="506" spans="1:12" ht="12.75">
      <c r="A506" s="246"/>
      <c r="B506" s="118"/>
      <c r="C506" s="247"/>
      <c r="D506" s="131" t="str">
        <f t="shared" si="5"/>
        <v/>
      </c>
      <c r="E506" s="131" t="str">
        <f t="shared" si="9"/>
        <v/>
      </c>
      <c r="F506" s="5"/>
      <c r="G506" s="5"/>
      <c r="H506" s="5"/>
      <c r="I506" s="5"/>
      <c r="J506" s="5"/>
      <c r="K506" s="5"/>
      <c r="L506" s="5"/>
    </row>
    <row r="507" spans="1:12" ht="12.75">
      <c r="A507" s="246"/>
      <c r="B507" s="118"/>
      <c r="C507" s="247"/>
      <c r="D507" s="131" t="str">
        <f t="shared" si="5"/>
        <v/>
      </c>
      <c r="E507" s="131" t="str">
        <f t="shared" si="9"/>
        <v/>
      </c>
      <c r="F507" s="5"/>
      <c r="G507" s="5"/>
      <c r="H507" s="5"/>
      <c r="I507" s="5"/>
      <c r="J507" s="5"/>
      <c r="K507" s="5"/>
      <c r="L507" s="5"/>
    </row>
    <row r="508" spans="1:12" ht="12.75">
      <c r="A508" s="246"/>
      <c r="B508" s="118"/>
      <c r="C508" s="247"/>
      <c r="D508" s="131" t="str">
        <f t="shared" si="5"/>
        <v/>
      </c>
      <c r="E508" s="131" t="str">
        <f t="shared" si="9"/>
        <v/>
      </c>
      <c r="F508" s="5"/>
      <c r="G508" s="5"/>
      <c r="H508" s="5"/>
      <c r="I508" s="5"/>
      <c r="J508" s="5"/>
      <c r="K508" s="5"/>
      <c r="L508" s="5"/>
    </row>
    <row r="509" spans="1:12" ht="12.75">
      <c r="A509" s="246"/>
      <c r="B509" s="118"/>
      <c r="C509" s="247"/>
      <c r="D509" s="131" t="str">
        <f t="shared" si="5"/>
        <v/>
      </c>
      <c r="E509" s="131" t="str">
        <f t="shared" si="9"/>
        <v/>
      </c>
      <c r="F509" s="5"/>
      <c r="G509" s="5"/>
      <c r="H509" s="5"/>
      <c r="I509" s="5"/>
      <c r="J509" s="5"/>
      <c r="K509" s="5"/>
      <c r="L509" s="5"/>
    </row>
    <row r="510" spans="1:12" ht="12.75">
      <c r="A510" s="246"/>
      <c r="B510" s="118"/>
      <c r="C510" s="247"/>
      <c r="D510" s="131" t="str">
        <f t="shared" si="5"/>
        <v/>
      </c>
      <c r="E510" s="131" t="str">
        <f t="shared" si="9"/>
        <v/>
      </c>
      <c r="F510" s="5"/>
      <c r="G510" s="5"/>
      <c r="H510" s="5"/>
      <c r="I510" s="5"/>
      <c r="J510" s="5"/>
      <c r="K510" s="5"/>
      <c r="L510" s="5"/>
    </row>
    <row r="511" spans="1:12" ht="12.75">
      <c r="A511" s="246"/>
      <c r="B511" s="118"/>
      <c r="C511" s="247"/>
      <c r="D511" s="131" t="str">
        <f t="shared" si="5"/>
        <v/>
      </c>
      <c r="E511" s="131" t="str">
        <f t="shared" si="9"/>
        <v/>
      </c>
      <c r="F511" s="5"/>
      <c r="G511" s="5"/>
      <c r="H511" s="5"/>
      <c r="I511" s="5"/>
      <c r="J511" s="5"/>
      <c r="K511" s="5"/>
      <c r="L511" s="5"/>
    </row>
    <row r="512" spans="1:12" ht="12.75">
      <c r="A512" s="246"/>
      <c r="B512" s="118"/>
      <c r="C512" s="247"/>
      <c r="D512" s="131" t="str">
        <f t="shared" si="5"/>
        <v/>
      </c>
      <c r="E512" s="131" t="str">
        <f t="shared" si="9"/>
        <v/>
      </c>
      <c r="F512" s="5"/>
      <c r="G512" s="5"/>
      <c r="H512" s="5"/>
      <c r="I512" s="5"/>
      <c r="J512" s="5"/>
      <c r="K512" s="5"/>
      <c r="L512" s="5"/>
    </row>
    <row r="513" spans="1:12" ht="12.75">
      <c r="A513" s="246"/>
      <c r="B513" s="118"/>
      <c r="C513" s="247"/>
      <c r="D513" s="131" t="str">
        <f t="shared" si="5"/>
        <v/>
      </c>
      <c r="E513" s="131" t="str">
        <f t="shared" si="9"/>
        <v/>
      </c>
      <c r="F513" s="5"/>
      <c r="G513" s="5"/>
      <c r="H513" s="5"/>
      <c r="I513" s="5"/>
      <c r="J513" s="5"/>
      <c r="K513" s="5"/>
      <c r="L513" s="5"/>
    </row>
    <row r="514" spans="1:12" ht="12.75">
      <c r="A514" s="246"/>
      <c r="B514" s="118"/>
      <c r="C514" s="247"/>
      <c r="D514" s="131" t="str">
        <f t="shared" si="5"/>
        <v/>
      </c>
      <c r="E514" s="131" t="str">
        <f t="shared" si="9"/>
        <v/>
      </c>
      <c r="F514" s="5"/>
      <c r="G514" s="5"/>
      <c r="H514" s="5"/>
      <c r="I514" s="5"/>
      <c r="J514" s="5"/>
      <c r="K514" s="5"/>
      <c r="L514" s="5"/>
    </row>
    <row r="515" spans="1:12" ht="12.75">
      <c r="A515" s="246"/>
      <c r="B515" s="118"/>
      <c r="C515" s="247"/>
      <c r="D515" s="131" t="str">
        <f t="shared" si="5"/>
        <v/>
      </c>
      <c r="E515" s="131" t="str">
        <f t="shared" si="9"/>
        <v/>
      </c>
      <c r="F515" s="5"/>
      <c r="G515" s="5"/>
      <c r="H515" s="5"/>
      <c r="I515" s="5"/>
      <c r="J515" s="5"/>
      <c r="K515" s="5"/>
      <c r="L515" s="5"/>
    </row>
    <row r="516" spans="1:12" ht="12.75">
      <c r="A516" s="246"/>
      <c r="B516" s="118"/>
      <c r="C516" s="247"/>
      <c r="D516" s="131" t="str">
        <f t="shared" ref="D516:D770" si="10">IFERROR(C516/(B516*$F$4),"")</f>
        <v/>
      </c>
      <c r="E516" s="131" t="str">
        <f t="shared" si="9"/>
        <v/>
      </c>
      <c r="F516" s="5"/>
      <c r="G516" s="5"/>
      <c r="H516" s="5"/>
      <c r="I516" s="5"/>
      <c r="J516" s="5"/>
      <c r="K516" s="5"/>
      <c r="L516" s="5"/>
    </row>
    <row r="517" spans="1:12" ht="12.75">
      <c r="A517" s="246"/>
      <c r="B517" s="118"/>
      <c r="C517" s="247"/>
      <c r="D517" s="131" t="str">
        <f t="shared" si="10"/>
        <v/>
      </c>
      <c r="E517" s="131" t="str">
        <f t="shared" si="9"/>
        <v/>
      </c>
      <c r="F517" s="5"/>
      <c r="G517" s="5"/>
      <c r="H517" s="5"/>
      <c r="I517" s="5"/>
      <c r="J517" s="5"/>
      <c r="K517" s="5"/>
      <c r="L517" s="5"/>
    </row>
    <row r="518" spans="1:12" ht="12.75">
      <c r="A518" s="246"/>
      <c r="B518" s="118"/>
      <c r="C518" s="247"/>
      <c r="D518" s="131" t="str">
        <f t="shared" si="10"/>
        <v/>
      </c>
      <c r="E518" s="131" t="str">
        <f t="shared" si="9"/>
        <v/>
      </c>
      <c r="F518" s="5"/>
      <c r="G518" s="5"/>
      <c r="H518" s="5"/>
      <c r="I518" s="5"/>
      <c r="J518" s="5"/>
      <c r="K518" s="5"/>
      <c r="L518" s="5"/>
    </row>
    <row r="519" spans="1:12" ht="12.75">
      <c r="A519" s="246"/>
      <c r="B519" s="118"/>
      <c r="C519" s="247"/>
      <c r="D519" s="131" t="str">
        <f t="shared" si="10"/>
        <v/>
      </c>
      <c r="E519" s="131" t="str">
        <f t="shared" ref="E519:E582" si="11">IF(ISBLANK(C519),"",POWER(D519/2,2))</f>
        <v/>
      </c>
      <c r="F519" s="5"/>
      <c r="G519" s="5"/>
      <c r="H519" s="5"/>
      <c r="I519" s="5"/>
      <c r="J519" s="5"/>
      <c r="K519" s="5"/>
      <c r="L519" s="5"/>
    </row>
    <row r="520" spans="1:12" ht="12.75">
      <c r="A520" s="246"/>
      <c r="B520" s="118"/>
      <c r="C520" s="247"/>
      <c r="D520" s="131" t="str">
        <f t="shared" si="10"/>
        <v/>
      </c>
      <c r="E520" s="131" t="str">
        <f t="shared" si="11"/>
        <v/>
      </c>
      <c r="F520" s="5"/>
      <c r="G520" s="5"/>
      <c r="H520" s="5"/>
      <c r="I520" s="5"/>
      <c r="J520" s="5"/>
      <c r="K520" s="5"/>
      <c r="L520" s="5"/>
    </row>
    <row r="521" spans="1:12" ht="12.75">
      <c r="A521" s="246"/>
      <c r="B521" s="118"/>
      <c r="C521" s="247"/>
      <c r="D521" s="131" t="str">
        <f t="shared" si="10"/>
        <v/>
      </c>
      <c r="E521" s="131" t="str">
        <f t="shared" si="11"/>
        <v/>
      </c>
      <c r="F521" s="5"/>
      <c r="G521" s="5"/>
      <c r="H521" s="5"/>
      <c r="I521" s="5"/>
      <c r="J521" s="5"/>
      <c r="K521" s="5"/>
      <c r="L521" s="5"/>
    </row>
    <row r="522" spans="1:12" ht="12.75">
      <c r="A522" s="246"/>
      <c r="B522" s="118"/>
      <c r="C522" s="247"/>
      <c r="D522" s="131" t="str">
        <f t="shared" si="10"/>
        <v/>
      </c>
      <c r="E522" s="131" t="str">
        <f t="shared" si="11"/>
        <v/>
      </c>
      <c r="F522" s="5"/>
      <c r="G522" s="5"/>
      <c r="H522" s="5"/>
      <c r="I522" s="5"/>
      <c r="J522" s="5"/>
      <c r="K522" s="5"/>
      <c r="L522" s="5"/>
    </row>
    <row r="523" spans="1:12" ht="12.75">
      <c r="A523" s="246"/>
      <c r="B523" s="118"/>
      <c r="C523" s="247"/>
      <c r="D523" s="131" t="str">
        <f t="shared" si="10"/>
        <v/>
      </c>
      <c r="E523" s="131" t="str">
        <f t="shared" si="11"/>
        <v/>
      </c>
      <c r="F523" s="5"/>
      <c r="G523" s="5"/>
      <c r="H523" s="5"/>
      <c r="I523" s="5"/>
      <c r="J523" s="5"/>
      <c r="K523" s="5"/>
      <c r="L523" s="5"/>
    </row>
    <row r="524" spans="1:12" ht="12.75">
      <c r="A524" s="246"/>
      <c r="B524" s="118"/>
      <c r="C524" s="247"/>
      <c r="D524" s="131" t="str">
        <f t="shared" si="10"/>
        <v/>
      </c>
      <c r="E524" s="131" t="str">
        <f t="shared" si="11"/>
        <v/>
      </c>
      <c r="F524" s="5"/>
      <c r="G524" s="5"/>
      <c r="H524" s="5"/>
      <c r="I524" s="5"/>
      <c r="J524" s="5"/>
      <c r="K524" s="5"/>
      <c r="L524" s="5"/>
    </row>
    <row r="525" spans="1:12" ht="12.75">
      <c r="A525" s="246"/>
      <c r="B525" s="118"/>
      <c r="C525" s="247"/>
      <c r="D525" s="131" t="str">
        <f t="shared" si="10"/>
        <v/>
      </c>
      <c r="E525" s="131" t="str">
        <f t="shared" si="11"/>
        <v/>
      </c>
      <c r="F525" s="5"/>
      <c r="G525" s="5"/>
      <c r="H525" s="5"/>
      <c r="I525" s="5"/>
      <c r="J525" s="5"/>
      <c r="K525" s="5"/>
      <c r="L525" s="5"/>
    </row>
    <row r="526" spans="1:12" ht="12.75">
      <c r="A526" s="246"/>
      <c r="B526" s="118"/>
      <c r="C526" s="247"/>
      <c r="D526" s="131" t="str">
        <f t="shared" si="10"/>
        <v/>
      </c>
      <c r="E526" s="131" t="str">
        <f t="shared" si="11"/>
        <v/>
      </c>
      <c r="F526" s="5"/>
      <c r="G526" s="5"/>
      <c r="H526" s="5"/>
      <c r="I526" s="5"/>
      <c r="J526" s="5"/>
      <c r="K526" s="5"/>
      <c r="L526" s="5"/>
    </row>
    <row r="527" spans="1:12" ht="12.75">
      <c r="A527" s="246"/>
      <c r="B527" s="118"/>
      <c r="C527" s="247"/>
      <c r="D527" s="131" t="str">
        <f t="shared" si="10"/>
        <v/>
      </c>
      <c r="E527" s="131" t="str">
        <f t="shared" si="11"/>
        <v/>
      </c>
      <c r="F527" s="5"/>
      <c r="G527" s="5"/>
      <c r="H527" s="5"/>
      <c r="I527" s="5"/>
      <c r="J527" s="5"/>
      <c r="K527" s="5"/>
      <c r="L527" s="5"/>
    </row>
    <row r="528" spans="1:12" ht="12.75">
      <c r="A528" s="246"/>
      <c r="B528" s="118"/>
      <c r="C528" s="247"/>
      <c r="D528" s="131" t="str">
        <f t="shared" si="10"/>
        <v/>
      </c>
      <c r="E528" s="131" t="str">
        <f t="shared" si="11"/>
        <v/>
      </c>
      <c r="F528" s="5"/>
      <c r="G528" s="5"/>
      <c r="H528" s="5"/>
      <c r="I528" s="5"/>
      <c r="J528" s="5"/>
      <c r="K528" s="5"/>
      <c r="L528" s="5"/>
    </row>
    <row r="529" spans="1:12" ht="12.75">
      <c r="A529" s="246"/>
      <c r="B529" s="118"/>
      <c r="C529" s="247"/>
      <c r="D529" s="131" t="str">
        <f t="shared" si="10"/>
        <v/>
      </c>
      <c r="E529" s="131" t="str">
        <f t="shared" si="11"/>
        <v/>
      </c>
      <c r="F529" s="5"/>
      <c r="G529" s="5"/>
      <c r="H529" s="5"/>
      <c r="I529" s="5"/>
      <c r="J529" s="5"/>
      <c r="K529" s="5"/>
      <c r="L529" s="5"/>
    </row>
    <row r="530" spans="1:12" ht="12.75">
      <c r="A530" s="246"/>
      <c r="B530" s="118"/>
      <c r="C530" s="247"/>
      <c r="D530" s="131" t="str">
        <f t="shared" si="10"/>
        <v/>
      </c>
      <c r="E530" s="131" t="str">
        <f t="shared" si="11"/>
        <v/>
      </c>
      <c r="F530" s="5"/>
      <c r="G530" s="5"/>
      <c r="H530" s="5"/>
      <c r="I530" s="5"/>
      <c r="J530" s="5"/>
      <c r="K530" s="5"/>
      <c r="L530" s="5"/>
    </row>
    <row r="531" spans="1:12" ht="12.75">
      <c r="A531" s="246"/>
      <c r="B531" s="118"/>
      <c r="C531" s="247"/>
      <c r="D531" s="131" t="str">
        <f t="shared" si="10"/>
        <v/>
      </c>
      <c r="E531" s="131" t="str">
        <f t="shared" si="11"/>
        <v/>
      </c>
      <c r="F531" s="5"/>
      <c r="G531" s="5"/>
      <c r="H531" s="5"/>
      <c r="I531" s="5"/>
      <c r="J531" s="5"/>
      <c r="K531" s="5"/>
      <c r="L531" s="5"/>
    </row>
    <row r="532" spans="1:12" ht="12.75">
      <c r="A532" s="246"/>
      <c r="B532" s="118"/>
      <c r="C532" s="247"/>
      <c r="D532" s="131" t="str">
        <f t="shared" si="10"/>
        <v/>
      </c>
      <c r="E532" s="131" t="str">
        <f t="shared" si="11"/>
        <v/>
      </c>
      <c r="F532" s="5"/>
      <c r="G532" s="5"/>
      <c r="H532" s="5"/>
      <c r="I532" s="5"/>
      <c r="J532" s="5"/>
      <c r="K532" s="5"/>
      <c r="L532" s="5"/>
    </row>
    <row r="533" spans="1:12" ht="12.75">
      <c r="A533" s="246"/>
      <c r="B533" s="118"/>
      <c r="C533" s="247"/>
      <c r="D533" s="131" t="str">
        <f t="shared" si="10"/>
        <v/>
      </c>
      <c r="E533" s="131" t="str">
        <f t="shared" si="11"/>
        <v/>
      </c>
      <c r="F533" s="5"/>
      <c r="G533" s="5"/>
      <c r="H533" s="5"/>
      <c r="I533" s="5"/>
      <c r="J533" s="5"/>
      <c r="K533" s="5"/>
      <c r="L533" s="5"/>
    </row>
    <row r="534" spans="1:12" ht="12.75">
      <c r="A534" s="246"/>
      <c r="B534" s="118"/>
      <c r="C534" s="247"/>
      <c r="D534" s="131" t="str">
        <f t="shared" si="10"/>
        <v/>
      </c>
      <c r="E534" s="131" t="str">
        <f t="shared" si="11"/>
        <v/>
      </c>
      <c r="F534" s="5"/>
      <c r="G534" s="5"/>
      <c r="H534" s="5"/>
      <c r="I534" s="5"/>
      <c r="J534" s="5"/>
      <c r="K534" s="5"/>
      <c r="L534" s="5"/>
    </row>
    <row r="535" spans="1:12" ht="12.75">
      <c r="A535" s="246"/>
      <c r="B535" s="118"/>
      <c r="C535" s="247"/>
      <c r="D535" s="131" t="str">
        <f t="shared" si="10"/>
        <v/>
      </c>
      <c r="E535" s="131" t="str">
        <f t="shared" si="11"/>
        <v/>
      </c>
      <c r="F535" s="5"/>
      <c r="G535" s="5"/>
      <c r="H535" s="5"/>
      <c r="I535" s="5"/>
      <c r="J535" s="5"/>
      <c r="K535" s="5"/>
      <c r="L535" s="5"/>
    </row>
    <row r="536" spans="1:12" ht="12.75">
      <c r="A536" s="246"/>
      <c r="B536" s="118"/>
      <c r="C536" s="247"/>
      <c r="D536" s="131" t="str">
        <f t="shared" si="10"/>
        <v/>
      </c>
      <c r="E536" s="131" t="str">
        <f t="shared" si="11"/>
        <v/>
      </c>
      <c r="F536" s="5"/>
      <c r="G536" s="5"/>
      <c r="H536" s="5"/>
      <c r="I536" s="5"/>
      <c r="J536" s="5"/>
      <c r="K536" s="5"/>
      <c r="L536" s="5"/>
    </row>
    <row r="537" spans="1:12" ht="12.75">
      <c r="A537" s="246"/>
      <c r="B537" s="118"/>
      <c r="C537" s="247"/>
      <c r="D537" s="131" t="str">
        <f t="shared" si="10"/>
        <v/>
      </c>
      <c r="E537" s="131" t="str">
        <f t="shared" si="11"/>
        <v/>
      </c>
      <c r="F537" s="5"/>
      <c r="G537" s="5"/>
      <c r="H537" s="5"/>
      <c r="I537" s="5"/>
      <c r="J537" s="5"/>
      <c r="K537" s="5"/>
      <c r="L537" s="5"/>
    </row>
    <row r="538" spans="1:12" ht="12.75">
      <c r="A538" s="246"/>
      <c r="B538" s="118"/>
      <c r="C538" s="247"/>
      <c r="D538" s="131" t="str">
        <f t="shared" si="10"/>
        <v/>
      </c>
      <c r="E538" s="131" t="str">
        <f t="shared" si="11"/>
        <v/>
      </c>
      <c r="F538" s="5"/>
      <c r="G538" s="5"/>
      <c r="H538" s="5"/>
      <c r="I538" s="5"/>
      <c r="J538" s="5"/>
      <c r="K538" s="5"/>
      <c r="L538" s="5"/>
    </row>
    <row r="539" spans="1:12" ht="12.75">
      <c r="A539" s="246"/>
      <c r="B539" s="118"/>
      <c r="C539" s="247"/>
      <c r="D539" s="131" t="str">
        <f t="shared" si="10"/>
        <v/>
      </c>
      <c r="E539" s="131" t="str">
        <f t="shared" si="11"/>
        <v/>
      </c>
      <c r="F539" s="5"/>
      <c r="G539" s="5"/>
      <c r="H539" s="5"/>
      <c r="I539" s="5"/>
      <c r="J539" s="5"/>
      <c r="K539" s="5"/>
      <c r="L539" s="5"/>
    </row>
    <row r="540" spans="1:12" ht="12.75">
      <c r="A540" s="246"/>
      <c r="B540" s="118"/>
      <c r="C540" s="247"/>
      <c r="D540" s="131" t="str">
        <f t="shared" si="10"/>
        <v/>
      </c>
      <c r="E540" s="131" t="str">
        <f t="shared" si="11"/>
        <v/>
      </c>
      <c r="F540" s="5"/>
      <c r="G540" s="5"/>
      <c r="H540" s="5"/>
      <c r="I540" s="5"/>
      <c r="J540" s="5"/>
      <c r="K540" s="5"/>
      <c r="L540" s="5"/>
    </row>
    <row r="541" spans="1:12" ht="12.75">
      <c r="A541" s="246"/>
      <c r="B541" s="118"/>
      <c r="C541" s="247"/>
      <c r="D541" s="131" t="str">
        <f t="shared" si="10"/>
        <v/>
      </c>
      <c r="E541" s="131" t="str">
        <f t="shared" si="11"/>
        <v/>
      </c>
      <c r="F541" s="5"/>
      <c r="G541" s="5"/>
      <c r="H541" s="5"/>
      <c r="I541" s="5"/>
      <c r="J541" s="5"/>
      <c r="K541" s="5"/>
      <c r="L541" s="5"/>
    </row>
    <row r="542" spans="1:12" ht="12.75">
      <c r="A542" s="246"/>
      <c r="B542" s="118"/>
      <c r="C542" s="247"/>
      <c r="D542" s="131" t="str">
        <f t="shared" si="10"/>
        <v/>
      </c>
      <c r="E542" s="131" t="str">
        <f t="shared" si="11"/>
        <v/>
      </c>
      <c r="F542" s="5"/>
      <c r="G542" s="5"/>
      <c r="H542" s="5"/>
      <c r="I542" s="5"/>
      <c r="J542" s="5"/>
      <c r="K542" s="5"/>
      <c r="L542" s="5"/>
    </row>
    <row r="543" spans="1:12" ht="12.75">
      <c r="A543" s="246"/>
      <c r="B543" s="118"/>
      <c r="C543" s="247"/>
      <c r="D543" s="131" t="str">
        <f t="shared" si="10"/>
        <v/>
      </c>
      <c r="E543" s="131" t="str">
        <f t="shared" si="11"/>
        <v/>
      </c>
      <c r="F543" s="5"/>
      <c r="G543" s="5"/>
      <c r="H543" s="5"/>
      <c r="I543" s="5"/>
      <c r="J543" s="5"/>
      <c r="K543" s="5"/>
      <c r="L543" s="5"/>
    </row>
    <row r="544" spans="1:12" ht="12.75">
      <c r="A544" s="246"/>
      <c r="B544" s="118"/>
      <c r="C544" s="247"/>
      <c r="D544" s="131" t="str">
        <f t="shared" si="10"/>
        <v/>
      </c>
      <c r="E544" s="131" t="str">
        <f t="shared" si="11"/>
        <v/>
      </c>
      <c r="F544" s="5"/>
      <c r="G544" s="5"/>
      <c r="H544" s="5"/>
      <c r="I544" s="5"/>
      <c r="J544" s="5"/>
      <c r="K544" s="5"/>
      <c r="L544" s="5"/>
    </row>
    <row r="545" spans="1:12" ht="12.75">
      <c r="A545" s="246"/>
      <c r="B545" s="118"/>
      <c r="C545" s="247"/>
      <c r="D545" s="131" t="str">
        <f t="shared" si="10"/>
        <v/>
      </c>
      <c r="E545" s="131" t="str">
        <f t="shared" si="11"/>
        <v/>
      </c>
      <c r="F545" s="5"/>
      <c r="G545" s="5"/>
      <c r="H545" s="5"/>
      <c r="I545" s="5"/>
      <c r="J545" s="5"/>
      <c r="K545" s="5"/>
      <c r="L545" s="5"/>
    </row>
    <row r="546" spans="1:12" ht="12.75">
      <c r="A546" s="246"/>
      <c r="B546" s="118"/>
      <c r="C546" s="247"/>
      <c r="D546" s="131" t="str">
        <f t="shared" si="10"/>
        <v/>
      </c>
      <c r="E546" s="131" t="str">
        <f t="shared" si="11"/>
        <v/>
      </c>
      <c r="F546" s="5"/>
      <c r="G546" s="5"/>
      <c r="H546" s="5"/>
      <c r="I546" s="5"/>
      <c r="J546" s="5"/>
      <c r="K546" s="5"/>
      <c r="L546" s="5"/>
    </row>
    <row r="547" spans="1:12" ht="12.75">
      <c r="A547" s="246"/>
      <c r="B547" s="118"/>
      <c r="C547" s="247"/>
      <c r="D547" s="131" t="str">
        <f t="shared" si="10"/>
        <v/>
      </c>
      <c r="E547" s="131" t="str">
        <f t="shared" si="11"/>
        <v/>
      </c>
      <c r="F547" s="5"/>
      <c r="G547" s="5"/>
      <c r="H547" s="5"/>
      <c r="I547" s="5"/>
      <c r="J547" s="5"/>
      <c r="K547" s="5"/>
      <c r="L547" s="5"/>
    </row>
    <row r="548" spans="1:12" ht="12.75">
      <c r="A548" s="246"/>
      <c r="B548" s="118"/>
      <c r="C548" s="247"/>
      <c r="D548" s="131" t="str">
        <f t="shared" si="10"/>
        <v/>
      </c>
      <c r="E548" s="131" t="str">
        <f t="shared" si="11"/>
        <v/>
      </c>
      <c r="F548" s="5"/>
      <c r="G548" s="5"/>
      <c r="H548" s="5"/>
      <c r="I548" s="5"/>
      <c r="J548" s="5"/>
      <c r="K548" s="5"/>
      <c r="L548" s="5"/>
    </row>
    <row r="549" spans="1:12" ht="12.75">
      <c r="A549" s="246"/>
      <c r="B549" s="118"/>
      <c r="C549" s="247"/>
      <c r="D549" s="131" t="str">
        <f t="shared" si="10"/>
        <v/>
      </c>
      <c r="E549" s="131" t="str">
        <f t="shared" si="11"/>
        <v/>
      </c>
      <c r="F549" s="5"/>
      <c r="G549" s="5"/>
      <c r="H549" s="5"/>
      <c r="I549" s="5"/>
      <c r="J549" s="5"/>
      <c r="K549" s="5"/>
      <c r="L549" s="5"/>
    </row>
    <row r="550" spans="1:12" ht="12.75">
      <c r="A550" s="246"/>
      <c r="B550" s="118"/>
      <c r="C550" s="247"/>
      <c r="D550" s="131" t="str">
        <f t="shared" si="10"/>
        <v/>
      </c>
      <c r="E550" s="131" t="str">
        <f t="shared" si="11"/>
        <v/>
      </c>
      <c r="F550" s="5"/>
      <c r="G550" s="5"/>
      <c r="H550" s="5"/>
      <c r="I550" s="5"/>
      <c r="J550" s="5"/>
      <c r="K550" s="5"/>
      <c r="L550" s="5"/>
    </row>
    <row r="551" spans="1:12" ht="12.75">
      <c r="A551" s="246"/>
      <c r="B551" s="118"/>
      <c r="C551" s="247"/>
      <c r="D551" s="131" t="str">
        <f t="shared" si="10"/>
        <v/>
      </c>
      <c r="E551" s="131" t="str">
        <f t="shared" si="11"/>
        <v/>
      </c>
      <c r="F551" s="5"/>
      <c r="G551" s="5"/>
      <c r="H551" s="5"/>
      <c r="I551" s="5"/>
      <c r="J551" s="5"/>
      <c r="K551" s="5"/>
      <c r="L551" s="5"/>
    </row>
    <row r="552" spans="1:12" ht="12.75">
      <c r="A552" s="246"/>
      <c r="B552" s="118"/>
      <c r="C552" s="247"/>
      <c r="D552" s="131" t="str">
        <f t="shared" si="10"/>
        <v/>
      </c>
      <c r="E552" s="131" t="str">
        <f t="shared" si="11"/>
        <v/>
      </c>
      <c r="F552" s="5"/>
      <c r="G552" s="5"/>
      <c r="H552" s="5"/>
      <c r="I552" s="5"/>
      <c r="J552" s="5"/>
      <c r="K552" s="5"/>
      <c r="L552" s="5"/>
    </row>
    <row r="553" spans="1:12" ht="12.75">
      <c r="A553" s="246"/>
      <c r="B553" s="118"/>
      <c r="C553" s="247"/>
      <c r="D553" s="131" t="str">
        <f t="shared" si="10"/>
        <v/>
      </c>
      <c r="E553" s="131" t="str">
        <f t="shared" si="11"/>
        <v/>
      </c>
      <c r="F553" s="5"/>
      <c r="G553" s="5"/>
      <c r="H553" s="5"/>
      <c r="I553" s="5"/>
      <c r="J553" s="5"/>
      <c r="K553" s="5"/>
      <c r="L553" s="5"/>
    </row>
    <row r="554" spans="1:12" ht="12.75">
      <c r="A554" s="246"/>
      <c r="B554" s="118"/>
      <c r="C554" s="247"/>
      <c r="D554" s="131" t="str">
        <f t="shared" si="10"/>
        <v/>
      </c>
      <c r="E554" s="131" t="str">
        <f t="shared" si="11"/>
        <v/>
      </c>
      <c r="F554" s="5"/>
      <c r="G554" s="5"/>
      <c r="H554" s="5"/>
      <c r="I554" s="5"/>
      <c r="J554" s="5"/>
      <c r="K554" s="5"/>
      <c r="L554" s="5"/>
    </row>
    <row r="555" spans="1:12" ht="12.75">
      <c r="A555" s="246"/>
      <c r="B555" s="118"/>
      <c r="C555" s="247"/>
      <c r="D555" s="131" t="str">
        <f t="shared" si="10"/>
        <v/>
      </c>
      <c r="E555" s="131" t="str">
        <f t="shared" si="11"/>
        <v/>
      </c>
      <c r="F555" s="5"/>
      <c r="G555" s="5"/>
      <c r="H555" s="5"/>
      <c r="I555" s="5"/>
      <c r="J555" s="5"/>
      <c r="K555" s="5"/>
      <c r="L555" s="5"/>
    </row>
    <row r="556" spans="1:12" ht="12.75">
      <c r="A556" s="246"/>
      <c r="B556" s="118"/>
      <c r="C556" s="247"/>
      <c r="D556" s="131" t="str">
        <f t="shared" si="10"/>
        <v/>
      </c>
      <c r="E556" s="131" t="str">
        <f t="shared" si="11"/>
        <v/>
      </c>
      <c r="F556" s="5"/>
      <c r="G556" s="5"/>
      <c r="H556" s="5"/>
      <c r="I556" s="5"/>
      <c r="J556" s="5"/>
      <c r="K556" s="5"/>
      <c r="L556" s="5"/>
    </row>
    <row r="557" spans="1:12" ht="12.75">
      <c r="A557" s="246"/>
      <c r="B557" s="118"/>
      <c r="C557" s="247"/>
      <c r="D557" s="131" t="str">
        <f t="shared" si="10"/>
        <v/>
      </c>
      <c r="E557" s="131" t="str">
        <f t="shared" si="11"/>
        <v/>
      </c>
      <c r="F557" s="5"/>
      <c r="G557" s="5"/>
      <c r="H557" s="5"/>
      <c r="I557" s="5"/>
      <c r="J557" s="5"/>
      <c r="K557" s="5"/>
      <c r="L557" s="5"/>
    </row>
    <row r="558" spans="1:12" ht="12.75">
      <c r="A558" s="246"/>
      <c r="B558" s="118"/>
      <c r="C558" s="247"/>
      <c r="D558" s="131" t="str">
        <f t="shared" si="10"/>
        <v/>
      </c>
      <c r="E558" s="131" t="str">
        <f t="shared" si="11"/>
        <v/>
      </c>
      <c r="F558" s="5"/>
      <c r="G558" s="5"/>
      <c r="H558" s="5"/>
      <c r="I558" s="5"/>
      <c r="J558" s="5"/>
      <c r="K558" s="5"/>
      <c r="L558" s="5"/>
    </row>
    <row r="559" spans="1:12" ht="12.75">
      <c r="A559" s="246"/>
      <c r="B559" s="118"/>
      <c r="C559" s="247"/>
      <c r="D559" s="131" t="str">
        <f t="shared" si="10"/>
        <v/>
      </c>
      <c r="E559" s="131" t="str">
        <f t="shared" si="11"/>
        <v/>
      </c>
      <c r="F559" s="5"/>
      <c r="G559" s="5"/>
      <c r="H559" s="5"/>
      <c r="I559" s="5"/>
      <c r="J559" s="5"/>
      <c r="K559" s="5"/>
      <c r="L559" s="5"/>
    </row>
    <row r="560" spans="1:12" ht="12.75">
      <c r="A560" s="246"/>
      <c r="B560" s="118"/>
      <c r="C560" s="247"/>
      <c r="D560" s="131" t="str">
        <f t="shared" si="10"/>
        <v/>
      </c>
      <c r="E560" s="131" t="str">
        <f t="shared" si="11"/>
        <v/>
      </c>
      <c r="F560" s="5"/>
      <c r="G560" s="5"/>
      <c r="H560" s="5"/>
      <c r="I560" s="5"/>
      <c r="J560" s="5"/>
      <c r="K560" s="5"/>
      <c r="L560" s="5"/>
    </row>
    <row r="561" spans="1:12" ht="12.75">
      <c r="A561" s="246"/>
      <c r="B561" s="118"/>
      <c r="C561" s="247"/>
      <c r="D561" s="131" t="str">
        <f t="shared" si="10"/>
        <v/>
      </c>
      <c r="E561" s="131" t="str">
        <f t="shared" si="11"/>
        <v/>
      </c>
      <c r="F561" s="5"/>
      <c r="G561" s="5"/>
      <c r="H561" s="5"/>
      <c r="I561" s="5"/>
      <c r="J561" s="5"/>
      <c r="K561" s="5"/>
      <c r="L561" s="5"/>
    </row>
    <row r="562" spans="1:12" ht="12.75">
      <c r="A562" s="246"/>
      <c r="B562" s="118"/>
      <c r="C562" s="247"/>
      <c r="D562" s="131" t="str">
        <f t="shared" si="10"/>
        <v/>
      </c>
      <c r="E562" s="131" t="str">
        <f t="shared" si="11"/>
        <v/>
      </c>
      <c r="F562" s="5"/>
      <c r="G562" s="5"/>
      <c r="H562" s="5"/>
      <c r="I562" s="5"/>
      <c r="J562" s="5"/>
      <c r="K562" s="5"/>
      <c r="L562" s="5"/>
    </row>
    <row r="563" spans="1:12" ht="12.75">
      <c r="A563" s="246"/>
      <c r="B563" s="118"/>
      <c r="C563" s="247"/>
      <c r="D563" s="131" t="str">
        <f t="shared" si="10"/>
        <v/>
      </c>
      <c r="E563" s="131" t="str">
        <f t="shared" si="11"/>
        <v/>
      </c>
      <c r="F563" s="5"/>
      <c r="G563" s="5"/>
      <c r="H563" s="5"/>
      <c r="I563" s="5"/>
      <c r="J563" s="5"/>
      <c r="K563" s="5"/>
      <c r="L563" s="5"/>
    </row>
    <row r="564" spans="1:12" ht="12.75">
      <c r="A564" s="246"/>
      <c r="B564" s="118"/>
      <c r="C564" s="247"/>
      <c r="D564" s="131" t="str">
        <f t="shared" si="10"/>
        <v/>
      </c>
      <c r="E564" s="131" t="str">
        <f t="shared" si="11"/>
        <v/>
      </c>
      <c r="F564" s="5"/>
      <c r="G564" s="5"/>
      <c r="H564" s="5"/>
      <c r="I564" s="5"/>
      <c r="J564" s="5"/>
      <c r="K564" s="5"/>
      <c r="L564" s="5"/>
    </row>
    <row r="565" spans="1:12" ht="12.75">
      <c r="A565" s="246"/>
      <c r="B565" s="118"/>
      <c r="C565" s="247"/>
      <c r="D565" s="131" t="str">
        <f t="shared" si="10"/>
        <v/>
      </c>
      <c r="E565" s="131" t="str">
        <f t="shared" si="11"/>
        <v/>
      </c>
      <c r="F565" s="5"/>
      <c r="G565" s="5"/>
      <c r="H565" s="5"/>
      <c r="I565" s="5"/>
      <c r="J565" s="5"/>
      <c r="K565" s="5"/>
      <c r="L565" s="5"/>
    </row>
    <row r="566" spans="1:12" ht="12.75">
      <c r="A566" s="246"/>
      <c r="B566" s="118"/>
      <c r="C566" s="247"/>
      <c r="D566" s="131" t="str">
        <f t="shared" si="10"/>
        <v/>
      </c>
      <c r="E566" s="131" t="str">
        <f t="shared" si="11"/>
        <v/>
      </c>
      <c r="F566" s="5"/>
      <c r="G566" s="5"/>
      <c r="H566" s="5"/>
      <c r="I566" s="5"/>
      <c r="J566" s="5"/>
      <c r="K566" s="5"/>
      <c r="L566" s="5"/>
    </row>
    <row r="567" spans="1:12" ht="12.75">
      <c r="A567" s="246"/>
      <c r="B567" s="118"/>
      <c r="C567" s="247"/>
      <c r="D567" s="131" t="str">
        <f t="shared" si="10"/>
        <v/>
      </c>
      <c r="E567" s="131" t="str">
        <f t="shared" si="11"/>
        <v/>
      </c>
      <c r="F567" s="5"/>
      <c r="G567" s="5"/>
      <c r="H567" s="5"/>
      <c r="I567" s="5"/>
      <c r="J567" s="5"/>
      <c r="K567" s="5"/>
      <c r="L567" s="5"/>
    </row>
    <row r="568" spans="1:12" ht="12.75">
      <c r="A568" s="246"/>
      <c r="B568" s="118"/>
      <c r="C568" s="247"/>
      <c r="D568" s="131" t="str">
        <f t="shared" si="10"/>
        <v/>
      </c>
      <c r="E568" s="131" t="str">
        <f t="shared" si="11"/>
        <v/>
      </c>
      <c r="F568" s="5"/>
      <c r="G568" s="5"/>
      <c r="H568" s="5"/>
      <c r="I568" s="5"/>
      <c r="J568" s="5"/>
      <c r="K568" s="5"/>
      <c r="L568" s="5"/>
    </row>
    <row r="569" spans="1:12" ht="12.75">
      <c r="A569" s="246"/>
      <c r="B569" s="118"/>
      <c r="C569" s="247"/>
      <c r="D569" s="131" t="str">
        <f t="shared" si="10"/>
        <v/>
      </c>
      <c r="E569" s="131" t="str">
        <f t="shared" si="11"/>
        <v/>
      </c>
      <c r="F569" s="5"/>
      <c r="G569" s="5"/>
      <c r="H569" s="5"/>
      <c r="I569" s="5"/>
      <c r="J569" s="5"/>
      <c r="K569" s="5"/>
      <c r="L569" s="5"/>
    </row>
    <row r="570" spans="1:12" ht="12.75">
      <c r="A570" s="246"/>
      <c r="B570" s="118"/>
      <c r="C570" s="247"/>
      <c r="D570" s="131" t="str">
        <f t="shared" si="10"/>
        <v/>
      </c>
      <c r="E570" s="131" t="str">
        <f t="shared" si="11"/>
        <v/>
      </c>
      <c r="F570" s="5"/>
      <c r="G570" s="5"/>
      <c r="H570" s="5"/>
      <c r="I570" s="5"/>
      <c r="J570" s="5"/>
      <c r="K570" s="5"/>
      <c r="L570" s="5"/>
    </row>
    <row r="571" spans="1:12" ht="12.75">
      <c r="A571" s="246"/>
      <c r="B571" s="118"/>
      <c r="C571" s="247"/>
      <c r="D571" s="131" t="str">
        <f t="shared" si="10"/>
        <v/>
      </c>
      <c r="E571" s="131" t="str">
        <f t="shared" si="11"/>
        <v/>
      </c>
      <c r="F571" s="5"/>
      <c r="G571" s="5"/>
      <c r="H571" s="5"/>
      <c r="I571" s="5"/>
      <c r="J571" s="5"/>
      <c r="K571" s="5"/>
      <c r="L571" s="5"/>
    </row>
    <row r="572" spans="1:12" ht="12.75">
      <c r="A572" s="246"/>
      <c r="B572" s="118"/>
      <c r="C572" s="247"/>
      <c r="D572" s="131" t="str">
        <f t="shared" si="10"/>
        <v/>
      </c>
      <c r="E572" s="131" t="str">
        <f t="shared" si="11"/>
        <v/>
      </c>
      <c r="F572" s="5"/>
      <c r="G572" s="5"/>
      <c r="H572" s="5"/>
      <c r="I572" s="5"/>
      <c r="J572" s="5"/>
      <c r="K572" s="5"/>
      <c r="L572" s="5"/>
    </row>
    <row r="573" spans="1:12" ht="12.75">
      <c r="A573" s="246"/>
      <c r="B573" s="118"/>
      <c r="C573" s="247"/>
      <c r="D573" s="131" t="str">
        <f t="shared" si="10"/>
        <v/>
      </c>
      <c r="E573" s="131" t="str">
        <f t="shared" si="11"/>
        <v/>
      </c>
      <c r="F573" s="5"/>
      <c r="G573" s="5"/>
      <c r="H573" s="5"/>
      <c r="I573" s="5"/>
      <c r="J573" s="5"/>
      <c r="K573" s="5"/>
      <c r="L573" s="5"/>
    </row>
    <row r="574" spans="1:12" ht="12.75">
      <c r="A574" s="246"/>
      <c r="B574" s="118"/>
      <c r="C574" s="247"/>
      <c r="D574" s="131" t="str">
        <f t="shared" si="10"/>
        <v/>
      </c>
      <c r="E574" s="131" t="str">
        <f t="shared" si="11"/>
        <v/>
      </c>
      <c r="F574" s="5"/>
      <c r="G574" s="5"/>
      <c r="H574" s="5"/>
      <c r="I574" s="5"/>
      <c r="J574" s="5"/>
      <c r="K574" s="5"/>
      <c r="L574" s="5"/>
    </row>
    <row r="575" spans="1:12" ht="12.75">
      <c r="A575" s="246"/>
      <c r="B575" s="118"/>
      <c r="C575" s="247"/>
      <c r="D575" s="131" t="str">
        <f t="shared" si="10"/>
        <v/>
      </c>
      <c r="E575" s="131" t="str">
        <f t="shared" si="11"/>
        <v/>
      </c>
      <c r="F575" s="5"/>
      <c r="G575" s="5"/>
      <c r="H575" s="5"/>
      <c r="I575" s="5"/>
      <c r="J575" s="5"/>
      <c r="K575" s="5"/>
      <c r="L575" s="5"/>
    </row>
    <row r="576" spans="1:12" ht="12.75">
      <c r="A576" s="246"/>
      <c r="B576" s="118"/>
      <c r="C576" s="247"/>
      <c r="D576" s="131" t="str">
        <f t="shared" si="10"/>
        <v/>
      </c>
      <c r="E576" s="131" t="str">
        <f t="shared" si="11"/>
        <v/>
      </c>
      <c r="F576" s="5"/>
      <c r="G576" s="5"/>
      <c r="H576" s="5"/>
      <c r="I576" s="5"/>
      <c r="J576" s="5"/>
      <c r="K576" s="5"/>
      <c r="L576" s="5"/>
    </row>
    <row r="577" spans="1:12" ht="12.75">
      <c r="A577" s="246"/>
      <c r="B577" s="118"/>
      <c r="C577" s="247"/>
      <c r="D577" s="131" t="str">
        <f t="shared" si="10"/>
        <v/>
      </c>
      <c r="E577" s="131" t="str">
        <f t="shared" si="11"/>
        <v/>
      </c>
      <c r="F577" s="5"/>
      <c r="G577" s="5"/>
      <c r="H577" s="5"/>
      <c r="I577" s="5"/>
      <c r="J577" s="5"/>
      <c r="K577" s="5"/>
      <c r="L577" s="5"/>
    </row>
    <row r="578" spans="1:12" ht="12.75">
      <c r="A578" s="246"/>
      <c r="B578" s="118"/>
      <c r="C578" s="247"/>
      <c r="D578" s="131" t="str">
        <f t="shared" si="10"/>
        <v/>
      </c>
      <c r="E578" s="131" t="str">
        <f t="shared" si="11"/>
        <v/>
      </c>
      <c r="F578" s="5"/>
      <c r="G578" s="5"/>
      <c r="H578" s="5"/>
      <c r="I578" s="5"/>
      <c r="J578" s="5"/>
      <c r="K578" s="5"/>
      <c r="L578" s="5"/>
    </row>
    <row r="579" spans="1:12" ht="12.75">
      <c r="A579" s="246"/>
      <c r="B579" s="118"/>
      <c r="C579" s="247"/>
      <c r="D579" s="131" t="str">
        <f t="shared" si="10"/>
        <v/>
      </c>
      <c r="E579" s="131" t="str">
        <f t="shared" si="11"/>
        <v/>
      </c>
      <c r="F579" s="5"/>
      <c r="G579" s="5"/>
      <c r="H579" s="5"/>
      <c r="I579" s="5"/>
      <c r="J579" s="5"/>
      <c r="K579" s="5"/>
      <c r="L579" s="5"/>
    </row>
    <row r="580" spans="1:12" ht="12.75">
      <c r="A580" s="246"/>
      <c r="B580" s="118"/>
      <c r="C580" s="247"/>
      <c r="D580" s="131" t="str">
        <f t="shared" si="10"/>
        <v/>
      </c>
      <c r="E580" s="131" t="str">
        <f t="shared" si="11"/>
        <v/>
      </c>
      <c r="F580" s="5"/>
      <c r="G580" s="5"/>
      <c r="H580" s="5"/>
      <c r="I580" s="5"/>
      <c r="J580" s="5"/>
      <c r="K580" s="5"/>
      <c r="L580" s="5"/>
    </row>
    <row r="581" spans="1:12" ht="12.75">
      <c r="A581" s="246"/>
      <c r="B581" s="118"/>
      <c r="C581" s="247"/>
      <c r="D581" s="131" t="str">
        <f t="shared" si="10"/>
        <v/>
      </c>
      <c r="E581" s="131" t="str">
        <f t="shared" si="11"/>
        <v/>
      </c>
      <c r="F581" s="5"/>
      <c r="G581" s="5"/>
      <c r="H581" s="5"/>
      <c r="I581" s="5"/>
      <c r="J581" s="5"/>
      <c r="K581" s="5"/>
      <c r="L581" s="5"/>
    </row>
    <row r="582" spans="1:12" ht="12.75">
      <c r="A582" s="246"/>
      <c r="B582" s="118"/>
      <c r="C582" s="247"/>
      <c r="D582" s="131" t="str">
        <f t="shared" si="10"/>
        <v/>
      </c>
      <c r="E582" s="131" t="str">
        <f t="shared" si="11"/>
        <v/>
      </c>
      <c r="F582" s="5"/>
      <c r="G582" s="5"/>
      <c r="H582" s="5"/>
      <c r="I582" s="5"/>
      <c r="J582" s="5"/>
      <c r="K582" s="5"/>
      <c r="L582" s="5"/>
    </row>
    <row r="583" spans="1:12" ht="12.75">
      <c r="A583" s="246"/>
      <c r="B583" s="118"/>
      <c r="C583" s="247"/>
      <c r="D583" s="131" t="str">
        <f t="shared" si="10"/>
        <v/>
      </c>
      <c r="E583" s="131" t="str">
        <f t="shared" ref="E583:E646" si="12">IF(ISBLANK(C583),"",POWER(D583/2,2))</f>
        <v/>
      </c>
      <c r="F583" s="5"/>
      <c r="G583" s="5"/>
      <c r="H583" s="5"/>
      <c r="I583" s="5"/>
      <c r="J583" s="5"/>
      <c r="K583" s="5"/>
      <c r="L583" s="5"/>
    </row>
    <row r="584" spans="1:12" ht="12.75">
      <c r="A584" s="246"/>
      <c r="B584" s="118"/>
      <c r="C584" s="247"/>
      <c r="D584" s="131" t="str">
        <f t="shared" si="10"/>
        <v/>
      </c>
      <c r="E584" s="131" t="str">
        <f t="shared" si="12"/>
        <v/>
      </c>
      <c r="F584" s="5"/>
      <c r="G584" s="5"/>
      <c r="H584" s="5"/>
      <c r="I584" s="5"/>
      <c r="J584" s="5"/>
      <c r="K584" s="5"/>
      <c r="L584" s="5"/>
    </row>
    <row r="585" spans="1:12" ht="12.75">
      <c r="A585" s="246"/>
      <c r="B585" s="118"/>
      <c r="C585" s="247"/>
      <c r="D585" s="131" t="str">
        <f t="shared" si="10"/>
        <v/>
      </c>
      <c r="E585" s="131" t="str">
        <f t="shared" si="12"/>
        <v/>
      </c>
      <c r="F585" s="5"/>
      <c r="G585" s="5"/>
      <c r="H585" s="5"/>
      <c r="I585" s="5"/>
      <c r="J585" s="5"/>
      <c r="K585" s="5"/>
      <c r="L585" s="5"/>
    </row>
    <row r="586" spans="1:12" ht="12.75">
      <c r="A586" s="246"/>
      <c r="B586" s="118"/>
      <c r="C586" s="247"/>
      <c r="D586" s="131" t="str">
        <f t="shared" si="10"/>
        <v/>
      </c>
      <c r="E586" s="131" t="str">
        <f t="shared" si="12"/>
        <v/>
      </c>
      <c r="F586" s="5"/>
      <c r="G586" s="5"/>
      <c r="H586" s="5"/>
      <c r="I586" s="5"/>
      <c r="J586" s="5"/>
      <c r="K586" s="5"/>
      <c r="L586" s="5"/>
    </row>
    <row r="587" spans="1:12" ht="12.75">
      <c r="A587" s="246"/>
      <c r="B587" s="118"/>
      <c r="C587" s="247"/>
      <c r="D587" s="131" t="str">
        <f t="shared" si="10"/>
        <v/>
      </c>
      <c r="E587" s="131" t="str">
        <f t="shared" si="12"/>
        <v/>
      </c>
      <c r="F587" s="5"/>
      <c r="G587" s="5"/>
      <c r="H587" s="5"/>
      <c r="I587" s="5"/>
      <c r="J587" s="5"/>
      <c r="K587" s="5"/>
      <c r="L587" s="5"/>
    </row>
    <row r="588" spans="1:12" ht="12.75">
      <c r="A588" s="246"/>
      <c r="B588" s="118"/>
      <c r="C588" s="247"/>
      <c r="D588" s="131" t="str">
        <f t="shared" si="10"/>
        <v/>
      </c>
      <c r="E588" s="131" t="str">
        <f t="shared" si="12"/>
        <v/>
      </c>
      <c r="F588" s="5"/>
      <c r="G588" s="5"/>
      <c r="H588" s="5"/>
      <c r="I588" s="5"/>
      <c r="J588" s="5"/>
      <c r="K588" s="5"/>
      <c r="L588" s="5"/>
    </row>
    <row r="589" spans="1:12" ht="12.75">
      <c r="A589" s="246"/>
      <c r="B589" s="118"/>
      <c r="C589" s="247"/>
      <c r="D589" s="131" t="str">
        <f t="shared" si="10"/>
        <v/>
      </c>
      <c r="E589" s="131" t="str">
        <f t="shared" si="12"/>
        <v/>
      </c>
      <c r="F589" s="5"/>
      <c r="G589" s="5"/>
      <c r="H589" s="5"/>
      <c r="I589" s="5"/>
      <c r="J589" s="5"/>
      <c r="K589" s="5"/>
      <c r="L589" s="5"/>
    </row>
    <row r="590" spans="1:12" ht="12.75">
      <c r="A590" s="246"/>
      <c r="B590" s="118"/>
      <c r="C590" s="247"/>
      <c r="D590" s="131" t="str">
        <f t="shared" si="10"/>
        <v/>
      </c>
      <c r="E590" s="131" t="str">
        <f t="shared" si="12"/>
        <v/>
      </c>
      <c r="F590" s="5"/>
      <c r="G590" s="5"/>
      <c r="H590" s="5"/>
      <c r="I590" s="5"/>
      <c r="J590" s="5"/>
      <c r="K590" s="5"/>
      <c r="L590" s="5"/>
    </row>
    <row r="591" spans="1:12" ht="12.75">
      <c r="A591" s="246"/>
      <c r="B591" s="118"/>
      <c r="C591" s="247"/>
      <c r="D591" s="131" t="str">
        <f t="shared" si="10"/>
        <v/>
      </c>
      <c r="E591" s="131" t="str">
        <f t="shared" si="12"/>
        <v/>
      </c>
      <c r="F591" s="5"/>
      <c r="G591" s="5"/>
      <c r="H591" s="5"/>
      <c r="I591" s="5"/>
      <c r="J591" s="5"/>
      <c r="K591" s="5"/>
      <c r="L591" s="5"/>
    </row>
    <row r="592" spans="1:12" ht="12.75">
      <c r="A592" s="246"/>
      <c r="B592" s="118"/>
      <c r="C592" s="247"/>
      <c r="D592" s="131" t="str">
        <f t="shared" si="10"/>
        <v/>
      </c>
      <c r="E592" s="131" t="str">
        <f t="shared" si="12"/>
        <v/>
      </c>
      <c r="F592" s="5"/>
      <c r="G592" s="5"/>
      <c r="H592" s="5"/>
      <c r="I592" s="5"/>
      <c r="J592" s="5"/>
      <c r="K592" s="5"/>
      <c r="L592" s="5"/>
    </row>
    <row r="593" spans="1:12" ht="12.75">
      <c r="A593" s="246"/>
      <c r="B593" s="118"/>
      <c r="C593" s="247"/>
      <c r="D593" s="131" t="str">
        <f t="shared" si="10"/>
        <v/>
      </c>
      <c r="E593" s="131" t="str">
        <f t="shared" si="12"/>
        <v/>
      </c>
      <c r="F593" s="5"/>
      <c r="G593" s="5"/>
      <c r="H593" s="5"/>
      <c r="I593" s="5"/>
      <c r="J593" s="5"/>
      <c r="K593" s="5"/>
      <c r="L593" s="5"/>
    </row>
    <row r="594" spans="1:12" ht="12.75">
      <c r="A594" s="246"/>
      <c r="B594" s="118"/>
      <c r="C594" s="247"/>
      <c r="D594" s="131" t="str">
        <f t="shared" si="10"/>
        <v/>
      </c>
      <c r="E594" s="131" t="str">
        <f t="shared" si="12"/>
        <v/>
      </c>
      <c r="F594" s="5"/>
      <c r="G594" s="5"/>
      <c r="H594" s="5"/>
      <c r="I594" s="5"/>
      <c r="J594" s="5"/>
      <c r="K594" s="5"/>
      <c r="L594" s="5"/>
    </row>
    <row r="595" spans="1:12" ht="12.75">
      <c r="A595" s="246"/>
      <c r="B595" s="118"/>
      <c r="C595" s="247"/>
      <c r="D595" s="131" t="str">
        <f t="shared" si="10"/>
        <v/>
      </c>
      <c r="E595" s="131" t="str">
        <f t="shared" si="12"/>
        <v/>
      </c>
      <c r="F595" s="5"/>
      <c r="G595" s="5"/>
      <c r="H595" s="5"/>
      <c r="I595" s="5"/>
      <c r="J595" s="5"/>
      <c r="K595" s="5"/>
      <c r="L595" s="5"/>
    </row>
    <row r="596" spans="1:12" ht="12.75">
      <c r="A596" s="246"/>
      <c r="B596" s="118"/>
      <c r="C596" s="247"/>
      <c r="D596" s="131" t="str">
        <f t="shared" si="10"/>
        <v/>
      </c>
      <c r="E596" s="131" t="str">
        <f t="shared" si="12"/>
        <v/>
      </c>
      <c r="F596" s="5"/>
      <c r="G596" s="5"/>
      <c r="H596" s="5"/>
      <c r="I596" s="5"/>
      <c r="J596" s="5"/>
      <c r="K596" s="5"/>
      <c r="L596" s="5"/>
    </row>
    <row r="597" spans="1:12" ht="12.75">
      <c r="A597" s="246"/>
      <c r="B597" s="118"/>
      <c r="C597" s="247"/>
      <c r="D597" s="131" t="str">
        <f t="shared" si="10"/>
        <v/>
      </c>
      <c r="E597" s="131" t="str">
        <f t="shared" si="12"/>
        <v/>
      </c>
      <c r="F597" s="5"/>
      <c r="G597" s="5"/>
      <c r="H597" s="5"/>
      <c r="I597" s="5"/>
      <c r="J597" s="5"/>
      <c r="K597" s="5"/>
      <c r="L597" s="5"/>
    </row>
    <row r="598" spans="1:12" ht="12.75">
      <c r="A598" s="246"/>
      <c r="B598" s="118"/>
      <c r="C598" s="247"/>
      <c r="D598" s="131" t="str">
        <f t="shared" si="10"/>
        <v/>
      </c>
      <c r="E598" s="131" t="str">
        <f t="shared" si="12"/>
        <v/>
      </c>
      <c r="F598" s="5"/>
      <c r="G598" s="5"/>
      <c r="H598" s="5"/>
      <c r="I598" s="5"/>
      <c r="J598" s="5"/>
      <c r="K598" s="5"/>
      <c r="L598" s="5"/>
    </row>
    <row r="599" spans="1:12" ht="12.75">
      <c r="A599" s="246"/>
      <c r="B599" s="118"/>
      <c r="C599" s="247"/>
      <c r="D599" s="131" t="str">
        <f t="shared" si="10"/>
        <v/>
      </c>
      <c r="E599" s="131" t="str">
        <f t="shared" si="12"/>
        <v/>
      </c>
      <c r="F599" s="5"/>
      <c r="G599" s="5"/>
      <c r="H599" s="5"/>
      <c r="I599" s="5"/>
      <c r="J599" s="5"/>
      <c r="K599" s="5"/>
      <c r="L599" s="5"/>
    </row>
    <row r="600" spans="1:12" ht="12.75">
      <c r="A600" s="246"/>
      <c r="B600" s="118"/>
      <c r="C600" s="247"/>
      <c r="D600" s="131" t="str">
        <f t="shared" si="10"/>
        <v/>
      </c>
      <c r="E600" s="131" t="str">
        <f t="shared" si="12"/>
        <v/>
      </c>
      <c r="F600" s="5"/>
      <c r="G600" s="5"/>
      <c r="H600" s="5"/>
      <c r="I600" s="5"/>
      <c r="J600" s="5"/>
      <c r="K600" s="5"/>
      <c r="L600" s="5"/>
    </row>
    <row r="601" spans="1:12" ht="12.75">
      <c r="A601" s="246"/>
      <c r="B601" s="118"/>
      <c r="C601" s="247"/>
      <c r="D601" s="131" t="str">
        <f t="shared" si="10"/>
        <v/>
      </c>
      <c r="E601" s="131" t="str">
        <f t="shared" si="12"/>
        <v/>
      </c>
      <c r="F601" s="5"/>
      <c r="G601" s="5"/>
      <c r="H601" s="5"/>
      <c r="I601" s="5"/>
      <c r="J601" s="5"/>
      <c r="K601" s="5"/>
      <c r="L601" s="5"/>
    </row>
    <row r="602" spans="1:12" ht="12.75">
      <c r="A602" s="246"/>
      <c r="B602" s="118"/>
      <c r="C602" s="247"/>
      <c r="D602" s="131" t="str">
        <f t="shared" si="10"/>
        <v/>
      </c>
      <c r="E602" s="131" t="str">
        <f t="shared" si="12"/>
        <v/>
      </c>
      <c r="F602" s="5"/>
      <c r="G602" s="5"/>
      <c r="H602" s="5"/>
      <c r="I602" s="5"/>
      <c r="J602" s="5"/>
      <c r="K602" s="5"/>
      <c r="L602" s="5"/>
    </row>
    <row r="603" spans="1:12" ht="12.75">
      <c r="A603" s="246"/>
      <c r="B603" s="118"/>
      <c r="C603" s="247"/>
      <c r="D603" s="131" t="str">
        <f t="shared" si="10"/>
        <v/>
      </c>
      <c r="E603" s="131" t="str">
        <f t="shared" si="12"/>
        <v/>
      </c>
      <c r="F603" s="5"/>
      <c r="G603" s="5"/>
      <c r="H603" s="5"/>
      <c r="I603" s="5"/>
      <c r="J603" s="5"/>
      <c r="K603" s="5"/>
      <c r="L603" s="5"/>
    </row>
    <row r="604" spans="1:12" ht="12.75">
      <c r="A604" s="246"/>
      <c r="B604" s="118"/>
      <c r="C604" s="247"/>
      <c r="D604" s="131" t="str">
        <f t="shared" si="10"/>
        <v/>
      </c>
      <c r="E604" s="131" t="str">
        <f t="shared" si="12"/>
        <v/>
      </c>
      <c r="F604" s="5"/>
      <c r="G604" s="5"/>
      <c r="H604" s="5"/>
      <c r="I604" s="5"/>
      <c r="J604" s="5"/>
      <c r="K604" s="5"/>
      <c r="L604" s="5"/>
    </row>
    <row r="605" spans="1:12" ht="12.75">
      <c r="A605" s="246"/>
      <c r="B605" s="118"/>
      <c r="C605" s="247"/>
      <c r="D605" s="131" t="str">
        <f t="shared" si="10"/>
        <v/>
      </c>
      <c r="E605" s="131" t="str">
        <f t="shared" si="12"/>
        <v/>
      </c>
      <c r="F605" s="5"/>
      <c r="G605" s="5"/>
      <c r="H605" s="5"/>
      <c r="I605" s="5"/>
      <c r="J605" s="5"/>
      <c r="K605" s="5"/>
      <c r="L605" s="5"/>
    </row>
    <row r="606" spans="1:12" ht="12.75">
      <c r="A606" s="246"/>
      <c r="B606" s="118"/>
      <c r="C606" s="247"/>
      <c r="D606" s="131" t="str">
        <f t="shared" si="10"/>
        <v/>
      </c>
      <c r="E606" s="131" t="str">
        <f t="shared" si="12"/>
        <v/>
      </c>
      <c r="F606" s="5"/>
      <c r="G606" s="5"/>
      <c r="H606" s="5"/>
      <c r="I606" s="5"/>
      <c r="J606" s="5"/>
      <c r="K606" s="5"/>
      <c r="L606" s="5"/>
    </row>
    <row r="607" spans="1:12" ht="12.75">
      <c r="A607" s="246"/>
      <c r="B607" s="118"/>
      <c r="C607" s="247"/>
      <c r="D607" s="131" t="str">
        <f t="shared" si="10"/>
        <v/>
      </c>
      <c r="E607" s="131" t="str">
        <f t="shared" si="12"/>
        <v/>
      </c>
      <c r="F607" s="5"/>
      <c r="G607" s="5"/>
      <c r="H607" s="5"/>
      <c r="I607" s="5"/>
      <c r="J607" s="5"/>
      <c r="K607" s="5"/>
      <c r="L607" s="5"/>
    </row>
    <row r="608" spans="1:12" ht="12.75">
      <c r="A608" s="246"/>
      <c r="B608" s="118"/>
      <c r="C608" s="247"/>
      <c r="D608" s="131" t="str">
        <f t="shared" si="10"/>
        <v/>
      </c>
      <c r="E608" s="131" t="str">
        <f t="shared" si="12"/>
        <v/>
      </c>
      <c r="F608" s="5"/>
      <c r="G608" s="5"/>
      <c r="H608" s="5"/>
      <c r="I608" s="5"/>
      <c r="J608" s="5"/>
      <c r="K608" s="5"/>
      <c r="L608" s="5"/>
    </row>
    <row r="609" spans="1:12" ht="12.75">
      <c r="A609" s="246"/>
      <c r="B609" s="118"/>
      <c r="C609" s="247"/>
      <c r="D609" s="131" t="str">
        <f t="shared" si="10"/>
        <v/>
      </c>
      <c r="E609" s="131" t="str">
        <f t="shared" si="12"/>
        <v/>
      </c>
      <c r="F609" s="5"/>
      <c r="G609" s="5"/>
      <c r="H609" s="5"/>
      <c r="I609" s="5"/>
      <c r="J609" s="5"/>
      <c r="K609" s="5"/>
      <c r="L609" s="5"/>
    </row>
    <row r="610" spans="1:12" ht="12.75">
      <c r="A610" s="246"/>
      <c r="B610" s="118"/>
      <c r="C610" s="247"/>
      <c r="D610" s="131" t="str">
        <f t="shared" si="10"/>
        <v/>
      </c>
      <c r="E610" s="131" t="str">
        <f t="shared" si="12"/>
        <v/>
      </c>
      <c r="F610" s="5"/>
      <c r="G610" s="5"/>
      <c r="H610" s="5"/>
      <c r="I610" s="5"/>
      <c r="J610" s="5"/>
      <c r="K610" s="5"/>
      <c r="L610" s="5"/>
    </row>
    <row r="611" spans="1:12" ht="12.75">
      <c r="A611" s="246"/>
      <c r="B611" s="118"/>
      <c r="C611" s="247"/>
      <c r="D611" s="131" t="str">
        <f t="shared" si="10"/>
        <v/>
      </c>
      <c r="E611" s="131" t="str">
        <f t="shared" si="12"/>
        <v/>
      </c>
      <c r="F611" s="5"/>
      <c r="G611" s="5"/>
      <c r="H611" s="5"/>
      <c r="I611" s="5"/>
      <c r="J611" s="5"/>
      <c r="K611" s="5"/>
      <c r="L611" s="5"/>
    </row>
    <row r="612" spans="1:12" ht="12.75">
      <c r="A612" s="246"/>
      <c r="B612" s="118"/>
      <c r="C612" s="247"/>
      <c r="D612" s="131" t="str">
        <f t="shared" si="10"/>
        <v/>
      </c>
      <c r="E612" s="131" t="str">
        <f t="shared" si="12"/>
        <v/>
      </c>
      <c r="F612" s="5"/>
      <c r="G612" s="5"/>
      <c r="H612" s="5"/>
      <c r="I612" s="5"/>
      <c r="J612" s="5"/>
      <c r="K612" s="5"/>
      <c r="L612" s="5"/>
    </row>
    <row r="613" spans="1:12" ht="12.75">
      <c r="A613" s="246"/>
      <c r="B613" s="118"/>
      <c r="C613" s="247"/>
      <c r="D613" s="131" t="str">
        <f t="shared" si="10"/>
        <v/>
      </c>
      <c r="E613" s="131" t="str">
        <f t="shared" si="12"/>
        <v/>
      </c>
      <c r="F613" s="5"/>
      <c r="G613" s="5"/>
      <c r="H613" s="5"/>
      <c r="I613" s="5"/>
      <c r="J613" s="5"/>
      <c r="K613" s="5"/>
      <c r="L613" s="5"/>
    </row>
    <row r="614" spans="1:12" ht="12.75">
      <c r="A614" s="246"/>
      <c r="B614" s="118"/>
      <c r="C614" s="247"/>
      <c r="D614" s="131" t="str">
        <f t="shared" si="10"/>
        <v/>
      </c>
      <c r="E614" s="131" t="str">
        <f t="shared" si="12"/>
        <v/>
      </c>
      <c r="F614" s="5"/>
      <c r="G614" s="5"/>
      <c r="H614" s="5"/>
      <c r="I614" s="5"/>
      <c r="J614" s="5"/>
      <c r="K614" s="5"/>
      <c r="L614" s="5"/>
    </row>
    <row r="615" spans="1:12" ht="12.75">
      <c r="A615" s="246"/>
      <c r="B615" s="118"/>
      <c r="C615" s="247"/>
      <c r="D615" s="131" t="str">
        <f t="shared" si="10"/>
        <v/>
      </c>
      <c r="E615" s="131" t="str">
        <f t="shared" si="12"/>
        <v/>
      </c>
      <c r="F615" s="5"/>
      <c r="G615" s="5"/>
      <c r="H615" s="5"/>
      <c r="I615" s="5"/>
      <c r="J615" s="5"/>
      <c r="K615" s="5"/>
      <c r="L615" s="5"/>
    </row>
    <row r="616" spans="1:12" ht="12.75">
      <c r="A616" s="246"/>
      <c r="B616" s="118"/>
      <c r="C616" s="247"/>
      <c r="D616" s="131" t="str">
        <f t="shared" si="10"/>
        <v/>
      </c>
      <c r="E616" s="131" t="str">
        <f t="shared" si="12"/>
        <v/>
      </c>
      <c r="F616" s="5"/>
      <c r="G616" s="5"/>
      <c r="H616" s="5"/>
      <c r="I616" s="5"/>
      <c r="J616" s="5"/>
      <c r="K616" s="5"/>
      <c r="L616" s="5"/>
    </row>
    <row r="617" spans="1:12" ht="12.75">
      <c r="A617" s="246"/>
      <c r="B617" s="118"/>
      <c r="C617" s="247"/>
      <c r="D617" s="131" t="str">
        <f t="shared" si="10"/>
        <v/>
      </c>
      <c r="E617" s="131" t="str">
        <f t="shared" si="12"/>
        <v/>
      </c>
      <c r="F617" s="5"/>
      <c r="G617" s="5"/>
      <c r="H617" s="5"/>
      <c r="I617" s="5"/>
      <c r="J617" s="5"/>
      <c r="K617" s="5"/>
      <c r="L617" s="5"/>
    </row>
    <row r="618" spans="1:12" ht="12.75">
      <c r="A618" s="246"/>
      <c r="B618" s="118"/>
      <c r="C618" s="247"/>
      <c r="D618" s="131" t="str">
        <f t="shared" si="10"/>
        <v/>
      </c>
      <c r="E618" s="131" t="str">
        <f t="shared" si="12"/>
        <v/>
      </c>
      <c r="F618" s="5"/>
      <c r="G618" s="5"/>
      <c r="H618" s="5"/>
      <c r="I618" s="5"/>
      <c r="J618" s="5"/>
      <c r="K618" s="5"/>
      <c r="L618" s="5"/>
    </row>
    <row r="619" spans="1:12" ht="12.75">
      <c r="A619" s="246"/>
      <c r="B619" s="118"/>
      <c r="C619" s="247"/>
      <c r="D619" s="131" t="str">
        <f t="shared" si="10"/>
        <v/>
      </c>
      <c r="E619" s="131" t="str">
        <f t="shared" si="12"/>
        <v/>
      </c>
      <c r="F619" s="5"/>
      <c r="G619" s="5"/>
      <c r="H619" s="5"/>
      <c r="I619" s="5"/>
      <c r="J619" s="5"/>
      <c r="K619" s="5"/>
      <c r="L619" s="5"/>
    </row>
    <row r="620" spans="1:12" ht="12.75">
      <c r="A620" s="246"/>
      <c r="B620" s="118"/>
      <c r="C620" s="247"/>
      <c r="D620" s="131" t="str">
        <f t="shared" si="10"/>
        <v/>
      </c>
      <c r="E620" s="131" t="str">
        <f t="shared" si="12"/>
        <v/>
      </c>
      <c r="F620" s="5"/>
      <c r="G620" s="5"/>
      <c r="H620" s="5"/>
      <c r="I620" s="5"/>
      <c r="J620" s="5"/>
      <c r="K620" s="5"/>
      <c r="L620" s="5"/>
    </row>
    <row r="621" spans="1:12" ht="12.75">
      <c r="A621" s="246"/>
      <c r="B621" s="118"/>
      <c r="C621" s="247"/>
      <c r="D621" s="131" t="str">
        <f t="shared" si="10"/>
        <v/>
      </c>
      <c r="E621" s="131" t="str">
        <f t="shared" si="12"/>
        <v/>
      </c>
      <c r="F621" s="5"/>
      <c r="G621" s="5"/>
      <c r="H621" s="5"/>
      <c r="I621" s="5"/>
      <c r="J621" s="5"/>
      <c r="K621" s="5"/>
      <c r="L621" s="5"/>
    </row>
    <row r="622" spans="1:12" ht="12.75">
      <c r="A622" s="246"/>
      <c r="B622" s="118"/>
      <c r="C622" s="247"/>
      <c r="D622" s="131" t="str">
        <f t="shared" si="10"/>
        <v/>
      </c>
      <c r="E622" s="131" t="str">
        <f t="shared" si="12"/>
        <v/>
      </c>
      <c r="F622" s="5"/>
      <c r="G622" s="5"/>
      <c r="H622" s="5"/>
      <c r="I622" s="5"/>
      <c r="J622" s="5"/>
      <c r="K622" s="5"/>
      <c r="L622" s="5"/>
    </row>
    <row r="623" spans="1:12" ht="12.75">
      <c r="A623" s="246"/>
      <c r="B623" s="118"/>
      <c r="C623" s="247"/>
      <c r="D623" s="131" t="str">
        <f t="shared" si="10"/>
        <v/>
      </c>
      <c r="E623" s="131" t="str">
        <f t="shared" si="12"/>
        <v/>
      </c>
      <c r="F623" s="5"/>
      <c r="G623" s="5"/>
      <c r="H623" s="5"/>
      <c r="I623" s="5"/>
      <c r="J623" s="5"/>
      <c r="K623" s="5"/>
      <c r="L623" s="5"/>
    </row>
    <row r="624" spans="1:12" ht="12.75">
      <c r="A624" s="246"/>
      <c r="B624" s="118"/>
      <c r="C624" s="247"/>
      <c r="D624" s="131" t="str">
        <f t="shared" si="10"/>
        <v/>
      </c>
      <c r="E624" s="131" t="str">
        <f t="shared" si="12"/>
        <v/>
      </c>
      <c r="F624" s="5"/>
      <c r="G624" s="5"/>
      <c r="H624" s="5"/>
      <c r="I624" s="5"/>
      <c r="J624" s="5"/>
      <c r="K624" s="5"/>
      <c r="L624" s="5"/>
    </row>
    <row r="625" spans="1:12" ht="12.75">
      <c r="A625" s="246"/>
      <c r="B625" s="118"/>
      <c r="C625" s="247"/>
      <c r="D625" s="131" t="str">
        <f t="shared" si="10"/>
        <v/>
      </c>
      <c r="E625" s="131" t="str">
        <f t="shared" si="12"/>
        <v/>
      </c>
      <c r="F625" s="5"/>
      <c r="G625" s="5"/>
      <c r="H625" s="5"/>
      <c r="I625" s="5"/>
      <c r="J625" s="5"/>
      <c r="K625" s="5"/>
      <c r="L625" s="5"/>
    </row>
    <row r="626" spans="1:12" ht="12.75">
      <c r="A626" s="246"/>
      <c r="B626" s="118"/>
      <c r="C626" s="247"/>
      <c r="D626" s="131" t="str">
        <f t="shared" si="10"/>
        <v/>
      </c>
      <c r="E626" s="131" t="str">
        <f t="shared" si="12"/>
        <v/>
      </c>
      <c r="F626" s="5"/>
      <c r="G626" s="5"/>
      <c r="H626" s="5"/>
      <c r="I626" s="5"/>
      <c r="J626" s="5"/>
      <c r="K626" s="5"/>
      <c r="L626" s="5"/>
    </row>
    <row r="627" spans="1:12" ht="12.75">
      <c r="A627" s="246"/>
      <c r="B627" s="118"/>
      <c r="C627" s="247"/>
      <c r="D627" s="131" t="str">
        <f t="shared" si="10"/>
        <v/>
      </c>
      <c r="E627" s="131" t="str">
        <f t="shared" si="12"/>
        <v/>
      </c>
      <c r="F627" s="5"/>
      <c r="G627" s="5"/>
      <c r="H627" s="5"/>
      <c r="I627" s="5"/>
      <c r="J627" s="5"/>
      <c r="K627" s="5"/>
      <c r="L627" s="5"/>
    </row>
    <row r="628" spans="1:12" ht="12.75">
      <c r="A628" s="246"/>
      <c r="B628" s="118"/>
      <c r="C628" s="247"/>
      <c r="D628" s="131" t="str">
        <f t="shared" si="10"/>
        <v/>
      </c>
      <c r="E628" s="131" t="str">
        <f t="shared" si="12"/>
        <v/>
      </c>
      <c r="F628" s="5"/>
      <c r="G628" s="5"/>
      <c r="H628" s="5"/>
      <c r="I628" s="5"/>
      <c r="J628" s="5"/>
      <c r="K628" s="5"/>
      <c r="L628" s="5"/>
    </row>
    <row r="629" spans="1:12" ht="12.75">
      <c r="A629" s="246"/>
      <c r="B629" s="118"/>
      <c r="C629" s="247"/>
      <c r="D629" s="131" t="str">
        <f t="shared" si="10"/>
        <v/>
      </c>
      <c r="E629" s="131" t="str">
        <f t="shared" si="12"/>
        <v/>
      </c>
      <c r="F629" s="5"/>
      <c r="G629" s="5"/>
      <c r="H629" s="5"/>
      <c r="I629" s="5"/>
      <c r="J629" s="5"/>
      <c r="K629" s="5"/>
      <c r="L629" s="5"/>
    </row>
    <row r="630" spans="1:12" ht="12.75">
      <c r="A630" s="246"/>
      <c r="B630" s="118"/>
      <c r="C630" s="247"/>
      <c r="D630" s="131" t="str">
        <f t="shared" si="10"/>
        <v/>
      </c>
      <c r="E630" s="131" t="str">
        <f t="shared" si="12"/>
        <v/>
      </c>
      <c r="F630" s="5"/>
      <c r="G630" s="5"/>
      <c r="H630" s="5"/>
      <c r="I630" s="5"/>
      <c r="J630" s="5"/>
      <c r="K630" s="5"/>
      <c r="L630" s="5"/>
    </row>
    <row r="631" spans="1:12" ht="12.75">
      <c r="A631" s="246"/>
      <c r="B631" s="118"/>
      <c r="C631" s="247"/>
      <c r="D631" s="131" t="str">
        <f t="shared" si="10"/>
        <v/>
      </c>
      <c r="E631" s="131" t="str">
        <f t="shared" si="12"/>
        <v/>
      </c>
      <c r="F631" s="5"/>
      <c r="G631" s="5"/>
      <c r="H631" s="5"/>
      <c r="I631" s="5"/>
      <c r="J631" s="5"/>
      <c r="K631" s="5"/>
      <c r="L631" s="5"/>
    </row>
    <row r="632" spans="1:12" ht="12.75">
      <c r="A632" s="246"/>
      <c r="B632" s="118"/>
      <c r="C632" s="247"/>
      <c r="D632" s="131" t="str">
        <f t="shared" si="10"/>
        <v/>
      </c>
      <c r="E632" s="131" t="str">
        <f t="shared" si="12"/>
        <v/>
      </c>
      <c r="F632" s="5"/>
      <c r="G632" s="5"/>
      <c r="H632" s="5"/>
      <c r="I632" s="5"/>
      <c r="J632" s="5"/>
      <c r="K632" s="5"/>
      <c r="L632" s="5"/>
    </row>
    <row r="633" spans="1:12" ht="12.75">
      <c r="A633" s="246"/>
      <c r="B633" s="118"/>
      <c r="C633" s="247"/>
      <c r="D633" s="131" t="str">
        <f t="shared" si="10"/>
        <v/>
      </c>
      <c r="E633" s="131" t="str">
        <f t="shared" si="12"/>
        <v/>
      </c>
      <c r="F633" s="5"/>
      <c r="G633" s="5"/>
      <c r="H633" s="5"/>
      <c r="I633" s="5"/>
      <c r="J633" s="5"/>
      <c r="K633" s="5"/>
      <c r="L633" s="5"/>
    </row>
    <row r="634" spans="1:12" ht="12.75">
      <c r="A634" s="246"/>
      <c r="B634" s="118"/>
      <c r="C634" s="247"/>
      <c r="D634" s="131" t="str">
        <f t="shared" si="10"/>
        <v/>
      </c>
      <c r="E634" s="131" t="str">
        <f t="shared" si="12"/>
        <v/>
      </c>
      <c r="F634" s="5"/>
      <c r="G634" s="5"/>
      <c r="H634" s="5"/>
      <c r="I634" s="5"/>
      <c r="J634" s="5"/>
      <c r="K634" s="5"/>
      <c r="L634" s="5"/>
    </row>
    <row r="635" spans="1:12" ht="12.75">
      <c r="A635" s="246"/>
      <c r="B635" s="118"/>
      <c r="C635" s="247"/>
      <c r="D635" s="131" t="str">
        <f t="shared" si="10"/>
        <v/>
      </c>
      <c r="E635" s="131" t="str">
        <f t="shared" si="12"/>
        <v/>
      </c>
      <c r="F635" s="5"/>
      <c r="G635" s="5"/>
      <c r="H635" s="5"/>
      <c r="I635" s="5"/>
      <c r="J635" s="5"/>
      <c r="K635" s="5"/>
      <c r="L635" s="5"/>
    </row>
    <row r="636" spans="1:12" ht="12.75">
      <c r="A636" s="246"/>
      <c r="B636" s="118"/>
      <c r="C636" s="247"/>
      <c r="D636" s="131" t="str">
        <f t="shared" si="10"/>
        <v/>
      </c>
      <c r="E636" s="131" t="str">
        <f t="shared" si="12"/>
        <v/>
      </c>
      <c r="F636" s="5"/>
      <c r="G636" s="5"/>
      <c r="H636" s="5"/>
      <c r="I636" s="5"/>
      <c r="J636" s="5"/>
      <c r="K636" s="5"/>
      <c r="L636" s="5"/>
    </row>
    <row r="637" spans="1:12" ht="12.75">
      <c r="A637" s="246"/>
      <c r="B637" s="118"/>
      <c r="C637" s="247"/>
      <c r="D637" s="131" t="str">
        <f t="shared" si="10"/>
        <v/>
      </c>
      <c r="E637" s="131" t="str">
        <f t="shared" si="12"/>
        <v/>
      </c>
      <c r="F637" s="5"/>
      <c r="G637" s="5"/>
      <c r="H637" s="5"/>
      <c r="I637" s="5"/>
      <c r="J637" s="5"/>
      <c r="K637" s="5"/>
      <c r="L637" s="5"/>
    </row>
    <row r="638" spans="1:12" ht="12.75">
      <c r="A638" s="246"/>
      <c r="B638" s="118"/>
      <c r="C638" s="247"/>
      <c r="D638" s="131" t="str">
        <f t="shared" si="10"/>
        <v/>
      </c>
      <c r="E638" s="131" t="str">
        <f t="shared" si="12"/>
        <v/>
      </c>
      <c r="F638" s="5"/>
      <c r="G638" s="5"/>
      <c r="H638" s="5"/>
      <c r="I638" s="5"/>
      <c r="J638" s="5"/>
      <c r="K638" s="5"/>
      <c r="L638" s="5"/>
    </row>
    <row r="639" spans="1:12" ht="12.75">
      <c r="A639" s="246"/>
      <c r="B639" s="118"/>
      <c r="C639" s="247"/>
      <c r="D639" s="131" t="str">
        <f t="shared" si="10"/>
        <v/>
      </c>
      <c r="E639" s="131" t="str">
        <f t="shared" si="12"/>
        <v/>
      </c>
      <c r="F639" s="5"/>
      <c r="G639" s="5"/>
      <c r="H639" s="5"/>
      <c r="I639" s="5"/>
      <c r="J639" s="5"/>
      <c r="K639" s="5"/>
      <c r="L639" s="5"/>
    </row>
    <row r="640" spans="1:12" ht="12.75">
      <c r="A640" s="246"/>
      <c r="B640" s="118"/>
      <c r="C640" s="247"/>
      <c r="D640" s="131" t="str">
        <f t="shared" si="10"/>
        <v/>
      </c>
      <c r="E640" s="131" t="str">
        <f t="shared" si="12"/>
        <v/>
      </c>
      <c r="F640" s="5"/>
      <c r="G640" s="5"/>
      <c r="H640" s="5"/>
      <c r="I640" s="5"/>
      <c r="J640" s="5"/>
      <c r="K640" s="5"/>
      <c r="L640" s="5"/>
    </row>
    <row r="641" spans="1:12" ht="12.75">
      <c r="A641" s="246"/>
      <c r="B641" s="118"/>
      <c r="C641" s="247"/>
      <c r="D641" s="131" t="str">
        <f t="shared" si="10"/>
        <v/>
      </c>
      <c r="E641" s="131" t="str">
        <f t="shared" si="12"/>
        <v/>
      </c>
      <c r="F641" s="5"/>
      <c r="G641" s="5"/>
      <c r="H641" s="5"/>
      <c r="I641" s="5"/>
      <c r="J641" s="5"/>
      <c r="K641" s="5"/>
      <c r="L641" s="5"/>
    </row>
    <row r="642" spans="1:12" ht="12.75">
      <c r="A642" s="246"/>
      <c r="B642" s="118"/>
      <c r="C642" s="247"/>
      <c r="D642" s="131" t="str">
        <f t="shared" si="10"/>
        <v/>
      </c>
      <c r="E642" s="131" t="str">
        <f t="shared" si="12"/>
        <v/>
      </c>
      <c r="F642" s="5"/>
      <c r="G642" s="5"/>
      <c r="H642" s="5"/>
      <c r="I642" s="5"/>
      <c r="J642" s="5"/>
      <c r="K642" s="5"/>
      <c r="L642" s="5"/>
    </row>
    <row r="643" spans="1:12" ht="12.75">
      <c r="A643" s="246"/>
      <c r="B643" s="118"/>
      <c r="C643" s="247"/>
      <c r="D643" s="131" t="str">
        <f t="shared" si="10"/>
        <v/>
      </c>
      <c r="E643" s="131" t="str">
        <f t="shared" si="12"/>
        <v/>
      </c>
      <c r="F643" s="5"/>
      <c r="G643" s="5"/>
      <c r="H643" s="5"/>
      <c r="I643" s="5"/>
      <c r="J643" s="5"/>
      <c r="K643" s="5"/>
      <c r="L643" s="5"/>
    </row>
    <row r="644" spans="1:12" ht="12.75">
      <c r="A644" s="246"/>
      <c r="B644" s="118"/>
      <c r="C644" s="247"/>
      <c r="D644" s="131" t="str">
        <f t="shared" si="10"/>
        <v/>
      </c>
      <c r="E644" s="131" t="str">
        <f t="shared" si="12"/>
        <v/>
      </c>
      <c r="F644" s="5"/>
      <c r="G644" s="5"/>
      <c r="H644" s="5"/>
      <c r="I644" s="5"/>
      <c r="J644" s="5"/>
      <c r="K644" s="5"/>
      <c r="L644" s="5"/>
    </row>
    <row r="645" spans="1:12" ht="12.75">
      <c r="A645" s="246"/>
      <c r="B645" s="118"/>
      <c r="C645" s="247"/>
      <c r="D645" s="131" t="str">
        <f t="shared" si="10"/>
        <v/>
      </c>
      <c r="E645" s="131" t="str">
        <f t="shared" si="12"/>
        <v/>
      </c>
      <c r="F645" s="5"/>
      <c r="G645" s="5"/>
      <c r="H645" s="5"/>
      <c r="I645" s="5"/>
      <c r="J645" s="5"/>
      <c r="K645" s="5"/>
      <c r="L645" s="5"/>
    </row>
    <row r="646" spans="1:12" ht="12.75">
      <c r="A646" s="246"/>
      <c r="B646" s="118"/>
      <c r="C646" s="247"/>
      <c r="D646" s="131" t="str">
        <f t="shared" si="10"/>
        <v/>
      </c>
      <c r="E646" s="131" t="str">
        <f t="shared" si="12"/>
        <v/>
      </c>
      <c r="F646" s="5"/>
      <c r="G646" s="5"/>
      <c r="H646" s="5"/>
      <c r="I646" s="5"/>
      <c r="J646" s="5"/>
      <c r="K646" s="5"/>
      <c r="L646" s="5"/>
    </row>
    <row r="647" spans="1:12" ht="12.75">
      <c r="A647" s="246"/>
      <c r="B647" s="118"/>
      <c r="C647" s="247"/>
      <c r="D647" s="131" t="str">
        <f t="shared" si="10"/>
        <v/>
      </c>
      <c r="E647" s="131" t="str">
        <f t="shared" ref="E647:E710" si="13">IF(ISBLANK(C647),"",POWER(D647/2,2))</f>
        <v/>
      </c>
      <c r="F647" s="5"/>
      <c r="G647" s="5"/>
      <c r="H647" s="5"/>
      <c r="I647" s="5"/>
      <c r="J647" s="5"/>
      <c r="K647" s="5"/>
      <c r="L647" s="5"/>
    </row>
    <row r="648" spans="1:12" ht="12.75">
      <c r="A648" s="246"/>
      <c r="B648" s="118"/>
      <c r="C648" s="247"/>
      <c r="D648" s="131" t="str">
        <f t="shared" si="10"/>
        <v/>
      </c>
      <c r="E648" s="131" t="str">
        <f t="shared" si="13"/>
        <v/>
      </c>
      <c r="F648" s="5"/>
      <c r="G648" s="5"/>
      <c r="H648" s="5"/>
      <c r="I648" s="5"/>
      <c r="J648" s="5"/>
      <c r="K648" s="5"/>
      <c r="L648" s="5"/>
    </row>
    <row r="649" spans="1:12" ht="12.75">
      <c r="A649" s="246"/>
      <c r="B649" s="118"/>
      <c r="C649" s="247"/>
      <c r="D649" s="131" t="str">
        <f t="shared" si="10"/>
        <v/>
      </c>
      <c r="E649" s="131" t="str">
        <f t="shared" si="13"/>
        <v/>
      </c>
      <c r="F649" s="5"/>
      <c r="G649" s="5"/>
      <c r="H649" s="5"/>
      <c r="I649" s="5"/>
      <c r="J649" s="5"/>
      <c r="K649" s="5"/>
      <c r="L649" s="5"/>
    </row>
    <row r="650" spans="1:12" ht="12.75">
      <c r="A650" s="246"/>
      <c r="B650" s="118"/>
      <c r="C650" s="247"/>
      <c r="D650" s="131" t="str">
        <f t="shared" si="10"/>
        <v/>
      </c>
      <c r="E650" s="131" t="str">
        <f t="shared" si="13"/>
        <v/>
      </c>
      <c r="F650" s="5"/>
      <c r="G650" s="5"/>
      <c r="H650" s="5"/>
      <c r="I650" s="5"/>
      <c r="J650" s="5"/>
      <c r="K650" s="5"/>
      <c r="L650" s="5"/>
    </row>
    <row r="651" spans="1:12" ht="12.75">
      <c r="A651" s="246"/>
      <c r="B651" s="118"/>
      <c r="C651" s="247"/>
      <c r="D651" s="131" t="str">
        <f t="shared" si="10"/>
        <v/>
      </c>
      <c r="E651" s="131" t="str">
        <f t="shared" si="13"/>
        <v/>
      </c>
      <c r="F651" s="5"/>
      <c r="G651" s="5"/>
      <c r="H651" s="5"/>
      <c r="I651" s="5"/>
      <c r="J651" s="5"/>
      <c r="K651" s="5"/>
      <c r="L651" s="5"/>
    </row>
    <row r="652" spans="1:12" ht="12.75">
      <c r="A652" s="246"/>
      <c r="B652" s="118"/>
      <c r="C652" s="247"/>
      <c r="D652" s="131" t="str">
        <f t="shared" si="10"/>
        <v/>
      </c>
      <c r="E652" s="131" t="str">
        <f t="shared" si="13"/>
        <v/>
      </c>
      <c r="F652" s="5"/>
      <c r="G652" s="5"/>
      <c r="H652" s="5"/>
      <c r="I652" s="5"/>
      <c r="J652" s="5"/>
      <c r="K652" s="5"/>
      <c r="L652" s="5"/>
    </row>
    <row r="653" spans="1:12" ht="12.75">
      <c r="A653" s="246"/>
      <c r="B653" s="118"/>
      <c r="C653" s="247"/>
      <c r="D653" s="131" t="str">
        <f t="shared" si="10"/>
        <v/>
      </c>
      <c r="E653" s="131" t="str">
        <f t="shared" si="13"/>
        <v/>
      </c>
      <c r="F653" s="5"/>
      <c r="G653" s="5"/>
      <c r="H653" s="5"/>
      <c r="I653" s="5"/>
      <c r="J653" s="5"/>
      <c r="K653" s="5"/>
      <c r="L653" s="5"/>
    </row>
    <row r="654" spans="1:12" ht="12.75">
      <c r="A654" s="246"/>
      <c r="B654" s="118"/>
      <c r="C654" s="247"/>
      <c r="D654" s="131" t="str">
        <f t="shared" si="10"/>
        <v/>
      </c>
      <c r="E654" s="131" t="str">
        <f t="shared" si="13"/>
        <v/>
      </c>
      <c r="F654" s="5"/>
      <c r="G654" s="5"/>
      <c r="H654" s="5"/>
      <c r="I654" s="5"/>
      <c r="J654" s="5"/>
      <c r="K654" s="5"/>
      <c r="L654" s="5"/>
    </row>
    <row r="655" spans="1:12" ht="12.75">
      <c r="A655" s="246"/>
      <c r="B655" s="118"/>
      <c r="C655" s="247"/>
      <c r="D655" s="131" t="str">
        <f t="shared" si="10"/>
        <v/>
      </c>
      <c r="E655" s="131" t="str">
        <f t="shared" si="13"/>
        <v/>
      </c>
      <c r="F655" s="5"/>
      <c r="G655" s="5"/>
      <c r="H655" s="5"/>
      <c r="I655" s="5"/>
      <c r="J655" s="5"/>
      <c r="K655" s="5"/>
      <c r="L655" s="5"/>
    </row>
    <row r="656" spans="1:12" ht="12.75">
      <c r="A656" s="246"/>
      <c r="B656" s="118"/>
      <c r="C656" s="247"/>
      <c r="D656" s="131" t="str">
        <f t="shared" si="10"/>
        <v/>
      </c>
      <c r="E656" s="131" t="str">
        <f t="shared" si="13"/>
        <v/>
      </c>
      <c r="F656" s="5"/>
      <c r="G656" s="5"/>
      <c r="H656" s="5"/>
      <c r="I656" s="5"/>
      <c r="J656" s="5"/>
      <c r="K656" s="5"/>
      <c r="L656" s="5"/>
    </row>
    <row r="657" spans="1:12" ht="12.75">
      <c r="A657" s="246"/>
      <c r="B657" s="118"/>
      <c r="C657" s="247"/>
      <c r="D657" s="131" t="str">
        <f t="shared" si="10"/>
        <v/>
      </c>
      <c r="E657" s="131" t="str">
        <f t="shared" si="13"/>
        <v/>
      </c>
      <c r="F657" s="5"/>
      <c r="G657" s="5"/>
      <c r="H657" s="5"/>
      <c r="I657" s="5"/>
      <c r="J657" s="5"/>
      <c r="K657" s="5"/>
      <c r="L657" s="5"/>
    </row>
    <row r="658" spans="1:12" ht="12.75">
      <c r="A658" s="246"/>
      <c r="B658" s="118"/>
      <c r="C658" s="247"/>
      <c r="D658" s="131" t="str">
        <f t="shared" si="10"/>
        <v/>
      </c>
      <c r="E658" s="131" t="str">
        <f t="shared" si="13"/>
        <v/>
      </c>
      <c r="F658" s="5"/>
      <c r="G658" s="5"/>
      <c r="H658" s="5"/>
      <c r="I658" s="5"/>
      <c r="J658" s="5"/>
      <c r="K658" s="5"/>
      <c r="L658" s="5"/>
    </row>
    <row r="659" spans="1:12" ht="12.75">
      <c r="A659" s="246"/>
      <c r="B659" s="118"/>
      <c r="C659" s="247"/>
      <c r="D659" s="131" t="str">
        <f t="shared" si="10"/>
        <v/>
      </c>
      <c r="E659" s="131" t="str">
        <f t="shared" si="13"/>
        <v/>
      </c>
      <c r="F659" s="5"/>
      <c r="G659" s="5"/>
      <c r="H659" s="5"/>
      <c r="I659" s="5"/>
      <c r="J659" s="5"/>
      <c r="K659" s="5"/>
      <c r="L659" s="5"/>
    </row>
    <row r="660" spans="1:12" ht="12.75">
      <c r="A660" s="246"/>
      <c r="B660" s="118"/>
      <c r="C660" s="247"/>
      <c r="D660" s="131" t="str">
        <f t="shared" si="10"/>
        <v/>
      </c>
      <c r="E660" s="131" t="str">
        <f t="shared" si="13"/>
        <v/>
      </c>
      <c r="F660" s="5"/>
      <c r="G660" s="5"/>
      <c r="H660" s="5"/>
      <c r="I660" s="5"/>
      <c r="J660" s="5"/>
      <c r="K660" s="5"/>
      <c r="L660" s="5"/>
    </row>
    <row r="661" spans="1:12" ht="12.75">
      <c r="A661" s="246"/>
      <c r="B661" s="118"/>
      <c r="C661" s="247"/>
      <c r="D661" s="131" t="str">
        <f t="shared" si="10"/>
        <v/>
      </c>
      <c r="E661" s="131" t="str">
        <f t="shared" si="13"/>
        <v/>
      </c>
      <c r="F661" s="5"/>
      <c r="G661" s="5"/>
      <c r="H661" s="5"/>
      <c r="I661" s="5"/>
      <c r="J661" s="5"/>
      <c r="K661" s="5"/>
      <c r="L661" s="5"/>
    </row>
    <row r="662" spans="1:12" ht="12.75">
      <c r="A662" s="246"/>
      <c r="B662" s="118"/>
      <c r="C662" s="247"/>
      <c r="D662" s="131" t="str">
        <f t="shared" si="10"/>
        <v/>
      </c>
      <c r="E662" s="131" t="str">
        <f t="shared" si="13"/>
        <v/>
      </c>
      <c r="F662" s="5"/>
      <c r="G662" s="5"/>
      <c r="H662" s="5"/>
      <c r="I662" s="5"/>
      <c r="J662" s="5"/>
      <c r="K662" s="5"/>
      <c r="L662" s="5"/>
    </row>
    <row r="663" spans="1:12" ht="12.75">
      <c r="A663" s="246"/>
      <c r="B663" s="118"/>
      <c r="C663" s="247"/>
      <c r="D663" s="131" t="str">
        <f t="shared" si="10"/>
        <v/>
      </c>
      <c r="E663" s="131" t="str">
        <f t="shared" si="13"/>
        <v/>
      </c>
      <c r="F663" s="5"/>
      <c r="G663" s="5"/>
      <c r="H663" s="5"/>
      <c r="I663" s="5"/>
      <c r="J663" s="5"/>
      <c r="K663" s="5"/>
      <c r="L663" s="5"/>
    </row>
    <row r="664" spans="1:12" ht="12.75">
      <c r="A664" s="246"/>
      <c r="B664" s="118"/>
      <c r="C664" s="247"/>
      <c r="D664" s="131" t="str">
        <f t="shared" si="10"/>
        <v/>
      </c>
      <c r="E664" s="131" t="str">
        <f t="shared" si="13"/>
        <v/>
      </c>
      <c r="F664" s="5"/>
      <c r="G664" s="5"/>
      <c r="H664" s="5"/>
      <c r="I664" s="5"/>
      <c r="J664" s="5"/>
      <c r="K664" s="5"/>
      <c r="L664" s="5"/>
    </row>
    <row r="665" spans="1:12" ht="12.75">
      <c r="A665" s="246"/>
      <c r="B665" s="118"/>
      <c r="C665" s="247"/>
      <c r="D665" s="131" t="str">
        <f t="shared" si="10"/>
        <v/>
      </c>
      <c r="E665" s="131" t="str">
        <f t="shared" si="13"/>
        <v/>
      </c>
      <c r="F665" s="5"/>
      <c r="G665" s="5"/>
      <c r="H665" s="5"/>
      <c r="I665" s="5"/>
      <c r="J665" s="5"/>
      <c r="K665" s="5"/>
      <c r="L665" s="5"/>
    </row>
    <row r="666" spans="1:12" ht="12.75">
      <c r="A666" s="246"/>
      <c r="B666" s="118"/>
      <c r="C666" s="247"/>
      <c r="D666" s="131" t="str">
        <f t="shared" si="10"/>
        <v/>
      </c>
      <c r="E666" s="131" t="str">
        <f t="shared" si="13"/>
        <v/>
      </c>
      <c r="F666" s="5"/>
      <c r="G666" s="5"/>
      <c r="H666" s="5"/>
      <c r="I666" s="5"/>
      <c r="J666" s="5"/>
      <c r="K666" s="5"/>
      <c r="L666" s="5"/>
    </row>
    <row r="667" spans="1:12" ht="12.75">
      <c r="A667" s="246"/>
      <c r="B667" s="118"/>
      <c r="C667" s="247"/>
      <c r="D667" s="131" t="str">
        <f t="shared" si="10"/>
        <v/>
      </c>
      <c r="E667" s="131" t="str">
        <f t="shared" si="13"/>
        <v/>
      </c>
      <c r="F667" s="5"/>
      <c r="G667" s="5"/>
      <c r="H667" s="5"/>
      <c r="I667" s="5"/>
      <c r="J667" s="5"/>
      <c r="K667" s="5"/>
      <c r="L667" s="5"/>
    </row>
    <row r="668" spans="1:12" ht="12.75">
      <c r="A668" s="246"/>
      <c r="B668" s="118"/>
      <c r="C668" s="247"/>
      <c r="D668" s="131" t="str">
        <f t="shared" si="10"/>
        <v/>
      </c>
      <c r="E668" s="131" t="str">
        <f t="shared" si="13"/>
        <v/>
      </c>
      <c r="F668" s="5"/>
      <c r="G668" s="5"/>
      <c r="H668" s="5"/>
      <c r="I668" s="5"/>
      <c r="J668" s="5"/>
      <c r="K668" s="5"/>
      <c r="L668" s="5"/>
    </row>
    <row r="669" spans="1:12" ht="12.75">
      <c r="A669" s="246"/>
      <c r="B669" s="118"/>
      <c r="C669" s="247"/>
      <c r="D669" s="131" t="str">
        <f t="shared" si="10"/>
        <v/>
      </c>
      <c r="E669" s="131" t="str">
        <f t="shared" si="13"/>
        <v/>
      </c>
      <c r="F669" s="5"/>
      <c r="G669" s="5"/>
      <c r="H669" s="5"/>
      <c r="I669" s="5"/>
      <c r="J669" s="5"/>
      <c r="K669" s="5"/>
      <c r="L669" s="5"/>
    </row>
    <row r="670" spans="1:12" ht="12.75">
      <c r="A670" s="246"/>
      <c r="B670" s="118"/>
      <c r="C670" s="247"/>
      <c r="D670" s="131" t="str">
        <f t="shared" si="10"/>
        <v/>
      </c>
      <c r="E670" s="131" t="str">
        <f t="shared" si="13"/>
        <v/>
      </c>
      <c r="F670" s="5"/>
      <c r="G670" s="5"/>
      <c r="H670" s="5"/>
      <c r="I670" s="5"/>
      <c r="J670" s="5"/>
      <c r="K670" s="5"/>
      <c r="L670" s="5"/>
    </row>
    <row r="671" spans="1:12" ht="12.75">
      <c r="A671" s="246"/>
      <c r="B671" s="118"/>
      <c r="C671" s="247"/>
      <c r="D671" s="131" t="str">
        <f t="shared" si="10"/>
        <v/>
      </c>
      <c r="E671" s="131" t="str">
        <f t="shared" si="13"/>
        <v/>
      </c>
      <c r="F671" s="5"/>
      <c r="G671" s="5"/>
      <c r="H671" s="5"/>
      <c r="I671" s="5"/>
      <c r="J671" s="5"/>
      <c r="K671" s="5"/>
      <c r="L671" s="5"/>
    </row>
    <row r="672" spans="1:12" ht="12.75">
      <c r="A672" s="246"/>
      <c r="B672" s="118"/>
      <c r="C672" s="247"/>
      <c r="D672" s="131" t="str">
        <f t="shared" si="10"/>
        <v/>
      </c>
      <c r="E672" s="131" t="str">
        <f t="shared" si="13"/>
        <v/>
      </c>
      <c r="F672" s="5"/>
      <c r="G672" s="5"/>
      <c r="H672" s="5"/>
      <c r="I672" s="5"/>
      <c r="J672" s="5"/>
      <c r="K672" s="5"/>
      <c r="L672" s="5"/>
    </row>
    <row r="673" spans="1:12" ht="12.75">
      <c r="A673" s="246"/>
      <c r="B673" s="118"/>
      <c r="C673" s="247"/>
      <c r="D673" s="131" t="str">
        <f t="shared" si="10"/>
        <v/>
      </c>
      <c r="E673" s="131" t="str">
        <f t="shared" si="13"/>
        <v/>
      </c>
      <c r="F673" s="5"/>
      <c r="G673" s="5"/>
      <c r="H673" s="5"/>
      <c r="I673" s="5"/>
      <c r="J673" s="5"/>
      <c r="K673" s="5"/>
      <c r="L673" s="5"/>
    </row>
    <row r="674" spans="1:12" ht="12.75">
      <c r="A674" s="246"/>
      <c r="B674" s="118"/>
      <c r="C674" s="247"/>
      <c r="D674" s="131" t="str">
        <f t="shared" si="10"/>
        <v/>
      </c>
      <c r="E674" s="131" t="str">
        <f t="shared" si="13"/>
        <v/>
      </c>
      <c r="F674" s="5"/>
      <c r="G674" s="5"/>
      <c r="H674" s="5"/>
      <c r="I674" s="5"/>
      <c r="J674" s="5"/>
      <c r="K674" s="5"/>
      <c r="L674" s="5"/>
    </row>
    <row r="675" spans="1:12" ht="12.75">
      <c r="A675" s="246"/>
      <c r="B675" s="118"/>
      <c r="C675" s="247"/>
      <c r="D675" s="131" t="str">
        <f t="shared" si="10"/>
        <v/>
      </c>
      <c r="E675" s="131" t="str">
        <f t="shared" si="13"/>
        <v/>
      </c>
      <c r="F675" s="5"/>
      <c r="G675" s="5"/>
      <c r="H675" s="5"/>
      <c r="I675" s="5"/>
      <c r="J675" s="5"/>
      <c r="K675" s="5"/>
      <c r="L675" s="5"/>
    </row>
    <row r="676" spans="1:12" ht="12.75">
      <c r="A676" s="246"/>
      <c r="B676" s="118"/>
      <c r="C676" s="247"/>
      <c r="D676" s="131" t="str">
        <f t="shared" si="10"/>
        <v/>
      </c>
      <c r="E676" s="131" t="str">
        <f t="shared" si="13"/>
        <v/>
      </c>
      <c r="F676" s="5"/>
      <c r="G676" s="5"/>
      <c r="H676" s="5"/>
      <c r="I676" s="5"/>
      <c r="J676" s="5"/>
      <c r="K676" s="5"/>
      <c r="L676" s="5"/>
    </row>
    <row r="677" spans="1:12" ht="12.75">
      <c r="A677" s="246"/>
      <c r="B677" s="118"/>
      <c r="C677" s="247"/>
      <c r="D677" s="131" t="str">
        <f t="shared" si="10"/>
        <v/>
      </c>
      <c r="E677" s="131" t="str">
        <f t="shared" si="13"/>
        <v/>
      </c>
      <c r="F677" s="5"/>
      <c r="G677" s="5"/>
      <c r="H677" s="5"/>
      <c r="I677" s="5"/>
      <c r="J677" s="5"/>
      <c r="K677" s="5"/>
      <c r="L677" s="5"/>
    </row>
    <row r="678" spans="1:12" ht="12.75">
      <c r="A678" s="246"/>
      <c r="B678" s="118"/>
      <c r="C678" s="247"/>
      <c r="D678" s="131" t="str">
        <f t="shared" si="10"/>
        <v/>
      </c>
      <c r="E678" s="131" t="str">
        <f t="shared" si="13"/>
        <v/>
      </c>
      <c r="F678" s="5"/>
      <c r="G678" s="5"/>
      <c r="H678" s="5"/>
      <c r="I678" s="5"/>
      <c r="J678" s="5"/>
      <c r="K678" s="5"/>
      <c r="L678" s="5"/>
    </row>
    <row r="679" spans="1:12" ht="12.75">
      <c r="A679" s="246"/>
      <c r="B679" s="118"/>
      <c r="C679" s="247"/>
      <c r="D679" s="131" t="str">
        <f t="shared" si="10"/>
        <v/>
      </c>
      <c r="E679" s="131" t="str">
        <f t="shared" si="13"/>
        <v/>
      </c>
      <c r="F679" s="5"/>
      <c r="G679" s="5"/>
      <c r="H679" s="5"/>
      <c r="I679" s="5"/>
      <c r="J679" s="5"/>
      <c r="K679" s="5"/>
      <c r="L679" s="5"/>
    </row>
    <row r="680" spans="1:12" ht="12.75">
      <c r="A680" s="246"/>
      <c r="B680" s="118"/>
      <c r="C680" s="247"/>
      <c r="D680" s="131" t="str">
        <f t="shared" si="10"/>
        <v/>
      </c>
      <c r="E680" s="131" t="str">
        <f t="shared" si="13"/>
        <v/>
      </c>
      <c r="F680" s="5"/>
      <c r="G680" s="5"/>
      <c r="H680" s="5"/>
      <c r="I680" s="5"/>
      <c r="J680" s="5"/>
      <c r="K680" s="5"/>
      <c r="L680" s="5"/>
    </row>
    <row r="681" spans="1:12" ht="12.75">
      <c r="A681" s="246"/>
      <c r="B681" s="118"/>
      <c r="C681" s="247"/>
      <c r="D681" s="131" t="str">
        <f t="shared" si="10"/>
        <v/>
      </c>
      <c r="E681" s="131" t="str">
        <f t="shared" si="13"/>
        <v/>
      </c>
      <c r="F681" s="5"/>
      <c r="G681" s="5"/>
      <c r="H681" s="5"/>
      <c r="I681" s="5"/>
      <c r="J681" s="5"/>
      <c r="K681" s="5"/>
      <c r="L681" s="5"/>
    </row>
    <row r="682" spans="1:12" ht="12.75">
      <c r="A682" s="246"/>
      <c r="B682" s="118"/>
      <c r="C682" s="247"/>
      <c r="D682" s="131" t="str">
        <f t="shared" si="10"/>
        <v/>
      </c>
      <c r="E682" s="131" t="str">
        <f t="shared" si="13"/>
        <v/>
      </c>
      <c r="F682" s="5"/>
      <c r="G682" s="5"/>
      <c r="H682" s="5"/>
      <c r="I682" s="5"/>
      <c r="J682" s="5"/>
      <c r="K682" s="5"/>
      <c r="L682" s="5"/>
    </row>
    <row r="683" spans="1:12" ht="12.75">
      <c r="A683" s="246"/>
      <c r="B683" s="118"/>
      <c r="C683" s="247"/>
      <c r="D683" s="131" t="str">
        <f t="shared" si="10"/>
        <v/>
      </c>
      <c r="E683" s="131" t="str">
        <f t="shared" si="13"/>
        <v/>
      </c>
      <c r="F683" s="5"/>
      <c r="G683" s="5"/>
      <c r="H683" s="5"/>
      <c r="I683" s="5"/>
      <c r="J683" s="5"/>
      <c r="K683" s="5"/>
      <c r="L683" s="5"/>
    </row>
    <row r="684" spans="1:12" ht="12.75">
      <c r="A684" s="246"/>
      <c r="B684" s="118"/>
      <c r="C684" s="247"/>
      <c r="D684" s="131" t="str">
        <f t="shared" si="10"/>
        <v/>
      </c>
      <c r="E684" s="131" t="str">
        <f t="shared" si="13"/>
        <v/>
      </c>
      <c r="F684" s="5"/>
      <c r="G684" s="5"/>
      <c r="H684" s="5"/>
      <c r="I684" s="5"/>
      <c r="J684" s="5"/>
      <c r="K684" s="5"/>
      <c r="L684" s="5"/>
    </row>
    <row r="685" spans="1:12" ht="12.75">
      <c r="A685" s="246"/>
      <c r="B685" s="118"/>
      <c r="C685" s="247"/>
      <c r="D685" s="131" t="str">
        <f t="shared" si="10"/>
        <v/>
      </c>
      <c r="E685" s="131" t="str">
        <f t="shared" si="13"/>
        <v/>
      </c>
      <c r="F685" s="5"/>
      <c r="G685" s="5"/>
      <c r="H685" s="5"/>
      <c r="I685" s="5"/>
      <c r="J685" s="5"/>
      <c r="K685" s="5"/>
      <c r="L685" s="5"/>
    </row>
    <row r="686" spans="1:12" ht="12.75">
      <c r="A686" s="246"/>
      <c r="B686" s="118"/>
      <c r="C686" s="247"/>
      <c r="D686" s="131" t="str">
        <f t="shared" si="10"/>
        <v/>
      </c>
      <c r="E686" s="131" t="str">
        <f t="shared" si="13"/>
        <v/>
      </c>
      <c r="F686" s="5"/>
      <c r="G686" s="5"/>
      <c r="H686" s="5"/>
      <c r="I686" s="5"/>
      <c r="J686" s="5"/>
      <c r="K686" s="5"/>
      <c r="L686" s="5"/>
    </row>
    <row r="687" spans="1:12" ht="12.75">
      <c r="A687" s="246"/>
      <c r="B687" s="118"/>
      <c r="C687" s="247"/>
      <c r="D687" s="131" t="str">
        <f t="shared" si="10"/>
        <v/>
      </c>
      <c r="E687" s="131" t="str">
        <f t="shared" si="13"/>
        <v/>
      </c>
      <c r="F687" s="5"/>
      <c r="G687" s="5"/>
      <c r="H687" s="5"/>
      <c r="I687" s="5"/>
      <c r="J687" s="5"/>
      <c r="K687" s="5"/>
      <c r="L687" s="5"/>
    </row>
    <row r="688" spans="1:12" ht="12.75">
      <c r="A688" s="246"/>
      <c r="B688" s="118"/>
      <c r="C688" s="247"/>
      <c r="D688" s="131" t="str">
        <f t="shared" si="10"/>
        <v/>
      </c>
      <c r="E688" s="131" t="str">
        <f t="shared" si="13"/>
        <v/>
      </c>
      <c r="F688" s="5"/>
      <c r="G688" s="5"/>
      <c r="H688" s="5"/>
      <c r="I688" s="5"/>
      <c r="J688" s="5"/>
      <c r="K688" s="5"/>
      <c r="L688" s="5"/>
    </row>
    <row r="689" spans="1:12" ht="12.75">
      <c r="A689" s="246"/>
      <c r="B689" s="118"/>
      <c r="C689" s="247"/>
      <c r="D689" s="131" t="str">
        <f t="shared" si="10"/>
        <v/>
      </c>
      <c r="E689" s="131" t="str">
        <f t="shared" si="13"/>
        <v/>
      </c>
      <c r="F689" s="5"/>
      <c r="G689" s="5"/>
      <c r="H689" s="5"/>
      <c r="I689" s="5"/>
      <c r="J689" s="5"/>
      <c r="K689" s="5"/>
      <c r="L689" s="5"/>
    </row>
    <row r="690" spans="1:12" ht="12.75">
      <c r="A690" s="246"/>
      <c r="B690" s="118"/>
      <c r="C690" s="247"/>
      <c r="D690" s="131" t="str">
        <f t="shared" si="10"/>
        <v/>
      </c>
      <c r="E690" s="131" t="str">
        <f t="shared" si="13"/>
        <v/>
      </c>
      <c r="F690" s="5"/>
      <c r="G690" s="5"/>
      <c r="H690" s="5"/>
      <c r="I690" s="5"/>
      <c r="J690" s="5"/>
      <c r="K690" s="5"/>
      <c r="L690" s="5"/>
    </row>
    <row r="691" spans="1:12" ht="12.75">
      <c r="A691" s="246"/>
      <c r="B691" s="118"/>
      <c r="C691" s="247"/>
      <c r="D691" s="131" t="str">
        <f t="shared" si="10"/>
        <v/>
      </c>
      <c r="E691" s="131" t="str">
        <f t="shared" si="13"/>
        <v/>
      </c>
      <c r="F691" s="5"/>
      <c r="G691" s="5"/>
      <c r="H691" s="5"/>
      <c r="I691" s="5"/>
      <c r="J691" s="5"/>
      <c r="K691" s="5"/>
      <c r="L691" s="5"/>
    </row>
    <row r="692" spans="1:12" ht="12.75">
      <c r="A692" s="246"/>
      <c r="B692" s="118"/>
      <c r="C692" s="247"/>
      <c r="D692" s="131" t="str">
        <f t="shared" si="10"/>
        <v/>
      </c>
      <c r="E692" s="131" t="str">
        <f t="shared" si="13"/>
        <v/>
      </c>
      <c r="F692" s="5"/>
      <c r="G692" s="5"/>
      <c r="H692" s="5"/>
      <c r="I692" s="5"/>
      <c r="J692" s="5"/>
      <c r="K692" s="5"/>
      <c r="L692" s="5"/>
    </row>
    <row r="693" spans="1:12" ht="12.75">
      <c r="A693" s="246"/>
      <c r="B693" s="118"/>
      <c r="C693" s="247"/>
      <c r="D693" s="131" t="str">
        <f t="shared" si="10"/>
        <v/>
      </c>
      <c r="E693" s="131" t="str">
        <f t="shared" si="13"/>
        <v/>
      </c>
      <c r="F693" s="5"/>
      <c r="G693" s="5"/>
      <c r="H693" s="5"/>
      <c r="I693" s="5"/>
      <c r="J693" s="5"/>
      <c r="K693" s="5"/>
      <c r="L693" s="5"/>
    </row>
    <row r="694" spans="1:12" ht="12.75">
      <c r="A694" s="246"/>
      <c r="B694" s="118"/>
      <c r="C694" s="247"/>
      <c r="D694" s="131" t="str">
        <f t="shared" si="10"/>
        <v/>
      </c>
      <c r="E694" s="131" t="str">
        <f t="shared" si="13"/>
        <v/>
      </c>
      <c r="F694" s="5"/>
      <c r="G694" s="5"/>
      <c r="H694" s="5"/>
      <c r="I694" s="5"/>
      <c r="J694" s="5"/>
      <c r="K694" s="5"/>
      <c r="L694" s="5"/>
    </row>
    <row r="695" spans="1:12" ht="12.75">
      <c r="A695" s="246"/>
      <c r="B695" s="118"/>
      <c r="C695" s="247"/>
      <c r="D695" s="131" t="str">
        <f t="shared" si="10"/>
        <v/>
      </c>
      <c r="E695" s="131" t="str">
        <f t="shared" si="13"/>
        <v/>
      </c>
      <c r="F695" s="5"/>
      <c r="G695" s="5"/>
      <c r="H695" s="5"/>
      <c r="I695" s="5"/>
      <c r="J695" s="5"/>
      <c r="K695" s="5"/>
      <c r="L695" s="5"/>
    </row>
    <row r="696" spans="1:12" ht="12.75">
      <c r="A696" s="246"/>
      <c r="B696" s="118"/>
      <c r="C696" s="247"/>
      <c r="D696" s="131" t="str">
        <f t="shared" si="10"/>
        <v/>
      </c>
      <c r="E696" s="131" t="str">
        <f t="shared" si="13"/>
        <v/>
      </c>
      <c r="F696" s="5"/>
      <c r="G696" s="5"/>
      <c r="H696" s="5"/>
      <c r="I696" s="5"/>
      <c r="J696" s="5"/>
      <c r="K696" s="5"/>
      <c r="L696" s="5"/>
    </row>
    <row r="697" spans="1:12" ht="12.75">
      <c r="A697" s="246"/>
      <c r="B697" s="118"/>
      <c r="C697" s="247"/>
      <c r="D697" s="131" t="str">
        <f t="shared" si="10"/>
        <v/>
      </c>
      <c r="E697" s="131" t="str">
        <f t="shared" si="13"/>
        <v/>
      </c>
      <c r="F697" s="5"/>
      <c r="G697" s="5"/>
      <c r="H697" s="5"/>
      <c r="I697" s="5"/>
      <c r="J697" s="5"/>
      <c r="K697" s="5"/>
      <c r="L697" s="5"/>
    </row>
    <row r="698" spans="1:12" ht="12.75">
      <c r="A698" s="246"/>
      <c r="B698" s="118"/>
      <c r="C698" s="247"/>
      <c r="D698" s="131" t="str">
        <f t="shared" si="10"/>
        <v/>
      </c>
      <c r="E698" s="131" t="str">
        <f t="shared" si="13"/>
        <v/>
      </c>
      <c r="F698" s="5"/>
      <c r="G698" s="5"/>
      <c r="H698" s="5"/>
      <c r="I698" s="5"/>
      <c r="J698" s="5"/>
      <c r="K698" s="5"/>
      <c r="L698" s="5"/>
    </row>
    <row r="699" spans="1:12" ht="12.75">
      <c r="A699" s="246"/>
      <c r="B699" s="118"/>
      <c r="C699" s="247"/>
      <c r="D699" s="131" t="str">
        <f t="shared" si="10"/>
        <v/>
      </c>
      <c r="E699" s="131" t="str">
        <f t="shared" si="13"/>
        <v/>
      </c>
      <c r="F699" s="5"/>
      <c r="G699" s="5"/>
      <c r="H699" s="5"/>
      <c r="I699" s="5"/>
      <c r="J699" s="5"/>
      <c r="K699" s="5"/>
      <c r="L699" s="5"/>
    </row>
    <row r="700" spans="1:12" ht="12.75">
      <c r="A700" s="246"/>
      <c r="B700" s="118"/>
      <c r="C700" s="247"/>
      <c r="D700" s="131" t="str">
        <f t="shared" si="10"/>
        <v/>
      </c>
      <c r="E700" s="131" t="str">
        <f t="shared" si="13"/>
        <v/>
      </c>
      <c r="F700" s="5"/>
      <c r="G700" s="5"/>
      <c r="H700" s="5"/>
      <c r="I700" s="5"/>
      <c r="J700" s="5"/>
      <c r="K700" s="5"/>
      <c r="L700" s="5"/>
    </row>
    <row r="701" spans="1:12" ht="12.75">
      <c r="A701" s="246"/>
      <c r="B701" s="118"/>
      <c r="C701" s="247"/>
      <c r="D701" s="131" t="str">
        <f t="shared" si="10"/>
        <v/>
      </c>
      <c r="E701" s="131" t="str">
        <f t="shared" si="13"/>
        <v/>
      </c>
      <c r="F701" s="5"/>
      <c r="G701" s="5"/>
      <c r="H701" s="5"/>
      <c r="I701" s="5"/>
      <c r="J701" s="5"/>
      <c r="K701" s="5"/>
      <c r="L701" s="5"/>
    </row>
    <row r="702" spans="1:12" ht="12.75">
      <c r="A702" s="246"/>
      <c r="B702" s="118"/>
      <c r="C702" s="247"/>
      <c r="D702" s="131" t="str">
        <f t="shared" si="10"/>
        <v/>
      </c>
      <c r="E702" s="131" t="str">
        <f t="shared" si="13"/>
        <v/>
      </c>
      <c r="F702" s="5"/>
      <c r="G702" s="5"/>
      <c r="H702" s="5"/>
      <c r="I702" s="5"/>
      <c r="J702" s="5"/>
      <c r="K702" s="5"/>
      <c r="L702" s="5"/>
    </row>
    <row r="703" spans="1:12" ht="12.75">
      <c r="A703" s="246"/>
      <c r="B703" s="118"/>
      <c r="C703" s="247"/>
      <c r="D703" s="131" t="str">
        <f t="shared" si="10"/>
        <v/>
      </c>
      <c r="E703" s="131" t="str">
        <f t="shared" si="13"/>
        <v/>
      </c>
      <c r="F703" s="5"/>
      <c r="G703" s="5"/>
      <c r="H703" s="5"/>
      <c r="I703" s="5"/>
      <c r="J703" s="5"/>
      <c r="K703" s="5"/>
      <c r="L703" s="5"/>
    </row>
    <row r="704" spans="1:12" ht="12.75">
      <c r="A704" s="246"/>
      <c r="B704" s="118"/>
      <c r="C704" s="247"/>
      <c r="D704" s="131" t="str">
        <f t="shared" si="10"/>
        <v/>
      </c>
      <c r="E704" s="131" t="str">
        <f t="shared" si="13"/>
        <v/>
      </c>
      <c r="F704" s="5"/>
      <c r="G704" s="5"/>
      <c r="H704" s="5"/>
      <c r="I704" s="5"/>
      <c r="J704" s="5"/>
      <c r="K704" s="5"/>
      <c r="L704" s="5"/>
    </row>
    <row r="705" spans="1:12" ht="12.75">
      <c r="A705" s="246"/>
      <c r="B705" s="118"/>
      <c r="C705" s="247"/>
      <c r="D705" s="131" t="str">
        <f t="shared" si="10"/>
        <v/>
      </c>
      <c r="E705" s="131" t="str">
        <f t="shared" si="13"/>
        <v/>
      </c>
      <c r="F705" s="5"/>
      <c r="G705" s="5"/>
      <c r="H705" s="5"/>
      <c r="I705" s="5"/>
      <c r="J705" s="5"/>
      <c r="K705" s="5"/>
      <c r="L705" s="5"/>
    </row>
    <row r="706" spans="1:12" ht="12.75">
      <c r="A706" s="246"/>
      <c r="B706" s="118"/>
      <c r="C706" s="247"/>
      <c r="D706" s="131" t="str">
        <f t="shared" si="10"/>
        <v/>
      </c>
      <c r="E706" s="131" t="str">
        <f t="shared" si="13"/>
        <v/>
      </c>
      <c r="F706" s="5"/>
      <c r="G706" s="5"/>
      <c r="H706" s="5"/>
      <c r="I706" s="5"/>
      <c r="J706" s="5"/>
      <c r="K706" s="5"/>
      <c r="L706" s="5"/>
    </row>
    <row r="707" spans="1:12" ht="12.75">
      <c r="A707" s="246"/>
      <c r="B707" s="118"/>
      <c r="C707" s="247"/>
      <c r="D707" s="131" t="str">
        <f t="shared" si="10"/>
        <v/>
      </c>
      <c r="E707" s="131" t="str">
        <f t="shared" si="13"/>
        <v/>
      </c>
      <c r="F707" s="5"/>
      <c r="G707" s="5"/>
      <c r="H707" s="5"/>
      <c r="I707" s="5"/>
      <c r="J707" s="5"/>
      <c r="K707" s="5"/>
      <c r="L707" s="5"/>
    </row>
    <row r="708" spans="1:12" ht="12.75">
      <c r="A708" s="246"/>
      <c r="B708" s="118"/>
      <c r="C708" s="247"/>
      <c r="D708" s="131" t="str">
        <f t="shared" si="10"/>
        <v/>
      </c>
      <c r="E708" s="131" t="str">
        <f t="shared" si="13"/>
        <v/>
      </c>
      <c r="F708" s="5"/>
      <c r="G708" s="5"/>
      <c r="H708" s="5"/>
      <c r="I708" s="5"/>
      <c r="J708" s="5"/>
      <c r="K708" s="5"/>
      <c r="L708" s="5"/>
    </row>
    <row r="709" spans="1:12" ht="12.75">
      <c r="A709" s="246"/>
      <c r="B709" s="118"/>
      <c r="C709" s="247"/>
      <c r="D709" s="131" t="str">
        <f t="shared" si="10"/>
        <v/>
      </c>
      <c r="E709" s="131" t="str">
        <f t="shared" si="13"/>
        <v/>
      </c>
      <c r="F709" s="5"/>
      <c r="G709" s="5"/>
      <c r="H709" s="5"/>
      <c r="I709" s="5"/>
      <c r="J709" s="5"/>
      <c r="K709" s="5"/>
      <c r="L709" s="5"/>
    </row>
    <row r="710" spans="1:12" ht="12.75">
      <c r="A710" s="246"/>
      <c r="B710" s="118"/>
      <c r="C710" s="247"/>
      <c r="D710" s="131" t="str">
        <f t="shared" si="10"/>
        <v/>
      </c>
      <c r="E710" s="131" t="str">
        <f t="shared" si="13"/>
        <v/>
      </c>
      <c r="F710" s="5"/>
      <c r="G710" s="5"/>
      <c r="H710" s="5"/>
      <c r="I710" s="5"/>
      <c r="J710" s="5"/>
      <c r="K710" s="5"/>
      <c r="L710" s="5"/>
    </row>
    <row r="711" spans="1:12" ht="12.75">
      <c r="A711" s="246"/>
      <c r="B711" s="118"/>
      <c r="C711" s="247"/>
      <c r="D711" s="131" t="str">
        <f t="shared" si="10"/>
        <v/>
      </c>
      <c r="E711" s="131" t="str">
        <f t="shared" ref="E711:E774" si="14">IF(ISBLANK(C711),"",POWER(D711/2,2))</f>
        <v/>
      </c>
      <c r="F711" s="5"/>
      <c r="G711" s="5"/>
      <c r="H711" s="5"/>
      <c r="I711" s="5"/>
      <c r="J711" s="5"/>
      <c r="K711" s="5"/>
      <c r="L711" s="5"/>
    </row>
    <row r="712" spans="1:12" ht="12.75">
      <c r="A712" s="246"/>
      <c r="B712" s="118"/>
      <c r="C712" s="247"/>
      <c r="D712" s="131" t="str">
        <f t="shared" si="10"/>
        <v/>
      </c>
      <c r="E712" s="131" t="str">
        <f t="shared" si="14"/>
        <v/>
      </c>
      <c r="F712" s="5"/>
      <c r="G712" s="5"/>
      <c r="H712" s="5"/>
      <c r="I712" s="5"/>
      <c r="J712" s="5"/>
      <c r="K712" s="5"/>
      <c r="L712" s="5"/>
    </row>
    <row r="713" spans="1:12" ht="12.75">
      <c r="A713" s="246"/>
      <c r="B713" s="118"/>
      <c r="C713" s="247"/>
      <c r="D713" s="131" t="str">
        <f t="shared" si="10"/>
        <v/>
      </c>
      <c r="E713" s="131" t="str">
        <f t="shared" si="14"/>
        <v/>
      </c>
      <c r="F713" s="5"/>
      <c r="G713" s="5"/>
      <c r="H713" s="5"/>
      <c r="I713" s="5"/>
      <c r="J713" s="5"/>
      <c r="K713" s="5"/>
      <c r="L713" s="5"/>
    </row>
    <row r="714" spans="1:12" ht="12.75">
      <c r="A714" s="246"/>
      <c r="B714" s="118"/>
      <c r="C714" s="247"/>
      <c r="D714" s="131" t="str">
        <f t="shared" si="10"/>
        <v/>
      </c>
      <c r="E714" s="131" t="str">
        <f t="shared" si="14"/>
        <v/>
      </c>
      <c r="F714" s="5"/>
      <c r="G714" s="5"/>
      <c r="H714" s="5"/>
      <c r="I714" s="5"/>
      <c r="J714" s="5"/>
      <c r="K714" s="5"/>
      <c r="L714" s="5"/>
    </row>
    <row r="715" spans="1:12" ht="12.75">
      <c r="A715" s="246"/>
      <c r="B715" s="118"/>
      <c r="C715" s="247"/>
      <c r="D715" s="131" t="str">
        <f t="shared" si="10"/>
        <v/>
      </c>
      <c r="E715" s="131" t="str">
        <f t="shared" si="14"/>
        <v/>
      </c>
      <c r="F715" s="5"/>
      <c r="G715" s="5"/>
      <c r="H715" s="5"/>
      <c r="I715" s="5"/>
      <c r="J715" s="5"/>
      <c r="K715" s="5"/>
      <c r="L715" s="5"/>
    </row>
    <row r="716" spans="1:12" ht="12.75">
      <c r="A716" s="246"/>
      <c r="B716" s="118"/>
      <c r="C716" s="247"/>
      <c r="D716" s="131" t="str">
        <f t="shared" si="10"/>
        <v/>
      </c>
      <c r="E716" s="131" t="str">
        <f t="shared" si="14"/>
        <v/>
      </c>
      <c r="F716" s="5"/>
      <c r="G716" s="5"/>
      <c r="H716" s="5"/>
      <c r="I716" s="5"/>
      <c r="J716" s="5"/>
      <c r="K716" s="5"/>
      <c r="L716" s="5"/>
    </row>
    <row r="717" spans="1:12" ht="12.75">
      <c r="A717" s="246"/>
      <c r="B717" s="118"/>
      <c r="C717" s="247"/>
      <c r="D717" s="131" t="str">
        <f t="shared" si="10"/>
        <v/>
      </c>
      <c r="E717" s="131" t="str">
        <f t="shared" si="14"/>
        <v/>
      </c>
      <c r="F717" s="5"/>
      <c r="G717" s="5"/>
      <c r="H717" s="5"/>
      <c r="I717" s="5"/>
      <c r="J717" s="5"/>
      <c r="K717" s="5"/>
      <c r="L717" s="5"/>
    </row>
    <row r="718" spans="1:12" ht="12.75">
      <c r="A718" s="246"/>
      <c r="B718" s="118"/>
      <c r="C718" s="247"/>
      <c r="D718" s="131" t="str">
        <f t="shared" si="10"/>
        <v/>
      </c>
      <c r="E718" s="131" t="str">
        <f t="shared" si="14"/>
        <v/>
      </c>
      <c r="F718" s="5"/>
      <c r="G718" s="5"/>
      <c r="H718" s="5"/>
      <c r="I718" s="5"/>
      <c r="J718" s="5"/>
      <c r="K718" s="5"/>
      <c r="L718" s="5"/>
    </row>
    <row r="719" spans="1:12" ht="12.75">
      <c r="A719" s="246"/>
      <c r="B719" s="118"/>
      <c r="C719" s="247"/>
      <c r="D719" s="131" t="str">
        <f t="shared" si="10"/>
        <v/>
      </c>
      <c r="E719" s="131" t="str">
        <f t="shared" si="14"/>
        <v/>
      </c>
      <c r="F719" s="5"/>
      <c r="G719" s="5"/>
      <c r="H719" s="5"/>
      <c r="I719" s="5"/>
      <c r="J719" s="5"/>
      <c r="K719" s="5"/>
      <c r="L719" s="5"/>
    </row>
    <row r="720" spans="1:12" ht="12.75">
      <c r="A720" s="246"/>
      <c r="B720" s="118"/>
      <c r="C720" s="247"/>
      <c r="D720" s="131" t="str">
        <f t="shared" si="10"/>
        <v/>
      </c>
      <c r="E720" s="131" t="str">
        <f t="shared" si="14"/>
        <v/>
      </c>
      <c r="F720" s="5"/>
      <c r="G720" s="5"/>
      <c r="H720" s="5"/>
      <c r="I720" s="5"/>
      <c r="J720" s="5"/>
      <c r="K720" s="5"/>
      <c r="L720" s="5"/>
    </row>
    <row r="721" spans="1:12" ht="12.75">
      <c r="A721" s="246"/>
      <c r="B721" s="118"/>
      <c r="C721" s="247"/>
      <c r="D721" s="131" t="str">
        <f t="shared" si="10"/>
        <v/>
      </c>
      <c r="E721" s="131" t="str">
        <f t="shared" si="14"/>
        <v/>
      </c>
      <c r="F721" s="5"/>
      <c r="G721" s="5"/>
      <c r="H721" s="5"/>
      <c r="I721" s="5"/>
      <c r="J721" s="5"/>
      <c r="K721" s="5"/>
      <c r="L721" s="5"/>
    </row>
    <row r="722" spans="1:12" ht="12.75">
      <c r="A722" s="246"/>
      <c r="B722" s="118"/>
      <c r="C722" s="247"/>
      <c r="D722" s="131" t="str">
        <f t="shared" si="10"/>
        <v/>
      </c>
      <c r="E722" s="131" t="str">
        <f t="shared" si="14"/>
        <v/>
      </c>
      <c r="F722" s="5"/>
      <c r="G722" s="5"/>
      <c r="H722" s="5"/>
      <c r="I722" s="5"/>
      <c r="J722" s="5"/>
      <c r="K722" s="5"/>
      <c r="L722" s="5"/>
    </row>
    <row r="723" spans="1:12" ht="12.75">
      <c r="A723" s="246"/>
      <c r="B723" s="118"/>
      <c r="C723" s="247"/>
      <c r="D723" s="131" t="str">
        <f t="shared" si="10"/>
        <v/>
      </c>
      <c r="E723" s="131" t="str">
        <f t="shared" si="14"/>
        <v/>
      </c>
      <c r="F723" s="5"/>
      <c r="G723" s="5"/>
      <c r="H723" s="5"/>
      <c r="I723" s="5"/>
      <c r="J723" s="5"/>
      <c r="K723" s="5"/>
      <c r="L723" s="5"/>
    </row>
    <row r="724" spans="1:12" ht="12.75">
      <c r="A724" s="246"/>
      <c r="B724" s="118"/>
      <c r="C724" s="247"/>
      <c r="D724" s="131" t="str">
        <f t="shared" si="10"/>
        <v/>
      </c>
      <c r="E724" s="131" t="str">
        <f t="shared" si="14"/>
        <v/>
      </c>
      <c r="F724" s="5"/>
      <c r="G724" s="5"/>
      <c r="H724" s="5"/>
      <c r="I724" s="5"/>
      <c r="J724" s="5"/>
      <c r="K724" s="5"/>
      <c r="L724" s="5"/>
    </row>
    <row r="725" spans="1:12" ht="12.75">
      <c r="A725" s="246"/>
      <c r="B725" s="118"/>
      <c r="C725" s="247"/>
      <c r="D725" s="131" t="str">
        <f t="shared" si="10"/>
        <v/>
      </c>
      <c r="E725" s="131" t="str">
        <f t="shared" si="14"/>
        <v/>
      </c>
      <c r="F725" s="5"/>
      <c r="G725" s="5"/>
      <c r="H725" s="5"/>
      <c r="I725" s="5"/>
      <c r="J725" s="5"/>
      <c r="K725" s="5"/>
      <c r="L725" s="5"/>
    </row>
    <row r="726" spans="1:12" ht="12.75">
      <c r="A726" s="246"/>
      <c r="B726" s="118"/>
      <c r="C726" s="247"/>
      <c r="D726" s="131" t="str">
        <f t="shared" si="10"/>
        <v/>
      </c>
      <c r="E726" s="131" t="str">
        <f t="shared" si="14"/>
        <v/>
      </c>
      <c r="F726" s="5"/>
      <c r="G726" s="5"/>
      <c r="H726" s="5"/>
      <c r="I726" s="5"/>
      <c r="J726" s="5"/>
      <c r="K726" s="5"/>
      <c r="L726" s="5"/>
    </row>
    <row r="727" spans="1:12" ht="12.75">
      <c r="A727" s="246"/>
      <c r="B727" s="118"/>
      <c r="C727" s="247"/>
      <c r="D727" s="131" t="str">
        <f t="shared" si="10"/>
        <v/>
      </c>
      <c r="E727" s="131" t="str">
        <f t="shared" si="14"/>
        <v/>
      </c>
      <c r="F727" s="5"/>
      <c r="G727" s="5"/>
      <c r="H727" s="5"/>
      <c r="I727" s="5"/>
      <c r="J727" s="5"/>
      <c r="K727" s="5"/>
      <c r="L727" s="5"/>
    </row>
    <row r="728" spans="1:12" ht="12.75">
      <c r="A728" s="246"/>
      <c r="B728" s="118"/>
      <c r="C728" s="247"/>
      <c r="D728" s="131" t="str">
        <f t="shared" si="10"/>
        <v/>
      </c>
      <c r="E728" s="131" t="str">
        <f t="shared" si="14"/>
        <v/>
      </c>
      <c r="F728" s="5"/>
      <c r="G728" s="5"/>
      <c r="H728" s="5"/>
      <c r="I728" s="5"/>
      <c r="J728" s="5"/>
      <c r="K728" s="5"/>
      <c r="L728" s="5"/>
    </row>
    <row r="729" spans="1:12" ht="12.75">
      <c r="A729" s="246"/>
      <c r="B729" s="118"/>
      <c r="C729" s="247"/>
      <c r="D729" s="131" t="str">
        <f t="shared" si="10"/>
        <v/>
      </c>
      <c r="E729" s="131" t="str">
        <f t="shared" si="14"/>
        <v/>
      </c>
      <c r="F729" s="5"/>
      <c r="G729" s="5"/>
      <c r="H729" s="5"/>
      <c r="I729" s="5"/>
      <c r="J729" s="5"/>
      <c r="K729" s="5"/>
      <c r="L729" s="5"/>
    </row>
    <row r="730" spans="1:12" ht="12.75">
      <c r="A730" s="246"/>
      <c r="B730" s="118"/>
      <c r="C730" s="247"/>
      <c r="D730" s="131" t="str">
        <f t="shared" si="10"/>
        <v/>
      </c>
      <c r="E730" s="131" t="str">
        <f t="shared" si="14"/>
        <v/>
      </c>
      <c r="F730" s="5"/>
      <c r="G730" s="5"/>
      <c r="H730" s="5"/>
      <c r="I730" s="5"/>
      <c r="J730" s="5"/>
      <c r="K730" s="5"/>
      <c r="L730" s="5"/>
    </row>
    <row r="731" spans="1:12" ht="12.75">
      <c r="A731" s="246"/>
      <c r="B731" s="118"/>
      <c r="C731" s="247"/>
      <c r="D731" s="131" t="str">
        <f t="shared" si="10"/>
        <v/>
      </c>
      <c r="E731" s="131" t="str">
        <f t="shared" si="14"/>
        <v/>
      </c>
      <c r="F731" s="5"/>
      <c r="G731" s="5"/>
      <c r="H731" s="5"/>
      <c r="I731" s="5"/>
      <c r="J731" s="5"/>
      <c r="K731" s="5"/>
      <c r="L731" s="5"/>
    </row>
    <row r="732" spans="1:12" ht="12.75">
      <c r="A732" s="246"/>
      <c r="B732" s="118"/>
      <c r="C732" s="247"/>
      <c r="D732" s="131" t="str">
        <f t="shared" si="10"/>
        <v/>
      </c>
      <c r="E732" s="131" t="str">
        <f t="shared" si="14"/>
        <v/>
      </c>
      <c r="F732" s="5"/>
      <c r="G732" s="5"/>
      <c r="H732" s="5"/>
      <c r="I732" s="5"/>
      <c r="J732" s="5"/>
      <c r="K732" s="5"/>
      <c r="L732" s="5"/>
    </row>
    <row r="733" spans="1:12" ht="12.75">
      <c r="A733" s="246"/>
      <c r="B733" s="118"/>
      <c r="C733" s="247"/>
      <c r="D733" s="131" t="str">
        <f t="shared" si="10"/>
        <v/>
      </c>
      <c r="E733" s="131" t="str">
        <f t="shared" si="14"/>
        <v/>
      </c>
      <c r="F733" s="5"/>
      <c r="G733" s="5"/>
      <c r="H733" s="5"/>
      <c r="I733" s="5"/>
      <c r="J733" s="5"/>
      <c r="K733" s="5"/>
      <c r="L733" s="5"/>
    </row>
    <row r="734" spans="1:12" ht="12.75">
      <c r="A734" s="246"/>
      <c r="B734" s="118"/>
      <c r="C734" s="247"/>
      <c r="D734" s="131" t="str">
        <f t="shared" si="10"/>
        <v/>
      </c>
      <c r="E734" s="131" t="str">
        <f t="shared" si="14"/>
        <v/>
      </c>
      <c r="F734" s="5"/>
      <c r="G734" s="5"/>
      <c r="H734" s="5"/>
      <c r="I734" s="5"/>
      <c r="J734" s="5"/>
      <c r="K734" s="5"/>
      <c r="L734" s="5"/>
    </row>
    <row r="735" spans="1:12" ht="12.75">
      <c r="A735" s="246"/>
      <c r="B735" s="118"/>
      <c r="C735" s="247"/>
      <c r="D735" s="131" t="str">
        <f t="shared" si="10"/>
        <v/>
      </c>
      <c r="E735" s="131" t="str">
        <f t="shared" si="14"/>
        <v/>
      </c>
      <c r="F735" s="5"/>
      <c r="G735" s="5"/>
      <c r="H735" s="5"/>
      <c r="I735" s="5"/>
      <c r="J735" s="5"/>
      <c r="K735" s="5"/>
      <c r="L735" s="5"/>
    </row>
    <row r="736" spans="1:12" ht="12.75">
      <c r="A736" s="246"/>
      <c r="B736" s="118"/>
      <c r="C736" s="247"/>
      <c r="D736" s="131" t="str">
        <f t="shared" si="10"/>
        <v/>
      </c>
      <c r="E736" s="131" t="str">
        <f t="shared" si="14"/>
        <v/>
      </c>
      <c r="F736" s="5"/>
      <c r="G736" s="5"/>
      <c r="H736" s="5"/>
      <c r="I736" s="5"/>
      <c r="J736" s="5"/>
      <c r="K736" s="5"/>
      <c r="L736" s="5"/>
    </row>
    <row r="737" spans="1:12" ht="12.75">
      <c r="A737" s="246"/>
      <c r="B737" s="118"/>
      <c r="C737" s="247"/>
      <c r="D737" s="131" t="str">
        <f t="shared" si="10"/>
        <v/>
      </c>
      <c r="E737" s="131" t="str">
        <f t="shared" si="14"/>
        <v/>
      </c>
      <c r="F737" s="5"/>
      <c r="G737" s="5"/>
      <c r="H737" s="5"/>
      <c r="I737" s="5"/>
      <c r="J737" s="5"/>
      <c r="K737" s="5"/>
      <c r="L737" s="5"/>
    </row>
    <row r="738" spans="1:12" ht="12.75">
      <c r="A738" s="246"/>
      <c r="B738" s="118"/>
      <c r="C738" s="247"/>
      <c r="D738" s="131" t="str">
        <f t="shared" si="10"/>
        <v/>
      </c>
      <c r="E738" s="131" t="str">
        <f t="shared" si="14"/>
        <v/>
      </c>
      <c r="F738" s="5"/>
      <c r="G738" s="5"/>
      <c r="H738" s="5"/>
      <c r="I738" s="5"/>
      <c r="J738" s="5"/>
      <c r="K738" s="5"/>
      <c r="L738" s="5"/>
    </row>
    <row r="739" spans="1:12" ht="12.75">
      <c r="A739" s="246"/>
      <c r="B739" s="118"/>
      <c r="C739" s="247"/>
      <c r="D739" s="131" t="str">
        <f t="shared" si="10"/>
        <v/>
      </c>
      <c r="E739" s="131" t="str">
        <f t="shared" si="14"/>
        <v/>
      </c>
      <c r="F739" s="5"/>
      <c r="G739" s="5"/>
      <c r="H739" s="5"/>
      <c r="I739" s="5"/>
      <c r="J739" s="5"/>
      <c r="K739" s="5"/>
      <c r="L739" s="5"/>
    </row>
    <row r="740" spans="1:12" ht="12.75">
      <c r="A740" s="246"/>
      <c r="B740" s="118"/>
      <c r="C740" s="247"/>
      <c r="D740" s="131" t="str">
        <f t="shared" si="10"/>
        <v/>
      </c>
      <c r="E740" s="131" t="str">
        <f t="shared" si="14"/>
        <v/>
      </c>
      <c r="F740" s="5"/>
      <c r="G740" s="5"/>
      <c r="H740" s="5"/>
      <c r="I740" s="5"/>
      <c r="J740" s="5"/>
      <c r="K740" s="5"/>
      <c r="L740" s="5"/>
    </row>
    <row r="741" spans="1:12" ht="12.75">
      <c r="A741" s="246"/>
      <c r="B741" s="118"/>
      <c r="C741" s="247"/>
      <c r="D741" s="131" t="str">
        <f t="shared" si="10"/>
        <v/>
      </c>
      <c r="E741" s="131" t="str">
        <f t="shared" si="14"/>
        <v/>
      </c>
      <c r="F741" s="5"/>
      <c r="G741" s="5"/>
      <c r="H741" s="5"/>
      <c r="I741" s="5"/>
      <c r="J741" s="5"/>
      <c r="K741" s="5"/>
      <c r="L741" s="5"/>
    </row>
    <row r="742" spans="1:12" ht="12.75">
      <c r="A742" s="246"/>
      <c r="B742" s="118"/>
      <c r="C742" s="247"/>
      <c r="D742" s="131" t="str">
        <f t="shared" si="10"/>
        <v/>
      </c>
      <c r="E742" s="131" t="str">
        <f t="shared" si="14"/>
        <v/>
      </c>
      <c r="F742" s="5"/>
      <c r="G742" s="5"/>
      <c r="H742" s="5"/>
      <c r="I742" s="5"/>
      <c r="J742" s="5"/>
      <c r="K742" s="5"/>
      <c r="L742" s="5"/>
    </row>
    <row r="743" spans="1:12" ht="12.75">
      <c r="A743" s="246"/>
      <c r="B743" s="118"/>
      <c r="C743" s="247"/>
      <c r="D743" s="131" t="str">
        <f t="shared" si="10"/>
        <v/>
      </c>
      <c r="E743" s="131" t="str">
        <f t="shared" si="14"/>
        <v/>
      </c>
      <c r="F743" s="5"/>
      <c r="G743" s="5"/>
      <c r="H743" s="5"/>
      <c r="I743" s="5"/>
      <c r="J743" s="5"/>
      <c r="K743" s="5"/>
      <c r="L743" s="5"/>
    </row>
    <row r="744" spans="1:12" ht="12.75">
      <c r="A744" s="246"/>
      <c r="B744" s="118"/>
      <c r="C744" s="247"/>
      <c r="D744" s="131" t="str">
        <f t="shared" si="10"/>
        <v/>
      </c>
      <c r="E744" s="131" t="str">
        <f t="shared" si="14"/>
        <v/>
      </c>
      <c r="F744" s="5"/>
      <c r="G744" s="5"/>
      <c r="H744" s="5"/>
      <c r="I744" s="5"/>
      <c r="J744" s="5"/>
      <c r="K744" s="5"/>
      <c r="L744" s="5"/>
    </row>
    <row r="745" spans="1:12" ht="12.75">
      <c r="A745" s="246"/>
      <c r="B745" s="118"/>
      <c r="C745" s="247"/>
      <c r="D745" s="131" t="str">
        <f t="shared" si="10"/>
        <v/>
      </c>
      <c r="E745" s="131" t="str">
        <f t="shared" si="14"/>
        <v/>
      </c>
      <c r="F745" s="5"/>
      <c r="G745" s="5"/>
      <c r="H745" s="5"/>
      <c r="I745" s="5"/>
      <c r="J745" s="5"/>
      <c r="K745" s="5"/>
      <c r="L745" s="5"/>
    </row>
    <row r="746" spans="1:12" ht="12.75">
      <c r="A746" s="246"/>
      <c r="B746" s="118"/>
      <c r="C746" s="247"/>
      <c r="D746" s="131" t="str">
        <f t="shared" si="10"/>
        <v/>
      </c>
      <c r="E746" s="131" t="str">
        <f t="shared" si="14"/>
        <v/>
      </c>
      <c r="F746" s="5"/>
      <c r="G746" s="5"/>
      <c r="H746" s="5"/>
      <c r="I746" s="5"/>
      <c r="J746" s="5"/>
      <c r="K746" s="5"/>
      <c r="L746" s="5"/>
    </row>
    <row r="747" spans="1:12" ht="12.75">
      <c r="A747" s="246"/>
      <c r="B747" s="118"/>
      <c r="C747" s="247"/>
      <c r="D747" s="131" t="str">
        <f t="shared" si="10"/>
        <v/>
      </c>
      <c r="E747" s="131" t="str">
        <f t="shared" si="14"/>
        <v/>
      </c>
      <c r="F747" s="5"/>
      <c r="G747" s="5"/>
      <c r="H747" s="5"/>
      <c r="I747" s="5"/>
      <c r="J747" s="5"/>
      <c r="K747" s="5"/>
      <c r="L747" s="5"/>
    </row>
    <row r="748" spans="1:12" ht="12.75">
      <c r="A748" s="246"/>
      <c r="B748" s="118"/>
      <c r="C748" s="247"/>
      <c r="D748" s="131" t="str">
        <f t="shared" si="10"/>
        <v/>
      </c>
      <c r="E748" s="131" t="str">
        <f t="shared" si="14"/>
        <v/>
      </c>
      <c r="F748" s="5"/>
      <c r="G748" s="5"/>
      <c r="H748" s="5"/>
      <c r="I748" s="5"/>
      <c r="J748" s="5"/>
      <c r="K748" s="5"/>
      <c r="L748" s="5"/>
    </row>
    <row r="749" spans="1:12" ht="12.75">
      <c r="A749" s="246"/>
      <c r="B749" s="118"/>
      <c r="C749" s="247"/>
      <c r="D749" s="131" t="str">
        <f t="shared" si="10"/>
        <v/>
      </c>
      <c r="E749" s="131" t="str">
        <f t="shared" si="14"/>
        <v/>
      </c>
      <c r="F749" s="5"/>
      <c r="G749" s="5"/>
      <c r="H749" s="5"/>
      <c r="I749" s="5"/>
      <c r="J749" s="5"/>
      <c r="K749" s="5"/>
      <c r="L749" s="5"/>
    </row>
    <row r="750" spans="1:12" ht="12.75">
      <c r="A750" s="246"/>
      <c r="B750" s="118"/>
      <c r="C750" s="247"/>
      <c r="D750" s="131" t="str">
        <f t="shared" si="10"/>
        <v/>
      </c>
      <c r="E750" s="131" t="str">
        <f t="shared" si="14"/>
        <v/>
      </c>
      <c r="F750" s="5"/>
      <c r="G750" s="5"/>
      <c r="H750" s="5"/>
      <c r="I750" s="5"/>
      <c r="J750" s="5"/>
      <c r="K750" s="5"/>
      <c r="L750" s="5"/>
    </row>
    <row r="751" spans="1:12" ht="12.75">
      <c r="A751" s="246"/>
      <c r="B751" s="118"/>
      <c r="C751" s="247"/>
      <c r="D751" s="131" t="str">
        <f t="shared" si="10"/>
        <v/>
      </c>
      <c r="E751" s="131" t="str">
        <f t="shared" si="14"/>
        <v/>
      </c>
      <c r="F751" s="5"/>
      <c r="G751" s="5"/>
      <c r="H751" s="5"/>
      <c r="I751" s="5"/>
      <c r="J751" s="5"/>
      <c r="K751" s="5"/>
      <c r="L751" s="5"/>
    </row>
    <row r="752" spans="1:12" ht="12.75">
      <c r="A752" s="246"/>
      <c r="B752" s="118"/>
      <c r="C752" s="247"/>
      <c r="D752" s="131" t="str">
        <f t="shared" si="10"/>
        <v/>
      </c>
      <c r="E752" s="131" t="str">
        <f t="shared" si="14"/>
        <v/>
      </c>
      <c r="F752" s="5"/>
      <c r="G752" s="5"/>
      <c r="H752" s="5"/>
      <c r="I752" s="5"/>
      <c r="J752" s="5"/>
      <c r="K752" s="5"/>
      <c r="L752" s="5"/>
    </row>
    <row r="753" spans="1:12" ht="12.75">
      <c r="A753" s="246"/>
      <c r="B753" s="118"/>
      <c r="C753" s="247"/>
      <c r="D753" s="131" t="str">
        <f t="shared" si="10"/>
        <v/>
      </c>
      <c r="E753" s="131" t="str">
        <f t="shared" si="14"/>
        <v/>
      </c>
      <c r="F753" s="5"/>
      <c r="G753" s="5"/>
      <c r="H753" s="5"/>
      <c r="I753" s="5"/>
      <c r="J753" s="5"/>
      <c r="K753" s="5"/>
      <c r="L753" s="5"/>
    </row>
    <row r="754" spans="1:12" ht="12.75">
      <c r="A754" s="246"/>
      <c r="B754" s="118"/>
      <c r="C754" s="247"/>
      <c r="D754" s="131" t="str">
        <f t="shared" si="10"/>
        <v/>
      </c>
      <c r="E754" s="131" t="str">
        <f t="shared" si="14"/>
        <v/>
      </c>
      <c r="F754" s="5"/>
      <c r="G754" s="5"/>
      <c r="H754" s="5"/>
      <c r="I754" s="5"/>
      <c r="J754" s="5"/>
      <c r="K754" s="5"/>
      <c r="L754" s="5"/>
    </row>
    <row r="755" spans="1:12" ht="12.75">
      <c r="A755" s="246"/>
      <c r="B755" s="118"/>
      <c r="C755" s="247"/>
      <c r="D755" s="131" t="str">
        <f t="shared" si="10"/>
        <v/>
      </c>
      <c r="E755" s="131" t="str">
        <f t="shared" si="14"/>
        <v/>
      </c>
      <c r="F755" s="5"/>
      <c r="G755" s="5"/>
      <c r="H755" s="5"/>
      <c r="I755" s="5"/>
      <c r="J755" s="5"/>
      <c r="K755" s="5"/>
      <c r="L755" s="5"/>
    </row>
    <row r="756" spans="1:12" ht="12.75">
      <c r="A756" s="246"/>
      <c r="B756" s="118"/>
      <c r="C756" s="247"/>
      <c r="D756" s="131" t="str">
        <f t="shared" si="10"/>
        <v/>
      </c>
      <c r="E756" s="131" t="str">
        <f t="shared" si="14"/>
        <v/>
      </c>
      <c r="F756" s="5"/>
      <c r="G756" s="5"/>
      <c r="H756" s="5"/>
      <c r="I756" s="5"/>
      <c r="J756" s="5"/>
      <c r="K756" s="5"/>
      <c r="L756" s="5"/>
    </row>
    <row r="757" spans="1:12" ht="12.75">
      <c r="A757" s="246"/>
      <c r="B757" s="118"/>
      <c r="C757" s="247"/>
      <c r="D757" s="131" t="str">
        <f t="shared" si="10"/>
        <v/>
      </c>
      <c r="E757" s="131" t="str">
        <f t="shared" si="14"/>
        <v/>
      </c>
      <c r="F757" s="5"/>
      <c r="G757" s="5"/>
      <c r="H757" s="5"/>
      <c r="I757" s="5"/>
      <c r="J757" s="5"/>
      <c r="K757" s="5"/>
      <c r="L757" s="5"/>
    </row>
    <row r="758" spans="1:12" ht="12.75">
      <c r="A758" s="246"/>
      <c r="B758" s="118"/>
      <c r="C758" s="247"/>
      <c r="D758" s="131" t="str">
        <f t="shared" si="10"/>
        <v/>
      </c>
      <c r="E758" s="131" t="str">
        <f t="shared" si="14"/>
        <v/>
      </c>
      <c r="F758" s="5"/>
      <c r="G758" s="5"/>
      <c r="H758" s="5"/>
      <c r="I758" s="5"/>
      <c r="J758" s="5"/>
      <c r="K758" s="5"/>
      <c r="L758" s="5"/>
    </row>
    <row r="759" spans="1:12" ht="12.75">
      <c r="A759" s="246"/>
      <c r="B759" s="118"/>
      <c r="C759" s="247"/>
      <c r="D759" s="131" t="str">
        <f t="shared" si="10"/>
        <v/>
      </c>
      <c r="E759" s="131" t="str">
        <f t="shared" si="14"/>
        <v/>
      </c>
      <c r="F759" s="5"/>
      <c r="G759" s="5"/>
      <c r="H759" s="5"/>
      <c r="I759" s="5"/>
      <c r="J759" s="5"/>
      <c r="K759" s="5"/>
      <c r="L759" s="5"/>
    </row>
    <row r="760" spans="1:12" ht="12.75">
      <c r="A760" s="246"/>
      <c r="B760" s="118"/>
      <c r="C760" s="247"/>
      <c r="D760" s="131" t="str">
        <f t="shared" si="10"/>
        <v/>
      </c>
      <c r="E760" s="131" t="str">
        <f t="shared" si="14"/>
        <v/>
      </c>
      <c r="F760" s="5"/>
      <c r="G760" s="5"/>
      <c r="H760" s="5"/>
      <c r="I760" s="5"/>
      <c r="J760" s="5"/>
      <c r="K760" s="5"/>
      <c r="L760" s="5"/>
    </row>
    <row r="761" spans="1:12" ht="12.75">
      <c r="A761" s="246"/>
      <c r="B761" s="118"/>
      <c r="C761" s="247"/>
      <c r="D761" s="131" t="str">
        <f t="shared" si="10"/>
        <v/>
      </c>
      <c r="E761" s="131" t="str">
        <f t="shared" si="14"/>
        <v/>
      </c>
      <c r="F761" s="5"/>
      <c r="G761" s="5"/>
      <c r="H761" s="5"/>
      <c r="I761" s="5"/>
      <c r="J761" s="5"/>
      <c r="K761" s="5"/>
      <c r="L761" s="5"/>
    </row>
    <row r="762" spans="1:12" ht="12.75">
      <c r="A762" s="246"/>
      <c r="B762" s="118"/>
      <c r="C762" s="247"/>
      <c r="D762" s="131" t="str">
        <f t="shared" si="10"/>
        <v/>
      </c>
      <c r="E762" s="131" t="str">
        <f t="shared" si="14"/>
        <v/>
      </c>
      <c r="F762" s="5"/>
      <c r="G762" s="5"/>
      <c r="H762" s="5"/>
      <c r="I762" s="5"/>
      <c r="J762" s="5"/>
      <c r="K762" s="5"/>
      <c r="L762" s="5"/>
    </row>
    <row r="763" spans="1:12" ht="12.75">
      <c r="A763" s="246"/>
      <c r="B763" s="118"/>
      <c r="C763" s="247"/>
      <c r="D763" s="131" t="str">
        <f t="shared" si="10"/>
        <v/>
      </c>
      <c r="E763" s="131" t="str">
        <f t="shared" si="14"/>
        <v/>
      </c>
      <c r="F763" s="5"/>
      <c r="G763" s="5"/>
      <c r="H763" s="5"/>
      <c r="I763" s="5"/>
      <c r="J763" s="5"/>
      <c r="K763" s="5"/>
      <c r="L763" s="5"/>
    </row>
    <row r="764" spans="1:12" ht="12.75">
      <c r="A764" s="246"/>
      <c r="B764" s="118"/>
      <c r="C764" s="247"/>
      <c r="D764" s="131" t="str">
        <f t="shared" si="10"/>
        <v/>
      </c>
      <c r="E764" s="131" t="str">
        <f t="shared" si="14"/>
        <v/>
      </c>
      <c r="F764" s="5"/>
      <c r="G764" s="5"/>
      <c r="H764" s="5"/>
      <c r="I764" s="5"/>
      <c r="J764" s="5"/>
      <c r="K764" s="5"/>
      <c r="L764" s="5"/>
    </row>
    <row r="765" spans="1:12" ht="12.75">
      <c r="A765" s="246"/>
      <c r="B765" s="118"/>
      <c r="C765" s="247"/>
      <c r="D765" s="131" t="str">
        <f t="shared" si="10"/>
        <v/>
      </c>
      <c r="E765" s="131" t="str">
        <f t="shared" si="14"/>
        <v/>
      </c>
      <c r="F765" s="5"/>
      <c r="G765" s="5"/>
      <c r="H765" s="5"/>
      <c r="I765" s="5"/>
      <c r="J765" s="5"/>
      <c r="K765" s="5"/>
      <c r="L765" s="5"/>
    </row>
    <row r="766" spans="1:12" ht="12.75">
      <c r="A766" s="246"/>
      <c r="B766" s="118"/>
      <c r="C766" s="247"/>
      <c r="D766" s="131" t="str">
        <f t="shared" si="10"/>
        <v/>
      </c>
      <c r="E766" s="131" t="str">
        <f t="shared" si="14"/>
        <v/>
      </c>
      <c r="F766" s="5"/>
      <c r="G766" s="5"/>
      <c r="H766" s="5"/>
      <c r="I766" s="5"/>
      <c r="J766" s="5"/>
      <c r="K766" s="5"/>
      <c r="L766" s="5"/>
    </row>
    <row r="767" spans="1:12" ht="12.75">
      <c r="A767" s="246"/>
      <c r="B767" s="118"/>
      <c r="C767" s="247"/>
      <c r="D767" s="131" t="str">
        <f t="shared" si="10"/>
        <v/>
      </c>
      <c r="E767" s="131" t="str">
        <f t="shared" si="14"/>
        <v/>
      </c>
      <c r="F767" s="5"/>
      <c r="G767" s="5"/>
      <c r="H767" s="5"/>
      <c r="I767" s="5"/>
      <c r="J767" s="5"/>
      <c r="K767" s="5"/>
      <c r="L767" s="5"/>
    </row>
    <row r="768" spans="1:12" ht="12.75">
      <c r="A768" s="246"/>
      <c r="B768" s="118"/>
      <c r="C768" s="247"/>
      <c r="D768" s="131" t="str">
        <f t="shared" si="10"/>
        <v/>
      </c>
      <c r="E768" s="131" t="str">
        <f t="shared" si="14"/>
        <v/>
      </c>
      <c r="F768" s="5"/>
      <c r="G768" s="5"/>
      <c r="H768" s="5"/>
      <c r="I768" s="5"/>
      <c r="J768" s="5"/>
      <c r="K768" s="5"/>
      <c r="L768" s="5"/>
    </row>
    <row r="769" spans="1:12" ht="12.75">
      <c r="A769" s="246"/>
      <c r="B769" s="118"/>
      <c r="C769" s="247"/>
      <c r="D769" s="131" t="str">
        <f t="shared" si="10"/>
        <v/>
      </c>
      <c r="E769" s="131" t="str">
        <f t="shared" si="14"/>
        <v/>
      </c>
      <c r="F769" s="5"/>
      <c r="G769" s="5"/>
      <c r="H769" s="5"/>
      <c r="I769" s="5"/>
      <c r="J769" s="5"/>
      <c r="K769" s="5"/>
      <c r="L769" s="5"/>
    </row>
    <row r="770" spans="1:12" ht="12.75">
      <c r="A770" s="246"/>
      <c r="B770" s="118"/>
      <c r="C770" s="247"/>
      <c r="D770" s="131" t="str">
        <f t="shared" si="10"/>
        <v/>
      </c>
      <c r="E770" s="131" t="str">
        <f t="shared" si="14"/>
        <v/>
      </c>
      <c r="F770" s="5"/>
      <c r="G770" s="5"/>
      <c r="H770" s="5"/>
      <c r="I770" s="5"/>
      <c r="J770" s="5"/>
      <c r="K770" s="5"/>
      <c r="L770" s="5"/>
    </row>
    <row r="771" spans="1:12" ht="12.75">
      <c r="A771" s="246"/>
      <c r="B771" s="118"/>
      <c r="C771" s="247"/>
      <c r="D771" s="131" t="str">
        <f t="shared" ref="D771:D1003" si="15">IFERROR(C771/(B771*$F$4),"")</f>
        <v/>
      </c>
      <c r="E771" s="131" t="str">
        <f t="shared" si="14"/>
        <v/>
      </c>
      <c r="F771" s="5"/>
      <c r="G771" s="5"/>
      <c r="H771" s="5"/>
      <c r="I771" s="5"/>
      <c r="J771" s="5"/>
      <c r="K771" s="5"/>
      <c r="L771" s="5"/>
    </row>
    <row r="772" spans="1:12" ht="12.75">
      <c r="A772" s="246"/>
      <c r="B772" s="118"/>
      <c r="C772" s="247"/>
      <c r="D772" s="131" t="str">
        <f t="shared" si="15"/>
        <v/>
      </c>
      <c r="E772" s="131" t="str">
        <f t="shared" si="14"/>
        <v/>
      </c>
      <c r="F772" s="5"/>
      <c r="G772" s="5"/>
      <c r="H772" s="5"/>
      <c r="I772" s="5"/>
      <c r="J772" s="5"/>
      <c r="K772" s="5"/>
      <c r="L772" s="5"/>
    </row>
    <row r="773" spans="1:12" ht="12.75">
      <c r="A773" s="246"/>
      <c r="B773" s="118"/>
      <c r="C773" s="247"/>
      <c r="D773" s="131" t="str">
        <f t="shared" si="15"/>
        <v/>
      </c>
      <c r="E773" s="131" t="str">
        <f t="shared" si="14"/>
        <v/>
      </c>
      <c r="F773" s="5"/>
      <c r="G773" s="5"/>
      <c r="H773" s="5"/>
      <c r="I773" s="5"/>
      <c r="J773" s="5"/>
      <c r="K773" s="5"/>
      <c r="L773" s="5"/>
    </row>
    <row r="774" spans="1:12" ht="12.75">
      <c r="A774" s="246"/>
      <c r="B774" s="118"/>
      <c r="C774" s="247"/>
      <c r="D774" s="131" t="str">
        <f t="shared" si="15"/>
        <v/>
      </c>
      <c r="E774" s="131" t="str">
        <f t="shared" si="14"/>
        <v/>
      </c>
      <c r="F774" s="5"/>
      <c r="G774" s="5"/>
      <c r="H774" s="5"/>
      <c r="I774" s="5"/>
      <c r="J774" s="5"/>
      <c r="K774" s="5"/>
      <c r="L774" s="5"/>
    </row>
    <row r="775" spans="1:12" ht="12.75">
      <c r="A775" s="246"/>
      <c r="B775" s="118"/>
      <c r="C775" s="247"/>
      <c r="D775" s="131" t="str">
        <f t="shared" si="15"/>
        <v/>
      </c>
      <c r="E775" s="131" t="str">
        <f t="shared" ref="E775:E838" si="16">IF(ISBLANK(C775),"",POWER(D775/2,2))</f>
        <v/>
      </c>
      <c r="F775" s="5"/>
      <c r="G775" s="5"/>
      <c r="H775" s="5"/>
      <c r="I775" s="5"/>
      <c r="J775" s="5"/>
      <c r="K775" s="5"/>
      <c r="L775" s="5"/>
    </row>
    <row r="776" spans="1:12" ht="12.75">
      <c r="A776" s="246"/>
      <c r="B776" s="118"/>
      <c r="C776" s="247"/>
      <c r="D776" s="131" t="str">
        <f t="shared" si="15"/>
        <v/>
      </c>
      <c r="E776" s="131" t="str">
        <f t="shared" si="16"/>
        <v/>
      </c>
      <c r="F776" s="5"/>
      <c r="G776" s="5"/>
      <c r="H776" s="5"/>
      <c r="I776" s="5"/>
      <c r="J776" s="5"/>
      <c r="K776" s="5"/>
      <c r="L776" s="5"/>
    </row>
    <row r="777" spans="1:12" ht="12.75">
      <c r="A777" s="246"/>
      <c r="B777" s="118"/>
      <c r="C777" s="247"/>
      <c r="D777" s="131" t="str">
        <f t="shared" si="15"/>
        <v/>
      </c>
      <c r="E777" s="131" t="str">
        <f t="shared" si="16"/>
        <v/>
      </c>
      <c r="F777" s="5"/>
      <c r="G777" s="5"/>
      <c r="H777" s="5"/>
      <c r="I777" s="5"/>
      <c r="J777" s="5"/>
      <c r="K777" s="5"/>
      <c r="L777" s="5"/>
    </row>
    <row r="778" spans="1:12" ht="12.75">
      <c r="A778" s="246"/>
      <c r="B778" s="118"/>
      <c r="C778" s="247"/>
      <c r="D778" s="131" t="str">
        <f t="shared" si="15"/>
        <v/>
      </c>
      <c r="E778" s="131" t="str">
        <f t="shared" si="16"/>
        <v/>
      </c>
      <c r="F778" s="5"/>
      <c r="G778" s="5"/>
      <c r="H778" s="5"/>
      <c r="I778" s="5"/>
      <c r="J778" s="5"/>
      <c r="K778" s="5"/>
      <c r="L778" s="5"/>
    </row>
    <row r="779" spans="1:12" ht="12.75">
      <c r="A779" s="246"/>
      <c r="B779" s="118"/>
      <c r="C779" s="247"/>
      <c r="D779" s="131" t="str">
        <f t="shared" si="15"/>
        <v/>
      </c>
      <c r="E779" s="131" t="str">
        <f t="shared" si="16"/>
        <v/>
      </c>
      <c r="F779" s="5"/>
      <c r="G779" s="5"/>
      <c r="H779" s="5"/>
      <c r="I779" s="5"/>
      <c r="J779" s="5"/>
      <c r="K779" s="5"/>
      <c r="L779" s="5"/>
    </row>
    <row r="780" spans="1:12" ht="12.75">
      <c r="A780" s="246"/>
      <c r="B780" s="118"/>
      <c r="C780" s="247"/>
      <c r="D780" s="131" t="str">
        <f t="shared" si="15"/>
        <v/>
      </c>
      <c r="E780" s="131" t="str">
        <f t="shared" si="16"/>
        <v/>
      </c>
      <c r="F780" s="5"/>
      <c r="G780" s="5"/>
      <c r="H780" s="5"/>
      <c r="I780" s="5"/>
      <c r="J780" s="5"/>
      <c r="K780" s="5"/>
      <c r="L780" s="5"/>
    </row>
    <row r="781" spans="1:12" ht="12.75">
      <c r="A781" s="246"/>
      <c r="B781" s="118"/>
      <c r="C781" s="247"/>
      <c r="D781" s="131" t="str">
        <f t="shared" si="15"/>
        <v/>
      </c>
      <c r="E781" s="131" t="str">
        <f t="shared" si="16"/>
        <v/>
      </c>
      <c r="F781" s="5"/>
      <c r="G781" s="5"/>
      <c r="H781" s="5"/>
      <c r="I781" s="5"/>
      <c r="J781" s="5"/>
      <c r="K781" s="5"/>
      <c r="L781" s="5"/>
    </row>
    <row r="782" spans="1:12" ht="12.75">
      <c r="A782" s="246"/>
      <c r="B782" s="118"/>
      <c r="C782" s="247"/>
      <c r="D782" s="131" t="str">
        <f t="shared" si="15"/>
        <v/>
      </c>
      <c r="E782" s="131" t="str">
        <f t="shared" si="16"/>
        <v/>
      </c>
      <c r="F782" s="5"/>
      <c r="G782" s="5"/>
      <c r="H782" s="5"/>
      <c r="I782" s="5"/>
      <c r="J782" s="5"/>
      <c r="K782" s="5"/>
      <c r="L782" s="5"/>
    </row>
    <row r="783" spans="1:12" ht="12.75">
      <c r="A783" s="246"/>
      <c r="B783" s="118"/>
      <c r="C783" s="247"/>
      <c r="D783" s="131" t="str">
        <f t="shared" si="15"/>
        <v/>
      </c>
      <c r="E783" s="131" t="str">
        <f t="shared" si="16"/>
        <v/>
      </c>
      <c r="F783" s="5"/>
      <c r="G783" s="5"/>
      <c r="H783" s="5"/>
      <c r="I783" s="5"/>
      <c r="J783" s="5"/>
      <c r="K783" s="5"/>
      <c r="L783" s="5"/>
    </row>
    <row r="784" spans="1:12" ht="12.75">
      <c r="A784" s="246"/>
      <c r="B784" s="118"/>
      <c r="C784" s="247"/>
      <c r="D784" s="131" t="str">
        <f t="shared" si="15"/>
        <v/>
      </c>
      <c r="E784" s="131" t="str">
        <f t="shared" si="16"/>
        <v/>
      </c>
      <c r="F784" s="5"/>
      <c r="G784" s="5"/>
      <c r="H784" s="5"/>
      <c r="I784" s="5"/>
      <c r="J784" s="5"/>
      <c r="K784" s="5"/>
      <c r="L784" s="5"/>
    </row>
    <row r="785" spans="1:12" ht="12.75">
      <c r="A785" s="246"/>
      <c r="B785" s="118"/>
      <c r="C785" s="247"/>
      <c r="D785" s="131" t="str">
        <f t="shared" si="15"/>
        <v/>
      </c>
      <c r="E785" s="131" t="str">
        <f t="shared" si="16"/>
        <v/>
      </c>
      <c r="F785" s="5"/>
      <c r="G785" s="5"/>
      <c r="H785" s="5"/>
      <c r="I785" s="5"/>
      <c r="J785" s="5"/>
      <c r="K785" s="5"/>
      <c r="L785" s="5"/>
    </row>
    <row r="786" spans="1:12" ht="12.75">
      <c r="A786" s="246"/>
      <c r="B786" s="118"/>
      <c r="C786" s="247"/>
      <c r="D786" s="131" t="str">
        <f t="shared" si="15"/>
        <v/>
      </c>
      <c r="E786" s="131" t="str">
        <f t="shared" si="16"/>
        <v/>
      </c>
      <c r="F786" s="5"/>
      <c r="G786" s="5"/>
      <c r="H786" s="5"/>
      <c r="I786" s="5"/>
      <c r="J786" s="5"/>
      <c r="K786" s="5"/>
      <c r="L786" s="5"/>
    </row>
    <row r="787" spans="1:12" ht="12.75">
      <c r="A787" s="246"/>
      <c r="B787" s="118"/>
      <c r="C787" s="247"/>
      <c r="D787" s="131" t="str">
        <f t="shared" si="15"/>
        <v/>
      </c>
      <c r="E787" s="131" t="str">
        <f t="shared" si="16"/>
        <v/>
      </c>
      <c r="F787" s="5"/>
      <c r="G787" s="5"/>
      <c r="H787" s="5"/>
      <c r="I787" s="5"/>
      <c r="J787" s="5"/>
      <c r="K787" s="5"/>
      <c r="L787" s="5"/>
    </row>
    <row r="788" spans="1:12" ht="12.75">
      <c r="A788" s="246"/>
      <c r="B788" s="118"/>
      <c r="C788" s="247"/>
      <c r="D788" s="131" t="str">
        <f t="shared" si="15"/>
        <v/>
      </c>
      <c r="E788" s="131" t="str">
        <f t="shared" si="16"/>
        <v/>
      </c>
      <c r="F788" s="5"/>
      <c r="G788" s="5"/>
      <c r="H788" s="5"/>
      <c r="I788" s="5"/>
      <c r="J788" s="5"/>
      <c r="K788" s="5"/>
      <c r="L788" s="5"/>
    </row>
    <row r="789" spans="1:12" ht="12.75">
      <c r="A789" s="246"/>
      <c r="B789" s="118"/>
      <c r="C789" s="247"/>
      <c r="D789" s="131" t="str">
        <f t="shared" si="15"/>
        <v/>
      </c>
      <c r="E789" s="131" t="str">
        <f t="shared" si="16"/>
        <v/>
      </c>
      <c r="F789" s="5"/>
      <c r="G789" s="5"/>
      <c r="H789" s="5"/>
      <c r="I789" s="5"/>
      <c r="J789" s="5"/>
      <c r="K789" s="5"/>
      <c r="L789" s="5"/>
    </row>
    <row r="790" spans="1:12" ht="12.75">
      <c r="A790" s="246"/>
      <c r="B790" s="118"/>
      <c r="C790" s="247"/>
      <c r="D790" s="131" t="str">
        <f t="shared" si="15"/>
        <v/>
      </c>
      <c r="E790" s="131" t="str">
        <f t="shared" si="16"/>
        <v/>
      </c>
      <c r="F790" s="5"/>
      <c r="G790" s="5"/>
      <c r="H790" s="5"/>
      <c r="I790" s="5"/>
      <c r="J790" s="5"/>
      <c r="K790" s="5"/>
      <c r="L790" s="5"/>
    </row>
    <row r="791" spans="1:12" ht="12.75">
      <c r="A791" s="246"/>
      <c r="B791" s="118"/>
      <c r="C791" s="247"/>
      <c r="D791" s="131" t="str">
        <f t="shared" si="15"/>
        <v/>
      </c>
      <c r="E791" s="131" t="str">
        <f t="shared" si="16"/>
        <v/>
      </c>
      <c r="F791" s="5"/>
      <c r="G791" s="5"/>
      <c r="H791" s="5"/>
      <c r="I791" s="5"/>
      <c r="J791" s="5"/>
      <c r="K791" s="5"/>
      <c r="L791" s="5"/>
    </row>
    <row r="792" spans="1:12" ht="12.75">
      <c r="A792" s="246"/>
      <c r="B792" s="118"/>
      <c r="C792" s="247"/>
      <c r="D792" s="131" t="str">
        <f t="shared" si="15"/>
        <v/>
      </c>
      <c r="E792" s="131" t="str">
        <f t="shared" si="16"/>
        <v/>
      </c>
      <c r="F792" s="5"/>
      <c r="G792" s="5"/>
      <c r="H792" s="5"/>
      <c r="I792" s="5"/>
      <c r="J792" s="5"/>
      <c r="K792" s="5"/>
      <c r="L792" s="5"/>
    </row>
    <row r="793" spans="1:12" ht="12.75">
      <c r="A793" s="246"/>
      <c r="B793" s="118"/>
      <c r="C793" s="247"/>
      <c r="D793" s="131" t="str">
        <f t="shared" si="15"/>
        <v/>
      </c>
      <c r="E793" s="131" t="str">
        <f t="shared" si="16"/>
        <v/>
      </c>
      <c r="F793" s="5"/>
      <c r="G793" s="5"/>
      <c r="H793" s="5"/>
      <c r="I793" s="5"/>
      <c r="J793" s="5"/>
      <c r="K793" s="5"/>
      <c r="L793" s="5"/>
    </row>
    <row r="794" spans="1:12" ht="12.75">
      <c r="A794" s="246"/>
      <c r="B794" s="118"/>
      <c r="C794" s="247"/>
      <c r="D794" s="131" t="str">
        <f t="shared" si="15"/>
        <v/>
      </c>
      <c r="E794" s="131" t="str">
        <f t="shared" si="16"/>
        <v/>
      </c>
      <c r="F794" s="5"/>
      <c r="G794" s="5"/>
      <c r="H794" s="5"/>
      <c r="I794" s="5"/>
      <c r="J794" s="5"/>
      <c r="K794" s="5"/>
      <c r="L794" s="5"/>
    </row>
    <row r="795" spans="1:12" ht="12.75">
      <c r="A795" s="246"/>
      <c r="B795" s="118"/>
      <c r="C795" s="247"/>
      <c r="D795" s="131" t="str">
        <f t="shared" si="15"/>
        <v/>
      </c>
      <c r="E795" s="131" t="str">
        <f t="shared" si="16"/>
        <v/>
      </c>
      <c r="F795" s="5"/>
      <c r="G795" s="5"/>
      <c r="H795" s="5"/>
      <c r="I795" s="5"/>
      <c r="J795" s="5"/>
      <c r="K795" s="5"/>
      <c r="L795" s="5"/>
    </row>
    <row r="796" spans="1:12" ht="12.75">
      <c r="A796" s="246"/>
      <c r="B796" s="118"/>
      <c r="C796" s="247"/>
      <c r="D796" s="131" t="str">
        <f t="shared" si="15"/>
        <v/>
      </c>
      <c r="E796" s="131" t="str">
        <f t="shared" si="16"/>
        <v/>
      </c>
      <c r="F796" s="5"/>
      <c r="G796" s="5"/>
      <c r="H796" s="5"/>
      <c r="I796" s="5"/>
      <c r="J796" s="5"/>
      <c r="K796" s="5"/>
      <c r="L796" s="5"/>
    </row>
    <row r="797" spans="1:12" ht="12.75">
      <c r="A797" s="246"/>
      <c r="B797" s="118"/>
      <c r="C797" s="247"/>
      <c r="D797" s="131" t="str">
        <f t="shared" si="15"/>
        <v/>
      </c>
      <c r="E797" s="131" t="str">
        <f t="shared" si="16"/>
        <v/>
      </c>
      <c r="F797" s="5"/>
      <c r="G797" s="5"/>
      <c r="H797" s="5"/>
      <c r="I797" s="5"/>
      <c r="J797" s="5"/>
      <c r="K797" s="5"/>
      <c r="L797" s="5"/>
    </row>
    <row r="798" spans="1:12" ht="12.75">
      <c r="A798" s="246"/>
      <c r="B798" s="118"/>
      <c r="C798" s="247"/>
      <c r="D798" s="131" t="str">
        <f t="shared" si="15"/>
        <v/>
      </c>
      <c r="E798" s="131" t="str">
        <f t="shared" si="16"/>
        <v/>
      </c>
      <c r="F798" s="5"/>
      <c r="G798" s="5"/>
      <c r="H798" s="5"/>
      <c r="I798" s="5"/>
      <c r="J798" s="5"/>
      <c r="K798" s="5"/>
      <c r="L798" s="5"/>
    </row>
    <row r="799" spans="1:12" ht="12.75">
      <c r="A799" s="246"/>
      <c r="B799" s="118"/>
      <c r="C799" s="247"/>
      <c r="D799" s="131" t="str">
        <f t="shared" si="15"/>
        <v/>
      </c>
      <c r="E799" s="131" t="str">
        <f t="shared" si="16"/>
        <v/>
      </c>
      <c r="F799" s="5"/>
      <c r="G799" s="5"/>
      <c r="H799" s="5"/>
      <c r="I799" s="5"/>
      <c r="J799" s="5"/>
      <c r="K799" s="5"/>
      <c r="L799" s="5"/>
    </row>
    <row r="800" spans="1:12" ht="12.75">
      <c r="A800" s="246"/>
      <c r="B800" s="118"/>
      <c r="C800" s="247"/>
      <c r="D800" s="131" t="str">
        <f t="shared" si="15"/>
        <v/>
      </c>
      <c r="E800" s="131" t="str">
        <f t="shared" si="16"/>
        <v/>
      </c>
      <c r="F800" s="5"/>
      <c r="G800" s="5"/>
      <c r="H800" s="5"/>
      <c r="I800" s="5"/>
      <c r="J800" s="5"/>
      <c r="K800" s="5"/>
      <c r="L800" s="5"/>
    </row>
    <row r="801" spans="1:12" ht="12.75">
      <c r="A801" s="246"/>
      <c r="B801" s="118"/>
      <c r="C801" s="247"/>
      <c r="D801" s="131" t="str">
        <f t="shared" si="15"/>
        <v/>
      </c>
      <c r="E801" s="131" t="str">
        <f t="shared" si="16"/>
        <v/>
      </c>
      <c r="F801" s="5"/>
      <c r="G801" s="5"/>
      <c r="H801" s="5"/>
      <c r="I801" s="5"/>
      <c r="J801" s="5"/>
      <c r="K801" s="5"/>
      <c r="L801" s="5"/>
    </row>
    <row r="802" spans="1:12" ht="12.75">
      <c r="A802" s="246"/>
      <c r="B802" s="118"/>
      <c r="C802" s="247"/>
      <c r="D802" s="131" t="str">
        <f t="shared" si="15"/>
        <v/>
      </c>
      <c r="E802" s="131" t="str">
        <f t="shared" si="16"/>
        <v/>
      </c>
      <c r="F802" s="5"/>
      <c r="G802" s="5"/>
      <c r="H802" s="5"/>
      <c r="I802" s="5"/>
      <c r="J802" s="5"/>
      <c r="K802" s="5"/>
      <c r="L802" s="5"/>
    </row>
    <row r="803" spans="1:12" ht="12.75">
      <c r="A803" s="246"/>
      <c r="B803" s="118"/>
      <c r="C803" s="247"/>
      <c r="D803" s="131" t="str">
        <f t="shared" si="15"/>
        <v/>
      </c>
      <c r="E803" s="131" t="str">
        <f t="shared" si="16"/>
        <v/>
      </c>
      <c r="F803" s="5"/>
      <c r="G803" s="5"/>
      <c r="H803" s="5"/>
      <c r="I803" s="5"/>
      <c r="J803" s="5"/>
      <c r="K803" s="5"/>
      <c r="L803" s="5"/>
    </row>
    <row r="804" spans="1:12" ht="12.75">
      <c r="A804" s="246"/>
      <c r="B804" s="118"/>
      <c r="C804" s="247"/>
      <c r="D804" s="131" t="str">
        <f t="shared" si="15"/>
        <v/>
      </c>
      <c r="E804" s="131" t="str">
        <f t="shared" si="16"/>
        <v/>
      </c>
      <c r="F804" s="5"/>
      <c r="G804" s="5"/>
      <c r="H804" s="5"/>
      <c r="I804" s="5"/>
      <c r="J804" s="5"/>
      <c r="K804" s="5"/>
      <c r="L804" s="5"/>
    </row>
    <row r="805" spans="1:12" ht="12.75">
      <c r="A805" s="246"/>
      <c r="B805" s="118"/>
      <c r="C805" s="247"/>
      <c r="D805" s="131" t="str">
        <f t="shared" si="15"/>
        <v/>
      </c>
      <c r="E805" s="131" t="str">
        <f t="shared" si="16"/>
        <v/>
      </c>
      <c r="F805" s="5"/>
      <c r="G805" s="5"/>
      <c r="H805" s="5"/>
      <c r="I805" s="5"/>
      <c r="J805" s="5"/>
      <c r="K805" s="5"/>
      <c r="L805" s="5"/>
    </row>
    <row r="806" spans="1:12" ht="12.75">
      <c r="A806" s="246"/>
      <c r="B806" s="118"/>
      <c r="C806" s="247"/>
      <c r="D806" s="131" t="str">
        <f t="shared" si="15"/>
        <v/>
      </c>
      <c r="E806" s="131" t="str">
        <f t="shared" si="16"/>
        <v/>
      </c>
      <c r="F806" s="5"/>
      <c r="G806" s="5"/>
      <c r="H806" s="5"/>
      <c r="I806" s="5"/>
      <c r="J806" s="5"/>
      <c r="K806" s="5"/>
      <c r="L806" s="5"/>
    </row>
    <row r="807" spans="1:12" ht="12.75">
      <c r="A807" s="246"/>
      <c r="B807" s="118"/>
      <c r="C807" s="247"/>
      <c r="D807" s="131" t="str">
        <f t="shared" si="15"/>
        <v/>
      </c>
      <c r="E807" s="131" t="str">
        <f t="shared" si="16"/>
        <v/>
      </c>
      <c r="F807" s="5"/>
      <c r="G807" s="5"/>
      <c r="H807" s="5"/>
      <c r="I807" s="5"/>
      <c r="J807" s="5"/>
      <c r="K807" s="5"/>
      <c r="L807" s="5"/>
    </row>
    <row r="808" spans="1:12" ht="12.75">
      <c r="A808" s="246"/>
      <c r="B808" s="118"/>
      <c r="C808" s="247"/>
      <c r="D808" s="131" t="str">
        <f t="shared" si="15"/>
        <v/>
      </c>
      <c r="E808" s="131" t="str">
        <f t="shared" si="16"/>
        <v/>
      </c>
      <c r="F808" s="5"/>
      <c r="G808" s="5"/>
      <c r="H808" s="5"/>
      <c r="I808" s="5"/>
      <c r="J808" s="5"/>
      <c r="K808" s="5"/>
      <c r="L808" s="5"/>
    </row>
    <row r="809" spans="1:12" ht="12.75">
      <c r="A809" s="246"/>
      <c r="B809" s="118"/>
      <c r="C809" s="247"/>
      <c r="D809" s="131" t="str">
        <f t="shared" si="15"/>
        <v/>
      </c>
      <c r="E809" s="131" t="str">
        <f t="shared" si="16"/>
        <v/>
      </c>
      <c r="F809" s="5"/>
      <c r="G809" s="5"/>
      <c r="H809" s="5"/>
      <c r="I809" s="5"/>
      <c r="J809" s="5"/>
      <c r="K809" s="5"/>
      <c r="L809" s="5"/>
    </row>
    <row r="810" spans="1:12" ht="12.75">
      <c r="A810" s="246"/>
      <c r="B810" s="118"/>
      <c r="C810" s="247"/>
      <c r="D810" s="131" t="str">
        <f t="shared" si="15"/>
        <v/>
      </c>
      <c r="E810" s="131" t="str">
        <f t="shared" si="16"/>
        <v/>
      </c>
      <c r="F810" s="5"/>
      <c r="G810" s="5"/>
      <c r="H810" s="5"/>
      <c r="I810" s="5"/>
      <c r="J810" s="5"/>
      <c r="K810" s="5"/>
      <c r="L810" s="5"/>
    </row>
    <row r="811" spans="1:12" ht="12.75">
      <c r="A811" s="246"/>
      <c r="B811" s="118"/>
      <c r="C811" s="247"/>
      <c r="D811" s="131" t="str">
        <f t="shared" si="15"/>
        <v/>
      </c>
      <c r="E811" s="131" t="str">
        <f t="shared" si="16"/>
        <v/>
      </c>
      <c r="F811" s="5"/>
      <c r="G811" s="5"/>
      <c r="H811" s="5"/>
      <c r="I811" s="5"/>
      <c r="J811" s="5"/>
      <c r="K811" s="5"/>
      <c r="L811" s="5"/>
    </row>
    <row r="812" spans="1:12" ht="12.75">
      <c r="A812" s="246"/>
      <c r="B812" s="118"/>
      <c r="C812" s="247"/>
      <c r="D812" s="131" t="str">
        <f t="shared" si="15"/>
        <v/>
      </c>
      <c r="E812" s="131" t="str">
        <f t="shared" si="16"/>
        <v/>
      </c>
      <c r="F812" s="5"/>
      <c r="G812" s="5"/>
      <c r="H812" s="5"/>
      <c r="I812" s="5"/>
      <c r="J812" s="5"/>
      <c r="K812" s="5"/>
      <c r="L812" s="5"/>
    </row>
    <row r="813" spans="1:12" ht="12.75">
      <c r="A813" s="246"/>
      <c r="B813" s="118"/>
      <c r="C813" s="247"/>
      <c r="D813" s="131" t="str">
        <f t="shared" si="15"/>
        <v/>
      </c>
      <c r="E813" s="131" t="str">
        <f t="shared" si="16"/>
        <v/>
      </c>
      <c r="F813" s="5"/>
      <c r="G813" s="5"/>
      <c r="H813" s="5"/>
      <c r="I813" s="5"/>
      <c r="J813" s="5"/>
      <c r="K813" s="5"/>
      <c r="L813" s="5"/>
    </row>
    <row r="814" spans="1:12" ht="12.75">
      <c r="A814" s="246"/>
      <c r="B814" s="118"/>
      <c r="C814" s="247"/>
      <c r="D814" s="131" t="str">
        <f t="shared" si="15"/>
        <v/>
      </c>
      <c r="E814" s="131" t="str">
        <f t="shared" si="16"/>
        <v/>
      </c>
      <c r="F814" s="5"/>
      <c r="G814" s="5"/>
      <c r="H814" s="5"/>
      <c r="I814" s="5"/>
      <c r="J814" s="5"/>
      <c r="K814" s="5"/>
      <c r="L814" s="5"/>
    </row>
    <row r="815" spans="1:12" ht="12.75">
      <c r="A815" s="246"/>
      <c r="B815" s="118"/>
      <c r="C815" s="247"/>
      <c r="D815" s="131" t="str">
        <f t="shared" si="15"/>
        <v/>
      </c>
      <c r="E815" s="131" t="str">
        <f t="shared" si="16"/>
        <v/>
      </c>
      <c r="F815" s="5"/>
      <c r="G815" s="5"/>
      <c r="H815" s="5"/>
      <c r="I815" s="5"/>
      <c r="J815" s="5"/>
      <c r="K815" s="5"/>
      <c r="L815" s="5"/>
    </row>
    <row r="816" spans="1:12" ht="12.75">
      <c r="A816" s="246"/>
      <c r="B816" s="118"/>
      <c r="C816" s="247"/>
      <c r="D816" s="131" t="str">
        <f t="shared" si="15"/>
        <v/>
      </c>
      <c r="E816" s="131" t="str">
        <f t="shared" si="16"/>
        <v/>
      </c>
      <c r="F816" s="5"/>
      <c r="G816" s="5"/>
      <c r="H816" s="5"/>
      <c r="I816" s="5"/>
      <c r="J816" s="5"/>
      <c r="K816" s="5"/>
      <c r="L816" s="5"/>
    </row>
    <row r="817" spans="1:12" ht="12.75">
      <c r="A817" s="246"/>
      <c r="B817" s="118"/>
      <c r="C817" s="247"/>
      <c r="D817" s="131" t="str">
        <f t="shared" si="15"/>
        <v/>
      </c>
      <c r="E817" s="131" t="str">
        <f t="shared" si="16"/>
        <v/>
      </c>
      <c r="F817" s="5"/>
      <c r="G817" s="5"/>
      <c r="H817" s="5"/>
      <c r="I817" s="5"/>
      <c r="J817" s="5"/>
      <c r="K817" s="5"/>
      <c r="L817" s="5"/>
    </row>
    <row r="818" spans="1:12" ht="12.75">
      <c r="A818" s="246"/>
      <c r="B818" s="118"/>
      <c r="C818" s="247"/>
      <c r="D818" s="131" t="str">
        <f t="shared" si="15"/>
        <v/>
      </c>
      <c r="E818" s="131" t="str">
        <f t="shared" si="16"/>
        <v/>
      </c>
      <c r="F818" s="5"/>
      <c r="G818" s="5"/>
      <c r="H818" s="5"/>
      <c r="I818" s="5"/>
      <c r="J818" s="5"/>
      <c r="K818" s="5"/>
      <c r="L818" s="5"/>
    </row>
    <row r="819" spans="1:12" ht="12.75">
      <c r="A819" s="246"/>
      <c r="B819" s="118"/>
      <c r="C819" s="247"/>
      <c r="D819" s="131" t="str">
        <f t="shared" si="15"/>
        <v/>
      </c>
      <c r="E819" s="131" t="str">
        <f t="shared" si="16"/>
        <v/>
      </c>
      <c r="F819" s="5"/>
      <c r="G819" s="5"/>
      <c r="H819" s="5"/>
      <c r="I819" s="5"/>
      <c r="J819" s="5"/>
      <c r="K819" s="5"/>
      <c r="L819" s="5"/>
    </row>
    <row r="820" spans="1:12" ht="12.75">
      <c r="A820" s="246"/>
      <c r="B820" s="118"/>
      <c r="C820" s="247"/>
      <c r="D820" s="131" t="str">
        <f t="shared" si="15"/>
        <v/>
      </c>
      <c r="E820" s="131" t="str">
        <f t="shared" si="16"/>
        <v/>
      </c>
      <c r="F820" s="5"/>
      <c r="G820" s="5"/>
      <c r="H820" s="5"/>
      <c r="I820" s="5"/>
      <c r="J820" s="5"/>
      <c r="K820" s="5"/>
      <c r="L820" s="5"/>
    </row>
    <row r="821" spans="1:12" ht="12.75">
      <c r="A821" s="246"/>
      <c r="B821" s="118"/>
      <c r="C821" s="247"/>
      <c r="D821" s="131" t="str">
        <f t="shared" si="15"/>
        <v/>
      </c>
      <c r="E821" s="131" t="str">
        <f t="shared" si="16"/>
        <v/>
      </c>
      <c r="F821" s="5"/>
      <c r="G821" s="5"/>
      <c r="H821" s="5"/>
      <c r="I821" s="5"/>
      <c r="J821" s="5"/>
      <c r="K821" s="5"/>
      <c r="L821" s="5"/>
    </row>
    <row r="822" spans="1:12" ht="12.75">
      <c r="A822" s="246"/>
      <c r="B822" s="118"/>
      <c r="C822" s="247"/>
      <c r="D822" s="131" t="str">
        <f t="shared" si="15"/>
        <v/>
      </c>
      <c r="E822" s="131" t="str">
        <f t="shared" si="16"/>
        <v/>
      </c>
      <c r="F822" s="5"/>
      <c r="G822" s="5"/>
      <c r="H822" s="5"/>
      <c r="I822" s="5"/>
      <c r="J822" s="5"/>
      <c r="K822" s="5"/>
      <c r="L822" s="5"/>
    </row>
    <row r="823" spans="1:12" ht="12.75">
      <c r="A823" s="246"/>
      <c r="B823" s="118"/>
      <c r="C823" s="247"/>
      <c r="D823" s="131" t="str">
        <f t="shared" si="15"/>
        <v/>
      </c>
      <c r="E823" s="131" t="str">
        <f t="shared" si="16"/>
        <v/>
      </c>
      <c r="F823" s="5"/>
      <c r="G823" s="5"/>
      <c r="H823" s="5"/>
      <c r="I823" s="5"/>
      <c r="J823" s="5"/>
      <c r="K823" s="5"/>
      <c r="L823" s="5"/>
    </row>
    <row r="824" spans="1:12" ht="12.75">
      <c r="A824" s="246"/>
      <c r="B824" s="118"/>
      <c r="C824" s="247"/>
      <c r="D824" s="131" t="str">
        <f t="shared" si="15"/>
        <v/>
      </c>
      <c r="E824" s="131" t="str">
        <f t="shared" si="16"/>
        <v/>
      </c>
      <c r="F824" s="5"/>
      <c r="G824" s="5"/>
      <c r="H824" s="5"/>
      <c r="I824" s="5"/>
      <c r="J824" s="5"/>
      <c r="K824" s="5"/>
      <c r="L824" s="5"/>
    </row>
    <row r="825" spans="1:12" ht="12.75">
      <c r="A825" s="246"/>
      <c r="B825" s="118"/>
      <c r="C825" s="247"/>
      <c r="D825" s="131" t="str">
        <f t="shared" si="15"/>
        <v/>
      </c>
      <c r="E825" s="131" t="str">
        <f t="shared" si="16"/>
        <v/>
      </c>
      <c r="F825" s="5"/>
      <c r="G825" s="5"/>
      <c r="H825" s="5"/>
      <c r="I825" s="5"/>
      <c r="J825" s="5"/>
      <c r="K825" s="5"/>
      <c r="L825" s="5"/>
    </row>
    <row r="826" spans="1:12" ht="12.75">
      <c r="A826" s="246"/>
      <c r="B826" s="118"/>
      <c r="C826" s="247"/>
      <c r="D826" s="131" t="str">
        <f t="shared" si="15"/>
        <v/>
      </c>
      <c r="E826" s="131" t="str">
        <f t="shared" si="16"/>
        <v/>
      </c>
      <c r="F826" s="5"/>
      <c r="G826" s="5"/>
      <c r="H826" s="5"/>
      <c r="I826" s="5"/>
      <c r="J826" s="5"/>
      <c r="K826" s="5"/>
      <c r="L826" s="5"/>
    </row>
    <row r="827" spans="1:12" ht="12.75">
      <c r="A827" s="246"/>
      <c r="B827" s="118"/>
      <c r="C827" s="247"/>
      <c r="D827" s="131" t="str">
        <f t="shared" si="15"/>
        <v/>
      </c>
      <c r="E827" s="131" t="str">
        <f t="shared" si="16"/>
        <v/>
      </c>
      <c r="F827" s="5"/>
      <c r="G827" s="5"/>
      <c r="H827" s="5"/>
      <c r="I827" s="5"/>
      <c r="J827" s="5"/>
      <c r="K827" s="5"/>
      <c r="L827" s="5"/>
    </row>
    <row r="828" spans="1:12" ht="12.75">
      <c r="A828" s="246"/>
      <c r="B828" s="118"/>
      <c r="C828" s="247"/>
      <c r="D828" s="131" t="str">
        <f t="shared" si="15"/>
        <v/>
      </c>
      <c r="E828" s="131" t="str">
        <f t="shared" si="16"/>
        <v/>
      </c>
      <c r="F828" s="5"/>
      <c r="G828" s="5"/>
      <c r="H828" s="5"/>
      <c r="I828" s="5"/>
      <c r="J828" s="5"/>
      <c r="K828" s="5"/>
      <c r="L828" s="5"/>
    </row>
    <row r="829" spans="1:12" ht="12.75">
      <c r="A829" s="246"/>
      <c r="B829" s="118"/>
      <c r="C829" s="247"/>
      <c r="D829" s="131" t="str">
        <f t="shared" si="15"/>
        <v/>
      </c>
      <c r="E829" s="131" t="str">
        <f t="shared" si="16"/>
        <v/>
      </c>
      <c r="F829" s="5"/>
      <c r="G829" s="5"/>
      <c r="H829" s="5"/>
      <c r="I829" s="5"/>
      <c r="J829" s="5"/>
      <c r="K829" s="5"/>
      <c r="L829" s="5"/>
    </row>
    <row r="830" spans="1:12" ht="12.75">
      <c r="A830" s="246"/>
      <c r="B830" s="118"/>
      <c r="C830" s="247"/>
      <c r="D830" s="131" t="str">
        <f t="shared" si="15"/>
        <v/>
      </c>
      <c r="E830" s="131" t="str">
        <f t="shared" si="16"/>
        <v/>
      </c>
      <c r="F830" s="5"/>
      <c r="G830" s="5"/>
      <c r="H830" s="5"/>
      <c r="I830" s="5"/>
      <c r="J830" s="5"/>
      <c r="K830" s="5"/>
      <c r="L830" s="5"/>
    </row>
    <row r="831" spans="1:12" ht="12.75">
      <c r="A831" s="246"/>
      <c r="B831" s="118"/>
      <c r="C831" s="247"/>
      <c r="D831" s="131" t="str">
        <f t="shared" si="15"/>
        <v/>
      </c>
      <c r="E831" s="131" t="str">
        <f t="shared" si="16"/>
        <v/>
      </c>
      <c r="F831" s="5"/>
      <c r="G831" s="5"/>
      <c r="H831" s="5"/>
      <c r="I831" s="5"/>
      <c r="J831" s="5"/>
      <c r="K831" s="5"/>
      <c r="L831" s="5"/>
    </row>
    <row r="832" spans="1:12" ht="12.75">
      <c r="A832" s="246"/>
      <c r="B832" s="118"/>
      <c r="C832" s="247"/>
      <c r="D832" s="131" t="str">
        <f t="shared" si="15"/>
        <v/>
      </c>
      <c r="E832" s="131" t="str">
        <f t="shared" si="16"/>
        <v/>
      </c>
      <c r="F832" s="5"/>
      <c r="G832" s="5"/>
      <c r="H832" s="5"/>
      <c r="I832" s="5"/>
      <c r="J832" s="5"/>
      <c r="K832" s="5"/>
      <c r="L832" s="5"/>
    </row>
    <row r="833" spans="1:12" ht="12.75">
      <c r="A833" s="246"/>
      <c r="B833" s="118"/>
      <c r="C833" s="247"/>
      <c r="D833" s="131" t="str">
        <f t="shared" si="15"/>
        <v/>
      </c>
      <c r="E833" s="131" t="str">
        <f t="shared" si="16"/>
        <v/>
      </c>
      <c r="F833" s="5"/>
      <c r="G833" s="5"/>
      <c r="H833" s="5"/>
      <c r="I833" s="5"/>
      <c r="J833" s="5"/>
      <c r="K833" s="5"/>
      <c r="L833" s="5"/>
    </row>
    <row r="834" spans="1:12" ht="12.75">
      <c r="A834" s="246"/>
      <c r="B834" s="118"/>
      <c r="C834" s="247"/>
      <c r="D834" s="131" t="str">
        <f t="shared" si="15"/>
        <v/>
      </c>
      <c r="E834" s="131" t="str">
        <f t="shared" si="16"/>
        <v/>
      </c>
      <c r="F834" s="5"/>
      <c r="G834" s="5"/>
      <c r="H834" s="5"/>
      <c r="I834" s="5"/>
      <c r="J834" s="5"/>
      <c r="K834" s="5"/>
      <c r="L834" s="5"/>
    </row>
    <row r="835" spans="1:12" ht="12.75">
      <c r="A835" s="246"/>
      <c r="B835" s="118"/>
      <c r="C835" s="247"/>
      <c r="D835" s="131" t="str">
        <f t="shared" si="15"/>
        <v/>
      </c>
      <c r="E835" s="131" t="str">
        <f t="shared" si="16"/>
        <v/>
      </c>
      <c r="F835" s="5"/>
      <c r="G835" s="5"/>
      <c r="H835" s="5"/>
      <c r="I835" s="5"/>
      <c r="J835" s="5"/>
      <c r="K835" s="5"/>
      <c r="L835" s="5"/>
    </row>
    <row r="836" spans="1:12" ht="12.75">
      <c r="A836" s="246"/>
      <c r="B836" s="118"/>
      <c r="C836" s="247"/>
      <c r="D836" s="131" t="str">
        <f t="shared" si="15"/>
        <v/>
      </c>
      <c r="E836" s="131" t="str">
        <f t="shared" si="16"/>
        <v/>
      </c>
      <c r="F836" s="5"/>
      <c r="G836" s="5"/>
      <c r="H836" s="5"/>
      <c r="I836" s="5"/>
      <c r="J836" s="5"/>
      <c r="K836" s="5"/>
      <c r="L836" s="5"/>
    </row>
    <row r="837" spans="1:12" ht="12.75">
      <c r="A837" s="246"/>
      <c r="B837" s="118"/>
      <c r="C837" s="247"/>
      <c r="D837" s="131" t="str">
        <f t="shared" si="15"/>
        <v/>
      </c>
      <c r="E837" s="131" t="str">
        <f t="shared" si="16"/>
        <v/>
      </c>
      <c r="F837" s="5"/>
      <c r="G837" s="5"/>
      <c r="H837" s="5"/>
      <c r="I837" s="5"/>
      <c r="J837" s="5"/>
      <c r="K837" s="5"/>
      <c r="L837" s="5"/>
    </row>
    <row r="838" spans="1:12" ht="12.75">
      <c r="A838" s="246"/>
      <c r="B838" s="118"/>
      <c r="C838" s="247"/>
      <c r="D838" s="131" t="str">
        <f t="shared" si="15"/>
        <v/>
      </c>
      <c r="E838" s="131" t="str">
        <f t="shared" si="16"/>
        <v/>
      </c>
      <c r="F838" s="5"/>
      <c r="G838" s="5"/>
      <c r="H838" s="5"/>
      <c r="I838" s="5"/>
      <c r="J838" s="5"/>
      <c r="K838" s="5"/>
      <c r="L838" s="5"/>
    </row>
    <row r="839" spans="1:12" ht="12.75">
      <c r="A839" s="246"/>
      <c r="B839" s="118"/>
      <c r="C839" s="247"/>
      <c r="D839" s="131" t="str">
        <f t="shared" si="15"/>
        <v/>
      </c>
      <c r="E839" s="131" t="str">
        <f t="shared" ref="E839:E902" si="17">IF(ISBLANK(C839),"",POWER(D839/2,2))</f>
        <v/>
      </c>
      <c r="F839" s="5"/>
      <c r="G839" s="5"/>
      <c r="H839" s="5"/>
      <c r="I839" s="5"/>
      <c r="J839" s="5"/>
      <c r="K839" s="5"/>
      <c r="L839" s="5"/>
    </row>
    <row r="840" spans="1:12" ht="12.75">
      <c r="A840" s="246"/>
      <c r="B840" s="118"/>
      <c r="C840" s="247"/>
      <c r="D840" s="131" t="str">
        <f t="shared" si="15"/>
        <v/>
      </c>
      <c r="E840" s="131" t="str">
        <f t="shared" si="17"/>
        <v/>
      </c>
      <c r="F840" s="5"/>
      <c r="G840" s="5"/>
      <c r="H840" s="5"/>
      <c r="I840" s="5"/>
      <c r="J840" s="5"/>
      <c r="K840" s="5"/>
      <c r="L840" s="5"/>
    </row>
    <row r="841" spans="1:12" ht="12.75">
      <c r="A841" s="246"/>
      <c r="B841" s="118"/>
      <c r="C841" s="247"/>
      <c r="D841" s="131" t="str">
        <f t="shared" si="15"/>
        <v/>
      </c>
      <c r="E841" s="131" t="str">
        <f t="shared" si="17"/>
        <v/>
      </c>
      <c r="F841" s="5"/>
      <c r="G841" s="5"/>
      <c r="H841" s="5"/>
      <c r="I841" s="5"/>
      <c r="J841" s="5"/>
      <c r="K841" s="5"/>
      <c r="L841" s="5"/>
    </row>
    <row r="842" spans="1:12" ht="12.75">
      <c r="A842" s="246"/>
      <c r="B842" s="118"/>
      <c r="C842" s="247"/>
      <c r="D842" s="131" t="str">
        <f t="shared" si="15"/>
        <v/>
      </c>
      <c r="E842" s="131" t="str">
        <f t="shared" si="17"/>
        <v/>
      </c>
      <c r="F842" s="5"/>
      <c r="G842" s="5"/>
      <c r="H842" s="5"/>
      <c r="I842" s="5"/>
      <c r="J842" s="5"/>
      <c r="K842" s="5"/>
      <c r="L842" s="5"/>
    </row>
    <row r="843" spans="1:12" ht="12.75">
      <c r="A843" s="246"/>
      <c r="B843" s="118"/>
      <c r="C843" s="247"/>
      <c r="D843" s="131" t="str">
        <f t="shared" si="15"/>
        <v/>
      </c>
      <c r="E843" s="131" t="str">
        <f t="shared" si="17"/>
        <v/>
      </c>
      <c r="F843" s="5"/>
      <c r="G843" s="5"/>
      <c r="H843" s="5"/>
      <c r="I843" s="5"/>
      <c r="J843" s="5"/>
      <c r="K843" s="5"/>
      <c r="L843" s="5"/>
    </row>
    <row r="844" spans="1:12" ht="12.75">
      <c r="A844" s="246"/>
      <c r="B844" s="118"/>
      <c r="C844" s="247"/>
      <c r="D844" s="131" t="str">
        <f t="shared" si="15"/>
        <v/>
      </c>
      <c r="E844" s="131" t="str">
        <f t="shared" si="17"/>
        <v/>
      </c>
      <c r="F844" s="5"/>
      <c r="G844" s="5"/>
      <c r="H844" s="5"/>
      <c r="I844" s="5"/>
      <c r="J844" s="5"/>
      <c r="K844" s="5"/>
      <c r="L844" s="5"/>
    </row>
    <row r="845" spans="1:12" ht="12.75">
      <c r="A845" s="246"/>
      <c r="B845" s="118"/>
      <c r="C845" s="247"/>
      <c r="D845" s="131" t="str">
        <f t="shared" si="15"/>
        <v/>
      </c>
      <c r="E845" s="131" t="str">
        <f t="shared" si="17"/>
        <v/>
      </c>
      <c r="F845" s="5"/>
      <c r="G845" s="5"/>
      <c r="H845" s="5"/>
      <c r="I845" s="5"/>
      <c r="J845" s="5"/>
      <c r="K845" s="5"/>
      <c r="L845" s="5"/>
    </row>
    <row r="846" spans="1:12" ht="12.75">
      <c r="A846" s="246"/>
      <c r="B846" s="118"/>
      <c r="C846" s="247"/>
      <c r="D846" s="131" t="str">
        <f t="shared" si="15"/>
        <v/>
      </c>
      <c r="E846" s="131" t="str">
        <f t="shared" si="17"/>
        <v/>
      </c>
      <c r="F846" s="5"/>
      <c r="G846" s="5"/>
      <c r="H846" s="5"/>
      <c r="I846" s="5"/>
      <c r="J846" s="5"/>
      <c r="K846" s="5"/>
      <c r="L846" s="5"/>
    </row>
    <row r="847" spans="1:12" ht="12.75">
      <c r="A847" s="246"/>
      <c r="B847" s="118"/>
      <c r="C847" s="247"/>
      <c r="D847" s="131" t="str">
        <f t="shared" si="15"/>
        <v/>
      </c>
      <c r="E847" s="131" t="str">
        <f t="shared" si="17"/>
        <v/>
      </c>
      <c r="F847" s="5"/>
      <c r="G847" s="5"/>
      <c r="H847" s="5"/>
      <c r="I847" s="5"/>
      <c r="J847" s="5"/>
      <c r="K847" s="5"/>
      <c r="L847" s="5"/>
    </row>
    <row r="848" spans="1:12" ht="12.75">
      <c r="A848" s="246"/>
      <c r="B848" s="118"/>
      <c r="C848" s="247"/>
      <c r="D848" s="131" t="str">
        <f t="shared" si="15"/>
        <v/>
      </c>
      <c r="E848" s="131" t="str">
        <f t="shared" si="17"/>
        <v/>
      </c>
      <c r="F848" s="5"/>
      <c r="G848" s="5"/>
      <c r="H848" s="5"/>
      <c r="I848" s="5"/>
      <c r="J848" s="5"/>
      <c r="K848" s="5"/>
      <c r="L848" s="5"/>
    </row>
    <row r="849" spans="1:12" ht="12.75">
      <c r="A849" s="246"/>
      <c r="B849" s="118"/>
      <c r="C849" s="247"/>
      <c r="D849" s="131" t="str">
        <f t="shared" si="15"/>
        <v/>
      </c>
      <c r="E849" s="131" t="str">
        <f t="shared" si="17"/>
        <v/>
      </c>
      <c r="F849" s="5"/>
      <c r="G849" s="5"/>
      <c r="H849" s="5"/>
      <c r="I849" s="5"/>
      <c r="J849" s="5"/>
      <c r="K849" s="5"/>
      <c r="L849" s="5"/>
    </row>
    <row r="850" spans="1:12" ht="12.75">
      <c r="A850" s="246"/>
      <c r="B850" s="118"/>
      <c r="C850" s="247"/>
      <c r="D850" s="131" t="str">
        <f t="shared" si="15"/>
        <v/>
      </c>
      <c r="E850" s="131" t="str">
        <f t="shared" si="17"/>
        <v/>
      </c>
      <c r="F850" s="5"/>
      <c r="G850" s="5"/>
      <c r="H850" s="5"/>
      <c r="I850" s="5"/>
      <c r="J850" s="5"/>
      <c r="K850" s="5"/>
      <c r="L850" s="5"/>
    </row>
    <row r="851" spans="1:12" ht="12.75">
      <c r="A851" s="246"/>
      <c r="B851" s="118"/>
      <c r="C851" s="247"/>
      <c r="D851" s="131" t="str">
        <f t="shared" si="15"/>
        <v/>
      </c>
      <c r="E851" s="131" t="str">
        <f t="shared" si="17"/>
        <v/>
      </c>
      <c r="F851" s="5"/>
      <c r="G851" s="5"/>
      <c r="H851" s="5"/>
      <c r="I851" s="5"/>
      <c r="J851" s="5"/>
      <c r="K851" s="5"/>
      <c r="L851" s="5"/>
    </row>
    <row r="852" spans="1:12" ht="12.75">
      <c r="A852" s="246"/>
      <c r="B852" s="118"/>
      <c r="C852" s="247"/>
      <c r="D852" s="131" t="str">
        <f t="shared" si="15"/>
        <v/>
      </c>
      <c r="E852" s="131" t="str">
        <f t="shared" si="17"/>
        <v/>
      </c>
      <c r="F852" s="5"/>
      <c r="G852" s="5"/>
      <c r="H852" s="5"/>
      <c r="I852" s="5"/>
      <c r="J852" s="5"/>
      <c r="K852" s="5"/>
      <c r="L852" s="5"/>
    </row>
    <row r="853" spans="1:12" ht="12.75">
      <c r="A853" s="246"/>
      <c r="B853" s="118"/>
      <c r="C853" s="247"/>
      <c r="D853" s="131" t="str">
        <f t="shared" si="15"/>
        <v/>
      </c>
      <c r="E853" s="131" t="str">
        <f t="shared" si="17"/>
        <v/>
      </c>
      <c r="F853" s="5"/>
      <c r="G853" s="5"/>
      <c r="H853" s="5"/>
      <c r="I853" s="5"/>
      <c r="J853" s="5"/>
      <c r="K853" s="5"/>
      <c r="L853" s="5"/>
    </row>
    <row r="854" spans="1:12" ht="12.75">
      <c r="A854" s="246"/>
      <c r="B854" s="118"/>
      <c r="C854" s="247"/>
      <c r="D854" s="131" t="str">
        <f t="shared" si="15"/>
        <v/>
      </c>
      <c r="E854" s="131" t="str">
        <f t="shared" si="17"/>
        <v/>
      </c>
      <c r="F854" s="5"/>
      <c r="G854" s="5"/>
      <c r="H854" s="5"/>
      <c r="I854" s="5"/>
      <c r="J854" s="5"/>
      <c r="K854" s="5"/>
      <c r="L854" s="5"/>
    </row>
    <row r="855" spans="1:12" ht="12.75">
      <c r="A855" s="246"/>
      <c r="B855" s="118"/>
      <c r="C855" s="247"/>
      <c r="D855" s="131" t="str">
        <f t="shared" si="15"/>
        <v/>
      </c>
      <c r="E855" s="131" t="str">
        <f t="shared" si="17"/>
        <v/>
      </c>
      <c r="F855" s="5"/>
      <c r="G855" s="5"/>
      <c r="H855" s="5"/>
      <c r="I855" s="5"/>
      <c r="J855" s="5"/>
      <c r="K855" s="5"/>
      <c r="L855" s="5"/>
    </row>
    <row r="856" spans="1:12" ht="12.75">
      <c r="A856" s="246"/>
      <c r="B856" s="118"/>
      <c r="C856" s="247"/>
      <c r="D856" s="131" t="str">
        <f t="shared" si="15"/>
        <v/>
      </c>
      <c r="E856" s="131" t="str">
        <f t="shared" si="17"/>
        <v/>
      </c>
      <c r="F856" s="5"/>
      <c r="G856" s="5"/>
      <c r="H856" s="5"/>
      <c r="I856" s="5"/>
      <c r="J856" s="5"/>
      <c r="K856" s="5"/>
      <c r="L856" s="5"/>
    </row>
    <row r="857" spans="1:12" ht="12.75">
      <c r="A857" s="246"/>
      <c r="B857" s="118"/>
      <c r="C857" s="247"/>
      <c r="D857" s="131" t="str">
        <f t="shared" si="15"/>
        <v/>
      </c>
      <c r="E857" s="131" t="str">
        <f t="shared" si="17"/>
        <v/>
      </c>
      <c r="F857" s="5"/>
      <c r="G857" s="5"/>
      <c r="H857" s="5"/>
      <c r="I857" s="5"/>
      <c r="J857" s="5"/>
      <c r="K857" s="5"/>
      <c r="L857" s="5"/>
    </row>
    <row r="858" spans="1:12" ht="12.75">
      <c r="A858" s="246"/>
      <c r="B858" s="118"/>
      <c r="C858" s="247"/>
      <c r="D858" s="131" t="str">
        <f t="shared" si="15"/>
        <v/>
      </c>
      <c r="E858" s="131" t="str">
        <f t="shared" si="17"/>
        <v/>
      </c>
      <c r="F858" s="5"/>
      <c r="G858" s="5"/>
      <c r="H858" s="5"/>
      <c r="I858" s="5"/>
      <c r="J858" s="5"/>
      <c r="K858" s="5"/>
      <c r="L858" s="5"/>
    </row>
    <row r="859" spans="1:12" ht="12.75">
      <c r="A859" s="246"/>
      <c r="B859" s="118"/>
      <c r="C859" s="247"/>
      <c r="D859" s="131" t="str">
        <f t="shared" si="15"/>
        <v/>
      </c>
      <c r="E859" s="131" t="str">
        <f t="shared" si="17"/>
        <v/>
      </c>
      <c r="F859" s="5"/>
      <c r="G859" s="5"/>
      <c r="H859" s="5"/>
      <c r="I859" s="5"/>
      <c r="J859" s="5"/>
      <c r="K859" s="5"/>
      <c r="L859" s="5"/>
    </row>
    <row r="860" spans="1:12" ht="12.75">
      <c r="A860" s="246"/>
      <c r="B860" s="118"/>
      <c r="C860" s="247"/>
      <c r="D860" s="131" t="str">
        <f t="shared" si="15"/>
        <v/>
      </c>
      <c r="E860" s="131" t="str">
        <f t="shared" si="17"/>
        <v/>
      </c>
      <c r="F860" s="5"/>
      <c r="G860" s="5"/>
      <c r="H860" s="5"/>
      <c r="I860" s="5"/>
      <c r="J860" s="5"/>
      <c r="K860" s="5"/>
      <c r="L860" s="5"/>
    </row>
    <row r="861" spans="1:12" ht="12.75">
      <c r="A861" s="246"/>
      <c r="B861" s="118"/>
      <c r="C861" s="247"/>
      <c r="D861" s="131" t="str">
        <f t="shared" si="15"/>
        <v/>
      </c>
      <c r="E861" s="131" t="str">
        <f t="shared" si="17"/>
        <v/>
      </c>
      <c r="F861" s="5"/>
      <c r="G861" s="5"/>
      <c r="H861" s="5"/>
      <c r="I861" s="5"/>
      <c r="J861" s="5"/>
      <c r="K861" s="5"/>
      <c r="L861" s="5"/>
    </row>
    <row r="862" spans="1:12" ht="12.75">
      <c r="A862" s="246"/>
      <c r="B862" s="118"/>
      <c r="C862" s="247"/>
      <c r="D862" s="131" t="str">
        <f t="shared" si="15"/>
        <v/>
      </c>
      <c r="E862" s="131" t="str">
        <f t="shared" si="17"/>
        <v/>
      </c>
      <c r="F862" s="5"/>
      <c r="G862" s="5"/>
      <c r="H862" s="5"/>
      <c r="I862" s="5"/>
      <c r="J862" s="5"/>
      <c r="K862" s="5"/>
      <c r="L862" s="5"/>
    </row>
    <row r="863" spans="1:12" ht="12.75">
      <c r="A863" s="246"/>
      <c r="B863" s="118"/>
      <c r="C863" s="247"/>
      <c r="D863" s="131" t="str">
        <f t="shared" si="15"/>
        <v/>
      </c>
      <c r="E863" s="131" t="str">
        <f t="shared" si="17"/>
        <v/>
      </c>
      <c r="F863" s="5"/>
      <c r="G863" s="5"/>
      <c r="H863" s="5"/>
      <c r="I863" s="5"/>
      <c r="J863" s="5"/>
      <c r="K863" s="5"/>
      <c r="L863" s="5"/>
    </row>
    <row r="864" spans="1:12" ht="12.75">
      <c r="A864" s="246"/>
      <c r="B864" s="118"/>
      <c r="C864" s="247"/>
      <c r="D864" s="131" t="str">
        <f t="shared" si="15"/>
        <v/>
      </c>
      <c r="E864" s="131" t="str">
        <f t="shared" si="17"/>
        <v/>
      </c>
      <c r="F864" s="5"/>
      <c r="G864" s="5"/>
      <c r="H864" s="5"/>
      <c r="I864" s="5"/>
      <c r="J864" s="5"/>
      <c r="K864" s="5"/>
      <c r="L864" s="5"/>
    </row>
    <row r="865" spans="1:12" ht="12.75">
      <c r="A865" s="246"/>
      <c r="B865" s="118"/>
      <c r="C865" s="247"/>
      <c r="D865" s="131" t="str">
        <f t="shared" si="15"/>
        <v/>
      </c>
      <c r="E865" s="131" t="str">
        <f t="shared" si="17"/>
        <v/>
      </c>
      <c r="F865" s="5"/>
      <c r="G865" s="5"/>
      <c r="H865" s="5"/>
      <c r="I865" s="5"/>
      <c r="J865" s="5"/>
      <c r="K865" s="5"/>
      <c r="L865" s="5"/>
    </row>
    <row r="866" spans="1:12" ht="12.75">
      <c r="A866" s="246"/>
      <c r="B866" s="118"/>
      <c r="C866" s="247"/>
      <c r="D866" s="131" t="str">
        <f t="shared" si="15"/>
        <v/>
      </c>
      <c r="E866" s="131" t="str">
        <f t="shared" si="17"/>
        <v/>
      </c>
      <c r="F866" s="5"/>
      <c r="G866" s="5"/>
      <c r="H866" s="5"/>
      <c r="I866" s="5"/>
      <c r="J866" s="5"/>
      <c r="K866" s="5"/>
      <c r="L866" s="5"/>
    </row>
    <row r="867" spans="1:12" ht="12.75">
      <c r="A867" s="246"/>
      <c r="B867" s="118"/>
      <c r="C867" s="247"/>
      <c r="D867" s="131" t="str">
        <f t="shared" si="15"/>
        <v/>
      </c>
      <c r="E867" s="131" t="str">
        <f t="shared" si="17"/>
        <v/>
      </c>
      <c r="F867" s="5"/>
      <c r="G867" s="5"/>
      <c r="H867" s="5"/>
      <c r="I867" s="5"/>
      <c r="J867" s="5"/>
      <c r="K867" s="5"/>
      <c r="L867" s="5"/>
    </row>
    <row r="868" spans="1:12" ht="12.75">
      <c r="A868" s="246"/>
      <c r="B868" s="118"/>
      <c r="C868" s="247"/>
      <c r="D868" s="131" t="str">
        <f t="shared" si="15"/>
        <v/>
      </c>
      <c r="E868" s="131" t="str">
        <f t="shared" si="17"/>
        <v/>
      </c>
      <c r="F868" s="5"/>
      <c r="G868" s="5"/>
      <c r="H868" s="5"/>
      <c r="I868" s="5"/>
      <c r="J868" s="5"/>
      <c r="K868" s="5"/>
      <c r="L868" s="5"/>
    </row>
    <row r="869" spans="1:12" ht="12.75">
      <c r="A869" s="246"/>
      <c r="B869" s="118"/>
      <c r="C869" s="247"/>
      <c r="D869" s="131" t="str">
        <f t="shared" si="15"/>
        <v/>
      </c>
      <c r="E869" s="131" t="str">
        <f t="shared" si="17"/>
        <v/>
      </c>
      <c r="F869" s="5"/>
      <c r="G869" s="5"/>
      <c r="H869" s="5"/>
      <c r="I869" s="5"/>
      <c r="J869" s="5"/>
      <c r="K869" s="5"/>
      <c r="L869" s="5"/>
    </row>
    <row r="870" spans="1:12" ht="12.75">
      <c r="A870" s="246"/>
      <c r="B870" s="118"/>
      <c r="C870" s="247"/>
      <c r="D870" s="131" t="str">
        <f t="shared" si="15"/>
        <v/>
      </c>
      <c r="E870" s="131" t="str">
        <f t="shared" si="17"/>
        <v/>
      </c>
      <c r="F870" s="5"/>
      <c r="G870" s="5"/>
      <c r="H870" s="5"/>
      <c r="I870" s="5"/>
      <c r="J870" s="5"/>
      <c r="K870" s="5"/>
      <c r="L870" s="5"/>
    </row>
    <row r="871" spans="1:12" ht="12.75">
      <c r="A871" s="246"/>
      <c r="B871" s="118"/>
      <c r="C871" s="247"/>
      <c r="D871" s="131" t="str">
        <f t="shared" si="15"/>
        <v/>
      </c>
      <c r="E871" s="131" t="str">
        <f t="shared" si="17"/>
        <v/>
      </c>
      <c r="F871" s="5"/>
      <c r="G871" s="5"/>
      <c r="H871" s="5"/>
      <c r="I871" s="5"/>
      <c r="J871" s="5"/>
      <c r="K871" s="5"/>
      <c r="L871" s="5"/>
    </row>
    <row r="872" spans="1:12" ht="12.75">
      <c r="A872" s="246"/>
      <c r="B872" s="118"/>
      <c r="C872" s="247"/>
      <c r="D872" s="131" t="str">
        <f t="shared" si="15"/>
        <v/>
      </c>
      <c r="E872" s="131" t="str">
        <f t="shared" si="17"/>
        <v/>
      </c>
      <c r="F872" s="5"/>
      <c r="G872" s="5"/>
      <c r="H872" s="5"/>
      <c r="I872" s="5"/>
      <c r="J872" s="5"/>
      <c r="K872" s="5"/>
      <c r="L872" s="5"/>
    </row>
    <row r="873" spans="1:12" ht="12.75">
      <c r="A873" s="246"/>
      <c r="B873" s="118"/>
      <c r="C873" s="247"/>
      <c r="D873" s="131" t="str">
        <f t="shared" si="15"/>
        <v/>
      </c>
      <c r="E873" s="131" t="str">
        <f t="shared" si="17"/>
        <v/>
      </c>
      <c r="F873" s="5"/>
      <c r="G873" s="5"/>
      <c r="H873" s="5"/>
      <c r="I873" s="5"/>
      <c r="J873" s="5"/>
      <c r="K873" s="5"/>
      <c r="L873" s="5"/>
    </row>
    <row r="874" spans="1:12" ht="12.75">
      <c r="A874" s="246"/>
      <c r="B874" s="118"/>
      <c r="C874" s="247"/>
      <c r="D874" s="131" t="str">
        <f t="shared" si="15"/>
        <v/>
      </c>
      <c r="E874" s="131" t="str">
        <f t="shared" si="17"/>
        <v/>
      </c>
      <c r="F874" s="5"/>
      <c r="G874" s="5"/>
      <c r="H874" s="5"/>
      <c r="I874" s="5"/>
      <c r="J874" s="5"/>
      <c r="K874" s="5"/>
      <c r="L874" s="5"/>
    </row>
    <row r="875" spans="1:12" ht="12.75">
      <c r="A875" s="246"/>
      <c r="B875" s="118"/>
      <c r="C875" s="247"/>
      <c r="D875" s="131" t="str">
        <f t="shared" si="15"/>
        <v/>
      </c>
      <c r="E875" s="131" t="str">
        <f t="shared" si="17"/>
        <v/>
      </c>
      <c r="F875" s="5"/>
      <c r="G875" s="5"/>
      <c r="H875" s="5"/>
      <c r="I875" s="5"/>
      <c r="J875" s="5"/>
      <c r="K875" s="5"/>
      <c r="L875" s="5"/>
    </row>
    <row r="876" spans="1:12" ht="12.75">
      <c r="A876" s="246"/>
      <c r="B876" s="118"/>
      <c r="C876" s="247"/>
      <c r="D876" s="131" t="str">
        <f t="shared" si="15"/>
        <v/>
      </c>
      <c r="E876" s="131" t="str">
        <f t="shared" si="17"/>
        <v/>
      </c>
      <c r="F876" s="5"/>
      <c r="G876" s="5"/>
      <c r="H876" s="5"/>
      <c r="I876" s="5"/>
      <c r="J876" s="5"/>
      <c r="K876" s="5"/>
      <c r="L876" s="5"/>
    </row>
    <row r="877" spans="1:12" ht="12.75">
      <c r="A877" s="246"/>
      <c r="B877" s="118"/>
      <c r="C877" s="247"/>
      <c r="D877" s="131" t="str">
        <f t="shared" si="15"/>
        <v/>
      </c>
      <c r="E877" s="131" t="str">
        <f t="shared" si="17"/>
        <v/>
      </c>
      <c r="F877" s="5"/>
      <c r="G877" s="5"/>
      <c r="H877" s="5"/>
      <c r="I877" s="5"/>
      <c r="J877" s="5"/>
      <c r="K877" s="5"/>
      <c r="L877" s="5"/>
    </row>
    <row r="878" spans="1:12" ht="12.75">
      <c r="A878" s="246"/>
      <c r="B878" s="118"/>
      <c r="C878" s="247"/>
      <c r="D878" s="131" t="str">
        <f t="shared" si="15"/>
        <v/>
      </c>
      <c r="E878" s="131" t="str">
        <f t="shared" si="17"/>
        <v/>
      </c>
      <c r="F878" s="5"/>
      <c r="G878" s="5"/>
      <c r="H878" s="5"/>
      <c r="I878" s="5"/>
      <c r="J878" s="5"/>
      <c r="K878" s="5"/>
      <c r="L878" s="5"/>
    </row>
    <row r="879" spans="1:12" ht="12.75">
      <c r="A879" s="246"/>
      <c r="B879" s="118"/>
      <c r="C879" s="247"/>
      <c r="D879" s="131" t="str">
        <f t="shared" si="15"/>
        <v/>
      </c>
      <c r="E879" s="131" t="str">
        <f t="shared" si="17"/>
        <v/>
      </c>
      <c r="F879" s="5"/>
      <c r="G879" s="5"/>
      <c r="H879" s="5"/>
      <c r="I879" s="5"/>
      <c r="J879" s="5"/>
      <c r="K879" s="5"/>
      <c r="L879" s="5"/>
    </row>
    <row r="880" spans="1:12" ht="12.75">
      <c r="A880" s="246"/>
      <c r="B880" s="118"/>
      <c r="C880" s="247"/>
      <c r="D880" s="131" t="str">
        <f t="shared" si="15"/>
        <v/>
      </c>
      <c r="E880" s="131" t="str">
        <f t="shared" si="17"/>
        <v/>
      </c>
      <c r="F880" s="5"/>
      <c r="G880" s="5"/>
      <c r="H880" s="5"/>
      <c r="I880" s="5"/>
      <c r="J880" s="5"/>
      <c r="K880" s="5"/>
      <c r="L880" s="5"/>
    </row>
    <row r="881" spans="1:12" ht="12.75">
      <c r="A881" s="246"/>
      <c r="B881" s="118"/>
      <c r="C881" s="247"/>
      <c r="D881" s="131" t="str">
        <f t="shared" si="15"/>
        <v/>
      </c>
      <c r="E881" s="131" t="str">
        <f t="shared" si="17"/>
        <v/>
      </c>
      <c r="F881" s="5"/>
      <c r="G881" s="5"/>
      <c r="H881" s="5"/>
      <c r="I881" s="5"/>
      <c r="J881" s="5"/>
      <c r="K881" s="5"/>
      <c r="L881" s="5"/>
    </row>
    <row r="882" spans="1:12" ht="12.75">
      <c r="A882" s="246"/>
      <c r="B882" s="118"/>
      <c r="C882" s="247"/>
      <c r="D882" s="131" t="str">
        <f t="shared" si="15"/>
        <v/>
      </c>
      <c r="E882" s="131" t="str">
        <f t="shared" si="17"/>
        <v/>
      </c>
      <c r="F882" s="5"/>
      <c r="G882" s="5"/>
      <c r="H882" s="5"/>
      <c r="I882" s="5"/>
      <c r="J882" s="5"/>
      <c r="K882" s="5"/>
      <c r="L882" s="5"/>
    </row>
    <row r="883" spans="1:12" ht="12.75">
      <c r="A883" s="246"/>
      <c r="B883" s="118"/>
      <c r="C883" s="247"/>
      <c r="D883" s="131" t="str">
        <f t="shared" si="15"/>
        <v/>
      </c>
      <c r="E883" s="131" t="str">
        <f t="shared" si="17"/>
        <v/>
      </c>
      <c r="F883" s="5"/>
      <c r="G883" s="5"/>
      <c r="H883" s="5"/>
      <c r="I883" s="5"/>
      <c r="J883" s="5"/>
      <c r="K883" s="5"/>
      <c r="L883" s="5"/>
    </row>
    <row r="884" spans="1:12" ht="12.75">
      <c r="A884" s="246"/>
      <c r="B884" s="118"/>
      <c r="C884" s="247"/>
      <c r="D884" s="131" t="str">
        <f t="shared" si="15"/>
        <v/>
      </c>
      <c r="E884" s="131" t="str">
        <f t="shared" si="17"/>
        <v/>
      </c>
      <c r="F884" s="5"/>
      <c r="G884" s="5"/>
      <c r="H884" s="5"/>
      <c r="I884" s="5"/>
      <c r="J884" s="5"/>
      <c r="K884" s="5"/>
      <c r="L884" s="5"/>
    </row>
    <row r="885" spans="1:12" ht="12.75">
      <c r="A885" s="246"/>
      <c r="B885" s="118"/>
      <c r="C885" s="247"/>
      <c r="D885" s="131" t="str">
        <f t="shared" si="15"/>
        <v/>
      </c>
      <c r="E885" s="131" t="str">
        <f t="shared" si="17"/>
        <v/>
      </c>
      <c r="F885" s="5"/>
      <c r="G885" s="5"/>
      <c r="H885" s="5"/>
      <c r="I885" s="5"/>
      <c r="J885" s="5"/>
      <c r="K885" s="5"/>
      <c r="L885" s="5"/>
    </row>
    <row r="886" spans="1:12" ht="12.75">
      <c r="A886" s="246"/>
      <c r="B886" s="118"/>
      <c r="C886" s="247"/>
      <c r="D886" s="131" t="str">
        <f t="shared" si="15"/>
        <v/>
      </c>
      <c r="E886" s="131" t="str">
        <f t="shared" si="17"/>
        <v/>
      </c>
      <c r="F886" s="5"/>
      <c r="G886" s="5"/>
      <c r="H886" s="5"/>
      <c r="I886" s="5"/>
      <c r="J886" s="5"/>
      <c r="K886" s="5"/>
      <c r="L886" s="5"/>
    </row>
    <row r="887" spans="1:12" ht="12.75">
      <c r="A887" s="246"/>
      <c r="B887" s="118"/>
      <c r="C887" s="247"/>
      <c r="D887" s="131" t="str">
        <f t="shared" si="15"/>
        <v/>
      </c>
      <c r="E887" s="131" t="str">
        <f t="shared" si="17"/>
        <v/>
      </c>
      <c r="F887" s="5"/>
      <c r="G887" s="5"/>
      <c r="H887" s="5"/>
      <c r="I887" s="5"/>
      <c r="J887" s="5"/>
      <c r="K887" s="5"/>
      <c r="L887" s="5"/>
    </row>
    <row r="888" spans="1:12" ht="12.75">
      <c r="A888" s="246"/>
      <c r="B888" s="118"/>
      <c r="C888" s="247"/>
      <c r="D888" s="131" t="str">
        <f t="shared" si="15"/>
        <v/>
      </c>
      <c r="E888" s="131" t="str">
        <f t="shared" si="17"/>
        <v/>
      </c>
      <c r="F888" s="5"/>
      <c r="G888" s="5"/>
      <c r="H888" s="5"/>
      <c r="I888" s="5"/>
      <c r="J888" s="5"/>
      <c r="K888" s="5"/>
      <c r="L888" s="5"/>
    </row>
    <row r="889" spans="1:12" ht="12.75">
      <c r="A889" s="246"/>
      <c r="B889" s="118"/>
      <c r="C889" s="247"/>
      <c r="D889" s="131" t="str">
        <f t="shared" si="15"/>
        <v/>
      </c>
      <c r="E889" s="131" t="str">
        <f t="shared" si="17"/>
        <v/>
      </c>
      <c r="F889" s="5"/>
      <c r="G889" s="5"/>
      <c r="H889" s="5"/>
      <c r="I889" s="5"/>
      <c r="J889" s="5"/>
      <c r="K889" s="5"/>
      <c r="L889" s="5"/>
    </row>
    <row r="890" spans="1:12" ht="12.75">
      <c r="A890" s="246"/>
      <c r="B890" s="118"/>
      <c r="C890" s="247"/>
      <c r="D890" s="131" t="str">
        <f t="shared" si="15"/>
        <v/>
      </c>
      <c r="E890" s="131" t="str">
        <f t="shared" si="17"/>
        <v/>
      </c>
      <c r="F890" s="5"/>
      <c r="G890" s="5"/>
      <c r="H890" s="5"/>
      <c r="I890" s="5"/>
      <c r="J890" s="5"/>
      <c r="K890" s="5"/>
      <c r="L890" s="5"/>
    </row>
    <row r="891" spans="1:12" ht="12.75">
      <c r="A891" s="246"/>
      <c r="B891" s="118"/>
      <c r="C891" s="247"/>
      <c r="D891" s="131" t="str">
        <f t="shared" si="15"/>
        <v/>
      </c>
      <c r="E891" s="131" t="str">
        <f t="shared" si="17"/>
        <v/>
      </c>
      <c r="F891" s="5"/>
      <c r="G891" s="5"/>
      <c r="H891" s="5"/>
      <c r="I891" s="5"/>
      <c r="J891" s="5"/>
      <c r="K891" s="5"/>
      <c r="L891" s="5"/>
    </row>
    <row r="892" spans="1:12" ht="12.75">
      <c r="A892" s="246"/>
      <c r="B892" s="118"/>
      <c r="C892" s="247"/>
      <c r="D892" s="131" t="str">
        <f t="shared" si="15"/>
        <v/>
      </c>
      <c r="E892" s="131" t="str">
        <f t="shared" si="17"/>
        <v/>
      </c>
      <c r="F892" s="5"/>
      <c r="G892" s="5"/>
      <c r="H892" s="5"/>
      <c r="I892" s="5"/>
      <c r="J892" s="5"/>
      <c r="K892" s="5"/>
      <c r="L892" s="5"/>
    </row>
    <row r="893" spans="1:12" ht="12.75">
      <c r="A893" s="246"/>
      <c r="B893" s="118"/>
      <c r="C893" s="247"/>
      <c r="D893" s="131" t="str">
        <f t="shared" si="15"/>
        <v/>
      </c>
      <c r="E893" s="131" t="str">
        <f t="shared" si="17"/>
        <v/>
      </c>
      <c r="F893" s="5"/>
      <c r="G893" s="5"/>
      <c r="H893" s="5"/>
      <c r="I893" s="5"/>
      <c r="J893" s="5"/>
      <c r="K893" s="5"/>
      <c r="L893" s="5"/>
    </row>
    <row r="894" spans="1:12" ht="12.75">
      <c r="A894" s="246"/>
      <c r="B894" s="118"/>
      <c r="C894" s="247"/>
      <c r="D894" s="131" t="str">
        <f t="shared" si="15"/>
        <v/>
      </c>
      <c r="E894" s="131" t="str">
        <f t="shared" si="17"/>
        <v/>
      </c>
      <c r="F894" s="5"/>
      <c r="G894" s="5"/>
      <c r="H894" s="5"/>
      <c r="I894" s="5"/>
      <c r="J894" s="5"/>
      <c r="K894" s="5"/>
      <c r="L894" s="5"/>
    </row>
    <row r="895" spans="1:12" ht="12.75">
      <c r="A895" s="246"/>
      <c r="B895" s="118"/>
      <c r="C895" s="247"/>
      <c r="D895" s="131" t="str">
        <f t="shared" si="15"/>
        <v/>
      </c>
      <c r="E895" s="131" t="str">
        <f t="shared" si="17"/>
        <v/>
      </c>
      <c r="F895" s="5"/>
      <c r="G895" s="5"/>
      <c r="H895" s="5"/>
      <c r="I895" s="5"/>
      <c r="J895" s="5"/>
      <c r="K895" s="5"/>
      <c r="L895" s="5"/>
    </row>
    <row r="896" spans="1:12" ht="12.75">
      <c r="A896" s="246"/>
      <c r="B896" s="118"/>
      <c r="C896" s="247"/>
      <c r="D896" s="131" t="str">
        <f t="shared" si="15"/>
        <v/>
      </c>
      <c r="E896" s="131" t="str">
        <f t="shared" si="17"/>
        <v/>
      </c>
      <c r="F896" s="5"/>
      <c r="G896" s="5"/>
      <c r="H896" s="5"/>
      <c r="I896" s="5"/>
      <c r="J896" s="5"/>
      <c r="K896" s="5"/>
      <c r="L896" s="5"/>
    </row>
    <row r="897" spans="1:12" ht="12.75">
      <c r="A897" s="246"/>
      <c r="B897" s="118"/>
      <c r="C897" s="247"/>
      <c r="D897" s="131" t="str">
        <f t="shared" si="15"/>
        <v/>
      </c>
      <c r="E897" s="131" t="str">
        <f t="shared" si="17"/>
        <v/>
      </c>
      <c r="F897" s="5"/>
      <c r="G897" s="5"/>
      <c r="H897" s="5"/>
      <c r="I897" s="5"/>
      <c r="J897" s="5"/>
      <c r="K897" s="5"/>
      <c r="L897" s="5"/>
    </row>
    <row r="898" spans="1:12" ht="12.75">
      <c r="A898" s="246"/>
      <c r="B898" s="118"/>
      <c r="C898" s="247"/>
      <c r="D898" s="131" t="str">
        <f t="shared" si="15"/>
        <v/>
      </c>
      <c r="E898" s="131" t="str">
        <f t="shared" si="17"/>
        <v/>
      </c>
      <c r="F898" s="5"/>
      <c r="G898" s="5"/>
      <c r="H898" s="5"/>
      <c r="I898" s="5"/>
      <c r="J898" s="5"/>
      <c r="K898" s="5"/>
      <c r="L898" s="5"/>
    </row>
    <row r="899" spans="1:12" ht="12.75">
      <c r="A899" s="246"/>
      <c r="B899" s="118"/>
      <c r="C899" s="247"/>
      <c r="D899" s="131" t="str">
        <f t="shared" si="15"/>
        <v/>
      </c>
      <c r="E899" s="131" t="str">
        <f t="shared" si="17"/>
        <v/>
      </c>
      <c r="F899" s="5"/>
      <c r="G899" s="5"/>
      <c r="H899" s="5"/>
      <c r="I899" s="5"/>
      <c r="J899" s="5"/>
      <c r="K899" s="5"/>
      <c r="L899" s="5"/>
    </row>
    <row r="900" spans="1:12" ht="12.75">
      <c r="A900" s="246"/>
      <c r="B900" s="118"/>
      <c r="C900" s="247"/>
      <c r="D900" s="131" t="str">
        <f t="shared" si="15"/>
        <v/>
      </c>
      <c r="E900" s="131" t="str">
        <f t="shared" si="17"/>
        <v/>
      </c>
      <c r="F900" s="5"/>
      <c r="G900" s="5"/>
      <c r="H900" s="5"/>
      <c r="I900" s="5"/>
      <c r="J900" s="5"/>
      <c r="K900" s="5"/>
      <c r="L900" s="5"/>
    </row>
    <row r="901" spans="1:12" ht="12.75">
      <c r="A901" s="246"/>
      <c r="B901" s="118"/>
      <c r="C901" s="247"/>
      <c r="D901" s="131" t="str">
        <f t="shared" si="15"/>
        <v/>
      </c>
      <c r="E901" s="131" t="str">
        <f t="shared" si="17"/>
        <v/>
      </c>
      <c r="F901" s="5"/>
      <c r="G901" s="5"/>
      <c r="H901" s="5"/>
      <c r="I901" s="5"/>
      <c r="J901" s="5"/>
      <c r="K901" s="5"/>
      <c r="L901" s="5"/>
    </row>
    <row r="902" spans="1:12" ht="12.75">
      <c r="A902" s="246"/>
      <c r="B902" s="118"/>
      <c r="C902" s="247"/>
      <c r="D902" s="131" t="str">
        <f t="shared" si="15"/>
        <v/>
      </c>
      <c r="E902" s="131" t="str">
        <f t="shared" si="17"/>
        <v/>
      </c>
      <c r="F902" s="5"/>
      <c r="G902" s="5"/>
      <c r="H902" s="5"/>
      <c r="I902" s="5"/>
      <c r="J902" s="5"/>
      <c r="K902" s="5"/>
      <c r="L902" s="5"/>
    </row>
    <row r="903" spans="1:12" ht="12.75">
      <c r="A903" s="246"/>
      <c r="B903" s="118"/>
      <c r="C903" s="247"/>
      <c r="D903" s="131" t="str">
        <f t="shared" si="15"/>
        <v/>
      </c>
      <c r="E903" s="131" t="str">
        <f t="shared" ref="E903:E966" si="18">IF(ISBLANK(C903),"",POWER(D903/2,2))</f>
        <v/>
      </c>
      <c r="F903" s="5"/>
      <c r="G903" s="5"/>
      <c r="H903" s="5"/>
      <c r="I903" s="5"/>
      <c r="J903" s="5"/>
      <c r="K903" s="5"/>
      <c r="L903" s="5"/>
    </row>
    <row r="904" spans="1:12" ht="12.75">
      <c r="A904" s="246"/>
      <c r="B904" s="118"/>
      <c r="C904" s="247"/>
      <c r="D904" s="131" t="str">
        <f t="shared" si="15"/>
        <v/>
      </c>
      <c r="E904" s="131" t="str">
        <f t="shared" si="18"/>
        <v/>
      </c>
      <c r="F904" s="5"/>
      <c r="G904" s="5"/>
      <c r="H904" s="5"/>
      <c r="I904" s="5"/>
      <c r="J904" s="5"/>
      <c r="K904" s="5"/>
      <c r="L904" s="5"/>
    </row>
    <row r="905" spans="1:12" ht="12.75">
      <c r="A905" s="246"/>
      <c r="B905" s="118"/>
      <c r="C905" s="247"/>
      <c r="D905" s="131" t="str">
        <f t="shared" si="15"/>
        <v/>
      </c>
      <c r="E905" s="131" t="str">
        <f t="shared" si="18"/>
        <v/>
      </c>
      <c r="F905" s="5"/>
      <c r="G905" s="5"/>
      <c r="H905" s="5"/>
      <c r="I905" s="5"/>
      <c r="J905" s="5"/>
      <c r="K905" s="5"/>
      <c r="L905" s="5"/>
    </row>
    <row r="906" spans="1:12" ht="12.75">
      <c r="A906" s="246"/>
      <c r="B906" s="118"/>
      <c r="C906" s="247"/>
      <c r="D906" s="131" t="str">
        <f t="shared" si="15"/>
        <v/>
      </c>
      <c r="E906" s="131" t="str">
        <f t="shared" si="18"/>
        <v/>
      </c>
      <c r="F906" s="5"/>
      <c r="G906" s="5"/>
      <c r="H906" s="5"/>
      <c r="I906" s="5"/>
      <c r="J906" s="5"/>
      <c r="K906" s="5"/>
      <c r="L906" s="5"/>
    </row>
    <row r="907" spans="1:12" ht="12.75">
      <c r="A907" s="246"/>
      <c r="B907" s="118"/>
      <c r="C907" s="247"/>
      <c r="D907" s="131" t="str">
        <f t="shared" si="15"/>
        <v/>
      </c>
      <c r="E907" s="131" t="str">
        <f t="shared" si="18"/>
        <v/>
      </c>
      <c r="F907" s="5"/>
      <c r="G907" s="5"/>
      <c r="H907" s="5"/>
      <c r="I907" s="5"/>
      <c r="J907" s="5"/>
      <c r="K907" s="5"/>
      <c r="L907" s="5"/>
    </row>
    <row r="908" spans="1:12" ht="12.75">
      <c r="A908" s="246"/>
      <c r="B908" s="118"/>
      <c r="C908" s="247"/>
      <c r="D908" s="131" t="str">
        <f t="shared" si="15"/>
        <v/>
      </c>
      <c r="E908" s="131" t="str">
        <f t="shared" si="18"/>
        <v/>
      </c>
      <c r="F908" s="5"/>
      <c r="G908" s="5"/>
      <c r="H908" s="5"/>
      <c r="I908" s="5"/>
      <c r="J908" s="5"/>
      <c r="K908" s="5"/>
      <c r="L908" s="5"/>
    </row>
    <row r="909" spans="1:12" ht="12.75">
      <c r="A909" s="246"/>
      <c r="B909" s="118"/>
      <c r="C909" s="247"/>
      <c r="D909" s="131" t="str">
        <f t="shared" si="15"/>
        <v/>
      </c>
      <c r="E909" s="131" t="str">
        <f t="shared" si="18"/>
        <v/>
      </c>
      <c r="F909" s="5"/>
      <c r="G909" s="5"/>
      <c r="H909" s="5"/>
      <c r="I909" s="5"/>
      <c r="J909" s="5"/>
      <c r="K909" s="5"/>
      <c r="L909" s="5"/>
    </row>
    <row r="910" spans="1:12" ht="12.75">
      <c r="A910" s="246"/>
      <c r="B910" s="118"/>
      <c r="C910" s="247"/>
      <c r="D910" s="131" t="str">
        <f t="shared" si="15"/>
        <v/>
      </c>
      <c r="E910" s="131" t="str">
        <f t="shared" si="18"/>
        <v/>
      </c>
      <c r="F910" s="5"/>
      <c r="G910" s="5"/>
      <c r="H910" s="5"/>
      <c r="I910" s="5"/>
      <c r="J910" s="5"/>
      <c r="K910" s="5"/>
      <c r="L910" s="5"/>
    </row>
    <row r="911" spans="1:12" ht="12.75">
      <c r="A911" s="246"/>
      <c r="B911" s="118"/>
      <c r="C911" s="247"/>
      <c r="D911" s="131" t="str">
        <f t="shared" si="15"/>
        <v/>
      </c>
      <c r="E911" s="131" t="str">
        <f t="shared" si="18"/>
        <v/>
      </c>
      <c r="F911" s="5"/>
      <c r="G911" s="5"/>
      <c r="H911" s="5"/>
      <c r="I911" s="5"/>
      <c r="J911" s="5"/>
      <c r="K911" s="5"/>
      <c r="L911" s="5"/>
    </row>
    <row r="912" spans="1:12" ht="12.75">
      <c r="A912" s="246"/>
      <c r="B912" s="118"/>
      <c r="C912" s="247"/>
      <c r="D912" s="131" t="str">
        <f t="shared" si="15"/>
        <v/>
      </c>
      <c r="E912" s="131" t="str">
        <f t="shared" si="18"/>
        <v/>
      </c>
      <c r="F912" s="5"/>
      <c r="G912" s="5"/>
      <c r="H912" s="5"/>
      <c r="I912" s="5"/>
      <c r="J912" s="5"/>
      <c r="K912" s="5"/>
      <c r="L912" s="5"/>
    </row>
    <row r="913" spans="1:12" ht="12.75">
      <c r="A913" s="246"/>
      <c r="B913" s="118"/>
      <c r="C913" s="247"/>
      <c r="D913" s="131" t="str">
        <f t="shared" si="15"/>
        <v/>
      </c>
      <c r="E913" s="131" t="str">
        <f t="shared" si="18"/>
        <v/>
      </c>
      <c r="F913" s="5"/>
      <c r="G913" s="5"/>
      <c r="H913" s="5"/>
      <c r="I913" s="5"/>
      <c r="J913" s="5"/>
      <c r="K913" s="5"/>
      <c r="L913" s="5"/>
    </row>
    <row r="914" spans="1:12" ht="12.75">
      <c r="A914" s="246"/>
      <c r="B914" s="118"/>
      <c r="C914" s="247"/>
      <c r="D914" s="131" t="str">
        <f t="shared" si="15"/>
        <v/>
      </c>
      <c r="E914" s="131" t="str">
        <f t="shared" si="18"/>
        <v/>
      </c>
      <c r="F914" s="5"/>
      <c r="G914" s="5"/>
      <c r="H914" s="5"/>
      <c r="I914" s="5"/>
      <c r="J914" s="5"/>
      <c r="K914" s="5"/>
      <c r="L914" s="5"/>
    </row>
    <row r="915" spans="1:12" ht="12.75">
      <c r="A915" s="246"/>
      <c r="B915" s="118"/>
      <c r="C915" s="247"/>
      <c r="D915" s="131" t="str">
        <f t="shared" si="15"/>
        <v/>
      </c>
      <c r="E915" s="131" t="str">
        <f t="shared" si="18"/>
        <v/>
      </c>
      <c r="F915" s="5"/>
      <c r="G915" s="5"/>
      <c r="H915" s="5"/>
      <c r="I915" s="5"/>
      <c r="J915" s="5"/>
      <c r="K915" s="5"/>
      <c r="L915" s="5"/>
    </row>
    <row r="916" spans="1:12" ht="12.75">
      <c r="A916" s="246"/>
      <c r="B916" s="118"/>
      <c r="C916" s="247"/>
      <c r="D916" s="131" t="str">
        <f t="shared" si="15"/>
        <v/>
      </c>
      <c r="E916" s="131" t="str">
        <f t="shared" si="18"/>
        <v/>
      </c>
      <c r="F916" s="5"/>
      <c r="G916" s="5"/>
      <c r="H916" s="5"/>
      <c r="I916" s="5"/>
      <c r="J916" s="5"/>
      <c r="K916" s="5"/>
      <c r="L916" s="5"/>
    </row>
    <row r="917" spans="1:12" ht="12.75">
      <c r="A917" s="246"/>
      <c r="B917" s="118"/>
      <c r="C917" s="247"/>
      <c r="D917" s="131" t="str">
        <f t="shared" si="15"/>
        <v/>
      </c>
      <c r="E917" s="131" t="str">
        <f t="shared" si="18"/>
        <v/>
      </c>
      <c r="F917" s="5"/>
      <c r="G917" s="5"/>
      <c r="H917" s="5"/>
      <c r="I917" s="5"/>
      <c r="J917" s="5"/>
      <c r="K917" s="5"/>
      <c r="L917" s="5"/>
    </row>
    <row r="918" spans="1:12" ht="12.75">
      <c r="A918" s="246"/>
      <c r="B918" s="118"/>
      <c r="C918" s="247"/>
      <c r="D918" s="131" t="str">
        <f t="shared" si="15"/>
        <v/>
      </c>
      <c r="E918" s="131" t="str">
        <f t="shared" si="18"/>
        <v/>
      </c>
      <c r="F918" s="5"/>
      <c r="G918" s="5"/>
      <c r="H918" s="5"/>
      <c r="I918" s="5"/>
      <c r="J918" s="5"/>
      <c r="K918" s="5"/>
      <c r="L918" s="5"/>
    </row>
    <row r="919" spans="1:12" ht="12.75">
      <c r="A919" s="246"/>
      <c r="B919" s="118"/>
      <c r="C919" s="247"/>
      <c r="D919" s="131" t="str">
        <f t="shared" si="15"/>
        <v/>
      </c>
      <c r="E919" s="131" t="str">
        <f t="shared" si="18"/>
        <v/>
      </c>
      <c r="F919" s="5"/>
      <c r="G919" s="5"/>
      <c r="H919" s="5"/>
      <c r="I919" s="5"/>
      <c r="J919" s="5"/>
      <c r="K919" s="5"/>
      <c r="L919" s="5"/>
    </row>
    <row r="920" spans="1:12" ht="12.75">
      <c r="A920" s="246"/>
      <c r="B920" s="118"/>
      <c r="C920" s="247"/>
      <c r="D920" s="131" t="str">
        <f t="shared" si="15"/>
        <v/>
      </c>
      <c r="E920" s="131" t="str">
        <f t="shared" si="18"/>
        <v/>
      </c>
      <c r="F920" s="5"/>
      <c r="G920" s="5"/>
      <c r="H920" s="5"/>
      <c r="I920" s="5"/>
      <c r="J920" s="5"/>
      <c r="K920" s="5"/>
      <c r="L920" s="5"/>
    </row>
    <row r="921" spans="1:12" ht="12.75">
      <c r="A921" s="246"/>
      <c r="B921" s="118"/>
      <c r="C921" s="247"/>
      <c r="D921" s="131" t="str">
        <f t="shared" si="15"/>
        <v/>
      </c>
      <c r="E921" s="131" t="str">
        <f t="shared" si="18"/>
        <v/>
      </c>
      <c r="F921" s="5"/>
      <c r="G921" s="5"/>
      <c r="H921" s="5"/>
      <c r="I921" s="5"/>
      <c r="J921" s="5"/>
      <c r="K921" s="5"/>
      <c r="L921" s="5"/>
    </row>
    <row r="922" spans="1:12" ht="12.75">
      <c r="A922" s="246"/>
      <c r="B922" s="118"/>
      <c r="C922" s="247"/>
      <c r="D922" s="131" t="str">
        <f t="shared" si="15"/>
        <v/>
      </c>
      <c r="E922" s="131" t="str">
        <f t="shared" si="18"/>
        <v/>
      </c>
      <c r="F922" s="5"/>
      <c r="G922" s="5"/>
      <c r="H922" s="5"/>
      <c r="I922" s="5"/>
      <c r="J922" s="5"/>
      <c r="K922" s="5"/>
      <c r="L922" s="5"/>
    </row>
    <row r="923" spans="1:12" ht="12.75">
      <c r="A923" s="246"/>
      <c r="B923" s="118"/>
      <c r="C923" s="247"/>
      <c r="D923" s="131" t="str">
        <f t="shared" si="15"/>
        <v/>
      </c>
      <c r="E923" s="131" t="str">
        <f t="shared" si="18"/>
        <v/>
      </c>
      <c r="F923" s="5"/>
      <c r="G923" s="5"/>
      <c r="H923" s="5"/>
      <c r="I923" s="5"/>
      <c r="J923" s="5"/>
      <c r="K923" s="5"/>
      <c r="L923" s="5"/>
    </row>
    <row r="924" spans="1:12" ht="12.75">
      <c r="A924" s="246"/>
      <c r="B924" s="118"/>
      <c r="C924" s="247"/>
      <c r="D924" s="131" t="str">
        <f t="shared" si="15"/>
        <v/>
      </c>
      <c r="E924" s="131" t="str">
        <f t="shared" si="18"/>
        <v/>
      </c>
      <c r="F924" s="5"/>
      <c r="G924" s="5"/>
      <c r="H924" s="5"/>
      <c r="I924" s="5"/>
      <c r="J924" s="5"/>
      <c r="K924" s="5"/>
      <c r="L924" s="5"/>
    </row>
    <row r="925" spans="1:12" ht="12.75">
      <c r="A925" s="246"/>
      <c r="B925" s="118"/>
      <c r="C925" s="247"/>
      <c r="D925" s="131" t="str">
        <f t="shared" si="15"/>
        <v/>
      </c>
      <c r="E925" s="131" t="str">
        <f t="shared" si="18"/>
        <v/>
      </c>
      <c r="F925" s="5"/>
      <c r="G925" s="5"/>
      <c r="H925" s="5"/>
      <c r="I925" s="5"/>
      <c r="J925" s="5"/>
      <c r="K925" s="5"/>
      <c r="L925" s="5"/>
    </row>
    <row r="926" spans="1:12" ht="12.75">
      <c r="A926" s="246"/>
      <c r="B926" s="118"/>
      <c r="C926" s="247"/>
      <c r="D926" s="131" t="str">
        <f t="shared" si="15"/>
        <v/>
      </c>
      <c r="E926" s="131" t="str">
        <f t="shared" si="18"/>
        <v/>
      </c>
      <c r="F926" s="5"/>
      <c r="G926" s="5"/>
      <c r="H926" s="5"/>
      <c r="I926" s="5"/>
      <c r="J926" s="5"/>
      <c r="K926" s="5"/>
      <c r="L926" s="5"/>
    </row>
    <row r="927" spans="1:12" ht="12.75">
      <c r="A927" s="246"/>
      <c r="B927" s="118"/>
      <c r="C927" s="247"/>
      <c r="D927" s="131" t="str">
        <f t="shared" si="15"/>
        <v/>
      </c>
      <c r="E927" s="131" t="str">
        <f t="shared" si="18"/>
        <v/>
      </c>
      <c r="F927" s="5"/>
      <c r="G927" s="5"/>
      <c r="H927" s="5"/>
      <c r="I927" s="5"/>
      <c r="J927" s="5"/>
      <c r="K927" s="5"/>
      <c r="L927" s="5"/>
    </row>
    <row r="928" spans="1:12" ht="12.75">
      <c r="A928" s="246"/>
      <c r="B928" s="118"/>
      <c r="C928" s="247"/>
      <c r="D928" s="131" t="str">
        <f t="shared" si="15"/>
        <v/>
      </c>
      <c r="E928" s="131" t="str">
        <f t="shared" si="18"/>
        <v/>
      </c>
      <c r="F928" s="5"/>
      <c r="G928" s="5"/>
      <c r="H928" s="5"/>
      <c r="I928" s="5"/>
      <c r="J928" s="5"/>
      <c r="K928" s="5"/>
      <c r="L928" s="5"/>
    </row>
    <row r="929" spans="1:12" ht="12.75">
      <c r="A929" s="246"/>
      <c r="B929" s="118"/>
      <c r="C929" s="247"/>
      <c r="D929" s="131" t="str">
        <f t="shared" si="15"/>
        <v/>
      </c>
      <c r="E929" s="131" t="str">
        <f t="shared" si="18"/>
        <v/>
      </c>
      <c r="F929" s="5"/>
      <c r="G929" s="5"/>
      <c r="H929" s="5"/>
      <c r="I929" s="5"/>
      <c r="J929" s="5"/>
      <c r="K929" s="5"/>
      <c r="L929" s="5"/>
    </row>
    <row r="930" spans="1:12" ht="12.75">
      <c r="A930" s="246"/>
      <c r="B930" s="118"/>
      <c r="C930" s="247"/>
      <c r="D930" s="131" t="str">
        <f t="shared" si="15"/>
        <v/>
      </c>
      <c r="E930" s="131" t="str">
        <f t="shared" si="18"/>
        <v/>
      </c>
      <c r="F930" s="5"/>
      <c r="G930" s="5"/>
      <c r="H930" s="5"/>
      <c r="I930" s="5"/>
      <c r="J930" s="5"/>
      <c r="K930" s="5"/>
      <c r="L930" s="5"/>
    </row>
    <row r="931" spans="1:12" ht="12.75">
      <c r="A931" s="246"/>
      <c r="B931" s="118"/>
      <c r="C931" s="247"/>
      <c r="D931" s="131" t="str">
        <f t="shared" si="15"/>
        <v/>
      </c>
      <c r="E931" s="131" t="str">
        <f t="shared" si="18"/>
        <v/>
      </c>
      <c r="F931" s="5"/>
      <c r="G931" s="5"/>
      <c r="H931" s="5"/>
      <c r="I931" s="5"/>
      <c r="J931" s="5"/>
      <c r="K931" s="5"/>
      <c r="L931" s="5"/>
    </row>
    <row r="932" spans="1:12" ht="12.75">
      <c r="A932" s="246"/>
      <c r="B932" s="118"/>
      <c r="C932" s="247"/>
      <c r="D932" s="131" t="str">
        <f t="shared" si="15"/>
        <v/>
      </c>
      <c r="E932" s="131" t="str">
        <f t="shared" si="18"/>
        <v/>
      </c>
      <c r="F932" s="5"/>
      <c r="G932" s="5"/>
      <c r="H932" s="5"/>
      <c r="I932" s="5"/>
      <c r="J932" s="5"/>
      <c r="K932" s="5"/>
      <c r="L932" s="5"/>
    </row>
    <row r="933" spans="1:12" ht="12.75">
      <c r="A933" s="246"/>
      <c r="B933" s="118"/>
      <c r="C933" s="247"/>
      <c r="D933" s="131" t="str">
        <f t="shared" si="15"/>
        <v/>
      </c>
      <c r="E933" s="131" t="str">
        <f t="shared" si="18"/>
        <v/>
      </c>
      <c r="F933" s="5"/>
      <c r="G933" s="5"/>
      <c r="H933" s="5"/>
      <c r="I933" s="5"/>
      <c r="J933" s="5"/>
      <c r="K933" s="5"/>
      <c r="L933" s="5"/>
    </row>
    <row r="934" spans="1:12" ht="12.75">
      <c r="A934" s="246"/>
      <c r="B934" s="118"/>
      <c r="C934" s="247"/>
      <c r="D934" s="131" t="str">
        <f t="shared" si="15"/>
        <v/>
      </c>
      <c r="E934" s="131" t="str">
        <f t="shared" si="18"/>
        <v/>
      </c>
      <c r="F934" s="5"/>
      <c r="G934" s="5"/>
      <c r="H934" s="5"/>
      <c r="I934" s="5"/>
      <c r="J934" s="5"/>
      <c r="K934" s="5"/>
      <c r="L934" s="5"/>
    </row>
    <row r="935" spans="1:12" ht="12.75">
      <c r="A935" s="246"/>
      <c r="B935" s="118"/>
      <c r="C935" s="247"/>
      <c r="D935" s="131" t="str">
        <f t="shared" si="15"/>
        <v/>
      </c>
      <c r="E935" s="131" t="str">
        <f t="shared" si="18"/>
        <v/>
      </c>
      <c r="F935" s="5"/>
      <c r="G935" s="5"/>
      <c r="H935" s="5"/>
      <c r="I935" s="5"/>
      <c r="J935" s="5"/>
      <c r="K935" s="5"/>
      <c r="L935" s="5"/>
    </row>
    <row r="936" spans="1:12" ht="12.75">
      <c r="A936" s="246"/>
      <c r="B936" s="118"/>
      <c r="C936" s="247"/>
      <c r="D936" s="131" t="str">
        <f t="shared" si="15"/>
        <v/>
      </c>
      <c r="E936" s="131" t="str">
        <f t="shared" si="18"/>
        <v/>
      </c>
      <c r="F936" s="5"/>
      <c r="G936" s="5"/>
      <c r="H936" s="5"/>
      <c r="I936" s="5"/>
      <c r="J936" s="5"/>
      <c r="K936" s="5"/>
      <c r="L936" s="5"/>
    </row>
    <row r="937" spans="1:12" ht="12.75">
      <c r="A937" s="246"/>
      <c r="B937" s="118"/>
      <c r="C937" s="247"/>
      <c r="D937" s="131" t="str">
        <f t="shared" si="15"/>
        <v/>
      </c>
      <c r="E937" s="131" t="str">
        <f t="shared" si="18"/>
        <v/>
      </c>
      <c r="F937" s="5"/>
      <c r="G937" s="5"/>
      <c r="H937" s="5"/>
      <c r="I937" s="5"/>
      <c r="J937" s="5"/>
      <c r="K937" s="5"/>
      <c r="L937" s="5"/>
    </row>
    <row r="938" spans="1:12" ht="12.75">
      <c r="A938" s="246"/>
      <c r="B938" s="118"/>
      <c r="C938" s="247"/>
      <c r="D938" s="131" t="str">
        <f t="shared" si="15"/>
        <v/>
      </c>
      <c r="E938" s="131" t="str">
        <f t="shared" si="18"/>
        <v/>
      </c>
      <c r="F938" s="5"/>
      <c r="G938" s="5"/>
      <c r="H938" s="5"/>
      <c r="I938" s="5"/>
      <c r="J938" s="5"/>
      <c r="K938" s="5"/>
      <c r="L938" s="5"/>
    </row>
    <row r="939" spans="1:12" ht="12.75">
      <c r="A939" s="246"/>
      <c r="B939" s="118"/>
      <c r="C939" s="247"/>
      <c r="D939" s="131" t="str">
        <f t="shared" si="15"/>
        <v/>
      </c>
      <c r="E939" s="131" t="str">
        <f t="shared" si="18"/>
        <v/>
      </c>
      <c r="F939" s="5"/>
      <c r="G939" s="5"/>
      <c r="H939" s="5"/>
      <c r="I939" s="5"/>
      <c r="J939" s="5"/>
      <c r="K939" s="5"/>
      <c r="L939" s="5"/>
    </row>
    <row r="940" spans="1:12" ht="12.75">
      <c r="A940" s="246"/>
      <c r="B940" s="118"/>
      <c r="C940" s="247"/>
      <c r="D940" s="131" t="str">
        <f t="shared" si="15"/>
        <v/>
      </c>
      <c r="E940" s="131" t="str">
        <f t="shared" si="18"/>
        <v/>
      </c>
      <c r="F940" s="5"/>
      <c r="G940" s="5"/>
      <c r="H940" s="5"/>
      <c r="I940" s="5"/>
      <c r="J940" s="5"/>
      <c r="K940" s="5"/>
      <c r="L940" s="5"/>
    </row>
    <row r="941" spans="1:12" ht="12.75">
      <c r="A941" s="246"/>
      <c r="B941" s="118"/>
      <c r="C941" s="247"/>
      <c r="D941" s="131" t="str">
        <f t="shared" si="15"/>
        <v/>
      </c>
      <c r="E941" s="131" t="str">
        <f t="shared" si="18"/>
        <v/>
      </c>
      <c r="F941" s="5"/>
      <c r="G941" s="5"/>
      <c r="H941" s="5"/>
      <c r="I941" s="5"/>
      <c r="J941" s="5"/>
      <c r="K941" s="5"/>
      <c r="L941" s="5"/>
    </row>
    <row r="942" spans="1:12" ht="12.75">
      <c r="A942" s="246"/>
      <c r="B942" s="118"/>
      <c r="C942" s="247"/>
      <c r="D942" s="131" t="str">
        <f t="shared" si="15"/>
        <v/>
      </c>
      <c r="E942" s="131" t="str">
        <f t="shared" si="18"/>
        <v/>
      </c>
      <c r="F942" s="5"/>
      <c r="G942" s="5"/>
      <c r="H942" s="5"/>
      <c r="I942" s="5"/>
      <c r="J942" s="5"/>
      <c r="K942" s="5"/>
      <c r="L942" s="5"/>
    </row>
    <row r="943" spans="1:12" ht="12.75">
      <c r="A943" s="246"/>
      <c r="B943" s="118"/>
      <c r="C943" s="247"/>
      <c r="D943" s="131" t="str">
        <f t="shared" si="15"/>
        <v/>
      </c>
      <c r="E943" s="131" t="str">
        <f t="shared" si="18"/>
        <v/>
      </c>
      <c r="F943" s="5"/>
      <c r="G943" s="5"/>
      <c r="H943" s="5"/>
      <c r="I943" s="5"/>
      <c r="J943" s="5"/>
      <c r="K943" s="5"/>
      <c r="L943" s="5"/>
    </row>
    <row r="944" spans="1:12" ht="12.75">
      <c r="A944" s="246"/>
      <c r="B944" s="118"/>
      <c r="C944" s="247"/>
      <c r="D944" s="131" t="str">
        <f t="shared" si="15"/>
        <v/>
      </c>
      <c r="E944" s="131" t="str">
        <f t="shared" si="18"/>
        <v/>
      </c>
      <c r="F944" s="5"/>
      <c r="G944" s="5"/>
      <c r="H944" s="5"/>
      <c r="I944" s="5"/>
      <c r="J944" s="5"/>
      <c r="K944" s="5"/>
      <c r="L944" s="5"/>
    </row>
    <row r="945" spans="1:12" ht="12.75">
      <c r="A945" s="246"/>
      <c r="B945" s="118"/>
      <c r="C945" s="247"/>
      <c r="D945" s="131" t="str">
        <f t="shared" si="15"/>
        <v/>
      </c>
      <c r="E945" s="131" t="str">
        <f t="shared" si="18"/>
        <v/>
      </c>
      <c r="F945" s="5"/>
      <c r="G945" s="5"/>
      <c r="H945" s="5"/>
      <c r="I945" s="5"/>
      <c r="J945" s="5"/>
      <c r="K945" s="5"/>
      <c r="L945" s="5"/>
    </row>
    <row r="946" spans="1:12" ht="12.75">
      <c r="A946" s="246"/>
      <c r="B946" s="118"/>
      <c r="C946" s="247"/>
      <c r="D946" s="131" t="str">
        <f t="shared" si="15"/>
        <v/>
      </c>
      <c r="E946" s="131" t="str">
        <f t="shared" si="18"/>
        <v/>
      </c>
      <c r="F946" s="5"/>
      <c r="G946" s="5"/>
      <c r="H946" s="5"/>
      <c r="I946" s="5"/>
      <c r="J946" s="5"/>
      <c r="K946" s="5"/>
      <c r="L946" s="5"/>
    </row>
    <row r="947" spans="1:12" ht="12.75">
      <c r="A947" s="246"/>
      <c r="B947" s="118"/>
      <c r="C947" s="247"/>
      <c r="D947" s="131" t="str">
        <f t="shared" si="15"/>
        <v/>
      </c>
      <c r="E947" s="131" t="str">
        <f t="shared" si="18"/>
        <v/>
      </c>
      <c r="F947" s="5"/>
      <c r="G947" s="5"/>
      <c r="H947" s="5"/>
      <c r="I947" s="5"/>
      <c r="J947" s="5"/>
      <c r="K947" s="5"/>
      <c r="L947" s="5"/>
    </row>
    <row r="948" spans="1:12" ht="12.75">
      <c r="A948" s="246"/>
      <c r="B948" s="118"/>
      <c r="C948" s="247"/>
      <c r="D948" s="131" t="str">
        <f t="shared" si="15"/>
        <v/>
      </c>
      <c r="E948" s="131" t="str">
        <f t="shared" si="18"/>
        <v/>
      </c>
      <c r="F948" s="5"/>
      <c r="G948" s="5"/>
      <c r="H948" s="5"/>
      <c r="I948" s="5"/>
      <c r="J948" s="5"/>
      <c r="K948" s="5"/>
      <c r="L948" s="5"/>
    </row>
    <row r="949" spans="1:12" ht="12.75">
      <c r="A949" s="246"/>
      <c r="B949" s="118"/>
      <c r="C949" s="247"/>
      <c r="D949" s="131" t="str">
        <f t="shared" si="15"/>
        <v/>
      </c>
      <c r="E949" s="131" t="str">
        <f t="shared" si="18"/>
        <v/>
      </c>
      <c r="F949" s="5"/>
      <c r="G949" s="5"/>
      <c r="H949" s="5"/>
      <c r="I949" s="5"/>
      <c r="J949" s="5"/>
      <c r="K949" s="5"/>
      <c r="L949" s="5"/>
    </row>
    <row r="950" spans="1:12" ht="12.75">
      <c r="A950" s="246"/>
      <c r="B950" s="118"/>
      <c r="C950" s="247"/>
      <c r="D950" s="131" t="str">
        <f t="shared" si="15"/>
        <v/>
      </c>
      <c r="E950" s="131" t="str">
        <f t="shared" si="18"/>
        <v/>
      </c>
      <c r="F950" s="5"/>
      <c r="G950" s="5"/>
      <c r="H950" s="5"/>
      <c r="I950" s="5"/>
      <c r="J950" s="5"/>
      <c r="K950" s="5"/>
      <c r="L950" s="5"/>
    </row>
    <row r="951" spans="1:12" ht="12.75">
      <c r="A951" s="246"/>
      <c r="B951" s="118"/>
      <c r="C951" s="247"/>
      <c r="D951" s="131" t="str">
        <f t="shared" si="15"/>
        <v/>
      </c>
      <c r="E951" s="131" t="str">
        <f t="shared" si="18"/>
        <v/>
      </c>
      <c r="F951" s="5"/>
      <c r="G951" s="5"/>
      <c r="H951" s="5"/>
      <c r="I951" s="5"/>
      <c r="J951" s="5"/>
      <c r="K951" s="5"/>
      <c r="L951" s="5"/>
    </row>
    <row r="952" spans="1:12" ht="12.75">
      <c r="A952" s="246"/>
      <c r="B952" s="118"/>
      <c r="C952" s="247"/>
      <c r="D952" s="131" t="str">
        <f t="shared" si="15"/>
        <v/>
      </c>
      <c r="E952" s="131" t="str">
        <f t="shared" si="18"/>
        <v/>
      </c>
      <c r="F952" s="5"/>
      <c r="G952" s="5"/>
      <c r="H952" s="5"/>
      <c r="I952" s="5"/>
      <c r="J952" s="5"/>
      <c r="K952" s="5"/>
      <c r="L952" s="5"/>
    </row>
    <row r="953" spans="1:12" ht="12.75">
      <c r="A953" s="246"/>
      <c r="B953" s="118"/>
      <c r="C953" s="247"/>
      <c r="D953" s="131" t="str">
        <f t="shared" si="15"/>
        <v/>
      </c>
      <c r="E953" s="131" t="str">
        <f t="shared" si="18"/>
        <v/>
      </c>
      <c r="F953" s="5"/>
      <c r="G953" s="5"/>
      <c r="H953" s="5"/>
      <c r="I953" s="5"/>
      <c r="J953" s="5"/>
      <c r="K953" s="5"/>
      <c r="L953" s="5"/>
    </row>
    <row r="954" spans="1:12" ht="12.75">
      <c r="A954" s="246"/>
      <c r="B954" s="118"/>
      <c r="C954" s="247"/>
      <c r="D954" s="131" t="str">
        <f t="shared" si="15"/>
        <v/>
      </c>
      <c r="E954" s="131" t="str">
        <f t="shared" si="18"/>
        <v/>
      </c>
      <c r="F954" s="5"/>
      <c r="G954" s="5"/>
      <c r="H954" s="5"/>
      <c r="I954" s="5"/>
      <c r="J954" s="5"/>
      <c r="K954" s="5"/>
      <c r="L954" s="5"/>
    </row>
    <row r="955" spans="1:12" ht="12.75">
      <c r="A955" s="246"/>
      <c r="B955" s="118"/>
      <c r="C955" s="247"/>
      <c r="D955" s="131" t="str">
        <f t="shared" si="15"/>
        <v/>
      </c>
      <c r="E955" s="131" t="str">
        <f t="shared" si="18"/>
        <v/>
      </c>
      <c r="F955" s="5"/>
      <c r="G955" s="5"/>
      <c r="H955" s="5"/>
      <c r="I955" s="5"/>
      <c r="J955" s="5"/>
      <c r="K955" s="5"/>
      <c r="L955" s="5"/>
    </row>
    <row r="956" spans="1:12" ht="12.75">
      <c r="A956" s="246"/>
      <c r="B956" s="118"/>
      <c r="C956" s="247"/>
      <c r="D956" s="131" t="str">
        <f t="shared" si="15"/>
        <v/>
      </c>
      <c r="E956" s="131" t="str">
        <f t="shared" si="18"/>
        <v/>
      </c>
      <c r="F956" s="5"/>
      <c r="G956" s="5"/>
      <c r="H956" s="5"/>
      <c r="I956" s="5"/>
      <c r="J956" s="5"/>
      <c r="K956" s="5"/>
      <c r="L956" s="5"/>
    </row>
    <row r="957" spans="1:12" ht="12.75">
      <c r="A957" s="246"/>
      <c r="B957" s="118"/>
      <c r="C957" s="247"/>
      <c r="D957" s="131" t="str">
        <f t="shared" si="15"/>
        <v/>
      </c>
      <c r="E957" s="131" t="str">
        <f t="shared" si="18"/>
        <v/>
      </c>
      <c r="F957" s="5"/>
      <c r="G957" s="5"/>
      <c r="H957" s="5"/>
      <c r="I957" s="5"/>
      <c r="J957" s="5"/>
      <c r="K957" s="5"/>
      <c r="L957" s="5"/>
    </row>
    <row r="958" spans="1:12" ht="12.75">
      <c r="A958" s="246"/>
      <c r="B958" s="118"/>
      <c r="C958" s="247"/>
      <c r="D958" s="131" t="str">
        <f t="shared" si="15"/>
        <v/>
      </c>
      <c r="E958" s="131" t="str">
        <f t="shared" si="18"/>
        <v/>
      </c>
      <c r="F958" s="5"/>
      <c r="G958" s="5"/>
      <c r="H958" s="5"/>
      <c r="I958" s="5"/>
      <c r="J958" s="5"/>
      <c r="K958" s="5"/>
      <c r="L958" s="5"/>
    </row>
    <row r="959" spans="1:12" ht="12.75">
      <c r="A959" s="246"/>
      <c r="B959" s="118"/>
      <c r="C959" s="247"/>
      <c r="D959" s="131" t="str">
        <f t="shared" si="15"/>
        <v/>
      </c>
      <c r="E959" s="131" t="str">
        <f t="shared" si="18"/>
        <v/>
      </c>
      <c r="F959" s="5"/>
      <c r="G959" s="5"/>
      <c r="H959" s="5"/>
      <c r="I959" s="5"/>
      <c r="J959" s="5"/>
      <c r="K959" s="5"/>
      <c r="L959" s="5"/>
    </row>
    <row r="960" spans="1:12" ht="12.75">
      <c r="A960" s="246"/>
      <c r="B960" s="118"/>
      <c r="C960" s="247"/>
      <c r="D960" s="131" t="str">
        <f t="shared" si="15"/>
        <v/>
      </c>
      <c r="E960" s="131" t="str">
        <f t="shared" si="18"/>
        <v/>
      </c>
      <c r="F960" s="5"/>
      <c r="G960" s="5"/>
      <c r="H960" s="5"/>
      <c r="I960" s="5"/>
      <c r="J960" s="5"/>
      <c r="K960" s="5"/>
      <c r="L960" s="5"/>
    </row>
    <row r="961" spans="1:12" ht="12.75">
      <c r="A961" s="246"/>
      <c r="B961" s="118"/>
      <c r="C961" s="247"/>
      <c r="D961" s="131" t="str">
        <f t="shared" si="15"/>
        <v/>
      </c>
      <c r="E961" s="131" t="str">
        <f t="shared" si="18"/>
        <v/>
      </c>
      <c r="F961" s="5"/>
      <c r="G961" s="5"/>
      <c r="H961" s="5"/>
      <c r="I961" s="5"/>
      <c r="J961" s="5"/>
      <c r="K961" s="5"/>
      <c r="L961" s="5"/>
    </row>
    <row r="962" spans="1:12" ht="12.75">
      <c r="A962" s="246"/>
      <c r="B962" s="118"/>
      <c r="C962" s="247"/>
      <c r="D962" s="131" t="str">
        <f t="shared" si="15"/>
        <v/>
      </c>
      <c r="E962" s="131" t="str">
        <f t="shared" si="18"/>
        <v/>
      </c>
      <c r="F962" s="5"/>
      <c r="G962" s="5"/>
      <c r="H962" s="5"/>
      <c r="I962" s="5"/>
      <c r="J962" s="5"/>
      <c r="K962" s="5"/>
      <c r="L962" s="5"/>
    </row>
    <row r="963" spans="1:12" ht="12.75">
      <c r="A963" s="246"/>
      <c r="B963" s="118"/>
      <c r="C963" s="247"/>
      <c r="D963" s="131" t="str">
        <f t="shared" si="15"/>
        <v/>
      </c>
      <c r="E963" s="131" t="str">
        <f t="shared" si="18"/>
        <v/>
      </c>
      <c r="F963" s="5"/>
      <c r="G963" s="5"/>
      <c r="H963" s="5"/>
      <c r="I963" s="5"/>
      <c r="J963" s="5"/>
      <c r="K963" s="5"/>
      <c r="L963" s="5"/>
    </row>
    <row r="964" spans="1:12" ht="12.75">
      <c r="A964" s="246"/>
      <c r="B964" s="118"/>
      <c r="C964" s="247"/>
      <c r="D964" s="131" t="str">
        <f t="shared" si="15"/>
        <v/>
      </c>
      <c r="E964" s="131" t="str">
        <f t="shared" si="18"/>
        <v/>
      </c>
      <c r="F964" s="5"/>
      <c r="G964" s="5"/>
      <c r="H964" s="5"/>
      <c r="I964" s="5"/>
      <c r="J964" s="5"/>
      <c r="K964" s="5"/>
      <c r="L964" s="5"/>
    </row>
    <row r="965" spans="1:12" ht="12.75">
      <c r="A965" s="246"/>
      <c r="B965" s="118"/>
      <c r="C965" s="247"/>
      <c r="D965" s="131" t="str">
        <f t="shared" si="15"/>
        <v/>
      </c>
      <c r="E965" s="131" t="str">
        <f t="shared" si="18"/>
        <v/>
      </c>
      <c r="F965" s="5"/>
      <c r="G965" s="5"/>
      <c r="H965" s="5"/>
      <c r="I965" s="5"/>
      <c r="J965" s="5"/>
      <c r="K965" s="5"/>
      <c r="L965" s="5"/>
    </row>
    <row r="966" spans="1:12" ht="12.75">
      <c r="A966" s="246"/>
      <c r="B966" s="118"/>
      <c r="C966" s="247"/>
      <c r="D966" s="131" t="str">
        <f t="shared" si="15"/>
        <v/>
      </c>
      <c r="E966" s="131" t="str">
        <f t="shared" si="18"/>
        <v/>
      </c>
      <c r="F966" s="5"/>
      <c r="G966" s="5"/>
      <c r="H966" s="5"/>
      <c r="I966" s="5"/>
      <c r="J966" s="5"/>
      <c r="K966" s="5"/>
      <c r="L966" s="5"/>
    </row>
    <row r="967" spans="1:12" ht="12.75">
      <c r="A967" s="246"/>
      <c r="B967" s="118"/>
      <c r="C967" s="247"/>
      <c r="D967" s="131" t="str">
        <f t="shared" si="15"/>
        <v/>
      </c>
      <c r="E967" s="131" t="str">
        <f t="shared" ref="E967:E1003" si="19">IF(ISBLANK(C967),"",POWER(D967/2,2))</f>
        <v/>
      </c>
      <c r="F967" s="5"/>
      <c r="G967" s="5"/>
      <c r="H967" s="5"/>
      <c r="I967" s="5"/>
      <c r="J967" s="5"/>
      <c r="K967" s="5"/>
      <c r="L967" s="5"/>
    </row>
    <row r="968" spans="1:12" ht="12.75">
      <c r="A968" s="246"/>
      <c r="B968" s="118"/>
      <c r="C968" s="247"/>
      <c r="D968" s="131" t="str">
        <f t="shared" si="15"/>
        <v/>
      </c>
      <c r="E968" s="131" t="str">
        <f t="shared" si="19"/>
        <v/>
      </c>
      <c r="F968" s="5"/>
      <c r="G968" s="5"/>
      <c r="H968" s="5"/>
      <c r="I968" s="5"/>
      <c r="J968" s="5"/>
      <c r="K968" s="5"/>
      <c r="L968" s="5"/>
    </row>
    <row r="969" spans="1:12" ht="12.75">
      <c r="A969" s="246"/>
      <c r="B969" s="118"/>
      <c r="C969" s="247"/>
      <c r="D969" s="131" t="str">
        <f t="shared" si="15"/>
        <v/>
      </c>
      <c r="E969" s="131" t="str">
        <f t="shared" si="19"/>
        <v/>
      </c>
      <c r="F969" s="5"/>
      <c r="G969" s="5"/>
      <c r="H969" s="5"/>
      <c r="I969" s="5"/>
      <c r="J969" s="5"/>
      <c r="K969" s="5"/>
      <c r="L969" s="5"/>
    </row>
    <row r="970" spans="1:12" ht="12.75">
      <c r="A970" s="246"/>
      <c r="B970" s="118"/>
      <c r="C970" s="247"/>
      <c r="D970" s="131" t="str">
        <f t="shared" si="15"/>
        <v/>
      </c>
      <c r="E970" s="131" t="str">
        <f t="shared" si="19"/>
        <v/>
      </c>
      <c r="F970" s="5"/>
      <c r="G970" s="5"/>
      <c r="H970" s="5"/>
      <c r="I970" s="5"/>
      <c r="J970" s="5"/>
      <c r="K970" s="5"/>
      <c r="L970" s="5"/>
    </row>
    <row r="971" spans="1:12" ht="12.75">
      <c r="A971" s="246"/>
      <c r="B971" s="118"/>
      <c r="C971" s="247"/>
      <c r="D971" s="131" t="str">
        <f t="shared" si="15"/>
        <v/>
      </c>
      <c r="E971" s="131" t="str">
        <f t="shared" si="19"/>
        <v/>
      </c>
      <c r="F971" s="5"/>
      <c r="G971" s="5"/>
      <c r="H971" s="5"/>
      <c r="I971" s="5"/>
      <c r="J971" s="5"/>
      <c r="K971" s="5"/>
      <c r="L971" s="5"/>
    </row>
    <row r="972" spans="1:12" ht="12.75">
      <c r="A972" s="246"/>
      <c r="B972" s="118"/>
      <c r="C972" s="247"/>
      <c r="D972" s="131" t="str">
        <f t="shared" si="15"/>
        <v/>
      </c>
      <c r="E972" s="131" t="str">
        <f t="shared" si="19"/>
        <v/>
      </c>
      <c r="F972" s="5"/>
      <c r="G972" s="5"/>
      <c r="H972" s="5"/>
      <c r="I972" s="5"/>
      <c r="J972" s="5"/>
      <c r="K972" s="5"/>
      <c r="L972" s="5"/>
    </row>
    <row r="973" spans="1:12" ht="12.75">
      <c r="A973" s="246"/>
      <c r="B973" s="118"/>
      <c r="C973" s="247"/>
      <c r="D973" s="131" t="str">
        <f t="shared" si="15"/>
        <v/>
      </c>
      <c r="E973" s="131" t="str">
        <f t="shared" si="19"/>
        <v/>
      </c>
      <c r="F973" s="5"/>
      <c r="G973" s="5"/>
      <c r="H973" s="5"/>
      <c r="I973" s="5"/>
      <c r="J973" s="5"/>
      <c r="K973" s="5"/>
      <c r="L973" s="5"/>
    </row>
    <row r="974" spans="1:12" ht="12.75">
      <c r="A974" s="246"/>
      <c r="B974" s="118"/>
      <c r="C974" s="247"/>
      <c r="D974" s="131" t="str">
        <f t="shared" si="15"/>
        <v/>
      </c>
      <c r="E974" s="131" t="str">
        <f t="shared" si="19"/>
        <v/>
      </c>
      <c r="F974" s="5"/>
      <c r="G974" s="5"/>
      <c r="H974" s="5"/>
      <c r="I974" s="5"/>
      <c r="J974" s="5"/>
      <c r="K974" s="5"/>
      <c r="L974" s="5"/>
    </row>
    <row r="975" spans="1:12" ht="12.75">
      <c r="A975" s="246"/>
      <c r="B975" s="118"/>
      <c r="C975" s="247"/>
      <c r="D975" s="131" t="str">
        <f t="shared" si="15"/>
        <v/>
      </c>
      <c r="E975" s="131" t="str">
        <f t="shared" si="19"/>
        <v/>
      </c>
      <c r="F975" s="5"/>
      <c r="G975" s="5"/>
      <c r="H975" s="5"/>
      <c r="I975" s="5"/>
      <c r="J975" s="5"/>
      <c r="K975" s="5"/>
      <c r="L975" s="5"/>
    </row>
    <row r="976" spans="1:12" ht="12.75">
      <c r="A976" s="246"/>
      <c r="B976" s="118"/>
      <c r="C976" s="247"/>
      <c r="D976" s="131" t="str">
        <f t="shared" si="15"/>
        <v/>
      </c>
      <c r="E976" s="131" t="str">
        <f t="shared" si="19"/>
        <v/>
      </c>
      <c r="F976" s="5"/>
      <c r="G976" s="5"/>
      <c r="H976" s="5"/>
      <c r="I976" s="5"/>
      <c r="J976" s="5"/>
      <c r="K976" s="5"/>
      <c r="L976" s="5"/>
    </row>
    <row r="977" spans="1:12" ht="12.75">
      <c r="A977" s="246"/>
      <c r="B977" s="118"/>
      <c r="C977" s="247"/>
      <c r="D977" s="131" t="str">
        <f t="shared" si="15"/>
        <v/>
      </c>
      <c r="E977" s="131" t="str">
        <f t="shared" si="19"/>
        <v/>
      </c>
      <c r="F977" s="5"/>
      <c r="G977" s="5"/>
      <c r="H977" s="5"/>
      <c r="I977" s="5"/>
      <c r="J977" s="5"/>
      <c r="K977" s="5"/>
      <c r="L977" s="5"/>
    </row>
    <row r="978" spans="1:12" ht="12.75">
      <c r="A978" s="246"/>
      <c r="B978" s="118"/>
      <c r="C978" s="247"/>
      <c r="D978" s="131" t="str">
        <f t="shared" si="15"/>
        <v/>
      </c>
      <c r="E978" s="131" t="str">
        <f t="shared" si="19"/>
        <v/>
      </c>
      <c r="F978" s="5"/>
      <c r="G978" s="5"/>
      <c r="H978" s="5"/>
      <c r="I978" s="5"/>
      <c r="J978" s="5"/>
      <c r="K978" s="5"/>
      <c r="L978" s="5"/>
    </row>
    <row r="979" spans="1:12" ht="12.75">
      <c r="A979" s="246"/>
      <c r="B979" s="118"/>
      <c r="C979" s="247"/>
      <c r="D979" s="131" t="str">
        <f t="shared" si="15"/>
        <v/>
      </c>
      <c r="E979" s="131" t="str">
        <f t="shared" si="19"/>
        <v/>
      </c>
      <c r="F979" s="5"/>
      <c r="G979" s="5"/>
      <c r="H979" s="5"/>
      <c r="I979" s="5"/>
      <c r="J979" s="5"/>
      <c r="K979" s="5"/>
      <c r="L979" s="5"/>
    </row>
    <row r="980" spans="1:12" ht="12.75">
      <c r="A980" s="246"/>
      <c r="B980" s="118"/>
      <c r="C980" s="247"/>
      <c r="D980" s="131" t="str">
        <f t="shared" si="15"/>
        <v/>
      </c>
      <c r="E980" s="131" t="str">
        <f t="shared" si="19"/>
        <v/>
      </c>
      <c r="F980" s="5"/>
      <c r="G980" s="5"/>
      <c r="H980" s="5"/>
      <c r="I980" s="5"/>
      <c r="J980" s="5"/>
      <c r="K980" s="5"/>
      <c r="L980" s="5"/>
    </row>
    <row r="981" spans="1:12" ht="12.75">
      <c r="A981" s="246"/>
      <c r="B981" s="118"/>
      <c r="C981" s="247"/>
      <c r="D981" s="131" t="str">
        <f t="shared" si="15"/>
        <v/>
      </c>
      <c r="E981" s="131" t="str">
        <f t="shared" si="19"/>
        <v/>
      </c>
      <c r="F981" s="5"/>
      <c r="G981" s="5"/>
      <c r="H981" s="5"/>
      <c r="I981" s="5"/>
      <c r="J981" s="5"/>
      <c r="K981" s="5"/>
      <c r="L981" s="5"/>
    </row>
    <row r="982" spans="1:12" ht="12.75">
      <c r="A982" s="246"/>
      <c r="B982" s="118"/>
      <c r="C982" s="247"/>
      <c r="D982" s="131" t="str">
        <f t="shared" si="15"/>
        <v/>
      </c>
      <c r="E982" s="131" t="str">
        <f t="shared" si="19"/>
        <v/>
      </c>
      <c r="F982" s="5"/>
      <c r="G982" s="5"/>
      <c r="H982" s="5"/>
      <c r="I982" s="5"/>
      <c r="J982" s="5"/>
      <c r="K982" s="5"/>
      <c r="L982" s="5"/>
    </row>
    <row r="983" spans="1:12" ht="12.75">
      <c r="A983" s="246"/>
      <c r="B983" s="118"/>
      <c r="C983" s="247"/>
      <c r="D983" s="131" t="str">
        <f t="shared" si="15"/>
        <v/>
      </c>
      <c r="E983" s="131" t="str">
        <f t="shared" si="19"/>
        <v/>
      </c>
      <c r="F983" s="5"/>
      <c r="G983" s="5"/>
      <c r="H983" s="5"/>
      <c r="I983" s="5"/>
      <c r="J983" s="5"/>
      <c r="K983" s="5"/>
      <c r="L983" s="5"/>
    </row>
    <row r="984" spans="1:12" ht="12.75">
      <c r="A984" s="246"/>
      <c r="B984" s="118"/>
      <c r="C984" s="247"/>
      <c r="D984" s="131" t="str">
        <f t="shared" si="15"/>
        <v/>
      </c>
      <c r="E984" s="131" t="str">
        <f t="shared" si="19"/>
        <v/>
      </c>
      <c r="F984" s="5"/>
      <c r="G984" s="5"/>
      <c r="H984" s="5"/>
      <c r="I984" s="5"/>
      <c r="J984" s="5"/>
      <c r="K984" s="5"/>
      <c r="L984" s="5"/>
    </row>
    <row r="985" spans="1:12" ht="12.75">
      <c r="A985" s="246"/>
      <c r="B985" s="118"/>
      <c r="C985" s="247"/>
      <c r="D985" s="131" t="str">
        <f t="shared" si="15"/>
        <v/>
      </c>
      <c r="E985" s="131" t="str">
        <f t="shared" si="19"/>
        <v/>
      </c>
      <c r="F985" s="5"/>
      <c r="G985" s="5"/>
      <c r="H985" s="5"/>
      <c r="I985" s="5"/>
      <c r="J985" s="5"/>
      <c r="K985" s="5"/>
      <c r="L985" s="5"/>
    </row>
    <row r="986" spans="1:12" ht="12.75">
      <c r="A986" s="246"/>
      <c r="B986" s="118"/>
      <c r="C986" s="247"/>
      <c r="D986" s="131" t="str">
        <f t="shared" si="15"/>
        <v/>
      </c>
      <c r="E986" s="131" t="str">
        <f t="shared" si="19"/>
        <v/>
      </c>
      <c r="F986" s="5"/>
      <c r="G986" s="5"/>
      <c r="H986" s="5"/>
      <c r="I986" s="5"/>
      <c r="J986" s="5"/>
      <c r="K986" s="5"/>
      <c r="L986" s="5"/>
    </row>
    <row r="987" spans="1:12" ht="12.75">
      <c r="A987" s="246"/>
      <c r="B987" s="118"/>
      <c r="C987" s="247"/>
      <c r="D987" s="131" t="str">
        <f t="shared" si="15"/>
        <v/>
      </c>
      <c r="E987" s="131" t="str">
        <f t="shared" si="19"/>
        <v/>
      </c>
      <c r="F987" s="5"/>
      <c r="G987" s="5"/>
      <c r="H987" s="5"/>
      <c r="I987" s="5"/>
      <c r="J987" s="5"/>
      <c r="K987" s="5"/>
      <c r="L987" s="5"/>
    </row>
    <row r="988" spans="1:12" ht="12.75">
      <c r="A988" s="246"/>
      <c r="B988" s="118"/>
      <c r="C988" s="247"/>
      <c r="D988" s="131" t="str">
        <f t="shared" si="15"/>
        <v/>
      </c>
      <c r="E988" s="131" t="str">
        <f t="shared" si="19"/>
        <v/>
      </c>
      <c r="F988" s="5"/>
      <c r="G988" s="5"/>
      <c r="H988" s="5"/>
      <c r="I988" s="5"/>
      <c r="J988" s="5"/>
      <c r="K988" s="5"/>
      <c r="L988" s="5"/>
    </row>
    <row r="989" spans="1:12" ht="12.75">
      <c r="A989" s="246"/>
      <c r="B989" s="118"/>
      <c r="C989" s="247"/>
      <c r="D989" s="131" t="str">
        <f t="shared" si="15"/>
        <v/>
      </c>
      <c r="E989" s="131" t="str">
        <f t="shared" si="19"/>
        <v/>
      </c>
      <c r="F989" s="5"/>
      <c r="G989" s="5"/>
      <c r="H989" s="5"/>
      <c r="I989" s="5"/>
      <c r="J989" s="5"/>
      <c r="K989" s="5"/>
      <c r="L989" s="5"/>
    </row>
    <row r="990" spans="1:12" ht="12.75">
      <c r="A990" s="246"/>
      <c r="B990" s="118"/>
      <c r="C990" s="247"/>
      <c r="D990" s="131" t="str">
        <f t="shared" si="15"/>
        <v/>
      </c>
      <c r="E990" s="131" t="str">
        <f t="shared" si="19"/>
        <v/>
      </c>
      <c r="F990" s="5"/>
      <c r="G990" s="5"/>
      <c r="H990" s="5"/>
      <c r="I990" s="5"/>
      <c r="J990" s="5"/>
      <c r="K990" s="5"/>
      <c r="L990" s="5"/>
    </row>
    <row r="991" spans="1:12" ht="12.75">
      <c r="A991" s="246"/>
      <c r="B991" s="118"/>
      <c r="C991" s="247"/>
      <c r="D991" s="131" t="str">
        <f t="shared" si="15"/>
        <v/>
      </c>
      <c r="E991" s="131" t="str">
        <f t="shared" si="19"/>
        <v/>
      </c>
      <c r="F991" s="5"/>
      <c r="G991" s="5"/>
      <c r="H991" s="5"/>
      <c r="I991" s="5"/>
      <c r="J991" s="5"/>
      <c r="K991" s="5"/>
      <c r="L991" s="5"/>
    </row>
    <row r="992" spans="1:12" ht="12.75">
      <c r="A992" s="246"/>
      <c r="B992" s="118"/>
      <c r="C992" s="247"/>
      <c r="D992" s="131" t="str">
        <f t="shared" si="15"/>
        <v/>
      </c>
      <c r="E992" s="131" t="str">
        <f t="shared" si="19"/>
        <v/>
      </c>
      <c r="F992" s="5"/>
      <c r="G992" s="5"/>
      <c r="H992" s="5"/>
      <c r="I992" s="5"/>
      <c r="J992" s="5"/>
      <c r="K992" s="5"/>
      <c r="L992" s="5"/>
    </row>
    <row r="993" spans="1:12" ht="12.75">
      <c r="A993" s="246"/>
      <c r="B993" s="118"/>
      <c r="C993" s="247"/>
      <c r="D993" s="131" t="str">
        <f t="shared" si="15"/>
        <v/>
      </c>
      <c r="E993" s="131" t="str">
        <f t="shared" si="19"/>
        <v/>
      </c>
      <c r="F993" s="5"/>
      <c r="G993" s="5"/>
      <c r="H993" s="5"/>
      <c r="I993" s="5"/>
      <c r="J993" s="5"/>
      <c r="K993" s="5"/>
      <c r="L993" s="5"/>
    </row>
    <row r="994" spans="1:12" ht="12.75">
      <c r="A994" s="246"/>
      <c r="B994" s="118"/>
      <c r="C994" s="247"/>
      <c r="D994" s="131" t="str">
        <f t="shared" si="15"/>
        <v/>
      </c>
      <c r="E994" s="131" t="str">
        <f t="shared" si="19"/>
        <v/>
      </c>
      <c r="F994" s="5"/>
      <c r="G994" s="5"/>
      <c r="H994" s="5"/>
      <c r="I994" s="5"/>
      <c r="J994" s="5"/>
      <c r="K994" s="5"/>
      <c r="L994" s="5"/>
    </row>
    <row r="995" spans="1:12" ht="12.75">
      <c r="A995" s="246"/>
      <c r="B995" s="118"/>
      <c r="C995" s="247"/>
      <c r="D995" s="131" t="str">
        <f t="shared" si="15"/>
        <v/>
      </c>
      <c r="E995" s="131" t="str">
        <f t="shared" si="19"/>
        <v/>
      </c>
      <c r="F995" s="5"/>
      <c r="G995" s="5"/>
      <c r="H995" s="5"/>
      <c r="I995" s="5"/>
      <c r="J995" s="5"/>
      <c r="K995" s="5"/>
      <c r="L995" s="5"/>
    </row>
    <row r="996" spans="1:12" ht="12.75">
      <c r="A996" s="246"/>
      <c r="B996" s="118"/>
      <c r="C996" s="247"/>
      <c r="D996" s="131" t="str">
        <f t="shared" si="15"/>
        <v/>
      </c>
      <c r="E996" s="131" t="str">
        <f t="shared" si="19"/>
        <v/>
      </c>
      <c r="F996" s="5"/>
      <c r="G996" s="5"/>
      <c r="H996" s="5"/>
      <c r="I996" s="5"/>
      <c r="J996" s="5"/>
      <c r="K996" s="5"/>
      <c r="L996" s="5"/>
    </row>
    <row r="997" spans="1:12" ht="12.75">
      <c r="A997" s="246"/>
      <c r="B997" s="118"/>
      <c r="C997" s="247"/>
      <c r="D997" s="131" t="str">
        <f t="shared" si="15"/>
        <v/>
      </c>
      <c r="E997" s="131" t="str">
        <f t="shared" si="19"/>
        <v/>
      </c>
      <c r="F997" s="5"/>
      <c r="G997" s="5"/>
      <c r="H997" s="5"/>
      <c r="I997" s="5"/>
      <c r="J997" s="5"/>
      <c r="K997" s="5"/>
      <c r="L997" s="5"/>
    </row>
    <row r="998" spans="1:12" ht="12.75">
      <c r="A998" s="246"/>
      <c r="B998" s="118"/>
      <c r="C998" s="247"/>
      <c r="D998" s="131" t="str">
        <f t="shared" si="15"/>
        <v/>
      </c>
      <c r="E998" s="131" t="str">
        <f t="shared" si="19"/>
        <v/>
      </c>
      <c r="F998" s="5"/>
      <c r="G998" s="5"/>
      <c r="H998" s="5"/>
      <c r="I998" s="5"/>
      <c r="J998" s="5"/>
      <c r="K998" s="5"/>
      <c r="L998" s="5"/>
    </row>
    <row r="999" spans="1:12" ht="12.75">
      <c r="A999" s="246"/>
      <c r="B999" s="118"/>
      <c r="C999" s="247"/>
      <c r="D999" s="131" t="str">
        <f t="shared" si="15"/>
        <v/>
      </c>
      <c r="E999" s="131" t="str">
        <f t="shared" si="19"/>
        <v/>
      </c>
      <c r="F999" s="5"/>
      <c r="G999" s="5"/>
      <c r="H999" s="5"/>
      <c r="I999" s="5"/>
      <c r="J999" s="5"/>
      <c r="K999" s="5"/>
      <c r="L999" s="5"/>
    </row>
    <row r="1000" spans="1:12" ht="12.75">
      <c r="A1000" s="246"/>
      <c r="B1000" s="118"/>
      <c r="C1000" s="247"/>
      <c r="D1000" s="131" t="str">
        <f t="shared" si="15"/>
        <v/>
      </c>
      <c r="E1000" s="131" t="str">
        <f t="shared" si="19"/>
        <v/>
      </c>
      <c r="F1000" s="5"/>
      <c r="G1000" s="5"/>
      <c r="H1000" s="5"/>
      <c r="I1000" s="5"/>
      <c r="J1000" s="5"/>
      <c r="K1000" s="5"/>
      <c r="L1000" s="5"/>
    </row>
    <row r="1001" spans="1:12" ht="12.75">
      <c r="A1001" s="246"/>
      <c r="B1001" s="118"/>
      <c r="C1001" s="247"/>
      <c r="D1001" s="131" t="str">
        <f t="shared" si="15"/>
        <v/>
      </c>
      <c r="E1001" s="131" t="str">
        <f t="shared" si="19"/>
        <v/>
      </c>
      <c r="F1001" s="5"/>
      <c r="G1001" s="5"/>
      <c r="H1001" s="5"/>
      <c r="I1001" s="5"/>
      <c r="J1001" s="5"/>
      <c r="K1001" s="5"/>
      <c r="L1001" s="5"/>
    </row>
    <row r="1002" spans="1:12" ht="12.75">
      <c r="A1002" s="246"/>
      <c r="B1002" s="118"/>
      <c r="C1002" s="247"/>
      <c r="D1002" s="131" t="str">
        <f t="shared" si="15"/>
        <v/>
      </c>
      <c r="E1002" s="131" t="str">
        <f t="shared" si="19"/>
        <v/>
      </c>
      <c r="F1002" s="5"/>
      <c r="G1002" s="5"/>
      <c r="H1002" s="5"/>
      <c r="I1002" s="5"/>
      <c r="J1002" s="5"/>
      <c r="K1002" s="5"/>
      <c r="L1002" s="5"/>
    </row>
    <row r="1003" spans="1:12" ht="12.75">
      <c r="A1003" s="246"/>
      <c r="B1003" s="118"/>
      <c r="C1003" s="247"/>
      <c r="D1003" s="131" t="str">
        <f t="shared" si="15"/>
        <v/>
      </c>
      <c r="E1003" s="131" t="str">
        <f t="shared" si="19"/>
        <v/>
      </c>
      <c r="F1003" s="5"/>
      <c r="G1003" s="5"/>
      <c r="H1003" s="5"/>
      <c r="I1003" s="5"/>
      <c r="J1003" s="5"/>
      <c r="K1003" s="5"/>
      <c r="L1003" s="5"/>
    </row>
  </sheetData>
  <mergeCells count="5">
    <mergeCell ref="A1:L1"/>
    <mergeCell ref="A2:L2"/>
    <mergeCell ref="A3:L3"/>
    <mergeCell ref="D4:E4"/>
    <mergeCell ref="G4:J4"/>
  </mergeCells>
  <hyperlinks>
    <hyperlink ref="A1" r:id="rId1" xr:uid="{00000000-0004-0000-0700-000000000000}"/>
  </hyperlinks>
  <pageMargins left="0.7" right="0.7" top="0.75" bottom="0.75" header="0.3" footer="0.3"/>
  <legacyDrawing r:id="rId2"/>
  <extLst>
    <ext xmlns:x14="http://schemas.microsoft.com/office/spreadsheetml/2009/9/main" uri="{CCE6A557-97BC-4b89-ADB6-D9C93CAAB3DF}">
      <x14:dataValidations xmlns:xm="http://schemas.microsoft.com/office/excel/2006/main" count="2">
        <x14:dataValidation type="list" allowBlank="1" showErrorMessage="1" xr:uid="{00000000-0002-0000-0700-000000000000}">
          <x14:formula1>
            <xm:f>'Target Precision'!$O$9:$O$10</xm:f>
          </x14:formula1>
          <xm:sqref>C4</xm:sqref>
        </x14:dataValidation>
        <x14:dataValidation type="list" allowBlank="1" showErrorMessage="1" xr:uid="{00000000-0002-0000-0700-000001000000}">
          <x14:formula1>
            <xm:f>'Target Precision'!$O$5:$O$7</xm:f>
          </x14:formula1>
          <xm:sqref>B4</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N1003"/>
  <sheetViews>
    <sheetView showGridLines="0" workbookViewId="0">
      <selection sqref="A1:N1"/>
    </sheetView>
  </sheetViews>
  <sheetFormatPr defaultColWidth="12.59765625" defaultRowHeight="15.75" customHeight="1"/>
  <cols>
    <col min="2" max="2" width="9.1328125" customWidth="1"/>
    <col min="3" max="3" width="13.73046875" customWidth="1"/>
    <col min="4" max="4" width="14.1328125" customWidth="1"/>
    <col min="5" max="5" width="11.1328125" customWidth="1"/>
    <col min="7" max="7" width="4.265625" customWidth="1"/>
    <col min="8" max="8" width="6.86328125" customWidth="1"/>
    <col min="9" max="14" width="8.46484375" customWidth="1"/>
  </cols>
  <sheetData>
    <row r="1" spans="1:14">
      <c r="A1" s="338" t="s">
        <v>148</v>
      </c>
      <c r="B1" s="329"/>
      <c r="C1" s="329"/>
      <c r="D1" s="329"/>
      <c r="E1" s="329"/>
      <c r="F1" s="329"/>
      <c r="G1" s="329"/>
      <c r="H1" s="329"/>
      <c r="I1" s="329"/>
      <c r="J1" s="329"/>
      <c r="K1" s="329"/>
      <c r="L1" s="329"/>
      <c r="M1" s="329"/>
      <c r="N1" s="329"/>
    </row>
    <row r="2" spans="1:14">
      <c r="A2" s="346" t="s">
        <v>149</v>
      </c>
      <c r="B2" s="331"/>
      <c r="C2" s="331"/>
      <c r="D2" s="331"/>
      <c r="E2" s="331"/>
      <c r="F2" s="331"/>
      <c r="G2" s="331"/>
      <c r="H2" s="331"/>
      <c r="I2" s="331"/>
      <c r="J2" s="331"/>
      <c r="K2" s="331"/>
      <c r="L2" s="331"/>
      <c r="M2" s="331"/>
      <c r="N2" s="331"/>
    </row>
    <row r="3" spans="1:14" ht="15.75" customHeight="1">
      <c r="A3" s="248">
        <f>C5/(E5*F5)/VLOOKUP(D5,H:I,2,FALSE)</f>
        <v>0.93315599180841546</v>
      </c>
      <c r="B3" s="249" t="s">
        <v>150</v>
      </c>
      <c r="C3" s="250"/>
      <c r="D3" s="249"/>
      <c r="E3" s="251"/>
      <c r="F3" s="252"/>
      <c r="G3" s="252"/>
      <c r="H3" s="253" t="s">
        <v>64</v>
      </c>
      <c r="I3" s="364" t="s">
        <v>15</v>
      </c>
      <c r="J3" s="329"/>
      <c r="K3" s="365" t="s">
        <v>151</v>
      </c>
      <c r="L3" s="329"/>
      <c r="M3" s="366" t="s">
        <v>152</v>
      </c>
      <c r="N3" s="329"/>
    </row>
    <row r="4" spans="1:14" ht="15.75" customHeight="1">
      <c r="A4" s="254" t="s">
        <v>153</v>
      </c>
      <c r="B4" s="5"/>
      <c r="C4" s="255" t="s">
        <v>15</v>
      </c>
      <c r="D4" s="7" t="s">
        <v>154</v>
      </c>
      <c r="E4" s="255" t="s">
        <v>155</v>
      </c>
      <c r="F4" s="168" t="s">
        <v>156</v>
      </c>
      <c r="G4" s="5"/>
      <c r="H4" s="256" t="s">
        <v>157</v>
      </c>
      <c r="I4" s="257" t="s">
        <v>33</v>
      </c>
      <c r="J4" s="258" t="s">
        <v>158</v>
      </c>
      <c r="K4" s="259" t="s">
        <v>33</v>
      </c>
      <c r="L4" s="260" t="s">
        <v>158</v>
      </c>
      <c r="M4" s="261" t="s">
        <v>33</v>
      </c>
      <c r="N4" s="262" t="s">
        <v>158</v>
      </c>
    </row>
    <row r="5" spans="1:14" ht="15.75" customHeight="1">
      <c r="A5" s="263"/>
      <c r="B5" s="264" t="s">
        <v>159</v>
      </c>
      <c r="C5" s="265">
        <v>3</v>
      </c>
      <c r="D5" s="215">
        <v>5</v>
      </c>
      <c r="E5" s="165">
        <v>100</v>
      </c>
      <c r="F5" s="266">
        <f>TAN(2*PI()/21600)*VLOOKUP(E6,'Target Precision'!O:Q,3,FALSE)/VLOOKUP(C6,'Target Precision'!O:Q,3,FALSE)</f>
        <v>1.0471975807331373E-2</v>
      </c>
      <c r="G5" s="5"/>
      <c r="H5" s="267">
        <v>2</v>
      </c>
      <c r="I5" s="268">
        <v>1.77</v>
      </c>
      <c r="J5" s="269">
        <v>0.93</v>
      </c>
      <c r="K5" s="270">
        <v>1.77</v>
      </c>
      <c r="L5" s="271">
        <v>0.93</v>
      </c>
      <c r="M5" s="272">
        <v>1.1299999999999999</v>
      </c>
      <c r="N5" s="273">
        <v>0.6</v>
      </c>
    </row>
    <row r="6" spans="1:14">
      <c r="A6" s="5"/>
      <c r="B6" s="274"/>
      <c r="C6" s="275" t="s">
        <v>63</v>
      </c>
      <c r="D6" s="276" t="s">
        <v>160</v>
      </c>
      <c r="E6" s="275" t="s">
        <v>62</v>
      </c>
      <c r="F6" s="5"/>
      <c r="G6" s="5"/>
      <c r="H6" s="267">
        <v>3</v>
      </c>
      <c r="I6" s="268">
        <v>2.41</v>
      </c>
      <c r="J6" s="269">
        <v>0.89</v>
      </c>
      <c r="K6" s="270">
        <v>2.54</v>
      </c>
      <c r="L6" s="271">
        <v>0.93</v>
      </c>
      <c r="M6" s="272">
        <v>1.69</v>
      </c>
      <c r="N6" s="273">
        <v>0.63</v>
      </c>
    </row>
    <row r="7" spans="1:14">
      <c r="A7" s="5"/>
      <c r="B7" s="5"/>
      <c r="C7" s="154"/>
      <c r="D7" s="5"/>
      <c r="E7" s="154"/>
      <c r="F7" s="5"/>
      <c r="G7" s="5"/>
      <c r="H7" s="267">
        <v>4</v>
      </c>
      <c r="I7" s="268">
        <v>2.79</v>
      </c>
      <c r="J7" s="269">
        <v>0.86</v>
      </c>
      <c r="K7" s="270">
        <v>3.03</v>
      </c>
      <c r="L7" s="271">
        <v>0.91</v>
      </c>
      <c r="M7" s="272">
        <v>2.06</v>
      </c>
      <c r="N7" s="273">
        <v>0.62</v>
      </c>
    </row>
    <row r="8" spans="1:14">
      <c r="A8" s="5"/>
      <c r="B8" s="5"/>
      <c r="C8" s="154"/>
      <c r="D8" s="5"/>
      <c r="E8" s="154"/>
      <c r="F8" s="5"/>
      <c r="G8" s="5"/>
      <c r="H8" s="267">
        <v>5</v>
      </c>
      <c r="I8" s="268">
        <v>3.07</v>
      </c>
      <c r="J8" s="269">
        <v>0.83</v>
      </c>
      <c r="K8" s="270">
        <v>3.4</v>
      </c>
      <c r="L8" s="271">
        <v>0.88</v>
      </c>
      <c r="M8" s="272">
        <v>2.33</v>
      </c>
      <c r="N8" s="273">
        <v>0.61</v>
      </c>
    </row>
    <row r="9" spans="1:14">
      <c r="A9" s="5"/>
      <c r="B9" s="5"/>
      <c r="C9" s="154"/>
      <c r="D9" s="5"/>
      <c r="E9" s="154"/>
      <c r="F9" s="5"/>
      <c r="G9" s="5"/>
      <c r="H9" s="267">
        <v>6</v>
      </c>
      <c r="I9" s="268">
        <v>3.28</v>
      </c>
      <c r="J9" s="269">
        <v>0.8</v>
      </c>
      <c r="K9" s="270">
        <v>3.68</v>
      </c>
      <c r="L9" s="271">
        <v>0.87</v>
      </c>
      <c r="M9" s="272">
        <v>2.54</v>
      </c>
      <c r="N9" s="273">
        <v>0.6</v>
      </c>
    </row>
    <row r="10" spans="1:14">
      <c r="A10" s="5"/>
      <c r="B10" s="5"/>
      <c r="C10" s="154"/>
      <c r="D10" s="5"/>
      <c r="E10" s="154"/>
      <c r="F10" s="5"/>
      <c r="G10" s="5"/>
      <c r="H10" s="267">
        <v>7</v>
      </c>
      <c r="I10" s="268">
        <v>3.44</v>
      </c>
      <c r="J10" s="269">
        <v>0.78</v>
      </c>
      <c r="K10" s="270">
        <v>3.91</v>
      </c>
      <c r="L10" s="271">
        <v>0.85</v>
      </c>
      <c r="M10" s="272">
        <v>2.7</v>
      </c>
      <c r="N10" s="273">
        <v>0.59</v>
      </c>
    </row>
    <row r="11" spans="1:14">
      <c r="A11" s="5"/>
      <c r="B11" s="5"/>
      <c r="C11" s="154"/>
      <c r="D11" s="5"/>
      <c r="E11" s="154"/>
      <c r="F11" s="5"/>
      <c r="G11" s="5"/>
      <c r="H11" s="267">
        <v>8</v>
      </c>
      <c r="I11" s="268">
        <v>3.59</v>
      </c>
      <c r="J11" s="269">
        <v>0.77</v>
      </c>
      <c r="K11" s="270">
        <v>4.1100000000000003</v>
      </c>
      <c r="L11" s="271">
        <v>0.83</v>
      </c>
      <c r="M11" s="272">
        <v>2.85</v>
      </c>
      <c r="N11" s="273">
        <v>0.57999999999999996</v>
      </c>
    </row>
    <row r="12" spans="1:14">
      <c r="A12" s="5"/>
      <c r="B12" s="5"/>
      <c r="C12" s="154"/>
      <c r="D12" s="5"/>
      <c r="E12" s="154"/>
      <c r="F12" s="5"/>
      <c r="G12" s="5"/>
      <c r="H12" s="267">
        <v>9</v>
      </c>
      <c r="I12" s="268">
        <v>3.71</v>
      </c>
      <c r="J12" s="269">
        <v>0.75</v>
      </c>
      <c r="K12" s="270">
        <v>4.2699999999999996</v>
      </c>
      <c r="L12" s="271">
        <v>0.82</v>
      </c>
      <c r="M12" s="272">
        <v>2.97</v>
      </c>
      <c r="N12" s="273">
        <v>0.56999999999999995</v>
      </c>
    </row>
    <row r="13" spans="1:14">
      <c r="A13" s="5"/>
      <c r="B13" s="5"/>
      <c r="C13" s="154"/>
      <c r="D13" s="5"/>
      <c r="E13" s="154"/>
      <c r="F13" s="5"/>
      <c r="G13" s="5"/>
      <c r="H13" s="267">
        <v>10</v>
      </c>
      <c r="I13" s="268">
        <v>3.81</v>
      </c>
      <c r="J13" s="269">
        <v>0.74</v>
      </c>
      <c r="K13" s="270">
        <v>4.42</v>
      </c>
      <c r="L13" s="271">
        <v>0.81</v>
      </c>
      <c r="M13" s="272">
        <v>3.08</v>
      </c>
      <c r="N13" s="273">
        <v>0.56000000000000005</v>
      </c>
    </row>
    <row r="14" spans="1:14">
      <c r="A14" s="5"/>
      <c r="B14" s="5"/>
      <c r="C14" s="154"/>
      <c r="D14" s="5"/>
      <c r="E14" s="154"/>
      <c r="F14" s="5"/>
      <c r="G14" s="5"/>
      <c r="H14" s="267">
        <v>11</v>
      </c>
      <c r="I14" s="268">
        <v>3.9</v>
      </c>
      <c r="J14" s="269">
        <v>0.73</v>
      </c>
      <c r="K14" s="270">
        <v>4.55</v>
      </c>
      <c r="L14" s="271">
        <v>0.8</v>
      </c>
      <c r="M14" s="272">
        <v>3.17</v>
      </c>
      <c r="N14" s="273">
        <v>0.56000000000000005</v>
      </c>
    </row>
    <row r="15" spans="1:14">
      <c r="A15" s="5"/>
      <c r="B15" s="5"/>
      <c r="C15" s="154"/>
      <c r="D15" s="5"/>
      <c r="E15" s="154"/>
      <c r="F15" s="5"/>
      <c r="G15" s="5"/>
      <c r="H15" s="267">
        <v>12</v>
      </c>
      <c r="I15" s="268">
        <v>3.99</v>
      </c>
      <c r="J15" s="269">
        <v>0.72</v>
      </c>
      <c r="K15" s="270">
        <v>4.67</v>
      </c>
      <c r="L15" s="271">
        <v>0.79</v>
      </c>
      <c r="M15" s="272">
        <v>3.26</v>
      </c>
      <c r="N15" s="273">
        <v>0.55000000000000004</v>
      </c>
    </row>
    <row r="16" spans="1:14">
      <c r="A16" s="5"/>
      <c r="B16" s="5"/>
      <c r="C16" s="154"/>
      <c r="D16" s="5"/>
      <c r="E16" s="154"/>
      <c r="F16" s="5"/>
      <c r="G16" s="5"/>
      <c r="H16" s="267">
        <v>13</v>
      </c>
      <c r="I16" s="268">
        <v>4.0599999999999996</v>
      </c>
      <c r="J16" s="269">
        <v>0.71</v>
      </c>
      <c r="K16" s="270">
        <v>4.78</v>
      </c>
      <c r="L16" s="271">
        <v>0.78</v>
      </c>
      <c r="M16" s="272">
        <v>3.34</v>
      </c>
      <c r="N16" s="273">
        <v>0.54</v>
      </c>
    </row>
    <row r="17" spans="1:14">
      <c r="A17" s="5"/>
      <c r="B17" s="5"/>
      <c r="C17" s="154"/>
      <c r="D17" s="5"/>
      <c r="E17" s="154"/>
      <c r="F17" s="5"/>
      <c r="G17" s="5"/>
      <c r="H17" s="267">
        <v>14</v>
      </c>
      <c r="I17" s="268">
        <v>4.13</v>
      </c>
      <c r="J17" s="269">
        <v>0.7</v>
      </c>
      <c r="K17" s="270">
        <v>4.88</v>
      </c>
      <c r="L17" s="271">
        <v>0.77</v>
      </c>
      <c r="M17" s="272">
        <v>3.41</v>
      </c>
      <c r="N17" s="273">
        <v>0.54</v>
      </c>
    </row>
    <row r="18" spans="1:14">
      <c r="A18" s="5"/>
      <c r="B18" s="5"/>
      <c r="C18" s="154"/>
      <c r="D18" s="5"/>
      <c r="E18" s="154"/>
      <c r="F18" s="5"/>
      <c r="G18" s="5"/>
      <c r="H18" s="267">
        <v>15</v>
      </c>
      <c r="I18" s="268">
        <v>4.2</v>
      </c>
      <c r="J18" s="269">
        <v>0.7</v>
      </c>
      <c r="K18" s="270">
        <v>4.97</v>
      </c>
      <c r="L18" s="271">
        <v>0.77</v>
      </c>
      <c r="M18" s="272">
        <v>3.47</v>
      </c>
      <c r="N18" s="273">
        <v>0.53</v>
      </c>
    </row>
    <row r="19" spans="1:14">
      <c r="A19" s="5"/>
      <c r="B19" s="5"/>
      <c r="C19" s="154"/>
      <c r="D19" s="5"/>
      <c r="E19" s="154"/>
      <c r="F19" s="5"/>
      <c r="G19" s="5"/>
      <c r="H19" s="267">
        <v>16</v>
      </c>
      <c r="I19" s="268">
        <v>4.26</v>
      </c>
      <c r="J19" s="269">
        <v>0.69</v>
      </c>
      <c r="K19" s="270">
        <v>5.05</v>
      </c>
      <c r="L19" s="271">
        <v>0.76</v>
      </c>
      <c r="M19" s="272">
        <v>3.53</v>
      </c>
      <c r="N19" s="273">
        <v>0.53</v>
      </c>
    </row>
    <row r="20" spans="1:14">
      <c r="A20" s="5"/>
      <c r="B20" s="5"/>
      <c r="C20" s="154"/>
      <c r="D20" s="5"/>
      <c r="E20" s="154"/>
      <c r="F20" s="5"/>
      <c r="G20" s="5"/>
      <c r="H20" s="267">
        <v>17</v>
      </c>
      <c r="I20" s="268">
        <v>4.3099999999999996</v>
      </c>
      <c r="J20" s="269">
        <v>0.69</v>
      </c>
      <c r="K20" s="270">
        <v>5.13</v>
      </c>
      <c r="L20" s="271">
        <v>0.75</v>
      </c>
      <c r="M20" s="272">
        <v>3.59</v>
      </c>
      <c r="N20" s="273">
        <v>0.53</v>
      </c>
    </row>
    <row r="21" spans="1:14">
      <c r="A21" s="5"/>
      <c r="B21" s="5"/>
      <c r="C21" s="154"/>
      <c r="D21" s="5"/>
      <c r="E21" s="154"/>
      <c r="F21" s="5"/>
      <c r="G21" s="5"/>
      <c r="H21" s="267">
        <v>18</v>
      </c>
      <c r="I21" s="268">
        <v>4.3600000000000003</v>
      </c>
      <c r="J21" s="269">
        <v>0.68</v>
      </c>
      <c r="K21" s="270">
        <v>5.2</v>
      </c>
      <c r="L21" s="271">
        <v>0.75</v>
      </c>
      <c r="M21" s="272">
        <v>3.64</v>
      </c>
      <c r="N21" s="273">
        <v>0.52</v>
      </c>
    </row>
    <row r="22" spans="1:14">
      <c r="A22" s="5"/>
      <c r="B22" s="5"/>
      <c r="C22" s="154"/>
      <c r="D22" s="5"/>
      <c r="E22" s="154"/>
      <c r="F22" s="5"/>
      <c r="G22" s="5"/>
      <c r="H22" s="267">
        <v>19</v>
      </c>
      <c r="I22" s="268">
        <v>4.41</v>
      </c>
      <c r="J22" s="269">
        <v>0.67</v>
      </c>
      <c r="K22" s="270">
        <v>5.27</v>
      </c>
      <c r="L22" s="271">
        <v>0.74</v>
      </c>
      <c r="M22" s="272">
        <v>3.69</v>
      </c>
      <c r="N22" s="273">
        <v>0.52</v>
      </c>
    </row>
    <row r="23" spans="1:14">
      <c r="A23" s="5"/>
      <c r="B23" s="5"/>
      <c r="C23" s="154"/>
      <c r="D23" s="5"/>
      <c r="E23" s="154"/>
      <c r="F23" s="5"/>
      <c r="G23" s="5"/>
      <c r="H23" s="267">
        <v>20</v>
      </c>
      <c r="I23" s="268">
        <v>4.45</v>
      </c>
      <c r="J23" s="269">
        <v>0.67</v>
      </c>
      <c r="K23" s="270">
        <v>5.33</v>
      </c>
      <c r="L23" s="271">
        <v>0.74</v>
      </c>
      <c r="M23" s="272">
        <v>3.73</v>
      </c>
      <c r="N23" s="273">
        <v>0.52</v>
      </c>
    </row>
    <row r="24" spans="1:14">
      <c r="A24" s="5"/>
      <c r="B24" s="5"/>
      <c r="C24" s="154"/>
      <c r="D24" s="5"/>
      <c r="E24" s="154"/>
      <c r="F24" s="5"/>
      <c r="G24" s="5"/>
      <c r="H24" s="267">
        <v>21</v>
      </c>
      <c r="I24" s="268">
        <v>4.49</v>
      </c>
      <c r="J24" s="269">
        <v>0.66</v>
      </c>
      <c r="K24" s="270">
        <v>5.39</v>
      </c>
      <c r="L24" s="271">
        <v>0.73</v>
      </c>
      <c r="M24" s="272">
        <v>3.78</v>
      </c>
      <c r="N24" s="273">
        <v>0.51</v>
      </c>
    </row>
    <row r="25" spans="1:14">
      <c r="A25" s="5"/>
      <c r="B25" s="5"/>
      <c r="C25" s="154"/>
      <c r="D25" s="5"/>
      <c r="E25" s="154"/>
      <c r="F25" s="5"/>
      <c r="G25" s="5"/>
      <c r="H25" s="267">
        <v>22</v>
      </c>
      <c r="I25" s="268">
        <v>4.53</v>
      </c>
      <c r="J25" s="269">
        <v>0.66</v>
      </c>
      <c r="K25" s="270">
        <v>5.45</v>
      </c>
      <c r="L25" s="271">
        <v>0.73</v>
      </c>
      <c r="M25" s="272">
        <v>3.82</v>
      </c>
      <c r="N25" s="273">
        <v>0.51</v>
      </c>
    </row>
    <row r="26" spans="1:14">
      <c r="A26" s="5"/>
      <c r="B26" s="5"/>
      <c r="C26" s="154"/>
      <c r="D26" s="5"/>
      <c r="E26" s="154"/>
      <c r="F26" s="5"/>
      <c r="G26" s="5"/>
      <c r="H26" s="267">
        <v>23</v>
      </c>
      <c r="I26" s="268">
        <v>4.57</v>
      </c>
      <c r="J26" s="269">
        <v>0.66</v>
      </c>
      <c r="K26" s="270">
        <v>5.5</v>
      </c>
      <c r="L26" s="271">
        <v>0.73</v>
      </c>
      <c r="M26" s="272">
        <v>3.86</v>
      </c>
      <c r="N26" s="273">
        <v>0.51</v>
      </c>
    </row>
    <row r="27" spans="1:14">
      <c r="A27" s="5"/>
      <c r="B27" s="5"/>
      <c r="C27" s="154"/>
      <c r="D27" s="5"/>
      <c r="E27" s="154"/>
      <c r="F27" s="5"/>
      <c r="G27" s="5"/>
      <c r="H27" s="267">
        <v>24</v>
      </c>
      <c r="I27" s="268">
        <v>4.6100000000000003</v>
      </c>
      <c r="J27" s="269">
        <v>0.65</v>
      </c>
      <c r="K27" s="270">
        <v>5.56</v>
      </c>
      <c r="L27" s="271">
        <v>0.72</v>
      </c>
      <c r="M27" s="272">
        <v>3.9</v>
      </c>
      <c r="N27" s="273">
        <v>0.5</v>
      </c>
    </row>
    <row r="28" spans="1:14">
      <c r="A28" s="5"/>
      <c r="B28" s="5"/>
      <c r="C28" s="154"/>
      <c r="D28" s="5"/>
      <c r="E28" s="154"/>
      <c r="F28" s="5"/>
      <c r="G28" s="5"/>
      <c r="H28" s="267">
        <v>25</v>
      </c>
      <c r="I28" s="268">
        <v>4.6399999999999997</v>
      </c>
      <c r="J28" s="269">
        <v>0.65</v>
      </c>
      <c r="K28" s="270">
        <v>5.6</v>
      </c>
      <c r="L28" s="271">
        <v>0.72</v>
      </c>
      <c r="M28" s="272">
        <v>3.93</v>
      </c>
      <c r="N28" s="273">
        <v>0.5</v>
      </c>
    </row>
    <row r="29" spans="1:14">
      <c r="A29" s="5"/>
      <c r="B29" s="5"/>
      <c r="C29" s="154"/>
      <c r="D29" s="5"/>
      <c r="E29" s="154"/>
      <c r="F29" s="5"/>
      <c r="G29" s="5"/>
      <c r="H29" s="267">
        <v>26</v>
      </c>
      <c r="I29" s="268">
        <v>4.67</v>
      </c>
      <c r="J29" s="269">
        <v>0.65</v>
      </c>
      <c r="K29" s="270">
        <v>5.65</v>
      </c>
      <c r="L29" s="271">
        <v>0.71</v>
      </c>
      <c r="M29" s="272">
        <v>3.96</v>
      </c>
      <c r="N29" s="273">
        <v>0.5</v>
      </c>
    </row>
    <row r="30" spans="1:14">
      <c r="A30" s="5"/>
      <c r="B30" s="5"/>
      <c r="C30" s="154"/>
      <c r="D30" s="5"/>
      <c r="E30" s="154"/>
      <c r="F30" s="5"/>
      <c r="G30" s="5"/>
      <c r="H30" s="267">
        <v>27</v>
      </c>
      <c r="I30" s="268">
        <v>4.7</v>
      </c>
      <c r="J30" s="269">
        <v>0.64</v>
      </c>
      <c r="K30" s="270">
        <v>5.69</v>
      </c>
      <c r="L30" s="271">
        <v>0.71</v>
      </c>
      <c r="M30" s="272">
        <v>4</v>
      </c>
      <c r="N30" s="273">
        <v>0.5</v>
      </c>
    </row>
    <row r="31" spans="1:14">
      <c r="A31" s="5"/>
      <c r="B31" s="5"/>
      <c r="C31" s="154"/>
      <c r="D31" s="5"/>
      <c r="E31" s="154"/>
      <c r="F31" s="5"/>
      <c r="G31" s="5"/>
      <c r="H31" s="267">
        <v>28</v>
      </c>
      <c r="I31" s="268">
        <v>4.7300000000000004</v>
      </c>
      <c r="J31" s="269">
        <v>0.64</v>
      </c>
      <c r="K31" s="270">
        <v>5.74</v>
      </c>
      <c r="L31" s="271">
        <v>0.71</v>
      </c>
      <c r="M31" s="272">
        <v>4.03</v>
      </c>
      <c r="N31" s="273">
        <v>0.49</v>
      </c>
    </row>
    <row r="32" spans="1:14">
      <c r="A32" s="5"/>
      <c r="B32" s="5"/>
      <c r="C32" s="154"/>
      <c r="D32" s="5"/>
      <c r="E32" s="154"/>
      <c r="F32" s="5"/>
      <c r="G32" s="5"/>
      <c r="H32" s="267">
        <v>29</v>
      </c>
      <c r="I32" s="268">
        <v>4.76</v>
      </c>
      <c r="J32" s="269">
        <v>0.64</v>
      </c>
      <c r="K32" s="270">
        <v>5.78</v>
      </c>
      <c r="L32" s="271">
        <v>0.7</v>
      </c>
      <c r="M32" s="272">
        <v>4.0599999999999996</v>
      </c>
      <c r="N32" s="273">
        <v>0.49</v>
      </c>
    </row>
    <row r="33" spans="1:14" ht="12.75">
      <c r="A33" s="5"/>
      <c r="B33" s="5"/>
      <c r="C33" s="154"/>
      <c r="D33" s="5"/>
      <c r="E33" s="154"/>
      <c r="F33" s="5"/>
      <c r="G33" s="5"/>
      <c r="H33" s="267">
        <v>30</v>
      </c>
      <c r="I33" s="268">
        <v>4.79</v>
      </c>
      <c r="J33" s="269">
        <v>0.63</v>
      </c>
      <c r="K33" s="270">
        <v>5.82</v>
      </c>
      <c r="L33" s="271">
        <v>0.7</v>
      </c>
      <c r="M33" s="272">
        <v>4.09</v>
      </c>
      <c r="N33" s="273">
        <v>0.49</v>
      </c>
    </row>
    <row r="34" spans="1:14" ht="12.75">
      <c r="A34" s="5"/>
      <c r="B34" s="5"/>
      <c r="C34" s="154"/>
      <c r="D34" s="5"/>
      <c r="E34" s="154"/>
      <c r="F34" s="5"/>
      <c r="G34" s="5"/>
      <c r="H34" s="267">
        <v>31</v>
      </c>
      <c r="I34" s="268">
        <v>4.82</v>
      </c>
      <c r="J34" s="269">
        <v>0.63</v>
      </c>
      <c r="K34" s="270">
        <v>5.86</v>
      </c>
      <c r="L34" s="271">
        <v>0.7</v>
      </c>
      <c r="M34" s="272">
        <v>4.1100000000000003</v>
      </c>
      <c r="N34" s="273">
        <v>0.49</v>
      </c>
    </row>
    <row r="35" spans="1:14" ht="12.75">
      <c r="A35" s="5"/>
      <c r="B35" s="5"/>
      <c r="C35" s="154"/>
      <c r="D35" s="5"/>
      <c r="E35" s="154"/>
      <c r="F35" s="5"/>
      <c r="G35" s="5"/>
      <c r="H35" s="267">
        <v>32</v>
      </c>
      <c r="I35" s="268">
        <v>4.84</v>
      </c>
      <c r="J35" s="269">
        <v>0.63</v>
      </c>
      <c r="K35" s="270">
        <v>5.89</v>
      </c>
      <c r="L35" s="271">
        <v>0.7</v>
      </c>
      <c r="M35" s="272">
        <v>4.1399999999999997</v>
      </c>
      <c r="N35" s="273">
        <v>0.49</v>
      </c>
    </row>
    <row r="36" spans="1:14" ht="12.75">
      <c r="A36" s="5"/>
      <c r="B36" s="5"/>
      <c r="C36" s="154"/>
      <c r="D36" s="5"/>
      <c r="E36" s="154"/>
      <c r="F36" s="5"/>
      <c r="G36" s="5"/>
      <c r="H36" s="267">
        <v>33</v>
      </c>
      <c r="I36" s="268">
        <v>4.87</v>
      </c>
      <c r="J36" s="269">
        <v>0.63</v>
      </c>
      <c r="K36" s="270">
        <v>5.93</v>
      </c>
      <c r="L36" s="271">
        <v>0.69</v>
      </c>
      <c r="M36" s="272">
        <v>4.17</v>
      </c>
      <c r="N36" s="273">
        <v>0.48</v>
      </c>
    </row>
    <row r="37" spans="1:14" ht="12.75">
      <c r="A37" s="5"/>
      <c r="B37" s="5"/>
      <c r="C37" s="154"/>
      <c r="D37" s="5"/>
      <c r="E37" s="154"/>
      <c r="F37" s="5"/>
      <c r="G37" s="5"/>
      <c r="H37" s="267">
        <v>34</v>
      </c>
      <c r="I37" s="268">
        <v>4.8899999999999997</v>
      </c>
      <c r="J37" s="269">
        <v>0.62</v>
      </c>
      <c r="K37" s="270">
        <v>5.96</v>
      </c>
      <c r="L37" s="271">
        <v>0.69</v>
      </c>
      <c r="M37" s="272">
        <v>4.1900000000000004</v>
      </c>
      <c r="N37" s="273">
        <v>0.48</v>
      </c>
    </row>
    <row r="38" spans="1:14" ht="12.75">
      <c r="A38" s="5"/>
      <c r="B38" s="5"/>
      <c r="C38" s="154"/>
      <c r="D38" s="5"/>
      <c r="E38" s="154"/>
      <c r="F38" s="5"/>
      <c r="G38" s="5"/>
      <c r="H38" s="267">
        <v>35</v>
      </c>
      <c r="I38" s="268">
        <v>4.91</v>
      </c>
      <c r="J38" s="269">
        <v>0.62</v>
      </c>
      <c r="K38" s="270">
        <v>6</v>
      </c>
      <c r="L38" s="271">
        <v>0.69</v>
      </c>
      <c r="M38" s="272">
        <v>4.21</v>
      </c>
      <c r="N38" s="273">
        <v>0.48</v>
      </c>
    </row>
    <row r="39" spans="1:14" ht="12.75">
      <c r="A39" s="5"/>
      <c r="B39" s="5"/>
      <c r="C39" s="154"/>
      <c r="D39" s="5"/>
      <c r="E39" s="154"/>
      <c r="F39" s="5"/>
      <c r="G39" s="5"/>
      <c r="H39" s="267">
        <v>36</v>
      </c>
      <c r="I39" s="268">
        <v>4.9400000000000004</v>
      </c>
      <c r="J39" s="269">
        <v>0.62</v>
      </c>
      <c r="K39" s="270">
        <v>6.03</v>
      </c>
      <c r="L39" s="271">
        <v>0.69</v>
      </c>
      <c r="M39" s="272">
        <v>4.24</v>
      </c>
      <c r="N39" s="273">
        <v>0.48</v>
      </c>
    </row>
    <row r="40" spans="1:14" ht="12.75">
      <c r="A40" s="5"/>
      <c r="B40" s="5"/>
      <c r="C40" s="154"/>
      <c r="D40" s="5"/>
      <c r="E40" s="154"/>
      <c r="F40" s="5"/>
      <c r="G40" s="5"/>
      <c r="H40" s="267">
        <v>37</v>
      </c>
      <c r="I40" s="268">
        <v>4.96</v>
      </c>
      <c r="J40" s="269">
        <v>0.62</v>
      </c>
      <c r="K40" s="270">
        <v>6.06</v>
      </c>
      <c r="L40" s="271">
        <v>0.68</v>
      </c>
      <c r="M40" s="272">
        <v>4.26</v>
      </c>
      <c r="N40" s="273">
        <v>0.48</v>
      </c>
    </row>
    <row r="41" spans="1:14" ht="12.75">
      <c r="A41" s="5"/>
      <c r="B41" s="5"/>
      <c r="C41" s="154"/>
      <c r="D41" s="5"/>
      <c r="E41" s="154"/>
      <c r="F41" s="5"/>
      <c r="G41" s="5"/>
      <c r="H41" s="267">
        <v>38</v>
      </c>
      <c r="I41" s="268">
        <v>4.9800000000000004</v>
      </c>
      <c r="J41" s="269">
        <v>0.62</v>
      </c>
      <c r="K41" s="270">
        <v>6.09</v>
      </c>
      <c r="L41" s="271">
        <v>0.68</v>
      </c>
      <c r="M41" s="272">
        <v>4.28</v>
      </c>
      <c r="N41" s="273">
        <v>0.48</v>
      </c>
    </row>
    <row r="42" spans="1:14" ht="12.75">
      <c r="A42" s="5"/>
      <c r="B42" s="5"/>
      <c r="C42" s="154"/>
      <c r="D42" s="5"/>
      <c r="E42" s="154"/>
      <c r="F42" s="5"/>
      <c r="G42" s="5"/>
      <c r="H42" s="267">
        <v>39</v>
      </c>
      <c r="I42" s="268">
        <v>5</v>
      </c>
      <c r="J42" s="269">
        <v>0.61</v>
      </c>
      <c r="K42" s="270">
        <v>6.12</v>
      </c>
      <c r="L42" s="271">
        <v>0.68</v>
      </c>
      <c r="M42" s="272">
        <v>4.3</v>
      </c>
      <c r="N42" s="273">
        <v>0.47</v>
      </c>
    </row>
    <row r="43" spans="1:14" ht="12.75">
      <c r="A43" s="5"/>
      <c r="B43" s="5"/>
      <c r="C43" s="154"/>
      <c r="D43" s="5"/>
      <c r="E43" s="154"/>
      <c r="F43" s="5"/>
      <c r="G43" s="5"/>
      <c r="H43" s="267">
        <v>40</v>
      </c>
      <c r="I43" s="268">
        <v>5.0199999999999996</v>
      </c>
      <c r="J43" s="269">
        <v>0.61</v>
      </c>
      <c r="K43" s="270">
        <v>6.15</v>
      </c>
      <c r="L43" s="271">
        <v>0.68</v>
      </c>
      <c r="M43" s="272">
        <v>4.32</v>
      </c>
      <c r="N43" s="273">
        <v>0.47</v>
      </c>
    </row>
    <row r="44" spans="1:14" ht="12.75">
      <c r="A44" s="5"/>
      <c r="B44" s="5"/>
      <c r="C44" s="154"/>
      <c r="D44" s="5"/>
      <c r="E44" s="154"/>
      <c r="F44" s="5"/>
      <c r="G44" s="5"/>
      <c r="H44" s="267">
        <v>41</v>
      </c>
      <c r="I44" s="268">
        <v>5.04</v>
      </c>
      <c r="J44" s="269">
        <v>0.61</v>
      </c>
      <c r="K44" s="270">
        <v>6.17</v>
      </c>
      <c r="L44" s="271">
        <v>0.68</v>
      </c>
      <c r="M44" s="272">
        <v>4.34</v>
      </c>
      <c r="N44" s="273">
        <v>0.47</v>
      </c>
    </row>
    <row r="45" spans="1:14" ht="12.75">
      <c r="A45" s="5"/>
      <c r="B45" s="5"/>
      <c r="C45" s="154"/>
      <c r="D45" s="5"/>
      <c r="E45" s="154"/>
      <c r="F45" s="5"/>
      <c r="G45" s="5"/>
      <c r="H45" s="267">
        <v>42</v>
      </c>
      <c r="I45" s="268">
        <v>5.0599999999999996</v>
      </c>
      <c r="J45" s="269">
        <v>0.61</v>
      </c>
      <c r="K45" s="270">
        <v>6.2</v>
      </c>
      <c r="L45" s="271">
        <v>0.67</v>
      </c>
      <c r="M45" s="272">
        <v>4.3600000000000003</v>
      </c>
      <c r="N45" s="273">
        <v>0.47</v>
      </c>
    </row>
    <row r="46" spans="1:14" ht="12.75">
      <c r="A46" s="5"/>
      <c r="B46" s="5"/>
      <c r="C46" s="154"/>
      <c r="D46" s="5"/>
      <c r="E46" s="154"/>
      <c r="F46" s="5"/>
      <c r="G46" s="5"/>
      <c r="H46" s="267">
        <v>43</v>
      </c>
      <c r="I46" s="268">
        <v>5.07</v>
      </c>
      <c r="J46" s="269">
        <v>0.6</v>
      </c>
      <c r="K46" s="270">
        <v>6.23</v>
      </c>
      <c r="L46" s="271">
        <v>0.67</v>
      </c>
      <c r="M46" s="272">
        <v>4.38</v>
      </c>
      <c r="N46" s="273">
        <v>0.47</v>
      </c>
    </row>
    <row r="47" spans="1:14" ht="12.75">
      <c r="A47" s="5"/>
      <c r="B47" s="5"/>
      <c r="C47" s="154"/>
      <c r="D47" s="5"/>
      <c r="E47" s="154"/>
      <c r="F47" s="5"/>
      <c r="G47" s="5"/>
      <c r="H47" s="267">
        <v>44</v>
      </c>
      <c r="I47" s="268">
        <v>5.09</v>
      </c>
      <c r="J47" s="269">
        <v>0.6</v>
      </c>
      <c r="K47" s="270">
        <v>6.25</v>
      </c>
      <c r="L47" s="271">
        <v>0.67</v>
      </c>
      <c r="M47" s="272">
        <v>4.4000000000000004</v>
      </c>
      <c r="N47" s="273">
        <v>0.47</v>
      </c>
    </row>
    <row r="48" spans="1:14" ht="12.75">
      <c r="A48" s="5"/>
      <c r="B48" s="5"/>
      <c r="C48" s="154"/>
      <c r="D48" s="5"/>
      <c r="E48" s="154"/>
      <c r="F48" s="5"/>
      <c r="G48" s="5"/>
      <c r="H48" s="267">
        <v>45</v>
      </c>
      <c r="I48" s="268">
        <v>5.1100000000000003</v>
      </c>
      <c r="J48" s="269">
        <v>0.6</v>
      </c>
      <c r="K48" s="270">
        <v>6.28</v>
      </c>
      <c r="L48" s="271">
        <v>0.67</v>
      </c>
      <c r="M48" s="272">
        <v>4.42</v>
      </c>
      <c r="N48" s="273">
        <v>0.47</v>
      </c>
    </row>
    <row r="49" spans="1:14" ht="12.75">
      <c r="A49" s="5"/>
      <c r="B49" s="5"/>
      <c r="C49" s="154"/>
      <c r="D49" s="5"/>
      <c r="E49" s="154"/>
      <c r="F49" s="5"/>
      <c r="G49" s="5"/>
      <c r="H49" s="267">
        <v>46</v>
      </c>
      <c r="I49" s="268">
        <v>5.13</v>
      </c>
      <c r="J49" s="269">
        <v>0.6</v>
      </c>
      <c r="K49" s="270">
        <v>6.3</v>
      </c>
      <c r="L49" s="271">
        <v>0.67</v>
      </c>
      <c r="M49" s="272">
        <v>4.43</v>
      </c>
      <c r="N49" s="273">
        <v>0.47</v>
      </c>
    </row>
    <row r="50" spans="1:14" ht="12.75">
      <c r="A50" s="5"/>
      <c r="B50" s="5"/>
      <c r="C50" s="154"/>
      <c r="D50" s="5"/>
      <c r="E50" s="154"/>
      <c r="F50" s="5"/>
      <c r="G50" s="5"/>
      <c r="H50" s="267">
        <v>47</v>
      </c>
      <c r="I50" s="268">
        <v>5.14</v>
      </c>
      <c r="J50" s="269">
        <v>0.6</v>
      </c>
      <c r="K50" s="270">
        <v>6.33</v>
      </c>
      <c r="L50" s="271">
        <v>0.66</v>
      </c>
      <c r="M50" s="272">
        <v>4.45</v>
      </c>
      <c r="N50" s="273">
        <v>0.46</v>
      </c>
    </row>
    <row r="51" spans="1:14" ht="12.75">
      <c r="A51" s="5"/>
      <c r="B51" s="5"/>
      <c r="C51" s="154"/>
      <c r="D51" s="5"/>
      <c r="E51" s="154"/>
      <c r="F51" s="5"/>
      <c r="G51" s="5"/>
      <c r="H51" s="267">
        <v>48</v>
      </c>
      <c r="I51" s="268">
        <v>5.16</v>
      </c>
      <c r="J51" s="269">
        <v>0.6</v>
      </c>
      <c r="K51" s="270">
        <v>6.35</v>
      </c>
      <c r="L51" s="271">
        <v>0.66</v>
      </c>
      <c r="M51" s="272">
        <v>4.47</v>
      </c>
      <c r="N51" s="273">
        <v>0.46</v>
      </c>
    </row>
    <row r="52" spans="1:14" ht="12.75">
      <c r="A52" s="5"/>
      <c r="B52" s="5"/>
      <c r="C52" s="154"/>
      <c r="D52" s="5"/>
      <c r="E52" s="154"/>
      <c r="F52" s="5"/>
      <c r="G52" s="5"/>
      <c r="H52" s="267">
        <v>49</v>
      </c>
      <c r="I52" s="268">
        <v>5.17</v>
      </c>
      <c r="J52" s="269">
        <v>0.6</v>
      </c>
      <c r="K52" s="270">
        <v>6.37</v>
      </c>
      <c r="L52" s="271">
        <v>0.66</v>
      </c>
      <c r="M52" s="272">
        <v>4.4800000000000004</v>
      </c>
      <c r="N52" s="273">
        <v>0.46</v>
      </c>
    </row>
    <row r="53" spans="1:14" ht="12.75">
      <c r="A53" s="5"/>
      <c r="B53" s="5"/>
      <c r="C53" s="154"/>
      <c r="D53" s="5"/>
      <c r="E53" s="154"/>
      <c r="F53" s="5"/>
      <c r="G53" s="5"/>
      <c r="H53" s="267">
        <v>50</v>
      </c>
      <c r="I53" s="268">
        <v>5.19</v>
      </c>
      <c r="J53" s="269">
        <v>0.59</v>
      </c>
      <c r="K53" s="270">
        <v>6.39</v>
      </c>
      <c r="L53" s="271">
        <v>0.66</v>
      </c>
      <c r="M53" s="272">
        <v>4.5</v>
      </c>
      <c r="N53" s="273">
        <v>0.46</v>
      </c>
    </row>
    <row r="54" spans="1:14" ht="12.75">
      <c r="A54" s="5"/>
      <c r="B54" s="5"/>
      <c r="C54" s="154"/>
      <c r="D54" s="5"/>
      <c r="E54" s="154"/>
      <c r="F54" s="5"/>
      <c r="G54" s="5"/>
      <c r="H54" s="267">
        <v>51</v>
      </c>
      <c r="I54" s="268">
        <v>5.2</v>
      </c>
      <c r="J54" s="269">
        <v>0.59</v>
      </c>
      <c r="K54" s="270">
        <v>6.42</v>
      </c>
      <c r="L54" s="271">
        <v>0.66</v>
      </c>
      <c r="M54" s="272">
        <v>4.51</v>
      </c>
      <c r="N54" s="273">
        <v>0.46</v>
      </c>
    </row>
    <row r="55" spans="1:14" ht="12.75">
      <c r="A55" s="5"/>
      <c r="B55" s="5"/>
      <c r="C55" s="154"/>
      <c r="D55" s="5"/>
      <c r="E55" s="154"/>
      <c r="F55" s="5"/>
      <c r="G55" s="5"/>
      <c r="H55" s="267">
        <v>52</v>
      </c>
      <c r="I55" s="268">
        <v>5.22</v>
      </c>
      <c r="J55" s="269">
        <v>0.59</v>
      </c>
      <c r="K55" s="270">
        <v>6.44</v>
      </c>
      <c r="L55" s="271">
        <v>0.66</v>
      </c>
      <c r="M55" s="272">
        <v>4.53</v>
      </c>
      <c r="N55" s="273">
        <v>0.46</v>
      </c>
    </row>
    <row r="56" spans="1:14" ht="12.75">
      <c r="A56" s="5"/>
      <c r="B56" s="5"/>
      <c r="C56" s="154"/>
      <c r="D56" s="5"/>
      <c r="E56" s="154"/>
      <c r="F56" s="5"/>
      <c r="G56" s="5"/>
      <c r="H56" s="267">
        <v>53</v>
      </c>
      <c r="I56" s="268">
        <v>5.23</v>
      </c>
      <c r="J56" s="269">
        <v>0.59</v>
      </c>
      <c r="K56" s="270">
        <v>6.46</v>
      </c>
      <c r="L56" s="271">
        <v>0.66</v>
      </c>
      <c r="M56" s="272">
        <v>4.54</v>
      </c>
      <c r="N56" s="273">
        <v>0.46</v>
      </c>
    </row>
    <row r="57" spans="1:14" ht="12.75">
      <c r="A57" s="5"/>
      <c r="B57" s="5"/>
      <c r="C57" s="154"/>
      <c r="D57" s="5"/>
      <c r="E57" s="154"/>
      <c r="F57" s="5"/>
      <c r="G57" s="5"/>
      <c r="H57" s="267">
        <v>54</v>
      </c>
      <c r="I57" s="268">
        <v>5.25</v>
      </c>
      <c r="J57" s="269">
        <v>0.59</v>
      </c>
      <c r="K57" s="270">
        <v>6.48</v>
      </c>
      <c r="L57" s="271">
        <v>0.66</v>
      </c>
      <c r="M57" s="272">
        <v>4.5599999999999996</v>
      </c>
      <c r="N57" s="273">
        <v>0.46</v>
      </c>
    </row>
    <row r="58" spans="1:14" ht="12.75">
      <c r="A58" s="5"/>
      <c r="B58" s="5"/>
      <c r="C58" s="154"/>
      <c r="D58" s="5"/>
      <c r="E58" s="154"/>
      <c r="F58" s="5"/>
      <c r="G58" s="5"/>
      <c r="H58" s="267">
        <v>55</v>
      </c>
      <c r="I58" s="268">
        <v>5.26</v>
      </c>
      <c r="J58" s="269">
        <v>0.59</v>
      </c>
      <c r="K58" s="270">
        <v>6.5</v>
      </c>
      <c r="L58" s="271">
        <v>0.65</v>
      </c>
      <c r="M58" s="272">
        <v>4.57</v>
      </c>
      <c r="N58" s="273">
        <v>0.46</v>
      </c>
    </row>
    <row r="59" spans="1:14" ht="12.75">
      <c r="A59" s="5"/>
      <c r="B59" s="5"/>
      <c r="C59" s="154"/>
      <c r="D59" s="5"/>
      <c r="E59" s="154"/>
      <c r="F59" s="5"/>
      <c r="G59" s="5"/>
      <c r="H59" s="267">
        <v>56</v>
      </c>
      <c r="I59" s="268">
        <v>5.27</v>
      </c>
      <c r="J59" s="269">
        <v>0.59</v>
      </c>
      <c r="K59" s="270">
        <v>6.52</v>
      </c>
      <c r="L59" s="271">
        <v>0.65</v>
      </c>
      <c r="M59" s="272">
        <v>4.59</v>
      </c>
      <c r="N59" s="273">
        <v>0.46</v>
      </c>
    </row>
    <row r="60" spans="1:14" ht="12.75">
      <c r="A60" s="5"/>
      <c r="B60" s="5"/>
      <c r="C60" s="154"/>
      <c r="D60" s="5"/>
      <c r="E60" s="154"/>
      <c r="F60" s="5"/>
      <c r="G60" s="5"/>
      <c r="H60" s="267">
        <v>57</v>
      </c>
      <c r="I60" s="268">
        <v>5.29</v>
      </c>
      <c r="J60" s="269">
        <v>0.57999999999999996</v>
      </c>
      <c r="K60" s="270">
        <v>6.54</v>
      </c>
      <c r="L60" s="271">
        <v>0.65</v>
      </c>
      <c r="M60" s="272">
        <v>4.5999999999999996</v>
      </c>
      <c r="N60" s="273">
        <v>0.45</v>
      </c>
    </row>
    <row r="61" spans="1:14" ht="12.75">
      <c r="A61" s="5"/>
      <c r="B61" s="5"/>
      <c r="C61" s="154"/>
      <c r="D61" s="5"/>
      <c r="E61" s="154"/>
      <c r="F61" s="5"/>
      <c r="G61" s="5"/>
      <c r="H61" s="267">
        <v>58</v>
      </c>
      <c r="I61" s="268">
        <v>5.3</v>
      </c>
      <c r="J61" s="269">
        <v>0.57999999999999996</v>
      </c>
      <c r="K61" s="270">
        <v>6.55</v>
      </c>
      <c r="L61" s="271">
        <v>0.65</v>
      </c>
      <c r="M61" s="272">
        <v>4.6100000000000003</v>
      </c>
      <c r="N61" s="273">
        <v>0.45</v>
      </c>
    </row>
    <row r="62" spans="1:14" ht="12.75">
      <c r="A62" s="5"/>
      <c r="B62" s="5"/>
      <c r="C62" s="154"/>
      <c r="D62" s="5"/>
      <c r="E62" s="154"/>
      <c r="F62" s="5"/>
      <c r="G62" s="5"/>
      <c r="H62" s="267">
        <v>59</v>
      </c>
      <c r="I62" s="268">
        <v>5.31</v>
      </c>
      <c r="J62" s="269">
        <v>0.57999999999999996</v>
      </c>
      <c r="K62" s="270">
        <v>6.57</v>
      </c>
      <c r="L62" s="271">
        <v>0.65</v>
      </c>
      <c r="M62" s="272">
        <v>4.63</v>
      </c>
      <c r="N62" s="273">
        <v>0.45</v>
      </c>
    </row>
    <row r="63" spans="1:14" ht="12.75">
      <c r="A63" s="5"/>
      <c r="B63" s="5"/>
      <c r="C63" s="154"/>
      <c r="D63" s="5"/>
      <c r="E63" s="154"/>
      <c r="F63" s="5"/>
      <c r="G63" s="5"/>
      <c r="H63" s="267">
        <v>60</v>
      </c>
      <c r="I63" s="268">
        <v>5.32</v>
      </c>
      <c r="J63" s="269">
        <v>0.57999999999999996</v>
      </c>
      <c r="K63" s="270">
        <v>6.59</v>
      </c>
      <c r="L63" s="271">
        <v>0.65</v>
      </c>
      <c r="M63" s="272">
        <v>4.6399999999999997</v>
      </c>
      <c r="N63" s="273">
        <v>0.45</v>
      </c>
    </row>
    <row r="64" spans="1:14" ht="12.75">
      <c r="A64" s="5"/>
      <c r="B64" s="5"/>
      <c r="C64" s="154"/>
      <c r="D64" s="5"/>
      <c r="E64" s="154"/>
      <c r="F64" s="5"/>
      <c r="G64" s="5"/>
      <c r="H64" s="267">
        <v>61</v>
      </c>
      <c r="I64" s="268">
        <v>5.34</v>
      </c>
      <c r="J64" s="269">
        <v>0.57999999999999996</v>
      </c>
      <c r="K64" s="270">
        <v>6.61</v>
      </c>
      <c r="L64" s="271">
        <v>0.65</v>
      </c>
      <c r="M64" s="272">
        <v>4.6500000000000004</v>
      </c>
      <c r="N64" s="273">
        <v>0.45</v>
      </c>
    </row>
    <row r="65" spans="1:14" ht="12.75">
      <c r="A65" s="5"/>
      <c r="B65" s="5"/>
      <c r="C65" s="154"/>
      <c r="D65" s="5"/>
      <c r="E65" s="154"/>
      <c r="F65" s="5"/>
      <c r="G65" s="5"/>
      <c r="H65" s="267">
        <v>62</v>
      </c>
      <c r="I65" s="268">
        <v>5.35</v>
      </c>
      <c r="J65" s="269">
        <v>0.57999999999999996</v>
      </c>
      <c r="K65" s="270">
        <v>6.63</v>
      </c>
      <c r="L65" s="271">
        <v>0.64</v>
      </c>
      <c r="M65" s="272">
        <v>4.66</v>
      </c>
      <c r="N65" s="273">
        <v>0.45</v>
      </c>
    </row>
    <row r="66" spans="1:14" ht="12.75">
      <c r="A66" s="5"/>
      <c r="B66" s="5"/>
      <c r="C66" s="154"/>
      <c r="D66" s="5"/>
      <c r="E66" s="154"/>
      <c r="F66" s="5"/>
      <c r="G66" s="5"/>
      <c r="H66" s="267">
        <v>63</v>
      </c>
      <c r="I66" s="268">
        <v>5.36</v>
      </c>
      <c r="J66" s="269">
        <v>0.57999999999999996</v>
      </c>
      <c r="K66" s="270">
        <v>6.64</v>
      </c>
      <c r="L66" s="271">
        <v>0.64</v>
      </c>
      <c r="M66" s="272">
        <v>4.68</v>
      </c>
      <c r="N66" s="273">
        <v>0.45</v>
      </c>
    </row>
    <row r="67" spans="1:14" ht="12.75">
      <c r="A67" s="5"/>
      <c r="B67" s="5"/>
      <c r="C67" s="154"/>
      <c r="D67" s="5"/>
      <c r="E67" s="154"/>
      <c r="F67" s="5"/>
      <c r="G67" s="5"/>
      <c r="H67" s="267">
        <v>64</v>
      </c>
      <c r="I67" s="268">
        <v>5.37</v>
      </c>
      <c r="J67" s="269">
        <v>0.57999999999999996</v>
      </c>
      <c r="K67" s="270">
        <v>6.66</v>
      </c>
      <c r="L67" s="271">
        <v>0.64</v>
      </c>
      <c r="M67" s="272">
        <v>4.6900000000000004</v>
      </c>
      <c r="N67" s="273">
        <v>0.45</v>
      </c>
    </row>
    <row r="68" spans="1:14" ht="12.75">
      <c r="A68" s="5"/>
      <c r="B68" s="5"/>
      <c r="C68" s="154"/>
      <c r="D68" s="5"/>
      <c r="E68" s="154"/>
      <c r="F68" s="5"/>
      <c r="G68" s="5"/>
      <c r="H68" s="267">
        <v>65</v>
      </c>
      <c r="I68" s="268">
        <v>5.38</v>
      </c>
      <c r="J68" s="269">
        <v>0.57999999999999996</v>
      </c>
      <c r="K68" s="270">
        <v>6.67</v>
      </c>
      <c r="L68" s="271">
        <v>0.64</v>
      </c>
      <c r="M68" s="272">
        <v>4.7</v>
      </c>
      <c r="N68" s="273">
        <v>0.45</v>
      </c>
    </row>
    <row r="69" spans="1:14" ht="12.75">
      <c r="A69" s="5"/>
      <c r="B69" s="5"/>
      <c r="C69" s="154"/>
      <c r="D69" s="5"/>
      <c r="E69" s="154"/>
      <c r="F69" s="5"/>
      <c r="G69" s="5"/>
      <c r="H69" s="267">
        <v>66</v>
      </c>
      <c r="I69" s="268">
        <v>5.39</v>
      </c>
      <c r="J69" s="269">
        <v>0.57999999999999996</v>
      </c>
      <c r="K69" s="270">
        <v>6.69</v>
      </c>
      <c r="L69" s="271">
        <v>0.64</v>
      </c>
      <c r="M69" s="272">
        <v>4.71</v>
      </c>
      <c r="N69" s="273">
        <v>0.45</v>
      </c>
    </row>
    <row r="70" spans="1:14" ht="12.75">
      <c r="A70" s="5"/>
      <c r="B70" s="5"/>
      <c r="C70" s="154"/>
      <c r="D70" s="5"/>
      <c r="E70" s="154"/>
      <c r="F70" s="5"/>
      <c r="G70" s="5"/>
      <c r="H70" s="267">
        <v>67</v>
      </c>
      <c r="I70" s="268">
        <v>5.4</v>
      </c>
      <c r="J70" s="269">
        <v>0.56999999999999995</v>
      </c>
      <c r="K70" s="270">
        <v>6.71</v>
      </c>
      <c r="L70" s="271">
        <v>0.64</v>
      </c>
      <c r="M70" s="272">
        <v>4.72</v>
      </c>
      <c r="N70" s="273">
        <v>0.45</v>
      </c>
    </row>
    <row r="71" spans="1:14" ht="12.75">
      <c r="A71" s="5"/>
      <c r="B71" s="5"/>
      <c r="C71" s="154"/>
      <c r="D71" s="5"/>
      <c r="E71" s="154"/>
      <c r="F71" s="5"/>
      <c r="G71" s="5"/>
      <c r="H71" s="267">
        <v>68</v>
      </c>
      <c r="I71" s="268">
        <v>5.41</v>
      </c>
      <c r="J71" s="269">
        <v>0.56999999999999995</v>
      </c>
      <c r="K71" s="270">
        <v>6.72</v>
      </c>
      <c r="L71" s="271">
        <v>0.64</v>
      </c>
      <c r="M71" s="272">
        <v>4.7300000000000004</v>
      </c>
      <c r="N71" s="273">
        <v>0.45</v>
      </c>
    </row>
    <row r="72" spans="1:14" ht="12.75">
      <c r="A72" s="5"/>
      <c r="B72" s="5"/>
      <c r="C72" s="154"/>
      <c r="D72" s="5"/>
      <c r="E72" s="154"/>
      <c r="F72" s="5"/>
      <c r="G72" s="5"/>
      <c r="H72" s="267">
        <v>69</v>
      </c>
      <c r="I72" s="268">
        <v>5.42</v>
      </c>
      <c r="J72" s="269">
        <v>0.56999999999999995</v>
      </c>
      <c r="K72" s="270">
        <v>6.74</v>
      </c>
      <c r="L72" s="271">
        <v>0.64</v>
      </c>
      <c r="M72" s="272">
        <v>4.74</v>
      </c>
      <c r="N72" s="273">
        <v>0.44</v>
      </c>
    </row>
    <row r="73" spans="1:14" ht="12.75">
      <c r="A73" s="5"/>
      <c r="B73" s="5"/>
      <c r="C73" s="154"/>
      <c r="D73" s="5"/>
      <c r="E73" s="154"/>
      <c r="F73" s="5"/>
      <c r="G73" s="5"/>
      <c r="H73" s="267">
        <v>70</v>
      </c>
      <c r="I73" s="268">
        <v>5.44</v>
      </c>
      <c r="J73" s="269">
        <v>0.56999999999999995</v>
      </c>
      <c r="K73" s="270">
        <v>6.75</v>
      </c>
      <c r="L73" s="271">
        <v>0.64</v>
      </c>
      <c r="M73" s="272">
        <v>4.76</v>
      </c>
      <c r="N73" s="273">
        <v>0.44</v>
      </c>
    </row>
    <row r="74" spans="1:14" ht="12.75">
      <c r="A74" s="5"/>
      <c r="B74" s="5"/>
      <c r="C74" s="154"/>
      <c r="D74" s="5"/>
      <c r="E74" s="154"/>
      <c r="F74" s="5"/>
      <c r="G74" s="5"/>
      <c r="H74" s="267">
        <v>71</v>
      </c>
      <c r="I74" s="268">
        <v>5.45</v>
      </c>
      <c r="J74" s="269">
        <v>0.56999999999999995</v>
      </c>
      <c r="K74" s="270">
        <v>6.77</v>
      </c>
      <c r="L74" s="271">
        <v>0.64</v>
      </c>
      <c r="M74" s="272">
        <v>4.7699999999999996</v>
      </c>
      <c r="N74" s="273">
        <v>0.44</v>
      </c>
    </row>
    <row r="75" spans="1:14" ht="12.75">
      <c r="A75" s="5"/>
      <c r="B75" s="5"/>
      <c r="C75" s="154"/>
      <c r="D75" s="5"/>
      <c r="E75" s="154"/>
      <c r="F75" s="5"/>
      <c r="G75" s="5"/>
      <c r="H75" s="267">
        <v>72</v>
      </c>
      <c r="I75" s="268">
        <v>5.46</v>
      </c>
      <c r="J75" s="269">
        <v>0.56999999999999995</v>
      </c>
      <c r="K75" s="270">
        <v>6.78</v>
      </c>
      <c r="L75" s="271">
        <v>0.63</v>
      </c>
      <c r="M75" s="272">
        <v>4.78</v>
      </c>
      <c r="N75" s="273">
        <v>0.44</v>
      </c>
    </row>
    <row r="76" spans="1:14" ht="12.75">
      <c r="A76" s="5"/>
      <c r="B76" s="5"/>
      <c r="C76" s="154"/>
      <c r="D76" s="5"/>
      <c r="E76" s="154"/>
      <c r="F76" s="5"/>
      <c r="G76" s="5"/>
      <c r="H76" s="267">
        <v>73</v>
      </c>
      <c r="I76" s="268">
        <v>5.47</v>
      </c>
      <c r="J76" s="269">
        <v>0.56999999999999995</v>
      </c>
      <c r="K76" s="270">
        <v>6.8</v>
      </c>
      <c r="L76" s="271">
        <v>0.63</v>
      </c>
      <c r="M76" s="272">
        <v>4.79</v>
      </c>
      <c r="N76" s="273">
        <v>0.44</v>
      </c>
    </row>
    <row r="77" spans="1:14" ht="12.75">
      <c r="A77" s="5"/>
      <c r="B77" s="5"/>
      <c r="C77" s="154"/>
      <c r="D77" s="5"/>
      <c r="E77" s="154"/>
      <c r="F77" s="5"/>
      <c r="G77" s="5"/>
      <c r="H77" s="267">
        <v>74</v>
      </c>
      <c r="I77" s="268">
        <v>5.47</v>
      </c>
      <c r="J77" s="269">
        <v>0.56999999999999995</v>
      </c>
      <c r="K77" s="270">
        <v>6.81</v>
      </c>
      <c r="L77" s="271">
        <v>0.63</v>
      </c>
      <c r="M77" s="272">
        <v>4.8</v>
      </c>
      <c r="N77" s="273">
        <v>0.44</v>
      </c>
    </row>
    <row r="78" spans="1:14" ht="12.75">
      <c r="A78" s="5"/>
      <c r="B78" s="5"/>
      <c r="C78" s="154"/>
      <c r="D78" s="5"/>
      <c r="E78" s="154"/>
      <c r="F78" s="5"/>
      <c r="G78" s="5"/>
      <c r="H78" s="267">
        <v>75</v>
      </c>
      <c r="I78" s="268">
        <v>5.48</v>
      </c>
      <c r="J78" s="269">
        <v>0.56999999999999995</v>
      </c>
      <c r="K78" s="270">
        <v>6.82</v>
      </c>
      <c r="L78" s="271">
        <v>0.63</v>
      </c>
      <c r="M78" s="272">
        <v>4.8099999999999996</v>
      </c>
      <c r="N78" s="273">
        <v>0.44</v>
      </c>
    </row>
    <row r="79" spans="1:14" ht="12.75">
      <c r="A79" s="5"/>
      <c r="B79" s="5"/>
      <c r="C79" s="154"/>
      <c r="D79" s="5"/>
      <c r="E79" s="154"/>
      <c r="F79" s="5"/>
      <c r="G79" s="5"/>
      <c r="H79" s="267">
        <v>76</v>
      </c>
      <c r="I79" s="268">
        <v>5.49</v>
      </c>
      <c r="J79" s="269">
        <v>0.56999999999999995</v>
      </c>
      <c r="K79" s="270">
        <v>6.84</v>
      </c>
      <c r="L79" s="271">
        <v>0.63</v>
      </c>
      <c r="M79" s="272">
        <v>4.82</v>
      </c>
      <c r="N79" s="273">
        <v>0.44</v>
      </c>
    </row>
    <row r="80" spans="1:14" ht="12.75">
      <c r="A80" s="5"/>
      <c r="B80" s="5"/>
      <c r="C80" s="154"/>
      <c r="D80" s="5"/>
      <c r="E80" s="154"/>
      <c r="F80" s="5"/>
      <c r="G80" s="5"/>
      <c r="H80" s="267">
        <v>77</v>
      </c>
      <c r="I80" s="268">
        <v>5.5</v>
      </c>
      <c r="J80" s="269">
        <v>0.56999999999999995</v>
      </c>
      <c r="K80" s="270">
        <v>6.85</v>
      </c>
      <c r="L80" s="271">
        <v>0.63</v>
      </c>
      <c r="M80" s="272">
        <v>4.83</v>
      </c>
      <c r="N80" s="273">
        <v>0.44</v>
      </c>
    </row>
    <row r="81" spans="1:14" ht="12.75">
      <c r="A81" s="5"/>
      <c r="B81" s="5"/>
      <c r="C81" s="154"/>
      <c r="D81" s="5"/>
      <c r="E81" s="154"/>
      <c r="F81" s="5"/>
      <c r="G81" s="5"/>
      <c r="H81" s="267">
        <v>78</v>
      </c>
      <c r="I81" s="268">
        <v>5.51</v>
      </c>
      <c r="J81" s="269">
        <v>0.56000000000000005</v>
      </c>
      <c r="K81" s="270">
        <v>6.86</v>
      </c>
      <c r="L81" s="271">
        <v>0.63</v>
      </c>
      <c r="M81" s="272">
        <v>4.83</v>
      </c>
      <c r="N81" s="273">
        <v>0.44</v>
      </c>
    </row>
    <row r="82" spans="1:14" ht="12.75">
      <c r="A82" s="5"/>
      <c r="B82" s="5"/>
      <c r="C82" s="154"/>
      <c r="D82" s="5"/>
      <c r="E82" s="154"/>
      <c r="F82" s="5"/>
      <c r="G82" s="5"/>
      <c r="H82" s="267">
        <v>79</v>
      </c>
      <c r="I82" s="268">
        <v>5.52</v>
      </c>
      <c r="J82" s="269">
        <v>0.56000000000000005</v>
      </c>
      <c r="K82" s="270">
        <v>6.88</v>
      </c>
      <c r="L82" s="271">
        <v>0.63</v>
      </c>
      <c r="M82" s="272">
        <v>4.84</v>
      </c>
      <c r="N82" s="273">
        <v>0.44</v>
      </c>
    </row>
    <row r="83" spans="1:14" ht="12.75">
      <c r="A83" s="5"/>
      <c r="B83" s="5"/>
      <c r="C83" s="154"/>
      <c r="D83" s="5"/>
      <c r="E83" s="154"/>
      <c r="F83" s="5"/>
      <c r="G83" s="5"/>
      <c r="H83" s="267">
        <v>80</v>
      </c>
      <c r="I83" s="268">
        <v>5.53</v>
      </c>
      <c r="J83" s="269">
        <v>0.56000000000000005</v>
      </c>
      <c r="K83" s="270">
        <v>6.89</v>
      </c>
      <c r="L83" s="271">
        <v>0.63</v>
      </c>
      <c r="M83" s="272">
        <v>4.8499999999999996</v>
      </c>
      <c r="N83" s="273">
        <v>0.44</v>
      </c>
    </row>
    <row r="84" spans="1:14" ht="12.75">
      <c r="A84" s="5"/>
      <c r="B84" s="5"/>
      <c r="C84" s="154"/>
      <c r="D84" s="5"/>
      <c r="E84" s="154"/>
      <c r="F84" s="5"/>
      <c r="G84" s="5"/>
      <c r="H84" s="267">
        <v>81</v>
      </c>
      <c r="I84" s="268">
        <v>5.54</v>
      </c>
      <c r="J84" s="269">
        <v>0.56000000000000005</v>
      </c>
      <c r="K84" s="270">
        <v>6.9</v>
      </c>
      <c r="L84" s="271">
        <v>0.63</v>
      </c>
      <c r="M84" s="272">
        <v>4.8600000000000003</v>
      </c>
      <c r="N84" s="273">
        <v>0.44</v>
      </c>
    </row>
    <row r="85" spans="1:14" ht="12.75">
      <c r="A85" s="5"/>
      <c r="B85" s="5"/>
      <c r="C85" s="154"/>
      <c r="D85" s="5"/>
      <c r="E85" s="154"/>
      <c r="F85" s="5"/>
      <c r="G85" s="5"/>
      <c r="H85" s="267">
        <v>82</v>
      </c>
      <c r="I85" s="268">
        <v>5.55</v>
      </c>
      <c r="J85" s="269">
        <v>0.56000000000000005</v>
      </c>
      <c r="K85" s="270">
        <v>6.92</v>
      </c>
      <c r="L85" s="271">
        <v>0.63</v>
      </c>
      <c r="M85" s="272">
        <v>4.87</v>
      </c>
      <c r="N85" s="273">
        <v>0.44</v>
      </c>
    </row>
    <row r="86" spans="1:14" ht="12.75">
      <c r="A86" s="5"/>
      <c r="B86" s="5"/>
      <c r="C86" s="154"/>
      <c r="D86" s="5"/>
      <c r="E86" s="154"/>
      <c r="F86" s="5"/>
      <c r="G86" s="5"/>
      <c r="H86" s="267">
        <v>83</v>
      </c>
      <c r="I86" s="268">
        <v>5.56</v>
      </c>
      <c r="J86" s="269">
        <v>0.56000000000000005</v>
      </c>
      <c r="K86" s="270">
        <v>6.93</v>
      </c>
      <c r="L86" s="271">
        <v>0.62</v>
      </c>
      <c r="M86" s="272">
        <v>4.88</v>
      </c>
      <c r="N86" s="273">
        <v>0.44</v>
      </c>
    </row>
    <row r="87" spans="1:14" ht="12.75">
      <c r="A87" s="5"/>
      <c r="B87" s="5"/>
      <c r="C87" s="154"/>
      <c r="D87" s="5"/>
      <c r="E87" s="154"/>
      <c r="F87" s="5"/>
      <c r="G87" s="5"/>
      <c r="H87" s="267">
        <v>84</v>
      </c>
      <c r="I87" s="268">
        <v>5.57</v>
      </c>
      <c r="J87" s="269">
        <v>0.56000000000000005</v>
      </c>
      <c r="K87" s="270">
        <v>6.94</v>
      </c>
      <c r="L87" s="271">
        <v>0.62</v>
      </c>
      <c r="M87" s="272">
        <v>4.8899999999999997</v>
      </c>
      <c r="N87" s="273">
        <v>0.44</v>
      </c>
    </row>
    <row r="88" spans="1:14" ht="12.75">
      <c r="A88" s="5"/>
      <c r="B88" s="5"/>
      <c r="C88" s="154"/>
      <c r="D88" s="5"/>
      <c r="E88" s="154"/>
      <c r="F88" s="5"/>
      <c r="G88" s="5"/>
      <c r="H88" s="267">
        <v>85</v>
      </c>
      <c r="I88" s="268">
        <v>5.57</v>
      </c>
      <c r="J88" s="269">
        <v>0.56000000000000005</v>
      </c>
      <c r="K88" s="270">
        <v>6.95</v>
      </c>
      <c r="L88" s="271">
        <v>0.62</v>
      </c>
      <c r="M88" s="272">
        <v>4.9000000000000004</v>
      </c>
      <c r="N88" s="273">
        <v>0.44</v>
      </c>
    </row>
    <row r="89" spans="1:14" ht="12.75">
      <c r="A89" s="5"/>
      <c r="B89" s="5"/>
      <c r="C89" s="154"/>
      <c r="D89" s="5"/>
      <c r="E89" s="154"/>
      <c r="F89" s="5"/>
      <c r="G89" s="5"/>
      <c r="H89" s="267">
        <v>86</v>
      </c>
      <c r="I89" s="268">
        <v>5.58</v>
      </c>
      <c r="J89" s="269">
        <v>0.56000000000000005</v>
      </c>
      <c r="K89" s="270">
        <v>6.97</v>
      </c>
      <c r="L89" s="271">
        <v>0.62</v>
      </c>
      <c r="M89" s="272">
        <v>4.91</v>
      </c>
      <c r="N89" s="273">
        <v>0.43</v>
      </c>
    </row>
    <row r="90" spans="1:14" ht="12.75">
      <c r="A90" s="5"/>
      <c r="B90" s="5"/>
      <c r="C90" s="154"/>
      <c r="D90" s="5"/>
      <c r="E90" s="154"/>
      <c r="F90" s="5"/>
      <c r="G90" s="5"/>
      <c r="H90" s="267">
        <v>87</v>
      </c>
      <c r="I90" s="268">
        <v>5.59</v>
      </c>
      <c r="J90" s="269">
        <v>0.56000000000000005</v>
      </c>
      <c r="K90" s="270">
        <v>6.98</v>
      </c>
      <c r="L90" s="271">
        <v>0.62</v>
      </c>
      <c r="M90" s="272">
        <v>4.91</v>
      </c>
      <c r="N90" s="273">
        <v>0.43</v>
      </c>
    </row>
    <row r="91" spans="1:14" ht="12.75">
      <c r="A91" s="5"/>
      <c r="B91" s="5"/>
      <c r="C91" s="154"/>
      <c r="D91" s="5"/>
      <c r="E91" s="154"/>
      <c r="F91" s="5"/>
      <c r="G91" s="5"/>
      <c r="H91" s="267">
        <v>88</v>
      </c>
      <c r="I91" s="268">
        <v>5.6</v>
      </c>
      <c r="J91" s="269">
        <v>0.56000000000000005</v>
      </c>
      <c r="K91" s="270">
        <v>6.99</v>
      </c>
      <c r="L91" s="271">
        <v>0.62</v>
      </c>
      <c r="M91" s="272">
        <v>4.92</v>
      </c>
      <c r="N91" s="273">
        <v>0.43</v>
      </c>
    </row>
    <row r="92" spans="1:14" ht="12.75">
      <c r="A92" s="5"/>
      <c r="B92" s="5"/>
      <c r="C92" s="154"/>
      <c r="D92" s="5"/>
      <c r="E92" s="154"/>
      <c r="F92" s="5"/>
      <c r="G92" s="5"/>
      <c r="H92" s="267">
        <v>89</v>
      </c>
      <c r="I92" s="268">
        <v>5.61</v>
      </c>
      <c r="J92" s="269">
        <v>0.56000000000000005</v>
      </c>
      <c r="K92" s="270">
        <v>7</v>
      </c>
      <c r="L92" s="271">
        <v>0.62</v>
      </c>
      <c r="M92" s="272">
        <v>4.93</v>
      </c>
      <c r="N92" s="273">
        <v>0.43</v>
      </c>
    </row>
    <row r="93" spans="1:14" ht="12.75">
      <c r="A93" s="5"/>
      <c r="B93" s="5"/>
      <c r="C93" s="154"/>
      <c r="D93" s="5"/>
      <c r="E93" s="154"/>
      <c r="F93" s="5"/>
      <c r="G93" s="5"/>
      <c r="H93" s="267">
        <v>90</v>
      </c>
      <c r="I93" s="268">
        <v>5.61</v>
      </c>
      <c r="J93" s="269">
        <v>0.56000000000000005</v>
      </c>
      <c r="K93" s="270">
        <v>7.01</v>
      </c>
      <c r="L93" s="271">
        <v>0.62</v>
      </c>
      <c r="M93" s="272">
        <v>4.9400000000000004</v>
      </c>
      <c r="N93" s="273">
        <v>0.43</v>
      </c>
    </row>
    <row r="94" spans="1:14" ht="12.75">
      <c r="A94" s="5"/>
      <c r="B94" s="5"/>
      <c r="C94" s="154"/>
      <c r="D94" s="5"/>
      <c r="E94" s="154"/>
      <c r="F94" s="5"/>
      <c r="G94" s="5"/>
      <c r="H94" s="267">
        <v>91</v>
      </c>
      <c r="I94" s="268">
        <v>5.62</v>
      </c>
      <c r="J94" s="269">
        <v>0.56000000000000005</v>
      </c>
      <c r="K94" s="270">
        <v>7.02</v>
      </c>
      <c r="L94" s="271">
        <v>0.62</v>
      </c>
      <c r="M94" s="272">
        <v>4.95</v>
      </c>
      <c r="N94" s="273">
        <v>0.43</v>
      </c>
    </row>
    <row r="95" spans="1:14" ht="12.75">
      <c r="A95" s="5"/>
      <c r="B95" s="5"/>
      <c r="C95" s="154"/>
      <c r="D95" s="5"/>
      <c r="E95" s="154"/>
      <c r="F95" s="5"/>
      <c r="G95" s="5"/>
      <c r="H95" s="267">
        <v>92</v>
      </c>
      <c r="I95" s="268">
        <v>5.63</v>
      </c>
      <c r="J95" s="269">
        <v>0.55000000000000004</v>
      </c>
      <c r="K95" s="270">
        <v>7.03</v>
      </c>
      <c r="L95" s="271">
        <v>0.62</v>
      </c>
      <c r="M95" s="272">
        <v>4.95</v>
      </c>
      <c r="N95" s="273">
        <v>0.43</v>
      </c>
    </row>
    <row r="96" spans="1:14" ht="12.75">
      <c r="A96" s="5"/>
      <c r="B96" s="5"/>
      <c r="C96" s="154"/>
      <c r="D96" s="5"/>
      <c r="E96" s="154"/>
      <c r="F96" s="5"/>
      <c r="G96" s="5"/>
      <c r="H96" s="267">
        <v>93</v>
      </c>
      <c r="I96" s="268">
        <v>5.64</v>
      </c>
      <c r="J96" s="269">
        <v>0.55000000000000004</v>
      </c>
      <c r="K96" s="270">
        <v>7.04</v>
      </c>
      <c r="L96" s="271">
        <v>0.62</v>
      </c>
      <c r="M96" s="272">
        <v>4.96</v>
      </c>
      <c r="N96" s="273">
        <v>0.43</v>
      </c>
    </row>
    <row r="97" spans="1:14" ht="12.75">
      <c r="A97" s="5"/>
      <c r="B97" s="5"/>
      <c r="C97" s="154"/>
      <c r="D97" s="5"/>
      <c r="E97" s="154"/>
      <c r="F97" s="5"/>
      <c r="G97" s="5"/>
      <c r="H97" s="267">
        <v>94</v>
      </c>
      <c r="I97" s="268">
        <v>5.64</v>
      </c>
      <c r="J97" s="269">
        <v>0.55000000000000004</v>
      </c>
      <c r="K97" s="270">
        <v>7.05</v>
      </c>
      <c r="L97" s="271">
        <v>0.62</v>
      </c>
      <c r="M97" s="272">
        <v>4.97</v>
      </c>
      <c r="N97" s="273">
        <v>0.43</v>
      </c>
    </row>
    <row r="98" spans="1:14" ht="12.75">
      <c r="A98" s="5"/>
      <c r="B98" s="5"/>
      <c r="C98" s="154"/>
      <c r="D98" s="5"/>
      <c r="E98" s="154"/>
      <c r="F98" s="5"/>
      <c r="G98" s="5"/>
      <c r="H98" s="267">
        <v>95</v>
      </c>
      <c r="I98" s="268">
        <v>5.65</v>
      </c>
      <c r="J98" s="269">
        <v>0.55000000000000004</v>
      </c>
      <c r="K98" s="270">
        <v>7.07</v>
      </c>
      <c r="L98" s="271">
        <v>0.62</v>
      </c>
      <c r="M98" s="272">
        <v>4.9800000000000004</v>
      </c>
      <c r="N98" s="273">
        <v>0.43</v>
      </c>
    </row>
    <row r="99" spans="1:14" ht="12.75">
      <c r="A99" s="5"/>
      <c r="B99" s="5"/>
      <c r="C99" s="154"/>
      <c r="D99" s="5"/>
      <c r="E99" s="154"/>
      <c r="F99" s="5"/>
      <c r="G99" s="5"/>
      <c r="H99" s="267">
        <v>96</v>
      </c>
      <c r="I99" s="268">
        <v>5.66</v>
      </c>
      <c r="J99" s="269">
        <v>0.55000000000000004</v>
      </c>
      <c r="K99" s="270">
        <v>7.08</v>
      </c>
      <c r="L99" s="271">
        <v>0.62</v>
      </c>
      <c r="M99" s="272">
        <v>4.99</v>
      </c>
      <c r="N99" s="273">
        <v>0.43</v>
      </c>
    </row>
    <row r="100" spans="1:14" ht="12.75">
      <c r="A100" s="5"/>
      <c r="B100" s="5"/>
      <c r="C100" s="154"/>
      <c r="D100" s="5"/>
      <c r="E100" s="154"/>
      <c r="F100" s="5"/>
      <c r="G100" s="5"/>
      <c r="H100" s="267">
        <v>97</v>
      </c>
      <c r="I100" s="268">
        <v>5.67</v>
      </c>
      <c r="J100" s="269">
        <v>0.55000000000000004</v>
      </c>
      <c r="K100" s="270">
        <v>7.09</v>
      </c>
      <c r="L100" s="271">
        <v>0.61</v>
      </c>
      <c r="M100" s="272">
        <v>4.99</v>
      </c>
      <c r="N100" s="273">
        <v>0.43</v>
      </c>
    </row>
    <row r="101" spans="1:14" ht="12.75">
      <c r="A101" s="5"/>
      <c r="B101" s="5"/>
      <c r="C101" s="154"/>
      <c r="D101" s="5"/>
      <c r="E101" s="154"/>
      <c r="F101" s="5"/>
      <c r="G101" s="5"/>
      <c r="H101" s="267">
        <v>98</v>
      </c>
      <c r="I101" s="268">
        <v>5.67</v>
      </c>
      <c r="J101" s="269">
        <v>0.55000000000000004</v>
      </c>
      <c r="K101" s="270">
        <v>7.1</v>
      </c>
      <c r="L101" s="271">
        <v>0.61</v>
      </c>
      <c r="M101" s="272">
        <v>5</v>
      </c>
      <c r="N101" s="273">
        <v>0.43</v>
      </c>
    </row>
    <row r="102" spans="1:14" ht="12.75">
      <c r="A102" s="5"/>
      <c r="B102" s="5"/>
      <c r="C102" s="154"/>
      <c r="D102" s="5"/>
      <c r="E102" s="154"/>
      <c r="F102" s="5"/>
      <c r="G102" s="5"/>
      <c r="H102" s="267">
        <v>99</v>
      </c>
      <c r="I102" s="268">
        <v>5.68</v>
      </c>
      <c r="J102" s="269">
        <v>0.55000000000000004</v>
      </c>
      <c r="K102" s="270">
        <v>7.11</v>
      </c>
      <c r="L102" s="271">
        <v>0.61</v>
      </c>
      <c r="M102" s="272">
        <v>5.01</v>
      </c>
      <c r="N102" s="273">
        <v>0.43</v>
      </c>
    </row>
    <row r="103" spans="1:14" ht="12.75">
      <c r="A103" s="5"/>
      <c r="B103" s="5"/>
      <c r="C103" s="154"/>
      <c r="D103" s="5"/>
      <c r="E103" s="154"/>
      <c r="F103" s="5"/>
      <c r="G103" s="5"/>
      <c r="H103" s="267">
        <v>100</v>
      </c>
      <c r="I103" s="268">
        <v>5.69</v>
      </c>
      <c r="J103" s="269">
        <v>0.55000000000000004</v>
      </c>
      <c r="K103" s="270">
        <v>7.12</v>
      </c>
      <c r="L103" s="271">
        <v>0.61</v>
      </c>
      <c r="M103" s="272">
        <v>5.0199999999999996</v>
      </c>
      <c r="N103" s="273">
        <v>0.43</v>
      </c>
    </row>
    <row r="104" spans="1:14" ht="12.75">
      <c r="A104" s="5"/>
      <c r="B104" s="5"/>
      <c r="C104" s="154"/>
      <c r="D104" s="5"/>
      <c r="E104" s="154"/>
      <c r="F104" s="5"/>
      <c r="G104" s="5"/>
    </row>
    <row r="105" spans="1:14" ht="12.75">
      <c r="A105" s="5"/>
      <c r="B105" s="5"/>
      <c r="C105" s="154"/>
      <c r="D105" s="5"/>
      <c r="E105" s="154"/>
      <c r="F105" s="5"/>
      <c r="G105" s="5"/>
    </row>
    <row r="106" spans="1:14" ht="12.75">
      <c r="A106" s="5"/>
      <c r="B106" s="5"/>
      <c r="C106" s="154"/>
      <c r="D106" s="5"/>
      <c r="E106" s="154"/>
      <c r="F106" s="5"/>
      <c r="G106" s="5"/>
    </row>
    <row r="107" spans="1:14" ht="12.75">
      <c r="A107" s="5"/>
      <c r="B107" s="5"/>
      <c r="C107" s="154"/>
      <c r="D107" s="5"/>
      <c r="E107" s="154"/>
      <c r="F107" s="5"/>
      <c r="G107" s="5"/>
    </row>
    <row r="108" spans="1:14" ht="12.75">
      <c r="A108" s="5"/>
      <c r="B108" s="5"/>
      <c r="C108" s="154"/>
      <c r="D108" s="5"/>
      <c r="E108" s="154"/>
      <c r="F108" s="5"/>
      <c r="G108" s="5"/>
    </row>
    <row r="109" spans="1:14" ht="12.75">
      <c r="A109" s="5"/>
      <c r="B109" s="5"/>
      <c r="C109" s="154"/>
      <c r="D109" s="5"/>
      <c r="E109" s="154"/>
      <c r="F109" s="5"/>
      <c r="G109" s="5"/>
    </row>
    <row r="110" spans="1:14" ht="12.75">
      <c r="A110" s="5"/>
      <c r="B110" s="5"/>
      <c r="C110" s="154"/>
      <c r="D110" s="5"/>
      <c r="E110" s="154"/>
      <c r="F110" s="5"/>
      <c r="G110" s="5"/>
    </row>
    <row r="111" spans="1:14" ht="12.75">
      <c r="A111" s="5"/>
      <c r="B111" s="5"/>
      <c r="C111" s="154"/>
      <c r="D111" s="5"/>
      <c r="E111" s="154"/>
      <c r="F111" s="5"/>
      <c r="G111" s="5"/>
    </row>
    <row r="112" spans="1:14" ht="12.75">
      <c r="A112" s="5"/>
      <c r="B112" s="5"/>
      <c r="C112" s="154"/>
      <c r="D112" s="5"/>
      <c r="E112" s="154"/>
      <c r="F112" s="5"/>
      <c r="G112" s="5"/>
    </row>
    <row r="113" spans="1:7" ht="12.75">
      <c r="A113" s="5"/>
      <c r="B113" s="5"/>
      <c r="C113" s="154"/>
      <c r="D113" s="5"/>
      <c r="E113" s="154"/>
      <c r="F113" s="5"/>
      <c r="G113" s="5"/>
    </row>
    <row r="114" spans="1:7" ht="12.75">
      <c r="A114" s="5"/>
      <c r="B114" s="5"/>
      <c r="C114" s="154"/>
      <c r="D114" s="5"/>
      <c r="E114" s="154"/>
      <c r="F114" s="5"/>
      <c r="G114" s="5"/>
    </row>
    <row r="115" spans="1:7" ht="12.75">
      <c r="A115" s="5"/>
      <c r="B115" s="5"/>
      <c r="C115" s="154"/>
      <c r="D115" s="5"/>
      <c r="E115" s="154"/>
      <c r="F115" s="5"/>
      <c r="G115" s="5"/>
    </row>
    <row r="116" spans="1:7" ht="12.75">
      <c r="A116" s="5"/>
      <c r="B116" s="5"/>
      <c r="C116" s="154"/>
      <c r="D116" s="5"/>
      <c r="E116" s="154"/>
      <c r="F116" s="5"/>
      <c r="G116" s="5"/>
    </row>
    <row r="117" spans="1:7" ht="12.75">
      <c r="A117" s="5"/>
      <c r="B117" s="5"/>
      <c r="C117" s="154"/>
      <c r="D117" s="5"/>
      <c r="E117" s="154"/>
      <c r="F117" s="5"/>
      <c r="G117" s="5"/>
    </row>
    <row r="118" spans="1:7" ht="12.75">
      <c r="A118" s="5"/>
      <c r="B118" s="5"/>
      <c r="C118" s="154"/>
      <c r="D118" s="5"/>
      <c r="E118" s="154"/>
      <c r="F118" s="5"/>
      <c r="G118" s="5"/>
    </row>
    <row r="119" spans="1:7" ht="12.75">
      <c r="A119" s="5"/>
      <c r="B119" s="5"/>
      <c r="C119" s="154"/>
      <c r="D119" s="5"/>
      <c r="E119" s="154"/>
      <c r="F119" s="5"/>
      <c r="G119" s="5"/>
    </row>
    <row r="120" spans="1:7" ht="12.75">
      <c r="A120" s="5"/>
      <c r="B120" s="5"/>
      <c r="C120" s="154"/>
      <c r="D120" s="5"/>
      <c r="E120" s="154"/>
      <c r="F120" s="5"/>
      <c r="G120" s="5"/>
    </row>
    <row r="121" spans="1:7" ht="12.75">
      <c r="A121" s="5"/>
      <c r="B121" s="5"/>
      <c r="C121" s="154"/>
      <c r="D121" s="5"/>
      <c r="E121" s="154"/>
      <c r="F121" s="5"/>
      <c r="G121" s="5"/>
    </row>
    <row r="122" spans="1:7" ht="12.75">
      <c r="A122" s="5"/>
      <c r="B122" s="5"/>
      <c r="C122" s="154"/>
      <c r="D122" s="5"/>
      <c r="E122" s="154"/>
      <c r="F122" s="5"/>
      <c r="G122" s="5"/>
    </row>
    <row r="123" spans="1:7" ht="12.75">
      <c r="A123" s="5"/>
      <c r="B123" s="5"/>
      <c r="C123" s="154"/>
      <c r="D123" s="5"/>
      <c r="E123" s="154"/>
      <c r="F123" s="5"/>
      <c r="G123" s="5"/>
    </row>
    <row r="124" spans="1:7" ht="12.75">
      <c r="A124" s="5"/>
      <c r="B124" s="5"/>
      <c r="C124" s="154"/>
      <c r="D124" s="5"/>
      <c r="E124" s="154"/>
      <c r="F124" s="5"/>
      <c r="G124" s="5"/>
    </row>
    <row r="125" spans="1:7" ht="12.75">
      <c r="A125" s="5"/>
      <c r="B125" s="5"/>
      <c r="C125" s="154"/>
      <c r="D125" s="5"/>
      <c r="E125" s="154"/>
      <c r="F125" s="5"/>
      <c r="G125" s="5"/>
    </row>
    <row r="126" spans="1:7" ht="12.75">
      <c r="A126" s="5"/>
      <c r="B126" s="5"/>
      <c r="C126" s="154"/>
      <c r="D126" s="5"/>
      <c r="E126" s="154"/>
      <c r="F126" s="5"/>
      <c r="G126" s="5"/>
    </row>
    <row r="127" spans="1:7" ht="12.75">
      <c r="A127" s="5"/>
      <c r="B127" s="5"/>
      <c r="C127" s="154"/>
      <c r="D127" s="5"/>
      <c r="E127" s="154"/>
      <c r="F127" s="5"/>
      <c r="G127" s="5"/>
    </row>
    <row r="128" spans="1:7" ht="12.75">
      <c r="A128" s="5"/>
      <c r="B128" s="5"/>
      <c r="C128" s="154"/>
      <c r="D128" s="5"/>
      <c r="E128" s="154"/>
      <c r="F128" s="5"/>
      <c r="G128" s="5"/>
    </row>
    <row r="129" spans="1:7" ht="12.75">
      <c r="A129" s="5"/>
      <c r="B129" s="5"/>
      <c r="C129" s="154"/>
      <c r="D129" s="5"/>
      <c r="E129" s="154"/>
      <c r="F129" s="5"/>
      <c r="G129" s="5"/>
    </row>
    <row r="130" spans="1:7" ht="12.75">
      <c r="A130" s="5"/>
      <c r="B130" s="5"/>
      <c r="C130" s="154"/>
      <c r="D130" s="5"/>
      <c r="E130" s="154"/>
      <c r="F130" s="5"/>
      <c r="G130" s="5"/>
    </row>
    <row r="131" spans="1:7" ht="12.75">
      <c r="A131" s="5"/>
      <c r="B131" s="5"/>
      <c r="C131" s="154"/>
      <c r="D131" s="5"/>
      <c r="E131" s="154"/>
      <c r="F131" s="5"/>
      <c r="G131" s="5"/>
    </row>
    <row r="132" spans="1:7" ht="12.75">
      <c r="A132" s="5"/>
      <c r="B132" s="5"/>
      <c r="C132" s="154"/>
      <c r="D132" s="5"/>
      <c r="E132" s="154"/>
      <c r="F132" s="5"/>
      <c r="G132" s="5"/>
    </row>
    <row r="133" spans="1:7" ht="12.75">
      <c r="A133" s="5"/>
      <c r="B133" s="5"/>
      <c r="C133" s="154"/>
      <c r="D133" s="5"/>
      <c r="E133" s="154"/>
      <c r="F133" s="5"/>
      <c r="G133" s="5"/>
    </row>
    <row r="134" spans="1:7" ht="12.75">
      <c r="A134" s="5"/>
      <c r="B134" s="5"/>
      <c r="C134" s="154"/>
      <c r="D134" s="5"/>
      <c r="E134" s="154"/>
      <c r="F134" s="5"/>
      <c r="G134" s="5"/>
    </row>
    <row r="135" spans="1:7" ht="12.75">
      <c r="A135" s="5"/>
      <c r="B135" s="5"/>
      <c r="C135" s="154"/>
      <c r="D135" s="5"/>
      <c r="E135" s="154"/>
      <c r="F135" s="5"/>
      <c r="G135" s="5"/>
    </row>
    <row r="136" spans="1:7" ht="12.75">
      <c r="A136" s="5"/>
      <c r="B136" s="5"/>
      <c r="C136" s="154"/>
      <c r="D136" s="5"/>
      <c r="E136" s="154"/>
      <c r="F136" s="5"/>
      <c r="G136" s="5"/>
    </row>
    <row r="137" spans="1:7" ht="12.75">
      <c r="A137" s="5"/>
      <c r="B137" s="5"/>
      <c r="C137" s="154"/>
      <c r="D137" s="5"/>
      <c r="E137" s="154"/>
      <c r="F137" s="5"/>
      <c r="G137" s="5"/>
    </row>
    <row r="138" spans="1:7" ht="12.75">
      <c r="A138" s="5"/>
      <c r="B138" s="5"/>
      <c r="C138" s="154"/>
      <c r="D138" s="5"/>
      <c r="E138" s="154"/>
      <c r="F138" s="5"/>
      <c r="G138" s="5"/>
    </row>
    <row r="139" spans="1:7" ht="12.75">
      <c r="A139" s="5"/>
      <c r="B139" s="5"/>
      <c r="C139" s="154"/>
      <c r="D139" s="5"/>
      <c r="E139" s="154"/>
      <c r="F139" s="5"/>
      <c r="G139" s="5"/>
    </row>
    <row r="140" spans="1:7" ht="12.75">
      <c r="A140" s="5"/>
      <c r="B140" s="5"/>
      <c r="C140" s="154"/>
      <c r="D140" s="5"/>
      <c r="E140" s="154"/>
      <c r="F140" s="5"/>
      <c r="G140" s="5"/>
    </row>
    <row r="141" spans="1:7" ht="12.75">
      <c r="A141" s="5"/>
      <c r="B141" s="5"/>
      <c r="C141" s="154"/>
      <c r="D141" s="5"/>
      <c r="E141" s="154"/>
      <c r="F141" s="5"/>
      <c r="G141" s="5"/>
    </row>
    <row r="142" spans="1:7" ht="12.75">
      <c r="A142" s="5"/>
      <c r="B142" s="5"/>
      <c r="C142" s="154"/>
      <c r="D142" s="5"/>
      <c r="E142" s="154"/>
      <c r="F142" s="5"/>
      <c r="G142" s="5"/>
    </row>
    <row r="143" spans="1:7" ht="12.75">
      <c r="A143" s="5"/>
      <c r="B143" s="5"/>
      <c r="C143" s="154"/>
      <c r="D143" s="5"/>
      <c r="E143" s="154"/>
      <c r="F143" s="5"/>
      <c r="G143" s="5"/>
    </row>
    <row r="144" spans="1:7" ht="12.75">
      <c r="A144" s="5"/>
      <c r="B144" s="5"/>
      <c r="C144" s="154"/>
      <c r="D144" s="5"/>
      <c r="E144" s="154"/>
      <c r="F144" s="5"/>
      <c r="G144" s="5"/>
    </row>
    <row r="145" spans="1:7" ht="12.75">
      <c r="A145" s="5"/>
      <c r="B145" s="5"/>
      <c r="C145" s="154"/>
      <c r="D145" s="5"/>
      <c r="E145" s="154"/>
      <c r="F145" s="5"/>
      <c r="G145" s="5"/>
    </row>
    <row r="146" spans="1:7" ht="12.75">
      <c r="A146" s="5"/>
      <c r="B146" s="5"/>
      <c r="C146" s="154"/>
      <c r="D146" s="5"/>
      <c r="E146" s="154"/>
      <c r="F146" s="5"/>
      <c r="G146" s="5"/>
    </row>
    <row r="147" spans="1:7" ht="12.75">
      <c r="A147" s="5"/>
      <c r="B147" s="5"/>
      <c r="C147" s="154"/>
      <c r="D147" s="5"/>
      <c r="E147" s="154"/>
      <c r="F147" s="5"/>
      <c r="G147" s="5"/>
    </row>
    <row r="148" spans="1:7" ht="12.75">
      <c r="A148" s="5"/>
      <c r="B148" s="5"/>
      <c r="C148" s="154"/>
      <c r="D148" s="5"/>
      <c r="E148" s="154"/>
      <c r="F148" s="5"/>
      <c r="G148" s="5"/>
    </row>
    <row r="149" spans="1:7" ht="12.75">
      <c r="A149" s="5"/>
      <c r="B149" s="5"/>
      <c r="C149" s="154"/>
      <c r="D149" s="5"/>
      <c r="E149" s="154"/>
      <c r="F149" s="5"/>
      <c r="G149" s="5"/>
    </row>
    <row r="150" spans="1:7" ht="12.75">
      <c r="A150" s="5"/>
      <c r="B150" s="5"/>
      <c r="C150" s="154"/>
      <c r="D150" s="5"/>
      <c r="E150" s="154"/>
      <c r="F150" s="5"/>
      <c r="G150" s="5"/>
    </row>
    <row r="151" spans="1:7" ht="12.75">
      <c r="A151" s="5"/>
      <c r="B151" s="5"/>
      <c r="C151" s="154"/>
      <c r="D151" s="5"/>
      <c r="E151" s="154"/>
      <c r="F151" s="5"/>
      <c r="G151" s="5"/>
    </row>
    <row r="152" spans="1:7" ht="12.75">
      <c r="A152" s="5"/>
      <c r="B152" s="5"/>
      <c r="C152" s="154"/>
      <c r="D152" s="5"/>
      <c r="E152" s="154"/>
      <c r="F152" s="5"/>
      <c r="G152" s="5"/>
    </row>
    <row r="153" spans="1:7" ht="12.75">
      <c r="A153" s="5"/>
      <c r="B153" s="5"/>
      <c r="C153" s="154"/>
      <c r="D153" s="5"/>
      <c r="E153" s="154"/>
      <c r="F153" s="5"/>
      <c r="G153" s="5"/>
    </row>
    <row r="154" spans="1:7" ht="12.75">
      <c r="A154" s="5"/>
      <c r="B154" s="5"/>
      <c r="C154" s="154"/>
      <c r="D154" s="5"/>
      <c r="E154" s="154"/>
      <c r="F154" s="5"/>
      <c r="G154" s="5"/>
    </row>
    <row r="155" spans="1:7" ht="12.75">
      <c r="A155" s="5"/>
      <c r="B155" s="5"/>
      <c r="C155" s="154"/>
      <c r="D155" s="5"/>
      <c r="E155" s="154"/>
      <c r="F155" s="5"/>
      <c r="G155" s="5"/>
    </row>
    <row r="156" spans="1:7" ht="12.75">
      <c r="A156" s="5"/>
      <c r="B156" s="5"/>
      <c r="C156" s="154"/>
      <c r="D156" s="5"/>
      <c r="E156" s="154"/>
      <c r="F156" s="5"/>
      <c r="G156" s="5"/>
    </row>
    <row r="157" spans="1:7" ht="12.75">
      <c r="A157" s="5"/>
      <c r="B157" s="5"/>
      <c r="C157" s="154"/>
      <c r="D157" s="5"/>
      <c r="E157" s="154"/>
      <c r="F157" s="5"/>
      <c r="G157" s="5"/>
    </row>
    <row r="158" spans="1:7" ht="12.75">
      <c r="A158" s="5"/>
      <c r="B158" s="5"/>
      <c r="C158" s="154"/>
      <c r="D158" s="5"/>
      <c r="E158" s="154"/>
      <c r="F158" s="5"/>
      <c r="G158" s="5"/>
    </row>
    <row r="159" spans="1:7" ht="12.75">
      <c r="A159" s="5"/>
      <c r="B159" s="5"/>
      <c r="C159" s="154"/>
      <c r="D159" s="5"/>
      <c r="E159" s="154"/>
      <c r="F159" s="5"/>
      <c r="G159" s="5"/>
    </row>
    <row r="160" spans="1:7" ht="12.75">
      <c r="A160" s="5"/>
      <c r="B160" s="5"/>
      <c r="C160" s="154"/>
      <c r="D160" s="5"/>
      <c r="E160" s="154"/>
      <c r="F160" s="5"/>
      <c r="G160" s="5"/>
    </row>
    <row r="161" spans="1:7" ht="12.75">
      <c r="A161" s="5"/>
      <c r="B161" s="5"/>
      <c r="C161" s="154"/>
      <c r="D161" s="5"/>
      <c r="E161" s="154"/>
      <c r="F161" s="5"/>
      <c r="G161" s="5"/>
    </row>
    <row r="162" spans="1:7" ht="12.75">
      <c r="A162" s="5"/>
      <c r="B162" s="5"/>
      <c r="C162" s="154"/>
      <c r="D162" s="5"/>
      <c r="E162" s="154"/>
      <c r="F162" s="5"/>
      <c r="G162" s="5"/>
    </row>
    <row r="163" spans="1:7" ht="12.75">
      <c r="A163" s="5"/>
      <c r="B163" s="5"/>
      <c r="C163" s="154"/>
      <c r="D163" s="5"/>
      <c r="E163" s="154"/>
      <c r="F163" s="5"/>
      <c r="G163" s="5"/>
    </row>
    <row r="164" spans="1:7" ht="12.75">
      <c r="A164" s="5"/>
      <c r="B164" s="5"/>
      <c r="C164" s="154"/>
      <c r="D164" s="5"/>
      <c r="E164" s="154"/>
      <c r="F164" s="5"/>
      <c r="G164" s="5"/>
    </row>
    <row r="165" spans="1:7" ht="12.75">
      <c r="A165" s="5"/>
      <c r="B165" s="5"/>
      <c r="C165" s="154"/>
      <c r="D165" s="5"/>
      <c r="E165" s="154"/>
      <c r="F165" s="5"/>
      <c r="G165" s="5"/>
    </row>
    <row r="166" spans="1:7" ht="12.75">
      <c r="A166" s="5"/>
      <c r="B166" s="5"/>
      <c r="C166" s="154"/>
      <c r="D166" s="5"/>
      <c r="E166" s="154"/>
      <c r="F166" s="5"/>
      <c r="G166" s="5"/>
    </row>
    <row r="167" spans="1:7" ht="12.75">
      <c r="A167" s="5"/>
      <c r="B167" s="5"/>
      <c r="C167" s="154"/>
      <c r="D167" s="5"/>
      <c r="E167" s="154"/>
      <c r="F167" s="5"/>
      <c r="G167" s="5"/>
    </row>
    <row r="168" spans="1:7" ht="12.75">
      <c r="A168" s="5"/>
      <c r="B168" s="5"/>
      <c r="C168" s="154"/>
      <c r="D168" s="5"/>
      <c r="E168" s="154"/>
      <c r="F168" s="5"/>
      <c r="G168" s="5"/>
    </row>
    <row r="169" spans="1:7" ht="12.75">
      <c r="A169" s="5"/>
      <c r="B169" s="5"/>
      <c r="C169" s="154"/>
      <c r="D169" s="5"/>
      <c r="E169" s="154"/>
      <c r="F169" s="5"/>
      <c r="G169" s="5"/>
    </row>
    <row r="170" spans="1:7" ht="12.75">
      <c r="A170" s="5"/>
      <c r="B170" s="5"/>
      <c r="C170" s="154"/>
      <c r="D170" s="5"/>
      <c r="E170" s="154"/>
      <c r="F170" s="5"/>
      <c r="G170" s="5"/>
    </row>
    <row r="171" spans="1:7" ht="12.75">
      <c r="A171" s="5"/>
      <c r="B171" s="5"/>
      <c r="C171" s="154"/>
      <c r="D171" s="5"/>
      <c r="E171" s="154"/>
      <c r="F171" s="5"/>
      <c r="G171" s="5"/>
    </row>
    <row r="172" spans="1:7" ht="12.75">
      <c r="A172" s="5"/>
      <c r="B172" s="5"/>
      <c r="C172" s="154"/>
      <c r="D172" s="5"/>
      <c r="E172" s="154"/>
      <c r="F172" s="5"/>
      <c r="G172" s="5"/>
    </row>
    <row r="173" spans="1:7" ht="12.75">
      <c r="A173" s="5"/>
      <c r="B173" s="5"/>
      <c r="C173" s="154"/>
      <c r="D173" s="5"/>
      <c r="E173" s="154"/>
      <c r="F173" s="5"/>
      <c r="G173" s="5"/>
    </row>
    <row r="174" spans="1:7" ht="12.75">
      <c r="A174" s="5"/>
      <c r="B174" s="5"/>
      <c r="C174" s="154"/>
      <c r="D174" s="5"/>
      <c r="E174" s="154"/>
      <c r="F174" s="5"/>
      <c r="G174" s="5"/>
    </row>
    <row r="175" spans="1:7" ht="12.75">
      <c r="A175" s="5"/>
      <c r="B175" s="5"/>
      <c r="C175" s="154"/>
      <c r="D175" s="5"/>
      <c r="E175" s="154"/>
      <c r="F175" s="5"/>
      <c r="G175" s="5"/>
    </row>
    <row r="176" spans="1:7" ht="12.75">
      <c r="A176" s="5"/>
      <c r="B176" s="5"/>
      <c r="C176" s="154"/>
      <c r="D176" s="5"/>
      <c r="E176" s="154"/>
      <c r="F176" s="5"/>
      <c r="G176" s="5"/>
    </row>
    <row r="177" spans="1:7" ht="12.75">
      <c r="A177" s="5"/>
      <c r="B177" s="5"/>
      <c r="C177" s="154"/>
      <c r="D177" s="5"/>
      <c r="E177" s="154"/>
      <c r="F177" s="5"/>
      <c r="G177" s="5"/>
    </row>
    <row r="178" spans="1:7" ht="12.75">
      <c r="A178" s="5"/>
      <c r="B178" s="5"/>
      <c r="C178" s="154"/>
      <c r="D178" s="5"/>
      <c r="E178" s="154"/>
      <c r="F178" s="5"/>
      <c r="G178" s="5"/>
    </row>
    <row r="179" spans="1:7" ht="12.75">
      <c r="A179" s="5"/>
      <c r="B179" s="5"/>
      <c r="C179" s="154"/>
      <c r="D179" s="5"/>
      <c r="E179" s="154"/>
      <c r="F179" s="5"/>
      <c r="G179" s="5"/>
    </row>
    <row r="180" spans="1:7" ht="12.75">
      <c r="A180" s="5"/>
      <c r="B180" s="5"/>
      <c r="C180" s="154"/>
      <c r="D180" s="5"/>
      <c r="E180" s="154"/>
      <c r="F180" s="5"/>
      <c r="G180" s="5"/>
    </row>
    <row r="181" spans="1:7" ht="12.75">
      <c r="A181" s="5"/>
      <c r="B181" s="5"/>
      <c r="C181" s="154"/>
      <c r="D181" s="5"/>
      <c r="E181" s="154"/>
      <c r="F181" s="5"/>
      <c r="G181" s="5"/>
    </row>
    <row r="182" spans="1:7" ht="12.75">
      <c r="A182" s="5"/>
      <c r="B182" s="5"/>
      <c r="C182" s="154"/>
      <c r="D182" s="5"/>
      <c r="E182" s="154"/>
      <c r="F182" s="5"/>
      <c r="G182" s="5"/>
    </row>
    <row r="183" spans="1:7" ht="12.75">
      <c r="A183" s="5"/>
      <c r="B183" s="5"/>
      <c r="C183" s="154"/>
      <c r="D183" s="5"/>
      <c r="E183" s="154"/>
      <c r="F183" s="5"/>
      <c r="G183" s="5"/>
    </row>
    <row r="184" spans="1:7" ht="12.75">
      <c r="A184" s="5"/>
      <c r="B184" s="5"/>
      <c r="C184" s="154"/>
      <c r="D184" s="5"/>
      <c r="E184" s="154"/>
      <c r="F184" s="5"/>
      <c r="G184" s="5"/>
    </row>
    <row r="185" spans="1:7" ht="12.75">
      <c r="A185" s="5"/>
      <c r="B185" s="5"/>
      <c r="C185" s="154"/>
      <c r="D185" s="5"/>
      <c r="E185" s="154"/>
      <c r="F185" s="5"/>
      <c r="G185" s="5"/>
    </row>
    <row r="186" spans="1:7" ht="12.75">
      <c r="A186" s="5"/>
      <c r="B186" s="5"/>
      <c r="C186" s="154"/>
      <c r="D186" s="5"/>
      <c r="E186" s="154"/>
      <c r="F186" s="5"/>
      <c r="G186" s="5"/>
    </row>
    <row r="187" spans="1:7" ht="12.75">
      <c r="A187" s="5"/>
      <c r="B187" s="5"/>
      <c r="C187" s="154"/>
      <c r="D187" s="5"/>
      <c r="E187" s="154"/>
      <c r="F187" s="5"/>
      <c r="G187" s="5"/>
    </row>
    <row r="188" spans="1:7" ht="12.75">
      <c r="A188" s="5"/>
      <c r="B188" s="5"/>
      <c r="C188" s="154"/>
      <c r="D188" s="5"/>
      <c r="E188" s="154"/>
      <c r="F188" s="5"/>
      <c r="G188" s="5"/>
    </row>
    <row r="189" spans="1:7" ht="12.75">
      <c r="A189" s="5"/>
      <c r="B189" s="5"/>
      <c r="C189" s="154"/>
      <c r="D189" s="5"/>
      <c r="E189" s="154"/>
      <c r="F189" s="5"/>
      <c r="G189" s="5"/>
    </row>
    <row r="190" spans="1:7" ht="12.75">
      <c r="A190" s="5"/>
      <c r="B190" s="5"/>
      <c r="C190" s="154"/>
      <c r="D190" s="5"/>
      <c r="E190" s="154"/>
      <c r="F190" s="5"/>
      <c r="G190" s="5"/>
    </row>
    <row r="191" spans="1:7" ht="12.75">
      <c r="A191" s="5"/>
      <c r="B191" s="5"/>
      <c r="C191" s="154"/>
      <c r="D191" s="5"/>
      <c r="E191" s="154"/>
      <c r="F191" s="5"/>
      <c r="G191" s="5"/>
    </row>
    <row r="192" spans="1:7" ht="12.75">
      <c r="A192" s="5"/>
      <c r="B192" s="5"/>
      <c r="C192" s="154"/>
      <c r="D192" s="5"/>
      <c r="E192" s="154"/>
      <c r="F192" s="5"/>
      <c r="G192" s="5"/>
    </row>
    <row r="193" spans="1:7" ht="12.75">
      <c r="A193" s="5"/>
      <c r="B193" s="5"/>
      <c r="C193" s="154"/>
      <c r="D193" s="5"/>
      <c r="E193" s="154"/>
      <c r="F193" s="5"/>
      <c r="G193" s="5"/>
    </row>
    <row r="194" spans="1:7" ht="12.75">
      <c r="A194" s="5"/>
      <c r="B194" s="5"/>
      <c r="C194" s="154"/>
      <c r="D194" s="5"/>
      <c r="E194" s="154"/>
      <c r="F194" s="5"/>
      <c r="G194" s="5"/>
    </row>
    <row r="195" spans="1:7" ht="12.75">
      <c r="A195" s="5"/>
      <c r="B195" s="5"/>
      <c r="C195" s="154"/>
      <c r="D195" s="5"/>
      <c r="E195" s="154"/>
      <c r="F195" s="5"/>
      <c r="G195" s="5"/>
    </row>
    <row r="196" spans="1:7" ht="12.75">
      <c r="A196" s="5"/>
      <c r="B196" s="5"/>
      <c r="C196" s="154"/>
      <c r="D196" s="5"/>
      <c r="E196" s="154"/>
      <c r="F196" s="5"/>
      <c r="G196" s="5"/>
    </row>
    <row r="197" spans="1:7" ht="12.75">
      <c r="A197" s="5"/>
      <c r="B197" s="5"/>
      <c r="C197" s="154"/>
      <c r="D197" s="5"/>
      <c r="E197" s="154"/>
      <c r="F197" s="5"/>
      <c r="G197" s="5"/>
    </row>
    <row r="198" spans="1:7" ht="12.75">
      <c r="A198" s="5"/>
      <c r="B198" s="5"/>
      <c r="C198" s="154"/>
      <c r="D198" s="5"/>
      <c r="E198" s="154"/>
      <c r="F198" s="5"/>
      <c r="G198" s="5"/>
    </row>
    <row r="199" spans="1:7" ht="12.75">
      <c r="A199" s="5"/>
      <c r="B199" s="5"/>
      <c r="C199" s="154"/>
      <c r="D199" s="5"/>
      <c r="E199" s="154"/>
      <c r="F199" s="5"/>
      <c r="G199" s="5"/>
    </row>
    <row r="200" spans="1:7" ht="12.75">
      <c r="A200" s="5"/>
      <c r="B200" s="5"/>
      <c r="C200" s="154"/>
      <c r="D200" s="5"/>
      <c r="E200" s="154"/>
      <c r="F200" s="5"/>
      <c r="G200" s="5"/>
    </row>
    <row r="201" spans="1:7" ht="12.75">
      <c r="A201" s="5"/>
      <c r="B201" s="5"/>
      <c r="C201" s="154"/>
      <c r="D201" s="5"/>
      <c r="E201" s="154"/>
      <c r="F201" s="5"/>
      <c r="G201" s="5"/>
    </row>
    <row r="202" spans="1:7" ht="12.75">
      <c r="A202" s="5"/>
      <c r="B202" s="5"/>
      <c r="C202" s="154"/>
      <c r="D202" s="5"/>
      <c r="E202" s="154"/>
      <c r="F202" s="5"/>
      <c r="G202" s="5"/>
    </row>
    <row r="203" spans="1:7" ht="12.75">
      <c r="A203" s="5"/>
      <c r="B203" s="5"/>
      <c r="C203" s="154"/>
      <c r="D203" s="5"/>
      <c r="E203" s="154"/>
      <c r="F203" s="5"/>
      <c r="G203" s="5"/>
    </row>
    <row r="204" spans="1:7" ht="12.75">
      <c r="A204" s="5"/>
      <c r="B204" s="5"/>
      <c r="C204" s="154"/>
      <c r="D204" s="5"/>
      <c r="E204" s="154"/>
      <c r="F204" s="5"/>
      <c r="G204" s="5"/>
    </row>
    <row r="205" spans="1:7" ht="12.75">
      <c r="A205" s="5"/>
      <c r="B205" s="5"/>
      <c r="C205" s="154"/>
      <c r="D205" s="5"/>
      <c r="E205" s="154"/>
      <c r="F205" s="5"/>
      <c r="G205" s="5"/>
    </row>
    <row r="206" spans="1:7" ht="12.75">
      <c r="A206" s="5"/>
      <c r="B206" s="5"/>
      <c r="C206" s="154"/>
      <c r="D206" s="5"/>
      <c r="E206" s="154"/>
      <c r="F206" s="5"/>
      <c r="G206" s="5"/>
    </row>
    <row r="207" spans="1:7" ht="12.75">
      <c r="A207" s="5"/>
      <c r="B207" s="5"/>
      <c r="C207" s="154"/>
      <c r="D207" s="5"/>
      <c r="E207" s="154"/>
      <c r="F207" s="5"/>
      <c r="G207" s="5"/>
    </row>
    <row r="208" spans="1:7" ht="12.75">
      <c r="A208" s="5"/>
      <c r="B208" s="5"/>
      <c r="C208" s="154"/>
      <c r="D208" s="5"/>
      <c r="E208" s="154"/>
      <c r="F208" s="5"/>
      <c r="G208" s="5"/>
    </row>
    <row r="209" spans="1:7" ht="12.75">
      <c r="A209" s="5"/>
      <c r="B209" s="5"/>
      <c r="C209" s="154"/>
      <c r="D209" s="5"/>
      <c r="E209" s="154"/>
      <c r="F209" s="5"/>
      <c r="G209" s="5"/>
    </row>
    <row r="210" spans="1:7" ht="12.75">
      <c r="A210" s="5"/>
      <c r="B210" s="5"/>
      <c r="C210" s="154"/>
      <c r="D210" s="5"/>
      <c r="E210" s="154"/>
      <c r="F210" s="5"/>
      <c r="G210" s="5"/>
    </row>
    <row r="211" spans="1:7" ht="12.75">
      <c r="A211" s="5"/>
      <c r="B211" s="5"/>
      <c r="C211" s="154"/>
      <c r="D211" s="5"/>
      <c r="E211" s="154"/>
      <c r="F211" s="5"/>
      <c r="G211" s="5"/>
    </row>
    <row r="212" spans="1:7" ht="12.75">
      <c r="A212" s="5"/>
      <c r="B212" s="5"/>
      <c r="C212" s="154"/>
      <c r="D212" s="5"/>
      <c r="E212" s="154"/>
      <c r="F212" s="5"/>
      <c r="G212" s="5"/>
    </row>
    <row r="213" spans="1:7" ht="12.75">
      <c r="A213" s="5"/>
      <c r="B213" s="5"/>
      <c r="C213" s="154"/>
      <c r="D213" s="5"/>
      <c r="E213" s="154"/>
      <c r="F213" s="5"/>
      <c r="G213" s="5"/>
    </row>
    <row r="214" spans="1:7" ht="12.75">
      <c r="A214" s="5"/>
      <c r="B214" s="5"/>
      <c r="C214" s="154"/>
      <c r="D214" s="5"/>
      <c r="E214" s="154"/>
      <c r="F214" s="5"/>
      <c r="G214" s="5"/>
    </row>
    <row r="215" spans="1:7" ht="12.75">
      <c r="A215" s="5"/>
      <c r="B215" s="5"/>
      <c r="C215" s="154"/>
      <c r="D215" s="5"/>
      <c r="E215" s="154"/>
      <c r="F215" s="5"/>
      <c r="G215" s="5"/>
    </row>
    <row r="216" spans="1:7" ht="12.75">
      <c r="A216" s="5"/>
      <c r="B216" s="5"/>
      <c r="C216" s="154"/>
      <c r="D216" s="5"/>
      <c r="E216" s="154"/>
      <c r="F216" s="5"/>
      <c r="G216" s="5"/>
    </row>
    <row r="217" spans="1:7" ht="12.75">
      <c r="A217" s="5"/>
      <c r="B217" s="5"/>
      <c r="C217" s="154"/>
      <c r="D217" s="5"/>
      <c r="E217" s="154"/>
      <c r="F217" s="5"/>
      <c r="G217" s="5"/>
    </row>
    <row r="218" spans="1:7" ht="12.75">
      <c r="A218" s="5"/>
      <c r="B218" s="5"/>
      <c r="C218" s="154"/>
      <c r="D218" s="5"/>
      <c r="E218" s="154"/>
      <c r="F218" s="5"/>
      <c r="G218" s="5"/>
    </row>
    <row r="219" spans="1:7" ht="12.75">
      <c r="A219" s="5"/>
      <c r="B219" s="5"/>
      <c r="C219" s="154"/>
      <c r="D219" s="5"/>
      <c r="E219" s="154"/>
      <c r="F219" s="5"/>
      <c r="G219" s="5"/>
    </row>
    <row r="220" spans="1:7" ht="12.75">
      <c r="A220" s="5"/>
      <c r="B220" s="5"/>
      <c r="C220" s="154"/>
      <c r="D220" s="5"/>
      <c r="E220" s="154"/>
      <c r="F220" s="5"/>
      <c r="G220" s="5"/>
    </row>
    <row r="221" spans="1:7" ht="12.75">
      <c r="A221" s="5"/>
      <c r="B221" s="5"/>
      <c r="C221" s="154"/>
      <c r="D221" s="5"/>
      <c r="E221" s="154"/>
      <c r="F221" s="5"/>
      <c r="G221" s="5"/>
    </row>
    <row r="222" spans="1:7" ht="12.75">
      <c r="A222" s="5"/>
      <c r="B222" s="5"/>
      <c r="C222" s="154"/>
      <c r="D222" s="5"/>
      <c r="E222" s="154"/>
      <c r="F222" s="5"/>
      <c r="G222" s="5"/>
    </row>
    <row r="223" spans="1:7" ht="12.75">
      <c r="A223" s="5"/>
      <c r="B223" s="5"/>
      <c r="C223" s="154"/>
      <c r="D223" s="5"/>
      <c r="E223" s="154"/>
      <c r="F223" s="5"/>
      <c r="G223" s="5"/>
    </row>
    <row r="224" spans="1:7" ht="12.75">
      <c r="A224" s="5"/>
      <c r="B224" s="5"/>
      <c r="C224" s="154"/>
      <c r="D224" s="5"/>
      <c r="E224" s="154"/>
      <c r="F224" s="5"/>
      <c r="G224" s="5"/>
    </row>
    <row r="225" spans="1:7" ht="12.75">
      <c r="A225" s="5"/>
      <c r="B225" s="5"/>
      <c r="C225" s="154"/>
      <c r="D225" s="5"/>
      <c r="E225" s="154"/>
      <c r="F225" s="5"/>
      <c r="G225" s="5"/>
    </row>
    <row r="226" spans="1:7" ht="12.75">
      <c r="A226" s="5"/>
      <c r="B226" s="5"/>
      <c r="C226" s="154"/>
      <c r="D226" s="5"/>
      <c r="E226" s="154"/>
      <c r="F226" s="5"/>
      <c r="G226" s="5"/>
    </row>
    <row r="227" spans="1:7" ht="12.75">
      <c r="A227" s="5"/>
      <c r="B227" s="5"/>
      <c r="C227" s="154"/>
      <c r="D227" s="5"/>
      <c r="E227" s="154"/>
      <c r="F227" s="5"/>
      <c r="G227" s="5"/>
    </row>
    <row r="228" spans="1:7" ht="12.75">
      <c r="A228" s="5"/>
      <c r="B228" s="5"/>
      <c r="C228" s="154"/>
      <c r="D228" s="5"/>
      <c r="E228" s="154"/>
      <c r="F228" s="5"/>
      <c r="G228" s="5"/>
    </row>
    <row r="229" spans="1:7" ht="12.75">
      <c r="A229" s="5"/>
      <c r="B229" s="5"/>
      <c r="C229" s="154"/>
      <c r="D229" s="5"/>
      <c r="E229" s="154"/>
      <c r="F229" s="5"/>
      <c r="G229" s="5"/>
    </row>
    <row r="230" spans="1:7" ht="12.75">
      <c r="A230" s="5"/>
      <c r="B230" s="5"/>
      <c r="C230" s="154"/>
      <c r="D230" s="5"/>
      <c r="E230" s="154"/>
      <c r="F230" s="5"/>
      <c r="G230" s="5"/>
    </row>
    <row r="231" spans="1:7" ht="12.75">
      <c r="A231" s="5"/>
      <c r="B231" s="5"/>
      <c r="C231" s="154"/>
      <c r="D231" s="5"/>
      <c r="E231" s="154"/>
      <c r="F231" s="5"/>
      <c r="G231" s="5"/>
    </row>
    <row r="232" spans="1:7" ht="12.75">
      <c r="A232" s="5"/>
      <c r="B232" s="5"/>
      <c r="C232" s="154"/>
      <c r="D232" s="5"/>
      <c r="E232" s="154"/>
      <c r="F232" s="5"/>
      <c r="G232" s="5"/>
    </row>
    <row r="233" spans="1:7" ht="12.75">
      <c r="A233" s="5"/>
      <c r="B233" s="5"/>
      <c r="C233" s="154"/>
      <c r="D233" s="5"/>
      <c r="E233" s="154"/>
      <c r="F233" s="5"/>
      <c r="G233" s="5"/>
    </row>
    <row r="234" spans="1:7" ht="12.75">
      <c r="A234" s="5"/>
      <c r="B234" s="5"/>
      <c r="C234" s="154"/>
      <c r="D234" s="5"/>
      <c r="E234" s="154"/>
      <c r="F234" s="5"/>
      <c r="G234" s="5"/>
    </row>
    <row r="235" spans="1:7" ht="12.75">
      <c r="A235" s="5"/>
      <c r="B235" s="5"/>
      <c r="C235" s="154"/>
      <c r="D235" s="5"/>
      <c r="E235" s="154"/>
      <c r="F235" s="5"/>
      <c r="G235" s="5"/>
    </row>
    <row r="236" spans="1:7" ht="12.75">
      <c r="A236" s="5"/>
      <c r="B236" s="5"/>
      <c r="C236" s="154"/>
      <c r="D236" s="5"/>
      <c r="E236" s="154"/>
      <c r="F236" s="5"/>
      <c r="G236" s="5"/>
    </row>
    <row r="237" spans="1:7" ht="12.75">
      <c r="A237" s="5"/>
      <c r="B237" s="5"/>
      <c r="C237" s="154"/>
      <c r="D237" s="5"/>
      <c r="E237" s="154"/>
      <c r="F237" s="5"/>
      <c r="G237" s="5"/>
    </row>
    <row r="238" spans="1:7" ht="12.75">
      <c r="A238" s="5"/>
      <c r="B238" s="5"/>
      <c r="C238" s="154"/>
      <c r="D238" s="5"/>
      <c r="E238" s="154"/>
      <c r="F238" s="5"/>
      <c r="G238" s="5"/>
    </row>
    <row r="239" spans="1:7" ht="12.75">
      <c r="A239" s="5"/>
      <c r="B239" s="5"/>
      <c r="C239" s="154"/>
      <c r="D239" s="5"/>
      <c r="E239" s="154"/>
      <c r="F239" s="5"/>
      <c r="G239" s="5"/>
    </row>
    <row r="240" spans="1:7" ht="12.75">
      <c r="A240" s="5"/>
      <c r="B240" s="5"/>
      <c r="C240" s="154"/>
      <c r="D240" s="5"/>
      <c r="E240" s="154"/>
      <c r="F240" s="5"/>
      <c r="G240" s="5"/>
    </row>
    <row r="241" spans="1:7" ht="12.75">
      <c r="A241" s="5"/>
      <c r="B241" s="5"/>
      <c r="C241" s="154"/>
      <c r="D241" s="5"/>
      <c r="E241" s="154"/>
      <c r="F241" s="5"/>
      <c r="G241" s="5"/>
    </row>
    <row r="242" spans="1:7" ht="12.75">
      <c r="A242" s="5"/>
      <c r="B242" s="5"/>
      <c r="C242" s="154"/>
      <c r="D242" s="5"/>
      <c r="E242" s="154"/>
      <c r="F242" s="5"/>
      <c r="G242" s="5"/>
    </row>
    <row r="243" spans="1:7" ht="12.75">
      <c r="A243" s="5"/>
      <c r="B243" s="5"/>
      <c r="C243" s="154"/>
      <c r="D243" s="5"/>
      <c r="E243" s="154"/>
      <c r="F243" s="5"/>
      <c r="G243" s="5"/>
    </row>
    <row r="244" spans="1:7" ht="12.75">
      <c r="A244" s="5"/>
      <c r="B244" s="5"/>
      <c r="C244" s="154"/>
      <c r="D244" s="5"/>
      <c r="E244" s="154"/>
      <c r="F244" s="5"/>
      <c r="G244" s="5"/>
    </row>
    <row r="245" spans="1:7" ht="12.75">
      <c r="A245" s="5"/>
      <c r="B245" s="5"/>
      <c r="C245" s="154"/>
      <c r="D245" s="5"/>
      <c r="E245" s="154"/>
      <c r="F245" s="5"/>
      <c r="G245" s="5"/>
    </row>
    <row r="246" spans="1:7" ht="12.75">
      <c r="A246" s="5"/>
      <c r="B246" s="5"/>
      <c r="C246" s="154"/>
      <c r="D246" s="5"/>
      <c r="E246" s="154"/>
      <c r="F246" s="5"/>
      <c r="G246" s="5"/>
    </row>
    <row r="247" spans="1:7" ht="12.75">
      <c r="A247" s="5"/>
      <c r="B247" s="5"/>
      <c r="C247" s="154"/>
      <c r="D247" s="5"/>
      <c r="E247" s="154"/>
      <c r="F247" s="5"/>
      <c r="G247" s="5"/>
    </row>
    <row r="248" spans="1:7" ht="12.75">
      <c r="A248" s="5"/>
      <c r="B248" s="5"/>
      <c r="C248" s="154"/>
      <c r="D248" s="5"/>
      <c r="E248" s="154"/>
      <c r="F248" s="5"/>
      <c r="G248" s="5"/>
    </row>
    <row r="249" spans="1:7" ht="12.75">
      <c r="A249" s="5"/>
      <c r="B249" s="5"/>
      <c r="C249" s="154"/>
      <c r="D249" s="5"/>
      <c r="E249" s="154"/>
      <c r="F249" s="5"/>
      <c r="G249" s="5"/>
    </row>
    <row r="250" spans="1:7" ht="12.75">
      <c r="A250" s="5"/>
      <c r="B250" s="5"/>
      <c r="C250" s="154"/>
      <c r="D250" s="5"/>
      <c r="E250" s="154"/>
      <c r="F250" s="5"/>
      <c r="G250" s="5"/>
    </row>
    <row r="251" spans="1:7" ht="12.75">
      <c r="A251" s="5"/>
      <c r="B251" s="5"/>
      <c r="C251" s="154"/>
      <c r="D251" s="5"/>
      <c r="E251" s="154"/>
      <c r="F251" s="5"/>
      <c r="G251" s="5"/>
    </row>
    <row r="252" spans="1:7" ht="12.75">
      <c r="A252" s="5"/>
      <c r="B252" s="5"/>
      <c r="C252" s="154"/>
      <c r="D252" s="5"/>
      <c r="E252" s="154"/>
      <c r="F252" s="5"/>
      <c r="G252" s="5"/>
    </row>
    <row r="253" spans="1:7" ht="12.75">
      <c r="A253" s="5"/>
      <c r="B253" s="5"/>
      <c r="C253" s="154"/>
      <c r="D253" s="5"/>
      <c r="E253" s="154"/>
      <c r="F253" s="5"/>
      <c r="G253" s="5"/>
    </row>
    <row r="254" spans="1:7" ht="12.75">
      <c r="A254" s="5"/>
      <c r="B254" s="5"/>
      <c r="C254" s="154"/>
      <c r="D254" s="5"/>
      <c r="E254" s="154"/>
      <c r="F254" s="5"/>
      <c r="G254" s="5"/>
    </row>
    <row r="255" spans="1:7" ht="12.75">
      <c r="A255" s="5"/>
      <c r="B255" s="5"/>
      <c r="C255" s="154"/>
      <c r="D255" s="5"/>
      <c r="E255" s="154"/>
      <c r="F255" s="5"/>
      <c r="G255" s="5"/>
    </row>
    <row r="256" spans="1:7" ht="12.75">
      <c r="A256" s="5"/>
      <c r="B256" s="5"/>
      <c r="C256" s="154"/>
      <c r="D256" s="5"/>
      <c r="E256" s="154"/>
      <c r="F256" s="5"/>
      <c r="G256" s="5"/>
    </row>
    <row r="257" spans="1:7" ht="12.75">
      <c r="A257" s="5"/>
      <c r="B257" s="5"/>
      <c r="C257" s="154"/>
      <c r="D257" s="5"/>
      <c r="E257" s="154"/>
      <c r="F257" s="5"/>
      <c r="G257" s="5"/>
    </row>
    <row r="258" spans="1:7" ht="12.75">
      <c r="A258" s="5"/>
      <c r="B258" s="5"/>
      <c r="C258" s="154"/>
      <c r="D258" s="5"/>
      <c r="E258" s="154"/>
      <c r="F258" s="5"/>
      <c r="G258" s="5"/>
    </row>
    <row r="259" spans="1:7" ht="12.75">
      <c r="A259" s="5"/>
      <c r="B259" s="5"/>
      <c r="C259" s="154"/>
      <c r="D259" s="5"/>
      <c r="E259" s="154"/>
      <c r="F259" s="5"/>
      <c r="G259" s="5"/>
    </row>
    <row r="260" spans="1:7" ht="12.75">
      <c r="A260" s="5"/>
      <c r="B260" s="5"/>
      <c r="C260" s="154"/>
      <c r="D260" s="5"/>
      <c r="E260" s="154"/>
      <c r="F260" s="5"/>
      <c r="G260" s="5"/>
    </row>
    <row r="261" spans="1:7" ht="12.75">
      <c r="A261" s="5"/>
      <c r="B261" s="5"/>
      <c r="C261" s="154"/>
      <c r="D261" s="5"/>
      <c r="E261" s="154"/>
      <c r="F261" s="5"/>
      <c r="G261" s="5"/>
    </row>
    <row r="262" spans="1:7" ht="12.75">
      <c r="A262" s="5"/>
      <c r="B262" s="5"/>
      <c r="C262" s="154"/>
      <c r="D262" s="5"/>
      <c r="E262" s="154"/>
      <c r="F262" s="5"/>
      <c r="G262" s="5"/>
    </row>
    <row r="263" spans="1:7" ht="12.75">
      <c r="A263" s="5"/>
      <c r="B263" s="5"/>
      <c r="C263" s="154"/>
      <c r="D263" s="5"/>
      <c r="E263" s="154"/>
      <c r="F263" s="5"/>
      <c r="G263" s="5"/>
    </row>
    <row r="264" spans="1:7" ht="12.75">
      <c r="A264" s="5"/>
      <c r="B264" s="5"/>
      <c r="C264" s="154"/>
      <c r="D264" s="5"/>
      <c r="E264" s="154"/>
      <c r="F264" s="5"/>
      <c r="G264" s="5"/>
    </row>
    <row r="265" spans="1:7" ht="12.75">
      <c r="A265" s="5"/>
      <c r="B265" s="5"/>
      <c r="C265" s="154"/>
      <c r="D265" s="5"/>
      <c r="E265" s="154"/>
      <c r="F265" s="5"/>
      <c r="G265" s="5"/>
    </row>
    <row r="266" spans="1:7" ht="12.75">
      <c r="A266" s="5"/>
      <c r="B266" s="5"/>
      <c r="C266" s="154"/>
      <c r="D266" s="5"/>
      <c r="E266" s="154"/>
      <c r="F266" s="5"/>
      <c r="G266" s="5"/>
    </row>
    <row r="267" spans="1:7" ht="12.75">
      <c r="A267" s="5"/>
      <c r="B267" s="5"/>
      <c r="C267" s="154"/>
      <c r="D267" s="5"/>
      <c r="E267" s="154"/>
      <c r="F267" s="5"/>
      <c r="G267" s="5"/>
    </row>
    <row r="268" spans="1:7" ht="12.75">
      <c r="A268" s="5"/>
      <c r="B268" s="5"/>
      <c r="C268" s="154"/>
      <c r="D268" s="5"/>
      <c r="E268" s="154"/>
      <c r="F268" s="5"/>
      <c r="G268" s="5"/>
    </row>
    <row r="269" spans="1:7" ht="12.75">
      <c r="A269" s="5"/>
      <c r="B269" s="5"/>
      <c r="C269" s="154"/>
      <c r="D269" s="5"/>
      <c r="E269" s="154"/>
      <c r="F269" s="5"/>
      <c r="G269" s="5"/>
    </row>
    <row r="270" spans="1:7" ht="12.75">
      <c r="A270" s="5"/>
      <c r="B270" s="5"/>
      <c r="C270" s="154"/>
      <c r="D270" s="5"/>
      <c r="E270" s="154"/>
      <c r="F270" s="5"/>
      <c r="G270" s="5"/>
    </row>
    <row r="271" spans="1:7" ht="12.75">
      <c r="A271" s="5"/>
      <c r="B271" s="5"/>
      <c r="C271" s="154"/>
      <c r="D271" s="5"/>
      <c r="E271" s="154"/>
      <c r="F271" s="5"/>
      <c r="G271" s="5"/>
    </row>
    <row r="272" spans="1:7" ht="12.75">
      <c r="A272" s="5"/>
      <c r="B272" s="5"/>
      <c r="C272" s="154"/>
      <c r="D272" s="5"/>
      <c r="E272" s="154"/>
      <c r="F272" s="5"/>
      <c r="G272" s="5"/>
    </row>
    <row r="273" spans="1:7" ht="12.75">
      <c r="A273" s="5"/>
      <c r="B273" s="5"/>
      <c r="C273" s="154"/>
      <c r="D273" s="5"/>
      <c r="E273" s="154"/>
      <c r="F273" s="5"/>
      <c r="G273" s="5"/>
    </row>
    <row r="274" spans="1:7" ht="12.75">
      <c r="A274" s="5"/>
      <c r="B274" s="5"/>
      <c r="C274" s="154"/>
      <c r="D274" s="5"/>
      <c r="E274" s="154"/>
      <c r="F274" s="5"/>
      <c r="G274" s="5"/>
    </row>
    <row r="275" spans="1:7" ht="12.75">
      <c r="A275" s="5"/>
      <c r="B275" s="5"/>
      <c r="C275" s="154"/>
      <c r="D275" s="5"/>
      <c r="E275" s="154"/>
      <c r="F275" s="5"/>
      <c r="G275" s="5"/>
    </row>
    <row r="276" spans="1:7" ht="12.75">
      <c r="A276" s="5"/>
      <c r="B276" s="5"/>
      <c r="C276" s="154"/>
      <c r="D276" s="5"/>
      <c r="E276" s="154"/>
      <c r="F276" s="5"/>
      <c r="G276" s="5"/>
    </row>
    <row r="277" spans="1:7" ht="12.75">
      <c r="A277" s="5"/>
      <c r="B277" s="5"/>
      <c r="C277" s="154"/>
      <c r="D277" s="5"/>
      <c r="E277" s="154"/>
      <c r="F277" s="5"/>
      <c r="G277" s="5"/>
    </row>
    <row r="278" spans="1:7" ht="12.75">
      <c r="A278" s="5"/>
      <c r="B278" s="5"/>
      <c r="C278" s="154"/>
      <c r="D278" s="5"/>
      <c r="E278" s="154"/>
      <c r="F278" s="5"/>
      <c r="G278" s="5"/>
    </row>
    <row r="279" spans="1:7" ht="12.75">
      <c r="A279" s="5"/>
      <c r="B279" s="5"/>
      <c r="C279" s="154"/>
      <c r="D279" s="5"/>
      <c r="E279" s="154"/>
      <c r="F279" s="5"/>
      <c r="G279" s="5"/>
    </row>
    <row r="280" spans="1:7" ht="12.75">
      <c r="A280" s="5"/>
      <c r="B280" s="5"/>
      <c r="C280" s="154"/>
      <c r="D280" s="5"/>
      <c r="E280" s="154"/>
      <c r="F280" s="5"/>
      <c r="G280" s="5"/>
    </row>
    <row r="281" spans="1:7" ht="12.75">
      <c r="A281" s="5"/>
      <c r="B281" s="5"/>
      <c r="C281" s="154"/>
      <c r="D281" s="5"/>
      <c r="E281" s="154"/>
      <c r="F281" s="5"/>
      <c r="G281" s="5"/>
    </row>
    <row r="282" spans="1:7" ht="12.75">
      <c r="A282" s="5"/>
      <c r="B282" s="5"/>
      <c r="C282" s="154"/>
      <c r="D282" s="5"/>
      <c r="E282" s="154"/>
      <c r="F282" s="5"/>
      <c r="G282" s="5"/>
    </row>
    <row r="283" spans="1:7" ht="12.75">
      <c r="A283" s="5"/>
      <c r="B283" s="5"/>
      <c r="C283" s="154"/>
      <c r="D283" s="5"/>
      <c r="E283" s="154"/>
      <c r="F283" s="5"/>
      <c r="G283" s="5"/>
    </row>
    <row r="284" spans="1:7" ht="12.75">
      <c r="A284" s="5"/>
      <c r="B284" s="5"/>
      <c r="C284" s="154"/>
      <c r="D284" s="5"/>
      <c r="E284" s="154"/>
      <c r="F284" s="5"/>
      <c r="G284" s="5"/>
    </row>
    <row r="285" spans="1:7" ht="12.75">
      <c r="A285" s="5"/>
      <c r="B285" s="5"/>
      <c r="C285" s="154"/>
      <c r="D285" s="5"/>
      <c r="E285" s="154"/>
      <c r="F285" s="5"/>
      <c r="G285" s="5"/>
    </row>
    <row r="286" spans="1:7" ht="12.75">
      <c r="A286" s="5"/>
      <c r="B286" s="5"/>
      <c r="C286" s="154"/>
      <c r="D286" s="5"/>
      <c r="E286" s="154"/>
      <c r="F286" s="5"/>
      <c r="G286" s="5"/>
    </row>
    <row r="287" spans="1:7" ht="12.75">
      <c r="A287" s="5"/>
      <c r="B287" s="5"/>
      <c r="C287" s="154"/>
      <c r="D287" s="5"/>
      <c r="E287" s="154"/>
      <c r="F287" s="5"/>
      <c r="G287" s="5"/>
    </row>
    <row r="288" spans="1:7" ht="12.75">
      <c r="A288" s="5"/>
      <c r="B288" s="5"/>
      <c r="C288" s="154"/>
      <c r="D288" s="5"/>
      <c r="E288" s="154"/>
      <c r="F288" s="5"/>
      <c r="G288" s="5"/>
    </row>
    <row r="289" spans="1:7" ht="12.75">
      <c r="A289" s="5"/>
      <c r="B289" s="5"/>
      <c r="C289" s="154"/>
      <c r="D289" s="5"/>
      <c r="E289" s="154"/>
      <c r="F289" s="5"/>
      <c r="G289" s="5"/>
    </row>
    <row r="290" spans="1:7" ht="12.75">
      <c r="A290" s="5"/>
      <c r="B290" s="5"/>
      <c r="C290" s="154"/>
      <c r="D290" s="5"/>
      <c r="E290" s="154"/>
      <c r="F290" s="5"/>
      <c r="G290" s="5"/>
    </row>
    <row r="291" spans="1:7" ht="12.75">
      <c r="A291" s="5"/>
      <c r="B291" s="5"/>
      <c r="C291" s="154"/>
      <c r="D291" s="5"/>
      <c r="E291" s="154"/>
      <c r="F291" s="5"/>
      <c r="G291" s="5"/>
    </row>
    <row r="292" spans="1:7" ht="12.75">
      <c r="A292" s="5"/>
      <c r="B292" s="5"/>
      <c r="C292" s="154"/>
      <c r="D292" s="5"/>
      <c r="E292" s="154"/>
      <c r="F292" s="5"/>
      <c r="G292" s="5"/>
    </row>
    <row r="293" spans="1:7" ht="12.75">
      <c r="A293" s="5"/>
      <c r="B293" s="5"/>
      <c r="C293" s="154"/>
      <c r="D293" s="5"/>
      <c r="E293" s="154"/>
      <c r="F293" s="5"/>
      <c r="G293" s="5"/>
    </row>
    <row r="294" spans="1:7" ht="12.75">
      <c r="A294" s="5"/>
      <c r="B294" s="5"/>
      <c r="C294" s="154"/>
      <c r="D294" s="5"/>
      <c r="E294" s="154"/>
      <c r="F294" s="5"/>
      <c r="G294" s="5"/>
    </row>
    <row r="295" spans="1:7" ht="12.75">
      <c r="A295" s="5"/>
      <c r="B295" s="5"/>
      <c r="C295" s="154"/>
      <c r="D295" s="5"/>
      <c r="E295" s="154"/>
      <c r="F295" s="5"/>
      <c r="G295" s="5"/>
    </row>
    <row r="296" spans="1:7" ht="12.75">
      <c r="A296" s="5"/>
      <c r="B296" s="5"/>
      <c r="C296" s="154"/>
      <c r="D296" s="5"/>
      <c r="E296" s="154"/>
      <c r="F296" s="5"/>
      <c r="G296" s="5"/>
    </row>
    <row r="297" spans="1:7" ht="12.75">
      <c r="A297" s="5"/>
      <c r="B297" s="5"/>
      <c r="C297" s="154"/>
      <c r="D297" s="5"/>
      <c r="E297" s="154"/>
      <c r="F297" s="5"/>
      <c r="G297" s="5"/>
    </row>
    <row r="298" spans="1:7" ht="12.75">
      <c r="A298" s="5"/>
      <c r="B298" s="5"/>
      <c r="C298" s="154"/>
      <c r="D298" s="5"/>
      <c r="E298" s="154"/>
      <c r="F298" s="5"/>
      <c r="G298" s="5"/>
    </row>
    <row r="299" spans="1:7" ht="12.75">
      <c r="A299" s="5"/>
      <c r="B299" s="5"/>
      <c r="C299" s="154"/>
      <c r="D299" s="5"/>
      <c r="E299" s="154"/>
      <c r="F299" s="5"/>
      <c r="G299" s="5"/>
    </row>
    <row r="300" spans="1:7" ht="12.75">
      <c r="A300" s="5"/>
      <c r="B300" s="5"/>
      <c r="C300" s="154"/>
      <c r="D300" s="5"/>
      <c r="E300" s="154"/>
      <c r="F300" s="5"/>
      <c r="G300" s="5"/>
    </row>
    <row r="301" spans="1:7" ht="12.75">
      <c r="A301" s="5"/>
      <c r="B301" s="5"/>
      <c r="C301" s="154"/>
      <c r="D301" s="5"/>
      <c r="E301" s="154"/>
      <c r="F301" s="5"/>
      <c r="G301" s="5"/>
    </row>
    <row r="302" spans="1:7" ht="12.75">
      <c r="A302" s="5"/>
      <c r="B302" s="5"/>
      <c r="C302" s="154"/>
      <c r="D302" s="5"/>
      <c r="E302" s="154"/>
      <c r="F302" s="5"/>
      <c r="G302" s="5"/>
    </row>
    <row r="303" spans="1:7" ht="12.75">
      <c r="A303" s="5"/>
      <c r="B303" s="5"/>
      <c r="C303" s="154"/>
      <c r="D303" s="5"/>
      <c r="E303" s="154"/>
      <c r="F303" s="5"/>
      <c r="G303" s="5"/>
    </row>
    <row r="304" spans="1:7" ht="12.75">
      <c r="A304" s="5"/>
      <c r="B304" s="5"/>
      <c r="C304" s="154"/>
      <c r="D304" s="5"/>
      <c r="E304" s="154"/>
      <c r="F304" s="5"/>
      <c r="G304" s="5"/>
    </row>
    <row r="305" spans="1:7" ht="12.75">
      <c r="A305" s="5"/>
      <c r="B305" s="5"/>
      <c r="C305" s="154"/>
      <c r="D305" s="5"/>
      <c r="E305" s="154"/>
      <c r="F305" s="5"/>
      <c r="G305" s="5"/>
    </row>
    <row r="306" spans="1:7" ht="12.75">
      <c r="A306" s="5"/>
      <c r="B306" s="5"/>
      <c r="C306" s="154"/>
      <c r="D306" s="5"/>
      <c r="E306" s="154"/>
      <c r="F306" s="5"/>
      <c r="G306" s="5"/>
    </row>
    <row r="307" spans="1:7" ht="12.75">
      <c r="A307" s="5"/>
      <c r="B307" s="5"/>
      <c r="C307" s="154"/>
      <c r="D307" s="5"/>
      <c r="E307" s="154"/>
      <c r="F307" s="5"/>
      <c r="G307" s="5"/>
    </row>
    <row r="308" spans="1:7" ht="12.75">
      <c r="A308" s="5"/>
      <c r="B308" s="5"/>
      <c r="C308" s="154"/>
      <c r="D308" s="5"/>
      <c r="E308" s="154"/>
      <c r="F308" s="5"/>
      <c r="G308" s="5"/>
    </row>
    <row r="309" spans="1:7" ht="12.75">
      <c r="A309" s="5"/>
      <c r="B309" s="5"/>
      <c r="C309" s="154"/>
      <c r="D309" s="5"/>
      <c r="E309" s="154"/>
      <c r="F309" s="5"/>
      <c r="G309" s="5"/>
    </row>
    <row r="310" spans="1:7" ht="12.75">
      <c r="A310" s="5"/>
      <c r="B310" s="5"/>
      <c r="C310" s="154"/>
      <c r="D310" s="5"/>
      <c r="E310" s="154"/>
      <c r="F310" s="5"/>
      <c r="G310" s="5"/>
    </row>
    <row r="311" spans="1:7" ht="12.75">
      <c r="A311" s="5"/>
      <c r="B311" s="5"/>
      <c r="C311" s="154"/>
      <c r="D311" s="5"/>
      <c r="E311" s="154"/>
      <c r="F311" s="5"/>
      <c r="G311" s="5"/>
    </row>
    <row r="312" spans="1:7" ht="12.75">
      <c r="A312" s="5"/>
      <c r="B312" s="5"/>
      <c r="C312" s="154"/>
      <c r="D312" s="5"/>
      <c r="E312" s="154"/>
      <c r="F312" s="5"/>
      <c r="G312" s="5"/>
    </row>
    <row r="313" spans="1:7" ht="12.75">
      <c r="A313" s="5"/>
      <c r="B313" s="5"/>
      <c r="C313" s="154"/>
      <c r="D313" s="5"/>
      <c r="E313" s="154"/>
      <c r="F313" s="5"/>
      <c r="G313" s="5"/>
    </row>
    <row r="314" spans="1:7" ht="12.75">
      <c r="A314" s="5"/>
      <c r="B314" s="5"/>
      <c r="C314" s="154"/>
      <c r="D314" s="5"/>
      <c r="E314" s="154"/>
      <c r="F314" s="5"/>
      <c r="G314" s="5"/>
    </row>
    <row r="315" spans="1:7" ht="12.75">
      <c r="A315" s="5"/>
      <c r="B315" s="5"/>
      <c r="C315" s="154"/>
      <c r="D315" s="5"/>
      <c r="E315" s="154"/>
      <c r="F315" s="5"/>
      <c r="G315" s="5"/>
    </row>
    <row r="316" spans="1:7" ht="12.75">
      <c r="A316" s="5"/>
      <c r="B316" s="5"/>
      <c r="C316" s="154"/>
      <c r="D316" s="5"/>
      <c r="E316" s="154"/>
      <c r="F316" s="5"/>
      <c r="G316" s="5"/>
    </row>
    <row r="317" spans="1:7" ht="12.75">
      <c r="A317" s="5"/>
      <c r="B317" s="5"/>
      <c r="C317" s="154"/>
      <c r="D317" s="5"/>
      <c r="E317" s="154"/>
      <c r="F317" s="5"/>
      <c r="G317" s="5"/>
    </row>
    <row r="318" spans="1:7" ht="12.75">
      <c r="A318" s="5"/>
      <c r="B318" s="5"/>
      <c r="C318" s="154"/>
      <c r="D318" s="5"/>
      <c r="E318" s="154"/>
      <c r="F318" s="5"/>
      <c r="G318" s="5"/>
    </row>
    <row r="319" spans="1:7" ht="12.75">
      <c r="A319" s="5"/>
      <c r="B319" s="5"/>
      <c r="C319" s="154"/>
      <c r="D319" s="5"/>
      <c r="E319" s="154"/>
      <c r="F319" s="5"/>
      <c r="G319" s="5"/>
    </row>
    <row r="320" spans="1:7" ht="12.75">
      <c r="A320" s="5"/>
      <c r="B320" s="5"/>
      <c r="C320" s="154"/>
      <c r="D320" s="5"/>
      <c r="E320" s="154"/>
      <c r="F320" s="5"/>
      <c r="G320" s="5"/>
    </row>
    <row r="321" spans="1:7" ht="12.75">
      <c r="A321" s="5"/>
      <c r="B321" s="5"/>
      <c r="C321" s="154"/>
      <c r="D321" s="5"/>
      <c r="E321" s="154"/>
      <c r="F321" s="5"/>
      <c r="G321" s="5"/>
    </row>
    <row r="322" spans="1:7" ht="12.75">
      <c r="A322" s="5"/>
      <c r="B322" s="5"/>
      <c r="C322" s="154"/>
      <c r="D322" s="5"/>
      <c r="E322" s="154"/>
      <c r="F322" s="5"/>
      <c r="G322" s="5"/>
    </row>
    <row r="323" spans="1:7" ht="12.75">
      <c r="A323" s="5"/>
      <c r="B323" s="5"/>
      <c r="C323" s="154"/>
      <c r="D323" s="5"/>
      <c r="E323" s="154"/>
      <c r="F323" s="5"/>
      <c r="G323" s="5"/>
    </row>
    <row r="324" spans="1:7" ht="12.75">
      <c r="A324" s="5"/>
      <c r="B324" s="5"/>
      <c r="C324" s="154"/>
      <c r="D324" s="5"/>
      <c r="E324" s="154"/>
      <c r="F324" s="5"/>
      <c r="G324" s="5"/>
    </row>
    <row r="325" spans="1:7" ht="12.75">
      <c r="A325" s="5"/>
      <c r="B325" s="5"/>
      <c r="C325" s="154"/>
      <c r="D325" s="5"/>
      <c r="E325" s="154"/>
      <c r="F325" s="5"/>
      <c r="G325" s="5"/>
    </row>
    <row r="326" spans="1:7" ht="12.75">
      <c r="A326" s="5"/>
      <c r="B326" s="5"/>
      <c r="C326" s="154"/>
      <c r="D326" s="5"/>
      <c r="E326" s="154"/>
      <c r="F326" s="5"/>
      <c r="G326" s="5"/>
    </row>
    <row r="327" spans="1:7" ht="12.75">
      <c r="A327" s="5"/>
      <c r="B327" s="5"/>
      <c r="C327" s="154"/>
      <c r="D327" s="5"/>
      <c r="E327" s="154"/>
      <c r="F327" s="5"/>
      <c r="G327" s="5"/>
    </row>
    <row r="328" spans="1:7" ht="12.75">
      <c r="A328" s="5"/>
      <c r="B328" s="5"/>
      <c r="C328" s="154"/>
      <c r="D328" s="5"/>
      <c r="E328" s="154"/>
      <c r="F328" s="5"/>
      <c r="G328" s="5"/>
    </row>
    <row r="329" spans="1:7" ht="12.75">
      <c r="A329" s="5"/>
      <c r="B329" s="5"/>
      <c r="C329" s="154"/>
      <c r="D329" s="5"/>
      <c r="E329" s="154"/>
      <c r="F329" s="5"/>
      <c r="G329" s="5"/>
    </row>
    <row r="330" spans="1:7" ht="12.75">
      <c r="A330" s="5"/>
      <c r="B330" s="5"/>
      <c r="C330" s="154"/>
      <c r="D330" s="5"/>
      <c r="E330" s="154"/>
      <c r="F330" s="5"/>
      <c r="G330" s="5"/>
    </row>
    <row r="331" spans="1:7" ht="12.75">
      <c r="A331" s="5"/>
      <c r="B331" s="5"/>
      <c r="C331" s="154"/>
      <c r="D331" s="5"/>
      <c r="E331" s="154"/>
      <c r="F331" s="5"/>
      <c r="G331" s="5"/>
    </row>
    <row r="332" spans="1:7" ht="12.75">
      <c r="A332" s="5"/>
      <c r="B332" s="5"/>
      <c r="C332" s="154"/>
      <c r="D332" s="5"/>
      <c r="E332" s="154"/>
      <c r="F332" s="5"/>
      <c r="G332" s="5"/>
    </row>
    <row r="333" spans="1:7" ht="12.75">
      <c r="A333" s="5"/>
      <c r="B333" s="5"/>
      <c r="C333" s="154"/>
      <c r="D333" s="5"/>
      <c r="E333" s="154"/>
      <c r="F333" s="5"/>
      <c r="G333" s="5"/>
    </row>
    <row r="334" spans="1:7" ht="12.75">
      <c r="A334" s="5"/>
      <c r="B334" s="5"/>
      <c r="C334" s="154"/>
      <c r="D334" s="5"/>
      <c r="E334" s="154"/>
      <c r="F334" s="5"/>
      <c r="G334" s="5"/>
    </row>
    <row r="335" spans="1:7" ht="12.75">
      <c r="A335" s="5"/>
      <c r="B335" s="5"/>
      <c r="C335" s="154"/>
      <c r="D335" s="5"/>
      <c r="E335" s="154"/>
      <c r="F335" s="5"/>
      <c r="G335" s="5"/>
    </row>
    <row r="336" spans="1:7" ht="12.75">
      <c r="A336" s="5"/>
      <c r="B336" s="5"/>
      <c r="C336" s="154"/>
      <c r="D336" s="5"/>
      <c r="E336" s="154"/>
      <c r="F336" s="5"/>
      <c r="G336" s="5"/>
    </row>
    <row r="337" spans="1:7" ht="12.75">
      <c r="A337" s="5"/>
      <c r="B337" s="5"/>
      <c r="C337" s="154"/>
      <c r="D337" s="5"/>
      <c r="E337" s="154"/>
      <c r="F337" s="5"/>
      <c r="G337" s="5"/>
    </row>
    <row r="338" spans="1:7" ht="12.75">
      <c r="A338" s="5"/>
      <c r="B338" s="5"/>
      <c r="C338" s="154"/>
      <c r="D338" s="5"/>
      <c r="E338" s="154"/>
      <c r="F338" s="5"/>
      <c r="G338" s="5"/>
    </row>
    <row r="339" spans="1:7" ht="12.75">
      <c r="A339" s="5"/>
      <c r="B339" s="5"/>
      <c r="C339" s="154"/>
      <c r="D339" s="5"/>
      <c r="E339" s="154"/>
      <c r="F339" s="5"/>
      <c r="G339" s="5"/>
    </row>
    <row r="340" spans="1:7" ht="12.75">
      <c r="A340" s="5"/>
      <c r="B340" s="5"/>
      <c r="C340" s="154"/>
      <c r="D340" s="5"/>
      <c r="E340" s="154"/>
      <c r="F340" s="5"/>
      <c r="G340" s="5"/>
    </row>
    <row r="341" spans="1:7" ht="12.75">
      <c r="A341" s="5"/>
      <c r="B341" s="5"/>
      <c r="C341" s="154"/>
      <c r="D341" s="5"/>
      <c r="E341" s="154"/>
      <c r="F341" s="5"/>
      <c r="G341" s="5"/>
    </row>
    <row r="342" spans="1:7" ht="12.75">
      <c r="A342" s="5"/>
      <c r="B342" s="5"/>
      <c r="C342" s="154"/>
      <c r="D342" s="5"/>
      <c r="E342" s="154"/>
      <c r="F342" s="5"/>
      <c r="G342" s="5"/>
    </row>
    <row r="343" spans="1:7" ht="12.75">
      <c r="A343" s="5"/>
      <c r="B343" s="5"/>
      <c r="C343" s="154"/>
      <c r="D343" s="5"/>
      <c r="E343" s="154"/>
      <c r="F343" s="5"/>
      <c r="G343" s="5"/>
    </row>
    <row r="344" spans="1:7" ht="12.75">
      <c r="A344" s="5"/>
      <c r="B344" s="5"/>
      <c r="C344" s="154"/>
      <c r="D344" s="5"/>
      <c r="E344" s="154"/>
      <c r="F344" s="5"/>
      <c r="G344" s="5"/>
    </row>
    <row r="345" spans="1:7" ht="12.75">
      <c r="A345" s="5"/>
      <c r="B345" s="5"/>
      <c r="C345" s="154"/>
      <c r="D345" s="5"/>
      <c r="E345" s="154"/>
      <c r="F345" s="5"/>
      <c r="G345" s="5"/>
    </row>
    <row r="346" spans="1:7" ht="12.75">
      <c r="A346" s="5"/>
      <c r="B346" s="5"/>
      <c r="C346" s="154"/>
      <c r="D346" s="5"/>
      <c r="E346" s="154"/>
      <c r="F346" s="5"/>
      <c r="G346" s="5"/>
    </row>
    <row r="347" spans="1:7" ht="12.75">
      <c r="A347" s="5"/>
      <c r="B347" s="5"/>
      <c r="C347" s="154"/>
      <c r="D347" s="5"/>
      <c r="E347" s="154"/>
      <c r="F347" s="5"/>
      <c r="G347" s="5"/>
    </row>
    <row r="348" spans="1:7" ht="12.75">
      <c r="A348" s="5"/>
      <c r="B348" s="5"/>
      <c r="C348" s="154"/>
      <c r="D348" s="5"/>
      <c r="E348" s="154"/>
      <c r="F348" s="5"/>
      <c r="G348" s="5"/>
    </row>
    <row r="349" spans="1:7" ht="12.75">
      <c r="A349" s="5"/>
      <c r="B349" s="5"/>
      <c r="C349" s="154"/>
      <c r="D349" s="5"/>
      <c r="E349" s="154"/>
      <c r="F349" s="5"/>
      <c r="G349" s="5"/>
    </row>
    <row r="350" spans="1:7" ht="12.75">
      <c r="A350" s="5"/>
      <c r="B350" s="5"/>
      <c r="C350" s="154"/>
      <c r="D350" s="5"/>
      <c r="E350" s="154"/>
      <c r="F350" s="5"/>
      <c r="G350" s="5"/>
    </row>
    <row r="351" spans="1:7" ht="12.75">
      <c r="A351" s="5"/>
      <c r="B351" s="5"/>
      <c r="C351" s="154"/>
      <c r="D351" s="5"/>
      <c r="E351" s="154"/>
      <c r="F351" s="5"/>
      <c r="G351" s="5"/>
    </row>
    <row r="352" spans="1:7" ht="12.75">
      <c r="A352" s="5"/>
      <c r="B352" s="5"/>
      <c r="C352" s="154"/>
      <c r="D352" s="5"/>
      <c r="E352" s="154"/>
      <c r="F352" s="5"/>
      <c r="G352" s="5"/>
    </row>
    <row r="353" spans="1:7" ht="12.75">
      <c r="A353" s="5"/>
      <c r="B353" s="5"/>
      <c r="C353" s="154"/>
      <c r="D353" s="5"/>
      <c r="E353" s="154"/>
      <c r="F353" s="5"/>
      <c r="G353" s="5"/>
    </row>
    <row r="354" spans="1:7" ht="12.75">
      <c r="A354" s="5"/>
      <c r="B354" s="5"/>
      <c r="C354" s="154"/>
      <c r="D354" s="5"/>
      <c r="E354" s="154"/>
      <c r="F354" s="5"/>
      <c r="G354" s="5"/>
    </row>
    <row r="355" spans="1:7" ht="12.75">
      <c r="A355" s="5"/>
      <c r="B355" s="5"/>
      <c r="C355" s="154"/>
      <c r="D355" s="5"/>
      <c r="E355" s="154"/>
      <c r="F355" s="5"/>
      <c r="G355" s="5"/>
    </row>
    <row r="356" spans="1:7" ht="12.75">
      <c r="A356" s="5"/>
      <c r="B356" s="5"/>
      <c r="C356" s="154"/>
      <c r="D356" s="5"/>
      <c r="E356" s="154"/>
      <c r="F356" s="5"/>
      <c r="G356" s="5"/>
    </row>
    <row r="357" spans="1:7" ht="12.75">
      <c r="A357" s="5"/>
      <c r="B357" s="5"/>
      <c r="C357" s="154"/>
      <c r="D357" s="5"/>
      <c r="E357" s="154"/>
      <c r="F357" s="5"/>
      <c r="G357" s="5"/>
    </row>
    <row r="358" spans="1:7" ht="12.75">
      <c r="A358" s="5"/>
      <c r="B358" s="5"/>
      <c r="C358" s="154"/>
      <c r="D358" s="5"/>
      <c r="E358" s="154"/>
      <c r="F358" s="5"/>
      <c r="G358" s="5"/>
    </row>
    <row r="359" spans="1:7" ht="12.75">
      <c r="A359" s="5"/>
      <c r="B359" s="5"/>
      <c r="C359" s="154"/>
      <c r="D359" s="5"/>
      <c r="E359" s="154"/>
      <c r="F359" s="5"/>
      <c r="G359" s="5"/>
    </row>
    <row r="360" spans="1:7" ht="12.75">
      <c r="A360" s="5"/>
      <c r="B360" s="5"/>
      <c r="C360" s="154"/>
      <c r="D360" s="5"/>
      <c r="E360" s="154"/>
      <c r="F360" s="5"/>
      <c r="G360" s="5"/>
    </row>
    <row r="361" spans="1:7" ht="12.75">
      <c r="A361" s="5"/>
      <c r="B361" s="5"/>
      <c r="C361" s="154"/>
      <c r="D361" s="5"/>
      <c r="E361" s="154"/>
      <c r="F361" s="5"/>
      <c r="G361" s="5"/>
    </row>
    <row r="362" spans="1:7" ht="12.75">
      <c r="A362" s="5"/>
      <c r="B362" s="5"/>
      <c r="C362" s="154"/>
      <c r="D362" s="5"/>
      <c r="E362" s="154"/>
      <c r="F362" s="5"/>
      <c r="G362" s="5"/>
    </row>
    <row r="363" spans="1:7" ht="12.75">
      <c r="A363" s="5"/>
      <c r="B363" s="5"/>
      <c r="C363" s="154"/>
      <c r="D363" s="5"/>
      <c r="E363" s="154"/>
      <c r="F363" s="5"/>
      <c r="G363" s="5"/>
    </row>
    <row r="364" spans="1:7" ht="12.75">
      <c r="A364" s="5"/>
      <c r="B364" s="5"/>
      <c r="C364" s="154"/>
      <c r="D364" s="5"/>
      <c r="E364" s="154"/>
      <c r="F364" s="5"/>
      <c r="G364" s="5"/>
    </row>
    <row r="365" spans="1:7" ht="12.75">
      <c r="A365" s="5"/>
      <c r="B365" s="5"/>
      <c r="C365" s="154"/>
      <c r="D365" s="5"/>
      <c r="E365" s="154"/>
      <c r="F365" s="5"/>
      <c r="G365" s="5"/>
    </row>
    <row r="366" spans="1:7" ht="12.75">
      <c r="A366" s="5"/>
      <c r="B366" s="5"/>
      <c r="C366" s="154"/>
      <c r="D366" s="5"/>
      <c r="E366" s="154"/>
      <c r="F366" s="5"/>
      <c r="G366" s="5"/>
    </row>
    <row r="367" spans="1:7" ht="12.75">
      <c r="A367" s="5"/>
      <c r="B367" s="5"/>
      <c r="C367" s="154"/>
      <c r="D367" s="5"/>
      <c r="E367" s="154"/>
      <c r="F367" s="5"/>
      <c r="G367" s="5"/>
    </row>
    <row r="368" spans="1:7" ht="12.75">
      <c r="A368" s="5"/>
      <c r="B368" s="5"/>
      <c r="C368" s="154"/>
      <c r="D368" s="5"/>
      <c r="E368" s="154"/>
      <c r="F368" s="5"/>
      <c r="G368" s="5"/>
    </row>
    <row r="369" spans="1:7" ht="12.75">
      <c r="A369" s="5"/>
      <c r="B369" s="5"/>
      <c r="C369" s="154"/>
      <c r="D369" s="5"/>
      <c r="E369" s="154"/>
      <c r="F369" s="5"/>
      <c r="G369" s="5"/>
    </row>
    <row r="370" spans="1:7" ht="12.75">
      <c r="A370" s="5"/>
      <c r="B370" s="5"/>
      <c r="C370" s="154"/>
      <c r="D370" s="5"/>
      <c r="E370" s="154"/>
      <c r="F370" s="5"/>
      <c r="G370" s="5"/>
    </row>
    <row r="371" spans="1:7" ht="12.75">
      <c r="A371" s="5"/>
      <c r="B371" s="5"/>
      <c r="C371" s="154"/>
      <c r="D371" s="5"/>
      <c r="E371" s="154"/>
      <c r="F371" s="5"/>
      <c r="G371" s="5"/>
    </row>
    <row r="372" spans="1:7" ht="12.75">
      <c r="A372" s="5"/>
      <c r="B372" s="5"/>
      <c r="C372" s="154"/>
      <c r="D372" s="5"/>
      <c r="E372" s="154"/>
      <c r="F372" s="5"/>
      <c r="G372" s="5"/>
    </row>
    <row r="373" spans="1:7" ht="12.75">
      <c r="A373" s="5"/>
      <c r="B373" s="5"/>
      <c r="C373" s="154"/>
      <c r="D373" s="5"/>
      <c r="E373" s="154"/>
      <c r="F373" s="5"/>
      <c r="G373" s="5"/>
    </row>
    <row r="374" spans="1:7" ht="12.75">
      <c r="A374" s="5"/>
      <c r="B374" s="5"/>
      <c r="C374" s="154"/>
      <c r="D374" s="5"/>
      <c r="E374" s="154"/>
      <c r="F374" s="5"/>
      <c r="G374" s="5"/>
    </row>
    <row r="375" spans="1:7" ht="12.75">
      <c r="A375" s="5"/>
      <c r="B375" s="5"/>
      <c r="C375" s="154"/>
      <c r="D375" s="5"/>
      <c r="E375" s="154"/>
      <c r="F375" s="5"/>
      <c r="G375" s="5"/>
    </row>
    <row r="376" spans="1:7" ht="12.75">
      <c r="A376" s="5"/>
      <c r="B376" s="5"/>
      <c r="C376" s="154"/>
      <c r="D376" s="5"/>
      <c r="E376" s="154"/>
      <c r="F376" s="5"/>
      <c r="G376" s="5"/>
    </row>
    <row r="377" spans="1:7" ht="12.75">
      <c r="A377" s="5"/>
      <c r="B377" s="5"/>
      <c r="C377" s="154"/>
      <c r="D377" s="5"/>
      <c r="E377" s="154"/>
      <c r="F377" s="5"/>
      <c r="G377" s="5"/>
    </row>
    <row r="378" spans="1:7" ht="12.75">
      <c r="A378" s="5"/>
      <c r="B378" s="5"/>
      <c r="C378" s="154"/>
      <c r="D378" s="5"/>
      <c r="E378" s="154"/>
      <c r="F378" s="5"/>
      <c r="G378" s="5"/>
    </row>
    <row r="379" spans="1:7" ht="12.75">
      <c r="A379" s="5"/>
      <c r="B379" s="5"/>
      <c r="C379" s="154"/>
      <c r="D379" s="5"/>
      <c r="E379" s="154"/>
      <c r="F379" s="5"/>
      <c r="G379" s="5"/>
    </row>
    <row r="380" spans="1:7" ht="12.75">
      <c r="A380" s="5"/>
      <c r="B380" s="5"/>
      <c r="C380" s="154"/>
      <c r="D380" s="5"/>
      <c r="E380" s="154"/>
      <c r="F380" s="5"/>
      <c r="G380" s="5"/>
    </row>
    <row r="381" spans="1:7" ht="12.75">
      <c r="A381" s="5"/>
      <c r="B381" s="5"/>
      <c r="C381" s="154"/>
      <c r="D381" s="5"/>
      <c r="E381" s="154"/>
      <c r="F381" s="5"/>
      <c r="G381" s="5"/>
    </row>
    <row r="382" spans="1:7" ht="12.75">
      <c r="A382" s="5"/>
      <c r="B382" s="5"/>
      <c r="C382" s="154"/>
      <c r="D382" s="5"/>
      <c r="E382" s="154"/>
      <c r="F382" s="5"/>
      <c r="G382" s="5"/>
    </row>
    <row r="383" spans="1:7" ht="12.75">
      <c r="A383" s="5"/>
      <c r="B383" s="5"/>
      <c r="C383" s="154"/>
      <c r="D383" s="5"/>
      <c r="E383" s="154"/>
      <c r="F383" s="5"/>
      <c r="G383" s="5"/>
    </row>
    <row r="384" spans="1:7" ht="12.75">
      <c r="A384" s="5"/>
      <c r="B384" s="5"/>
      <c r="C384" s="154"/>
      <c r="D384" s="5"/>
      <c r="E384" s="154"/>
      <c r="F384" s="5"/>
      <c r="G384" s="5"/>
    </row>
    <row r="385" spans="1:7" ht="12.75">
      <c r="A385" s="5"/>
      <c r="B385" s="5"/>
      <c r="C385" s="154"/>
      <c r="D385" s="5"/>
      <c r="E385" s="154"/>
      <c r="F385" s="5"/>
      <c r="G385" s="5"/>
    </row>
    <row r="386" spans="1:7" ht="12.75">
      <c r="A386" s="5"/>
      <c r="B386" s="5"/>
      <c r="C386" s="154"/>
      <c r="D386" s="5"/>
      <c r="E386" s="154"/>
      <c r="F386" s="5"/>
      <c r="G386" s="5"/>
    </row>
    <row r="387" spans="1:7" ht="12.75">
      <c r="A387" s="5"/>
      <c r="B387" s="5"/>
      <c r="C387" s="154"/>
      <c r="D387" s="5"/>
      <c r="E387" s="154"/>
      <c r="F387" s="5"/>
      <c r="G387" s="5"/>
    </row>
    <row r="388" spans="1:7" ht="12.75">
      <c r="A388" s="5"/>
      <c r="B388" s="5"/>
      <c r="C388" s="154"/>
      <c r="D388" s="5"/>
      <c r="E388" s="154"/>
      <c r="F388" s="5"/>
      <c r="G388" s="5"/>
    </row>
    <row r="389" spans="1:7" ht="12.75">
      <c r="A389" s="5"/>
      <c r="B389" s="5"/>
      <c r="C389" s="154"/>
      <c r="D389" s="5"/>
      <c r="E389" s="154"/>
      <c r="F389" s="5"/>
      <c r="G389" s="5"/>
    </row>
    <row r="390" spans="1:7" ht="12.75">
      <c r="A390" s="5"/>
      <c r="B390" s="5"/>
      <c r="C390" s="154"/>
      <c r="D390" s="5"/>
      <c r="E390" s="154"/>
      <c r="F390" s="5"/>
      <c r="G390" s="5"/>
    </row>
    <row r="391" spans="1:7" ht="12.75">
      <c r="A391" s="5"/>
      <c r="B391" s="5"/>
      <c r="C391" s="154"/>
      <c r="D391" s="5"/>
      <c r="E391" s="154"/>
      <c r="F391" s="5"/>
      <c r="G391" s="5"/>
    </row>
    <row r="392" spans="1:7" ht="12.75">
      <c r="A392" s="5"/>
      <c r="B392" s="5"/>
      <c r="C392" s="154"/>
      <c r="D392" s="5"/>
      <c r="E392" s="154"/>
      <c r="F392" s="5"/>
      <c r="G392" s="5"/>
    </row>
    <row r="393" spans="1:7" ht="12.75">
      <c r="A393" s="5"/>
      <c r="B393" s="5"/>
      <c r="C393" s="154"/>
      <c r="D393" s="5"/>
      <c r="E393" s="154"/>
      <c r="F393" s="5"/>
      <c r="G393" s="5"/>
    </row>
    <row r="394" spans="1:7" ht="12.75">
      <c r="A394" s="5"/>
      <c r="B394" s="5"/>
      <c r="C394" s="154"/>
      <c r="D394" s="5"/>
      <c r="E394" s="154"/>
      <c r="F394" s="5"/>
      <c r="G394" s="5"/>
    </row>
    <row r="395" spans="1:7" ht="12.75">
      <c r="A395" s="5"/>
      <c r="B395" s="5"/>
      <c r="C395" s="154"/>
      <c r="D395" s="5"/>
      <c r="E395" s="154"/>
      <c r="F395" s="5"/>
      <c r="G395" s="5"/>
    </row>
    <row r="396" spans="1:7" ht="12.75">
      <c r="A396" s="5"/>
      <c r="B396" s="5"/>
      <c r="C396" s="154"/>
      <c r="D396" s="5"/>
      <c r="E396" s="154"/>
      <c r="F396" s="5"/>
      <c r="G396" s="5"/>
    </row>
    <row r="397" spans="1:7" ht="12.75">
      <c r="A397" s="5"/>
      <c r="B397" s="5"/>
      <c r="C397" s="154"/>
      <c r="D397" s="5"/>
      <c r="E397" s="154"/>
      <c r="F397" s="5"/>
      <c r="G397" s="5"/>
    </row>
    <row r="398" spans="1:7" ht="12.75">
      <c r="A398" s="5"/>
      <c r="B398" s="5"/>
      <c r="C398" s="154"/>
      <c r="D398" s="5"/>
      <c r="E398" s="154"/>
      <c r="F398" s="5"/>
      <c r="G398" s="5"/>
    </row>
    <row r="399" spans="1:7" ht="12.75">
      <c r="A399" s="5"/>
      <c r="B399" s="5"/>
      <c r="C399" s="154"/>
      <c r="D399" s="5"/>
      <c r="E399" s="154"/>
      <c r="F399" s="5"/>
      <c r="G399" s="5"/>
    </row>
    <row r="400" spans="1:7" ht="12.75">
      <c r="A400" s="5"/>
      <c r="B400" s="5"/>
      <c r="C400" s="154"/>
      <c r="D400" s="5"/>
      <c r="E400" s="154"/>
      <c r="F400" s="5"/>
      <c r="G400" s="5"/>
    </row>
    <row r="401" spans="1:7" ht="12.75">
      <c r="A401" s="5"/>
      <c r="B401" s="5"/>
      <c r="C401" s="154"/>
      <c r="D401" s="5"/>
      <c r="E401" s="154"/>
      <c r="F401" s="5"/>
      <c r="G401" s="5"/>
    </row>
    <row r="402" spans="1:7" ht="12.75">
      <c r="A402" s="5"/>
      <c r="B402" s="5"/>
      <c r="C402" s="154"/>
      <c r="D402" s="5"/>
      <c r="E402" s="154"/>
      <c r="F402" s="5"/>
      <c r="G402" s="5"/>
    </row>
    <row r="403" spans="1:7" ht="12.75">
      <c r="A403" s="5"/>
      <c r="B403" s="5"/>
      <c r="C403" s="154"/>
      <c r="D403" s="5"/>
      <c r="E403" s="154"/>
      <c r="F403" s="5"/>
      <c r="G403" s="5"/>
    </row>
    <row r="404" spans="1:7" ht="12.75">
      <c r="A404" s="5"/>
      <c r="B404" s="5"/>
      <c r="C404" s="154"/>
      <c r="D404" s="5"/>
      <c r="E404" s="154"/>
      <c r="F404" s="5"/>
      <c r="G404" s="5"/>
    </row>
    <row r="405" spans="1:7" ht="12.75">
      <c r="A405" s="5"/>
      <c r="B405" s="5"/>
      <c r="C405" s="154"/>
      <c r="D405" s="5"/>
      <c r="E405" s="154"/>
      <c r="F405" s="5"/>
      <c r="G405" s="5"/>
    </row>
    <row r="406" spans="1:7" ht="12.75">
      <c r="A406" s="5"/>
      <c r="B406" s="5"/>
      <c r="C406" s="154"/>
      <c r="D406" s="5"/>
      <c r="E406" s="154"/>
      <c r="F406" s="5"/>
      <c r="G406" s="5"/>
    </row>
    <row r="407" spans="1:7" ht="12.75">
      <c r="A407" s="5"/>
      <c r="B407" s="5"/>
      <c r="C407" s="154"/>
      <c r="D407" s="5"/>
      <c r="E407" s="154"/>
      <c r="F407" s="5"/>
      <c r="G407" s="5"/>
    </row>
    <row r="408" spans="1:7" ht="12.75">
      <c r="A408" s="5"/>
      <c r="B408" s="5"/>
      <c r="C408" s="154"/>
      <c r="D408" s="5"/>
      <c r="E408" s="154"/>
      <c r="F408" s="5"/>
      <c r="G408" s="5"/>
    </row>
    <row r="409" spans="1:7" ht="12.75">
      <c r="A409" s="5"/>
      <c r="B409" s="5"/>
      <c r="C409" s="154"/>
      <c r="D409" s="5"/>
      <c r="E409" s="154"/>
      <c r="F409" s="5"/>
      <c r="G409" s="5"/>
    </row>
    <row r="410" spans="1:7" ht="12.75">
      <c r="A410" s="5"/>
      <c r="B410" s="5"/>
      <c r="C410" s="154"/>
      <c r="D410" s="5"/>
      <c r="E410" s="154"/>
      <c r="F410" s="5"/>
      <c r="G410" s="5"/>
    </row>
    <row r="411" spans="1:7" ht="12.75">
      <c r="A411" s="5"/>
      <c r="B411" s="5"/>
      <c r="C411" s="154"/>
      <c r="D411" s="5"/>
      <c r="E411" s="154"/>
      <c r="F411" s="5"/>
      <c r="G411" s="5"/>
    </row>
    <row r="412" spans="1:7" ht="12.75">
      <c r="A412" s="5"/>
      <c r="B412" s="5"/>
      <c r="C412" s="154"/>
      <c r="D412" s="5"/>
      <c r="E412" s="154"/>
      <c r="F412" s="5"/>
      <c r="G412" s="5"/>
    </row>
    <row r="413" spans="1:7" ht="12.75">
      <c r="A413" s="5"/>
      <c r="B413" s="5"/>
      <c r="C413" s="154"/>
      <c r="D413" s="5"/>
      <c r="E413" s="154"/>
      <c r="F413" s="5"/>
      <c r="G413" s="5"/>
    </row>
    <row r="414" spans="1:7" ht="12.75">
      <c r="A414" s="5"/>
      <c r="B414" s="5"/>
      <c r="C414" s="154"/>
      <c r="D414" s="5"/>
      <c r="E414" s="154"/>
      <c r="F414" s="5"/>
      <c r="G414" s="5"/>
    </row>
    <row r="415" spans="1:7" ht="12.75">
      <c r="A415" s="5"/>
      <c r="B415" s="5"/>
      <c r="C415" s="154"/>
      <c r="D415" s="5"/>
      <c r="E415" s="154"/>
      <c r="F415" s="5"/>
      <c r="G415" s="5"/>
    </row>
    <row r="416" spans="1:7" ht="12.75">
      <c r="A416" s="5"/>
      <c r="B416" s="5"/>
      <c r="C416" s="154"/>
      <c r="D416" s="5"/>
      <c r="E416" s="154"/>
      <c r="F416" s="5"/>
      <c r="G416" s="5"/>
    </row>
    <row r="417" spans="1:7" ht="12.75">
      <c r="A417" s="5"/>
      <c r="B417" s="5"/>
      <c r="C417" s="154"/>
      <c r="D417" s="5"/>
      <c r="E417" s="154"/>
      <c r="F417" s="5"/>
      <c r="G417" s="5"/>
    </row>
    <row r="418" spans="1:7" ht="12.75">
      <c r="A418" s="5"/>
      <c r="B418" s="5"/>
      <c r="C418" s="154"/>
      <c r="D418" s="5"/>
      <c r="E418" s="154"/>
      <c r="F418" s="5"/>
      <c r="G418" s="5"/>
    </row>
    <row r="419" spans="1:7" ht="12.75">
      <c r="A419" s="5"/>
      <c r="B419" s="5"/>
      <c r="C419" s="154"/>
      <c r="D419" s="5"/>
      <c r="E419" s="154"/>
      <c r="F419" s="5"/>
      <c r="G419" s="5"/>
    </row>
    <row r="420" spans="1:7" ht="12.75">
      <c r="A420" s="5"/>
      <c r="B420" s="5"/>
      <c r="C420" s="154"/>
      <c r="D420" s="5"/>
      <c r="E420" s="154"/>
      <c r="F420" s="5"/>
      <c r="G420" s="5"/>
    </row>
    <row r="421" spans="1:7" ht="12.75">
      <c r="A421" s="5"/>
      <c r="B421" s="5"/>
      <c r="C421" s="154"/>
      <c r="D421" s="5"/>
      <c r="E421" s="154"/>
      <c r="F421" s="5"/>
      <c r="G421" s="5"/>
    </row>
    <row r="422" spans="1:7" ht="12.75">
      <c r="A422" s="5"/>
      <c r="B422" s="5"/>
      <c r="C422" s="154"/>
      <c r="D422" s="5"/>
      <c r="E422" s="154"/>
      <c r="F422" s="5"/>
      <c r="G422" s="5"/>
    </row>
    <row r="423" spans="1:7" ht="12.75">
      <c r="A423" s="5"/>
      <c r="B423" s="5"/>
      <c r="C423" s="154"/>
      <c r="D423" s="5"/>
      <c r="E423" s="154"/>
      <c r="F423" s="5"/>
      <c r="G423" s="5"/>
    </row>
    <row r="424" spans="1:7" ht="12.75">
      <c r="A424" s="5"/>
      <c r="B424" s="5"/>
      <c r="C424" s="154"/>
      <c r="D424" s="5"/>
      <c r="E424" s="154"/>
      <c r="F424" s="5"/>
      <c r="G424" s="5"/>
    </row>
    <row r="425" spans="1:7" ht="12.75">
      <c r="A425" s="5"/>
      <c r="B425" s="5"/>
      <c r="C425" s="154"/>
      <c r="D425" s="5"/>
      <c r="E425" s="154"/>
      <c r="F425" s="5"/>
      <c r="G425" s="5"/>
    </row>
    <row r="426" spans="1:7" ht="12.75">
      <c r="A426" s="5"/>
      <c r="B426" s="5"/>
      <c r="C426" s="154"/>
      <c r="D426" s="5"/>
      <c r="E426" s="154"/>
      <c r="F426" s="5"/>
      <c r="G426" s="5"/>
    </row>
    <row r="427" spans="1:7" ht="12.75">
      <c r="A427" s="5"/>
      <c r="B427" s="5"/>
      <c r="C427" s="154"/>
      <c r="D427" s="5"/>
      <c r="E427" s="154"/>
      <c r="F427" s="5"/>
      <c r="G427" s="5"/>
    </row>
    <row r="428" spans="1:7" ht="12.75">
      <c r="A428" s="5"/>
      <c r="B428" s="5"/>
      <c r="C428" s="154"/>
      <c r="D428" s="5"/>
      <c r="E428" s="154"/>
      <c r="F428" s="5"/>
      <c r="G428" s="5"/>
    </row>
    <row r="429" spans="1:7" ht="12.75">
      <c r="A429" s="5"/>
      <c r="B429" s="5"/>
      <c r="C429" s="154"/>
      <c r="D429" s="5"/>
      <c r="E429" s="154"/>
      <c r="F429" s="5"/>
      <c r="G429" s="5"/>
    </row>
    <row r="430" spans="1:7" ht="12.75">
      <c r="A430" s="5"/>
      <c r="B430" s="5"/>
      <c r="C430" s="154"/>
      <c r="D430" s="5"/>
      <c r="E430" s="154"/>
      <c r="F430" s="5"/>
      <c r="G430" s="5"/>
    </row>
    <row r="431" spans="1:7" ht="12.75">
      <c r="A431" s="5"/>
      <c r="B431" s="5"/>
      <c r="C431" s="154"/>
      <c r="D431" s="5"/>
      <c r="E431" s="154"/>
      <c r="F431" s="5"/>
      <c r="G431" s="5"/>
    </row>
    <row r="432" spans="1:7" ht="12.75">
      <c r="A432" s="5"/>
      <c r="B432" s="5"/>
      <c r="C432" s="154"/>
      <c r="D432" s="5"/>
      <c r="E432" s="154"/>
      <c r="F432" s="5"/>
      <c r="G432" s="5"/>
    </row>
    <row r="433" spans="1:7" ht="12.75">
      <c r="A433" s="5"/>
      <c r="B433" s="5"/>
      <c r="C433" s="154"/>
      <c r="D433" s="5"/>
      <c r="E433" s="154"/>
      <c r="F433" s="5"/>
      <c r="G433" s="5"/>
    </row>
    <row r="434" spans="1:7" ht="12.75">
      <c r="A434" s="5"/>
      <c r="B434" s="5"/>
      <c r="C434" s="154"/>
      <c r="D434" s="5"/>
      <c r="E434" s="154"/>
      <c r="F434" s="5"/>
      <c r="G434" s="5"/>
    </row>
    <row r="435" spans="1:7" ht="12.75">
      <c r="A435" s="5"/>
      <c r="B435" s="5"/>
      <c r="C435" s="154"/>
      <c r="D435" s="5"/>
      <c r="E435" s="154"/>
      <c r="F435" s="5"/>
      <c r="G435" s="5"/>
    </row>
    <row r="436" spans="1:7" ht="12.75">
      <c r="A436" s="5"/>
      <c r="B436" s="5"/>
      <c r="C436" s="154"/>
      <c r="D436" s="5"/>
      <c r="E436" s="154"/>
      <c r="F436" s="5"/>
      <c r="G436" s="5"/>
    </row>
    <row r="437" spans="1:7" ht="12.75">
      <c r="A437" s="5"/>
      <c r="B437" s="5"/>
      <c r="C437" s="154"/>
      <c r="D437" s="5"/>
      <c r="E437" s="154"/>
      <c r="F437" s="5"/>
      <c r="G437" s="5"/>
    </row>
    <row r="438" spans="1:7" ht="12.75">
      <c r="A438" s="5"/>
      <c r="B438" s="5"/>
      <c r="C438" s="154"/>
      <c r="D438" s="5"/>
      <c r="E438" s="154"/>
      <c r="F438" s="5"/>
      <c r="G438" s="5"/>
    </row>
    <row r="439" spans="1:7" ht="12.75">
      <c r="A439" s="5"/>
      <c r="B439" s="5"/>
      <c r="C439" s="154"/>
      <c r="D439" s="5"/>
      <c r="E439" s="154"/>
      <c r="F439" s="5"/>
      <c r="G439" s="5"/>
    </row>
    <row r="440" spans="1:7" ht="12.75">
      <c r="A440" s="5"/>
      <c r="B440" s="5"/>
      <c r="C440" s="154"/>
      <c r="D440" s="5"/>
      <c r="E440" s="154"/>
      <c r="F440" s="5"/>
      <c r="G440" s="5"/>
    </row>
    <row r="441" spans="1:7" ht="12.75">
      <c r="A441" s="5"/>
      <c r="B441" s="5"/>
      <c r="C441" s="154"/>
      <c r="D441" s="5"/>
      <c r="E441" s="154"/>
      <c r="F441" s="5"/>
      <c r="G441" s="5"/>
    </row>
    <row r="442" spans="1:7" ht="12.75">
      <c r="A442" s="5"/>
      <c r="B442" s="5"/>
      <c r="C442" s="154"/>
      <c r="D442" s="5"/>
      <c r="E442" s="154"/>
      <c r="F442" s="5"/>
      <c r="G442" s="5"/>
    </row>
    <row r="443" spans="1:7" ht="12.75">
      <c r="A443" s="5"/>
      <c r="B443" s="5"/>
      <c r="C443" s="154"/>
      <c r="D443" s="5"/>
      <c r="E443" s="154"/>
      <c r="F443" s="5"/>
      <c r="G443" s="5"/>
    </row>
    <row r="444" spans="1:7" ht="12.75">
      <c r="A444" s="5"/>
      <c r="B444" s="5"/>
      <c r="C444" s="154"/>
      <c r="D444" s="5"/>
      <c r="E444" s="154"/>
      <c r="F444" s="5"/>
      <c r="G444" s="5"/>
    </row>
    <row r="445" spans="1:7" ht="12.75">
      <c r="A445" s="5"/>
      <c r="B445" s="5"/>
      <c r="C445" s="154"/>
      <c r="D445" s="5"/>
      <c r="E445" s="154"/>
      <c r="F445" s="5"/>
      <c r="G445" s="5"/>
    </row>
    <row r="446" spans="1:7" ht="12.75">
      <c r="A446" s="5"/>
      <c r="B446" s="5"/>
      <c r="C446" s="154"/>
      <c r="D446" s="5"/>
      <c r="E446" s="154"/>
      <c r="F446" s="5"/>
      <c r="G446" s="5"/>
    </row>
    <row r="447" spans="1:7" ht="12.75">
      <c r="A447" s="5"/>
      <c r="B447" s="5"/>
      <c r="C447" s="154"/>
      <c r="D447" s="5"/>
      <c r="E447" s="154"/>
      <c r="F447" s="5"/>
      <c r="G447" s="5"/>
    </row>
    <row r="448" spans="1:7" ht="12.75">
      <c r="A448" s="5"/>
      <c r="B448" s="5"/>
      <c r="C448" s="154"/>
      <c r="D448" s="5"/>
      <c r="E448" s="154"/>
      <c r="F448" s="5"/>
      <c r="G448" s="5"/>
    </row>
    <row r="449" spans="1:7" ht="12.75">
      <c r="A449" s="5"/>
      <c r="B449" s="5"/>
      <c r="C449" s="154"/>
      <c r="D449" s="5"/>
      <c r="E449" s="154"/>
      <c r="F449" s="5"/>
      <c r="G449" s="5"/>
    </row>
    <row r="450" spans="1:7" ht="12.75">
      <c r="A450" s="5"/>
      <c r="B450" s="5"/>
      <c r="C450" s="154"/>
      <c r="D450" s="5"/>
      <c r="E450" s="154"/>
      <c r="F450" s="5"/>
      <c r="G450" s="5"/>
    </row>
    <row r="451" spans="1:7" ht="12.75">
      <c r="A451" s="5"/>
      <c r="B451" s="5"/>
      <c r="C451" s="154"/>
      <c r="D451" s="5"/>
      <c r="E451" s="154"/>
      <c r="F451" s="5"/>
      <c r="G451" s="5"/>
    </row>
    <row r="452" spans="1:7" ht="12.75">
      <c r="A452" s="5"/>
      <c r="B452" s="5"/>
      <c r="C452" s="154"/>
      <c r="D452" s="5"/>
      <c r="E452" s="154"/>
      <c r="F452" s="5"/>
      <c r="G452" s="5"/>
    </row>
    <row r="453" spans="1:7" ht="12.75">
      <c r="A453" s="5"/>
      <c r="B453" s="5"/>
      <c r="C453" s="154"/>
      <c r="D453" s="5"/>
      <c r="E453" s="154"/>
      <c r="F453" s="5"/>
      <c r="G453" s="5"/>
    </row>
    <row r="454" spans="1:7" ht="12.75">
      <c r="A454" s="5"/>
      <c r="B454" s="5"/>
      <c r="C454" s="154"/>
      <c r="D454" s="5"/>
      <c r="E454" s="154"/>
      <c r="F454" s="5"/>
      <c r="G454" s="5"/>
    </row>
    <row r="455" spans="1:7" ht="12.75">
      <c r="A455" s="5"/>
      <c r="B455" s="5"/>
      <c r="C455" s="154"/>
      <c r="D455" s="5"/>
      <c r="E455" s="154"/>
      <c r="F455" s="5"/>
      <c r="G455" s="5"/>
    </row>
    <row r="456" spans="1:7" ht="12.75">
      <c r="A456" s="5"/>
      <c r="B456" s="5"/>
      <c r="C456" s="154"/>
      <c r="D456" s="5"/>
      <c r="E456" s="154"/>
      <c r="F456" s="5"/>
      <c r="G456" s="5"/>
    </row>
    <row r="457" spans="1:7" ht="12.75">
      <c r="A457" s="5"/>
      <c r="B457" s="5"/>
      <c r="C457" s="154"/>
      <c r="D457" s="5"/>
      <c r="E457" s="154"/>
      <c r="F457" s="5"/>
      <c r="G457" s="5"/>
    </row>
    <row r="458" spans="1:7" ht="12.75">
      <c r="A458" s="5"/>
      <c r="B458" s="5"/>
      <c r="C458" s="154"/>
      <c r="D458" s="5"/>
      <c r="E458" s="154"/>
      <c r="F458" s="5"/>
      <c r="G458" s="5"/>
    </row>
    <row r="459" spans="1:7" ht="12.75">
      <c r="A459" s="5"/>
      <c r="B459" s="5"/>
      <c r="C459" s="154"/>
      <c r="D459" s="5"/>
      <c r="E459" s="154"/>
      <c r="F459" s="5"/>
      <c r="G459" s="5"/>
    </row>
    <row r="460" spans="1:7" ht="12.75">
      <c r="A460" s="5"/>
      <c r="B460" s="5"/>
      <c r="C460" s="154"/>
      <c r="D460" s="5"/>
      <c r="E460" s="154"/>
      <c r="F460" s="5"/>
      <c r="G460" s="5"/>
    </row>
    <row r="461" spans="1:7" ht="12.75">
      <c r="A461" s="5"/>
      <c r="B461" s="5"/>
      <c r="C461" s="154"/>
      <c r="D461" s="5"/>
      <c r="E461" s="154"/>
      <c r="F461" s="5"/>
      <c r="G461" s="5"/>
    </row>
    <row r="462" spans="1:7" ht="12.75">
      <c r="A462" s="5"/>
      <c r="B462" s="5"/>
      <c r="C462" s="154"/>
      <c r="D462" s="5"/>
      <c r="E462" s="154"/>
      <c r="F462" s="5"/>
      <c r="G462" s="5"/>
    </row>
    <row r="463" spans="1:7" ht="12.75">
      <c r="A463" s="5"/>
      <c r="B463" s="5"/>
      <c r="C463" s="154"/>
      <c r="D463" s="5"/>
      <c r="E463" s="154"/>
      <c r="F463" s="5"/>
      <c r="G463" s="5"/>
    </row>
    <row r="464" spans="1:7" ht="12.75">
      <c r="A464" s="5"/>
      <c r="B464" s="5"/>
      <c r="C464" s="154"/>
      <c r="D464" s="5"/>
      <c r="E464" s="154"/>
      <c r="F464" s="5"/>
      <c r="G464" s="5"/>
    </row>
    <row r="465" spans="1:7" ht="12.75">
      <c r="A465" s="5"/>
      <c r="B465" s="5"/>
      <c r="C465" s="154"/>
      <c r="D465" s="5"/>
      <c r="E465" s="154"/>
      <c r="F465" s="5"/>
      <c r="G465" s="5"/>
    </row>
    <row r="466" spans="1:7" ht="12.75">
      <c r="A466" s="5"/>
      <c r="B466" s="5"/>
      <c r="C466" s="154"/>
      <c r="D466" s="5"/>
      <c r="E466" s="154"/>
      <c r="F466" s="5"/>
      <c r="G466" s="5"/>
    </row>
    <row r="467" spans="1:7" ht="12.75">
      <c r="A467" s="5"/>
      <c r="B467" s="5"/>
      <c r="C467" s="154"/>
      <c r="D467" s="5"/>
      <c r="E467" s="154"/>
      <c r="F467" s="5"/>
      <c r="G467" s="5"/>
    </row>
    <row r="468" spans="1:7" ht="12.75">
      <c r="A468" s="5"/>
      <c r="B468" s="5"/>
      <c r="C468" s="154"/>
      <c r="D468" s="5"/>
      <c r="E468" s="154"/>
      <c r="F468" s="5"/>
      <c r="G468" s="5"/>
    </row>
    <row r="469" spans="1:7" ht="12.75">
      <c r="A469" s="5"/>
      <c r="B469" s="5"/>
      <c r="C469" s="154"/>
      <c r="D469" s="5"/>
      <c r="E469" s="154"/>
      <c r="F469" s="5"/>
      <c r="G469" s="5"/>
    </row>
    <row r="470" spans="1:7" ht="12.75">
      <c r="A470" s="5"/>
      <c r="B470" s="5"/>
      <c r="C470" s="154"/>
      <c r="D470" s="5"/>
      <c r="E470" s="154"/>
      <c r="F470" s="5"/>
      <c r="G470" s="5"/>
    </row>
    <row r="471" spans="1:7" ht="12.75">
      <c r="A471" s="5"/>
      <c r="B471" s="5"/>
      <c r="C471" s="154"/>
      <c r="D471" s="5"/>
      <c r="E471" s="154"/>
      <c r="F471" s="5"/>
      <c r="G471" s="5"/>
    </row>
    <row r="472" spans="1:7" ht="12.75">
      <c r="A472" s="5"/>
      <c r="B472" s="5"/>
      <c r="C472" s="154"/>
      <c r="D472" s="5"/>
      <c r="E472" s="154"/>
      <c r="F472" s="5"/>
      <c r="G472" s="5"/>
    </row>
    <row r="473" spans="1:7" ht="12.75">
      <c r="A473" s="5"/>
      <c r="B473" s="5"/>
      <c r="C473" s="154"/>
      <c r="D473" s="5"/>
      <c r="E473" s="154"/>
      <c r="F473" s="5"/>
      <c r="G473" s="5"/>
    </row>
    <row r="474" spans="1:7" ht="12.75">
      <c r="A474" s="5"/>
      <c r="B474" s="5"/>
      <c r="C474" s="154"/>
      <c r="D474" s="5"/>
      <c r="E474" s="154"/>
      <c r="F474" s="5"/>
      <c r="G474" s="5"/>
    </row>
    <row r="475" spans="1:7" ht="12.75">
      <c r="A475" s="5"/>
      <c r="B475" s="5"/>
      <c r="C475" s="154"/>
      <c r="D475" s="5"/>
      <c r="E475" s="154"/>
      <c r="F475" s="5"/>
      <c r="G475" s="5"/>
    </row>
    <row r="476" spans="1:7" ht="12.75">
      <c r="A476" s="5"/>
      <c r="B476" s="5"/>
      <c r="C476" s="154"/>
      <c r="D476" s="5"/>
      <c r="E476" s="154"/>
      <c r="F476" s="5"/>
      <c r="G476" s="5"/>
    </row>
    <row r="477" spans="1:7" ht="12.75">
      <c r="A477" s="5"/>
      <c r="B477" s="5"/>
      <c r="C477" s="154"/>
      <c r="D477" s="5"/>
      <c r="E477" s="154"/>
      <c r="F477" s="5"/>
      <c r="G477" s="5"/>
    </row>
    <row r="478" spans="1:7" ht="12.75">
      <c r="A478" s="5"/>
      <c r="B478" s="5"/>
      <c r="C478" s="154"/>
      <c r="D478" s="5"/>
      <c r="E478" s="154"/>
      <c r="F478" s="5"/>
      <c r="G478" s="5"/>
    </row>
    <row r="479" spans="1:7" ht="12.75">
      <c r="A479" s="5"/>
      <c r="B479" s="5"/>
      <c r="C479" s="154"/>
      <c r="D479" s="5"/>
      <c r="E479" s="154"/>
      <c r="F479" s="5"/>
      <c r="G479" s="5"/>
    </row>
    <row r="480" spans="1:7" ht="12.75">
      <c r="A480" s="5"/>
      <c r="B480" s="5"/>
      <c r="C480" s="154"/>
      <c r="D480" s="5"/>
      <c r="E480" s="154"/>
      <c r="F480" s="5"/>
      <c r="G480" s="5"/>
    </row>
    <row r="481" spans="1:7" ht="12.75">
      <c r="A481" s="5"/>
      <c r="B481" s="5"/>
      <c r="C481" s="154"/>
      <c r="D481" s="5"/>
      <c r="E481" s="154"/>
      <c r="F481" s="5"/>
      <c r="G481" s="5"/>
    </row>
    <row r="482" spans="1:7" ht="12.75">
      <c r="A482" s="5"/>
      <c r="B482" s="5"/>
      <c r="C482" s="154"/>
      <c r="D482" s="5"/>
      <c r="E482" s="154"/>
      <c r="F482" s="5"/>
      <c r="G482" s="5"/>
    </row>
    <row r="483" spans="1:7" ht="12.75">
      <c r="A483" s="5"/>
      <c r="B483" s="5"/>
      <c r="C483" s="154"/>
      <c r="D483" s="5"/>
      <c r="E483" s="154"/>
      <c r="F483" s="5"/>
      <c r="G483" s="5"/>
    </row>
    <row r="484" spans="1:7" ht="12.75">
      <c r="A484" s="5"/>
      <c r="B484" s="5"/>
      <c r="C484" s="154"/>
      <c r="D484" s="5"/>
      <c r="E484" s="154"/>
      <c r="F484" s="5"/>
      <c r="G484" s="5"/>
    </row>
    <row r="485" spans="1:7" ht="12.75">
      <c r="A485" s="5"/>
      <c r="B485" s="5"/>
      <c r="C485" s="154"/>
      <c r="D485" s="5"/>
      <c r="E485" s="154"/>
      <c r="F485" s="5"/>
      <c r="G485" s="5"/>
    </row>
    <row r="486" spans="1:7" ht="12.75">
      <c r="A486" s="5"/>
      <c r="B486" s="5"/>
      <c r="C486" s="154"/>
      <c r="D486" s="5"/>
      <c r="E486" s="154"/>
      <c r="F486" s="5"/>
      <c r="G486" s="5"/>
    </row>
    <row r="487" spans="1:7" ht="12.75">
      <c r="A487" s="5"/>
      <c r="B487" s="5"/>
      <c r="C487" s="154"/>
      <c r="D487" s="5"/>
      <c r="E487" s="154"/>
      <c r="F487" s="5"/>
      <c r="G487" s="5"/>
    </row>
    <row r="488" spans="1:7" ht="12.75">
      <c r="A488" s="5"/>
      <c r="B488" s="5"/>
      <c r="C488" s="154"/>
      <c r="D488" s="5"/>
      <c r="E488" s="154"/>
      <c r="F488" s="5"/>
      <c r="G488" s="5"/>
    </row>
    <row r="489" spans="1:7" ht="12.75">
      <c r="A489" s="5"/>
      <c r="B489" s="5"/>
      <c r="C489" s="154"/>
      <c r="D489" s="5"/>
      <c r="E489" s="154"/>
      <c r="F489" s="5"/>
      <c r="G489" s="5"/>
    </row>
    <row r="490" spans="1:7" ht="12.75">
      <c r="A490" s="5"/>
      <c r="B490" s="5"/>
      <c r="C490" s="154"/>
      <c r="D490" s="5"/>
      <c r="E490" s="154"/>
      <c r="F490" s="5"/>
      <c r="G490" s="5"/>
    </row>
    <row r="491" spans="1:7" ht="12.75">
      <c r="A491" s="5"/>
      <c r="B491" s="5"/>
      <c r="C491" s="154"/>
      <c r="D491" s="5"/>
      <c r="E491" s="154"/>
      <c r="F491" s="5"/>
      <c r="G491" s="5"/>
    </row>
    <row r="492" spans="1:7" ht="12.75">
      <c r="A492" s="5"/>
      <c r="B492" s="5"/>
      <c r="C492" s="154"/>
      <c r="D492" s="5"/>
      <c r="E492" s="154"/>
      <c r="F492" s="5"/>
      <c r="G492" s="5"/>
    </row>
    <row r="493" spans="1:7" ht="12.75">
      <c r="A493" s="5"/>
      <c r="B493" s="5"/>
      <c r="C493" s="154"/>
      <c r="D493" s="5"/>
      <c r="E493" s="154"/>
      <c r="F493" s="5"/>
      <c r="G493" s="5"/>
    </row>
    <row r="494" spans="1:7" ht="12.75">
      <c r="A494" s="5"/>
      <c r="B494" s="5"/>
      <c r="C494" s="154"/>
      <c r="D494" s="5"/>
      <c r="E494" s="154"/>
      <c r="F494" s="5"/>
      <c r="G494" s="5"/>
    </row>
    <row r="495" spans="1:7" ht="12.75">
      <c r="A495" s="5"/>
      <c r="B495" s="5"/>
      <c r="C495" s="154"/>
      <c r="D495" s="5"/>
      <c r="E495" s="154"/>
      <c r="F495" s="5"/>
      <c r="G495" s="5"/>
    </row>
    <row r="496" spans="1:7" ht="12.75">
      <c r="A496" s="5"/>
      <c r="B496" s="5"/>
      <c r="C496" s="154"/>
      <c r="D496" s="5"/>
      <c r="E496" s="154"/>
      <c r="F496" s="5"/>
      <c r="G496" s="5"/>
    </row>
    <row r="497" spans="1:7" ht="12.75">
      <c r="A497" s="5"/>
      <c r="B497" s="5"/>
      <c r="C497" s="154"/>
      <c r="D497" s="5"/>
      <c r="E497" s="154"/>
      <c r="F497" s="5"/>
      <c r="G497" s="5"/>
    </row>
    <row r="498" spans="1:7" ht="12.75">
      <c r="A498" s="5"/>
      <c r="B498" s="5"/>
      <c r="C498" s="154"/>
      <c r="D498" s="5"/>
      <c r="E498" s="154"/>
      <c r="F498" s="5"/>
      <c r="G498" s="5"/>
    </row>
    <row r="499" spans="1:7" ht="12.75">
      <c r="A499" s="5"/>
      <c r="B499" s="5"/>
      <c r="C499" s="154"/>
      <c r="D499" s="5"/>
      <c r="E499" s="154"/>
      <c r="F499" s="5"/>
      <c r="G499" s="5"/>
    </row>
    <row r="500" spans="1:7" ht="12.75">
      <c r="A500" s="5"/>
      <c r="B500" s="5"/>
      <c r="C500" s="154"/>
      <c r="D500" s="5"/>
      <c r="E500" s="154"/>
      <c r="F500" s="5"/>
      <c r="G500" s="5"/>
    </row>
    <row r="501" spans="1:7" ht="12.75">
      <c r="A501" s="5"/>
      <c r="B501" s="5"/>
      <c r="C501" s="154"/>
      <c r="D501" s="5"/>
      <c r="E501" s="154"/>
      <c r="F501" s="5"/>
      <c r="G501" s="5"/>
    </row>
    <row r="502" spans="1:7" ht="12.75">
      <c r="A502" s="5"/>
      <c r="B502" s="5"/>
      <c r="C502" s="154"/>
      <c r="D502" s="5"/>
      <c r="E502" s="154"/>
      <c r="F502" s="5"/>
      <c r="G502" s="5"/>
    </row>
    <row r="503" spans="1:7" ht="12.75">
      <c r="A503" s="5"/>
      <c r="B503" s="5"/>
      <c r="C503" s="154"/>
      <c r="D503" s="5"/>
      <c r="E503" s="154"/>
      <c r="F503" s="5"/>
      <c r="G503" s="5"/>
    </row>
    <row r="504" spans="1:7" ht="12.75">
      <c r="A504" s="5"/>
      <c r="B504" s="5"/>
      <c r="C504" s="154"/>
      <c r="D504" s="5"/>
      <c r="E504" s="154"/>
      <c r="F504" s="5"/>
      <c r="G504" s="5"/>
    </row>
    <row r="505" spans="1:7" ht="12.75">
      <c r="A505" s="5"/>
      <c r="B505" s="5"/>
      <c r="C505" s="154"/>
      <c r="D505" s="5"/>
      <c r="E505" s="154"/>
      <c r="F505" s="5"/>
      <c r="G505" s="5"/>
    </row>
    <row r="506" spans="1:7" ht="12.75">
      <c r="A506" s="5"/>
      <c r="B506" s="5"/>
      <c r="C506" s="154"/>
      <c r="D506" s="5"/>
      <c r="E506" s="154"/>
      <c r="F506" s="5"/>
      <c r="G506" s="5"/>
    </row>
    <row r="507" spans="1:7" ht="12.75">
      <c r="A507" s="5"/>
      <c r="B507" s="5"/>
      <c r="C507" s="154"/>
      <c r="D507" s="5"/>
      <c r="E507" s="154"/>
      <c r="F507" s="5"/>
      <c r="G507" s="5"/>
    </row>
    <row r="508" spans="1:7" ht="12.75">
      <c r="A508" s="5"/>
      <c r="B508" s="5"/>
      <c r="C508" s="154"/>
      <c r="D508" s="5"/>
      <c r="E508" s="154"/>
      <c r="F508" s="5"/>
      <c r="G508" s="5"/>
    </row>
    <row r="509" spans="1:7" ht="12.75">
      <c r="A509" s="5"/>
      <c r="B509" s="5"/>
      <c r="C509" s="154"/>
      <c r="D509" s="5"/>
      <c r="E509" s="154"/>
      <c r="F509" s="5"/>
      <c r="G509" s="5"/>
    </row>
    <row r="510" spans="1:7" ht="12.75">
      <c r="A510" s="5"/>
      <c r="B510" s="5"/>
      <c r="C510" s="154"/>
      <c r="D510" s="5"/>
      <c r="E510" s="154"/>
      <c r="F510" s="5"/>
      <c r="G510" s="5"/>
    </row>
    <row r="511" spans="1:7" ht="12.75">
      <c r="A511" s="5"/>
      <c r="B511" s="5"/>
      <c r="C511" s="154"/>
      <c r="D511" s="5"/>
      <c r="E511" s="154"/>
      <c r="F511" s="5"/>
      <c r="G511" s="5"/>
    </row>
    <row r="512" spans="1:7" ht="12.75">
      <c r="A512" s="5"/>
      <c r="B512" s="5"/>
      <c r="C512" s="154"/>
      <c r="D512" s="5"/>
      <c r="E512" s="154"/>
      <c r="F512" s="5"/>
      <c r="G512" s="5"/>
    </row>
    <row r="513" spans="1:7" ht="12.75">
      <c r="A513" s="5"/>
      <c r="B513" s="5"/>
      <c r="C513" s="154"/>
      <c r="D513" s="5"/>
      <c r="E513" s="154"/>
      <c r="F513" s="5"/>
      <c r="G513" s="5"/>
    </row>
    <row r="514" spans="1:7" ht="12.75">
      <c r="A514" s="5"/>
      <c r="B514" s="5"/>
      <c r="C514" s="154"/>
      <c r="D514" s="5"/>
      <c r="E514" s="154"/>
      <c r="F514" s="5"/>
      <c r="G514" s="5"/>
    </row>
    <row r="515" spans="1:7" ht="12.75">
      <c r="A515" s="5"/>
      <c r="B515" s="5"/>
      <c r="C515" s="154"/>
      <c r="D515" s="5"/>
      <c r="E515" s="154"/>
      <c r="F515" s="5"/>
      <c r="G515" s="5"/>
    </row>
    <row r="516" spans="1:7" ht="12.75">
      <c r="A516" s="5"/>
      <c r="B516" s="5"/>
      <c r="C516" s="154"/>
      <c r="D516" s="5"/>
      <c r="E516" s="154"/>
      <c r="F516" s="5"/>
      <c r="G516" s="5"/>
    </row>
    <row r="517" spans="1:7" ht="12.75">
      <c r="A517" s="5"/>
      <c r="B517" s="5"/>
      <c r="C517" s="154"/>
      <c r="D517" s="5"/>
      <c r="E517" s="154"/>
      <c r="F517" s="5"/>
      <c r="G517" s="5"/>
    </row>
    <row r="518" spans="1:7" ht="12.75">
      <c r="A518" s="5"/>
      <c r="B518" s="5"/>
      <c r="C518" s="154"/>
      <c r="D518" s="5"/>
      <c r="E518" s="154"/>
      <c r="F518" s="5"/>
      <c r="G518" s="5"/>
    </row>
    <row r="519" spans="1:7" ht="12.75">
      <c r="A519" s="5"/>
      <c r="B519" s="5"/>
      <c r="C519" s="154"/>
      <c r="D519" s="5"/>
      <c r="E519" s="154"/>
      <c r="F519" s="5"/>
      <c r="G519" s="5"/>
    </row>
    <row r="520" spans="1:7" ht="12.75">
      <c r="A520" s="5"/>
      <c r="B520" s="5"/>
      <c r="C520" s="154"/>
      <c r="D520" s="5"/>
      <c r="E520" s="154"/>
      <c r="F520" s="5"/>
      <c r="G520" s="5"/>
    </row>
    <row r="521" spans="1:7" ht="12.75">
      <c r="A521" s="5"/>
      <c r="B521" s="5"/>
      <c r="C521" s="154"/>
      <c r="D521" s="5"/>
      <c r="E521" s="154"/>
      <c r="F521" s="5"/>
      <c r="G521" s="5"/>
    </row>
    <row r="522" spans="1:7" ht="12.75">
      <c r="A522" s="5"/>
      <c r="B522" s="5"/>
      <c r="C522" s="154"/>
      <c r="D522" s="5"/>
      <c r="E522" s="154"/>
      <c r="F522" s="5"/>
      <c r="G522" s="5"/>
    </row>
    <row r="523" spans="1:7" ht="12.75">
      <c r="A523" s="5"/>
      <c r="B523" s="5"/>
      <c r="C523" s="154"/>
      <c r="D523" s="5"/>
      <c r="E523" s="154"/>
      <c r="F523" s="5"/>
      <c r="G523" s="5"/>
    </row>
    <row r="524" spans="1:7" ht="12.75">
      <c r="A524" s="5"/>
      <c r="B524" s="5"/>
      <c r="C524" s="154"/>
      <c r="D524" s="5"/>
      <c r="E524" s="154"/>
      <c r="F524" s="5"/>
      <c r="G524" s="5"/>
    </row>
    <row r="525" spans="1:7" ht="12.75">
      <c r="A525" s="5"/>
      <c r="B525" s="5"/>
      <c r="C525" s="154"/>
      <c r="D525" s="5"/>
      <c r="E525" s="154"/>
      <c r="F525" s="5"/>
      <c r="G525" s="5"/>
    </row>
    <row r="526" spans="1:7" ht="12.75">
      <c r="A526" s="5"/>
      <c r="B526" s="5"/>
      <c r="C526" s="154"/>
      <c r="D526" s="5"/>
      <c r="E526" s="154"/>
      <c r="F526" s="5"/>
      <c r="G526" s="5"/>
    </row>
    <row r="527" spans="1:7" ht="12.75">
      <c r="A527" s="5"/>
      <c r="B527" s="5"/>
      <c r="C527" s="154"/>
      <c r="D527" s="5"/>
      <c r="E527" s="154"/>
      <c r="F527" s="5"/>
      <c r="G527" s="5"/>
    </row>
    <row r="528" spans="1:7" ht="12.75">
      <c r="A528" s="5"/>
      <c r="B528" s="5"/>
      <c r="C528" s="154"/>
      <c r="D528" s="5"/>
      <c r="E528" s="154"/>
      <c r="F528" s="5"/>
      <c r="G528" s="5"/>
    </row>
    <row r="529" spans="1:7" ht="12.75">
      <c r="A529" s="5"/>
      <c r="B529" s="5"/>
      <c r="C529" s="154"/>
      <c r="D529" s="5"/>
      <c r="E529" s="154"/>
      <c r="F529" s="5"/>
      <c r="G529" s="5"/>
    </row>
    <row r="530" spans="1:7" ht="12.75">
      <c r="A530" s="5"/>
      <c r="B530" s="5"/>
      <c r="C530" s="154"/>
      <c r="D530" s="5"/>
      <c r="E530" s="154"/>
      <c r="F530" s="5"/>
      <c r="G530" s="5"/>
    </row>
    <row r="531" spans="1:7" ht="12.75">
      <c r="A531" s="5"/>
      <c r="B531" s="5"/>
      <c r="C531" s="154"/>
      <c r="D531" s="5"/>
      <c r="E531" s="154"/>
      <c r="F531" s="5"/>
      <c r="G531" s="5"/>
    </row>
    <row r="532" spans="1:7" ht="12.75">
      <c r="A532" s="5"/>
      <c r="B532" s="5"/>
      <c r="C532" s="154"/>
      <c r="D532" s="5"/>
      <c r="E532" s="154"/>
      <c r="F532" s="5"/>
      <c r="G532" s="5"/>
    </row>
    <row r="533" spans="1:7" ht="12.75">
      <c r="A533" s="5"/>
      <c r="B533" s="5"/>
      <c r="C533" s="154"/>
      <c r="D533" s="5"/>
      <c r="E533" s="154"/>
      <c r="F533" s="5"/>
      <c r="G533" s="5"/>
    </row>
    <row r="534" spans="1:7" ht="12.75">
      <c r="A534" s="5"/>
      <c r="B534" s="5"/>
      <c r="C534" s="154"/>
      <c r="D534" s="5"/>
      <c r="E534" s="154"/>
      <c r="F534" s="5"/>
      <c r="G534" s="5"/>
    </row>
    <row r="535" spans="1:7" ht="12.75">
      <c r="A535" s="5"/>
      <c r="B535" s="5"/>
      <c r="C535" s="154"/>
      <c r="D535" s="5"/>
      <c r="E535" s="154"/>
      <c r="F535" s="5"/>
      <c r="G535" s="5"/>
    </row>
    <row r="536" spans="1:7" ht="12.75">
      <c r="A536" s="5"/>
      <c r="B536" s="5"/>
      <c r="C536" s="154"/>
      <c r="D536" s="5"/>
      <c r="E536" s="154"/>
      <c r="F536" s="5"/>
      <c r="G536" s="5"/>
    </row>
    <row r="537" spans="1:7" ht="12.75">
      <c r="A537" s="5"/>
      <c r="B537" s="5"/>
      <c r="C537" s="154"/>
      <c r="D537" s="5"/>
      <c r="E537" s="154"/>
      <c r="F537" s="5"/>
      <c r="G537" s="5"/>
    </row>
    <row r="538" spans="1:7" ht="12.75">
      <c r="A538" s="5"/>
      <c r="B538" s="5"/>
      <c r="C538" s="154"/>
      <c r="D538" s="5"/>
      <c r="E538" s="154"/>
      <c r="F538" s="5"/>
      <c r="G538" s="5"/>
    </row>
    <row r="539" spans="1:7" ht="12.75">
      <c r="A539" s="5"/>
      <c r="B539" s="5"/>
      <c r="C539" s="154"/>
      <c r="D539" s="5"/>
      <c r="E539" s="154"/>
      <c r="F539" s="5"/>
      <c r="G539" s="5"/>
    </row>
    <row r="540" spans="1:7" ht="12.75">
      <c r="A540" s="5"/>
      <c r="B540" s="5"/>
      <c r="C540" s="154"/>
      <c r="D540" s="5"/>
      <c r="E540" s="154"/>
      <c r="F540" s="5"/>
      <c r="G540" s="5"/>
    </row>
    <row r="541" spans="1:7" ht="12.75">
      <c r="A541" s="5"/>
      <c r="B541" s="5"/>
      <c r="C541" s="154"/>
      <c r="D541" s="5"/>
      <c r="E541" s="154"/>
      <c r="F541" s="5"/>
      <c r="G541" s="5"/>
    </row>
    <row r="542" spans="1:7" ht="12.75">
      <c r="A542" s="5"/>
      <c r="B542" s="5"/>
      <c r="C542" s="154"/>
      <c r="D542" s="5"/>
      <c r="E542" s="154"/>
      <c r="F542" s="5"/>
      <c r="G542" s="5"/>
    </row>
    <row r="543" spans="1:7" ht="12.75">
      <c r="A543" s="5"/>
      <c r="B543" s="5"/>
      <c r="C543" s="154"/>
      <c r="D543" s="5"/>
      <c r="E543" s="154"/>
      <c r="F543" s="5"/>
      <c r="G543" s="5"/>
    </row>
    <row r="544" spans="1:7" ht="12.75">
      <c r="A544" s="5"/>
      <c r="B544" s="5"/>
      <c r="C544" s="154"/>
      <c r="D544" s="5"/>
      <c r="E544" s="154"/>
      <c r="F544" s="5"/>
      <c r="G544" s="5"/>
    </row>
    <row r="545" spans="1:7" ht="12.75">
      <c r="A545" s="5"/>
      <c r="B545" s="5"/>
      <c r="C545" s="154"/>
      <c r="D545" s="5"/>
      <c r="E545" s="154"/>
      <c r="F545" s="5"/>
      <c r="G545" s="5"/>
    </row>
    <row r="546" spans="1:7" ht="12.75">
      <c r="A546" s="5"/>
      <c r="B546" s="5"/>
      <c r="C546" s="154"/>
      <c r="D546" s="5"/>
      <c r="E546" s="154"/>
      <c r="F546" s="5"/>
      <c r="G546" s="5"/>
    </row>
    <row r="547" spans="1:7" ht="12.75">
      <c r="A547" s="5"/>
      <c r="B547" s="5"/>
      <c r="C547" s="154"/>
      <c r="D547" s="5"/>
      <c r="E547" s="154"/>
      <c r="F547" s="5"/>
      <c r="G547" s="5"/>
    </row>
    <row r="548" spans="1:7" ht="12.75">
      <c r="A548" s="5"/>
      <c r="B548" s="5"/>
      <c r="C548" s="154"/>
      <c r="D548" s="5"/>
      <c r="E548" s="154"/>
      <c r="F548" s="5"/>
      <c r="G548" s="5"/>
    </row>
    <row r="549" spans="1:7" ht="12.75">
      <c r="A549" s="5"/>
      <c r="B549" s="5"/>
      <c r="C549" s="154"/>
      <c r="D549" s="5"/>
      <c r="E549" s="154"/>
      <c r="F549" s="5"/>
      <c r="G549" s="5"/>
    </row>
    <row r="550" spans="1:7" ht="12.75">
      <c r="A550" s="5"/>
      <c r="B550" s="5"/>
      <c r="C550" s="154"/>
      <c r="D550" s="5"/>
      <c r="E550" s="154"/>
      <c r="F550" s="5"/>
      <c r="G550" s="5"/>
    </row>
    <row r="551" spans="1:7" ht="12.75">
      <c r="A551" s="5"/>
      <c r="B551" s="5"/>
      <c r="C551" s="154"/>
      <c r="D551" s="5"/>
      <c r="E551" s="154"/>
      <c r="F551" s="5"/>
      <c r="G551" s="5"/>
    </row>
    <row r="552" spans="1:7" ht="12.75">
      <c r="A552" s="5"/>
      <c r="B552" s="5"/>
      <c r="C552" s="154"/>
      <c r="D552" s="5"/>
      <c r="E552" s="154"/>
      <c r="F552" s="5"/>
      <c r="G552" s="5"/>
    </row>
    <row r="553" spans="1:7" ht="12.75">
      <c r="A553" s="5"/>
      <c r="B553" s="5"/>
      <c r="C553" s="154"/>
      <c r="D553" s="5"/>
      <c r="E553" s="154"/>
      <c r="F553" s="5"/>
      <c r="G553" s="5"/>
    </row>
    <row r="554" spans="1:7" ht="12.75">
      <c r="A554" s="5"/>
      <c r="B554" s="5"/>
      <c r="C554" s="154"/>
      <c r="D554" s="5"/>
      <c r="E554" s="154"/>
      <c r="F554" s="5"/>
      <c r="G554" s="5"/>
    </row>
    <row r="555" spans="1:7" ht="12.75">
      <c r="A555" s="5"/>
      <c r="B555" s="5"/>
      <c r="C555" s="154"/>
      <c r="D555" s="5"/>
      <c r="E555" s="154"/>
      <c r="F555" s="5"/>
      <c r="G555" s="5"/>
    </row>
    <row r="556" spans="1:7" ht="12.75">
      <c r="A556" s="5"/>
      <c r="B556" s="5"/>
      <c r="C556" s="154"/>
      <c r="D556" s="5"/>
      <c r="E556" s="154"/>
      <c r="F556" s="5"/>
      <c r="G556" s="5"/>
    </row>
    <row r="557" spans="1:7" ht="12.75">
      <c r="A557" s="5"/>
      <c r="B557" s="5"/>
      <c r="C557" s="154"/>
      <c r="D557" s="5"/>
      <c r="E557" s="154"/>
      <c r="F557" s="5"/>
      <c r="G557" s="5"/>
    </row>
    <row r="558" spans="1:7" ht="12.75">
      <c r="A558" s="5"/>
      <c r="B558" s="5"/>
      <c r="C558" s="154"/>
      <c r="D558" s="5"/>
      <c r="E558" s="154"/>
      <c r="F558" s="5"/>
      <c r="G558" s="5"/>
    </row>
    <row r="559" spans="1:7" ht="12.75">
      <c r="A559" s="5"/>
      <c r="B559" s="5"/>
      <c r="C559" s="154"/>
      <c r="D559" s="5"/>
      <c r="E559" s="154"/>
      <c r="F559" s="5"/>
      <c r="G559" s="5"/>
    </row>
    <row r="560" spans="1:7" ht="12.75">
      <c r="A560" s="5"/>
      <c r="B560" s="5"/>
      <c r="C560" s="154"/>
      <c r="D560" s="5"/>
      <c r="E560" s="154"/>
      <c r="F560" s="5"/>
      <c r="G560" s="5"/>
    </row>
    <row r="561" spans="1:7" ht="12.75">
      <c r="A561" s="5"/>
      <c r="B561" s="5"/>
      <c r="C561" s="154"/>
      <c r="D561" s="5"/>
      <c r="E561" s="154"/>
      <c r="F561" s="5"/>
      <c r="G561" s="5"/>
    </row>
    <row r="562" spans="1:7" ht="12.75">
      <c r="A562" s="5"/>
      <c r="B562" s="5"/>
      <c r="C562" s="154"/>
      <c r="D562" s="5"/>
      <c r="E562" s="154"/>
      <c r="F562" s="5"/>
      <c r="G562" s="5"/>
    </row>
    <row r="563" spans="1:7" ht="12.75">
      <c r="A563" s="5"/>
      <c r="B563" s="5"/>
      <c r="C563" s="154"/>
      <c r="D563" s="5"/>
      <c r="E563" s="154"/>
      <c r="F563" s="5"/>
      <c r="G563" s="5"/>
    </row>
    <row r="564" spans="1:7" ht="12.75">
      <c r="A564" s="5"/>
      <c r="B564" s="5"/>
      <c r="C564" s="154"/>
      <c r="D564" s="5"/>
      <c r="E564" s="154"/>
      <c r="F564" s="5"/>
      <c r="G564" s="5"/>
    </row>
    <row r="565" spans="1:7" ht="12.75">
      <c r="A565" s="5"/>
      <c r="B565" s="5"/>
      <c r="C565" s="154"/>
      <c r="D565" s="5"/>
      <c r="E565" s="154"/>
      <c r="F565" s="5"/>
      <c r="G565" s="5"/>
    </row>
    <row r="566" spans="1:7" ht="12.75">
      <c r="A566" s="5"/>
      <c r="B566" s="5"/>
      <c r="C566" s="154"/>
      <c r="D566" s="5"/>
      <c r="E566" s="154"/>
      <c r="F566" s="5"/>
      <c r="G566" s="5"/>
    </row>
    <row r="567" spans="1:7" ht="12.75">
      <c r="A567" s="5"/>
      <c r="B567" s="5"/>
      <c r="C567" s="154"/>
      <c r="D567" s="5"/>
      <c r="E567" s="154"/>
      <c r="F567" s="5"/>
      <c r="G567" s="5"/>
    </row>
    <row r="568" spans="1:7" ht="12.75">
      <c r="A568" s="5"/>
      <c r="B568" s="5"/>
      <c r="C568" s="154"/>
      <c r="D568" s="5"/>
      <c r="E568" s="154"/>
      <c r="F568" s="5"/>
      <c r="G568" s="5"/>
    </row>
    <row r="569" spans="1:7" ht="12.75">
      <c r="A569" s="5"/>
      <c r="B569" s="5"/>
      <c r="C569" s="154"/>
      <c r="D569" s="5"/>
      <c r="E569" s="154"/>
      <c r="F569" s="5"/>
      <c r="G569" s="5"/>
    </row>
    <row r="570" spans="1:7" ht="12.75">
      <c r="A570" s="5"/>
      <c r="B570" s="5"/>
      <c r="C570" s="154"/>
      <c r="D570" s="5"/>
      <c r="E570" s="154"/>
      <c r="F570" s="5"/>
      <c r="G570" s="5"/>
    </row>
    <row r="571" spans="1:7" ht="12.75">
      <c r="A571" s="5"/>
      <c r="B571" s="5"/>
      <c r="C571" s="154"/>
      <c r="D571" s="5"/>
      <c r="E571" s="154"/>
      <c r="F571" s="5"/>
      <c r="G571" s="5"/>
    </row>
    <row r="572" spans="1:7" ht="12.75">
      <c r="A572" s="5"/>
      <c r="B572" s="5"/>
      <c r="C572" s="154"/>
      <c r="D572" s="5"/>
      <c r="E572" s="154"/>
      <c r="F572" s="5"/>
      <c r="G572" s="5"/>
    </row>
    <row r="573" spans="1:7" ht="12.75">
      <c r="A573" s="5"/>
      <c r="B573" s="5"/>
      <c r="C573" s="154"/>
      <c r="D573" s="5"/>
      <c r="E573" s="154"/>
      <c r="F573" s="5"/>
      <c r="G573" s="5"/>
    </row>
    <row r="574" spans="1:7" ht="12.75">
      <c r="A574" s="5"/>
      <c r="B574" s="5"/>
      <c r="C574" s="154"/>
      <c r="D574" s="5"/>
      <c r="E574" s="154"/>
      <c r="F574" s="5"/>
      <c r="G574" s="5"/>
    </row>
    <row r="575" spans="1:7" ht="12.75">
      <c r="A575" s="5"/>
      <c r="B575" s="5"/>
      <c r="C575" s="154"/>
      <c r="D575" s="5"/>
      <c r="E575" s="154"/>
      <c r="F575" s="5"/>
      <c r="G575" s="5"/>
    </row>
    <row r="576" spans="1:7" ht="12.75">
      <c r="A576" s="5"/>
      <c r="B576" s="5"/>
      <c r="C576" s="154"/>
      <c r="D576" s="5"/>
      <c r="E576" s="154"/>
      <c r="F576" s="5"/>
      <c r="G576" s="5"/>
    </row>
    <row r="577" spans="1:7" ht="12.75">
      <c r="A577" s="5"/>
      <c r="B577" s="5"/>
      <c r="C577" s="154"/>
      <c r="D577" s="5"/>
      <c r="E577" s="154"/>
      <c r="F577" s="5"/>
      <c r="G577" s="5"/>
    </row>
    <row r="578" spans="1:7" ht="12.75">
      <c r="A578" s="5"/>
      <c r="B578" s="5"/>
      <c r="C578" s="154"/>
      <c r="D578" s="5"/>
      <c r="E578" s="154"/>
      <c r="F578" s="5"/>
      <c r="G578" s="5"/>
    </row>
    <row r="579" spans="1:7" ht="12.75">
      <c r="A579" s="5"/>
      <c r="B579" s="5"/>
      <c r="C579" s="154"/>
      <c r="D579" s="5"/>
      <c r="E579" s="154"/>
      <c r="F579" s="5"/>
      <c r="G579" s="5"/>
    </row>
    <row r="580" spans="1:7" ht="12.75">
      <c r="A580" s="5"/>
      <c r="B580" s="5"/>
      <c r="C580" s="154"/>
      <c r="D580" s="5"/>
      <c r="E580" s="154"/>
      <c r="F580" s="5"/>
      <c r="G580" s="5"/>
    </row>
    <row r="581" spans="1:7" ht="12.75">
      <c r="A581" s="5"/>
      <c r="B581" s="5"/>
      <c r="C581" s="154"/>
      <c r="D581" s="5"/>
      <c r="E581" s="154"/>
      <c r="F581" s="5"/>
      <c r="G581" s="5"/>
    </row>
    <row r="582" spans="1:7" ht="12.75">
      <c r="A582" s="5"/>
      <c r="B582" s="5"/>
      <c r="C582" s="154"/>
      <c r="D582" s="5"/>
      <c r="E582" s="154"/>
      <c r="F582" s="5"/>
      <c r="G582" s="5"/>
    </row>
    <row r="583" spans="1:7" ht="12.75">
      <c r="A583" s="5"/>
      <c r="B583" s="5"/>
      <c r="C583" s="154"/>
      <c r="D583" s="5"/>
      <c r="E583" s="154"/>
      <c r="F583" s="5"/>
      <c r="G583" s="5"/>
    </row>
    <row r="584" spans="1:7" ht="12.75">
      <c r="A584" s="5"/>
      <c r="B584" s="5"/>
      <c r="C584" s="154"/>
      <c r="D584" s="5"/>
      <c r="E584" s="154"/>
      <c r="F584" s="5"/>
      <c r="G584" s="5"/>
    </row>
    <row r="585" spans="1:7" ht="12.75">
      <c r="A585" s="5"/>
      <c r="B585" s="5"/>
      <c r="C585" s="154"/>
      <c r="D585" s="5"/>
      <c r="E585" s="154"/>
      <c r="F585" s="5"/>
      <c r="G585" s="5"/>
    </row>
    <row r="586" spans="1:7" ht="12.75">
      <c r="A586" s="5"/>
      <c r="B586" s="5"/>
      <c r="C586" s="154"/>
      <c r="D586" s="5"/>
      <c r="E586" s="154"/>
      <c r="F586" s="5"/>
      <c r="G586" s="5"/>
    </row>
    <row r="587" spans="1:7" ht="12.75">
      <c r="A587" s="5"/>
      <c r="B587" s="5"/>
      <c r="C587" s="154"/>
      <c r="D587" s="5"/>
      <c r="E587" s="154"/>
      <c r="F587" s="5"/>
      <c r="G587" s="5"/>
    </row>
    <row r="588" spans="1:7" ht="12.75">
      <c r="A588" s="5"/>
      <c r="B588" s="5"/>
      <c r="C588" s="154"/>
      <c r="D588" s="5"/>
      <c r="E588" s="154"/>
      <c r="F588" s="5"/>
      <c r="G588" s="5"/>
    </row>
    <row r="589" spans="1:7" ht="12.75">
      <c r="A589" s="5"/>
      <c r="B589" s="5"/>
      <c r="C589" s="154"/>
      <c r="D589" s="5"/>
      <c r="E589" s="154"/>
      <c r="F589" s="5"/>
      <c r="G589" s="5"/>
    </row>
    <row r="590" spans="1:7" ht="12.75">
      <c r="A590" s="5"/>
      <c r="B590" s="5"/>
      <c r="C590" s="154"/>
      <c r="D590" s="5"/>
      <c r="E590" s="154"/>
      <c r="F590" s="5"/>
      <c r="G590" s="5"/>
    </row>
    <row r="591" spans="1:7" ht="12.75">
      <c r="A591" s="5"/>
      <c r="B591" s="5"/>
      <c r="C591" s="154"/>
      <c r="D591" s="5"/>
      <c r="E591" s="154"/>
      <c r="F591" s="5"/>
      <c r="G591" s="5"/>
    </row>
    <row r="592" spans="1:7" ht="12.75">
      <c r="A592" s="5"/>
      <c r="B592" s="5"/>
      <c r="C592" s="154"/>
      <c r="D592" s="5"/>
      <c r="E592" s="154"/>
      <c r="F592" s="5"/>
      <c r="G592" s="5"/>
    </row>
    <row r="593" spans="1:7" ht="12.75">
      <c r="A593" s="5"/>
      <c r="B593" s="5"/>
      <c r="C593" s="154"/>
      <c r="D593" s="5"/>
      <c r="E593" s="154"/>
      <c r="F593" s="5"/>
      <c r="G593" s="5"/>
    </row>
    <row r="594" spans="1:7" ht="12.75">
      <c r="A594" s="5"/>
      <c r="B594" s="5"/>
      <c r="C594" s="154"/>
      <c r="D594" s="5"/>
      <c r="E594" s="154"/>
      <c r="F594" s="5"/>
      <c r="G594" s="5"/>
    </row>
    <row r="595" spans="1:7" ht="12.75">
      <c r="A595" s="5"/>
      <c r="B595" s="5"/>
      <c r="C595" s="154"/>
      <c r="D595" s="5"/>
      <c r="E595" s="154"/>
      <c r="F595" s="5"/>
      <c r="G595" s="5"/>
    </row>
    <row r="596" spans="1:7" ht="12.75">
      <c r="A596" s="5"/>
      <c r="B596" s="5"/>
      <c r="C596" s="154"/>
      <c r="D596" s="5"/>
      <c r="E596" s="154"/>
      <c r="F596" s="5"/>
      <c r="G596" s="5"/>
    </row>
    <row r="597" spans="1:7" ht="12.75">
      <c r="A597" s="5"/>
      <c r="B597" s="5"/>
      <c r="C597" s="154"/>
      <c r="D597" s="5"/>
      <c r="E597" s="154"/>
      <c r="F597" s="5"/>
      <c r="G597" s="5"/>
    </row>
    <row r="598" spans="1:7" ht="12.75">
      <c r="A598" s="5"/>
      <c r="B598" s="5"/>
      <c r="C598" s="154"/>
      <c r="D598" s="5"/>
      <c r="E598" s="154"/>
      <c r="F598" s="5"/>
      <c r="G598" s="5"/>
    </row>
    <row r="599" spans="1:7" ht="12.75">
      <c r="A599" s="5"/>
      <c r="B599" s="5"/>
      <c r="C599" s="154"/>
      <c r="D599" s="5"/>
      <c r="E599" s="154"/>
      <c r="F599" s="5"/>
      <c r="G599" s="5"/>
    </row>
    <row r="600" spans="1:7" ht="12.75">
      <c r="A600" s="5"/>
      <c r="B600" s="5"/>
      <c r="C600" s="154"/>
      <c r="D600" s="5"/>
      <c r="E600" s="154"/>
      <c r="F600" s="5"/>
      <c r="G600" s="5"/>
    </row>
    <row r="601" spans="1:7" ht="12.75">
      <c r="A601" s="5"/>
      <c r="B601" s="5"/>
      <c r="C601" s="154"/>
      <c r="D601" s="5"/>
      <c r="E601" s="154"/>
      <c r="F601" s="5"/>
      <c r="G601" s="5"/>
    </row>
    <row r="602" spans="1:7" ht="12.75">
      <c r="A602" s="5"/>
      <c r="B602" s="5"/>
      <c r="C602" s="154"/>
      <c r="D602" s="5"/>
      <c r="E602" s="154"/>
      <c r="F602" s="5"/>
      <c r="G602" s="5"/>
    </row>
    <row r="603" spans="1:7" ht="12.75">
      <c r="A603" s="5"/>
      <c r="B603" s="5"/>
      <c r="C603" s="154"/>
      <c r="D603" s="5"/>
      <c r="E603" s="154"/>
      <c r="F603" s="5"/>
      <c r="G603" s="5"/>
    </row>
    <row r="604" spans="1:7" ht="12.75">
      <c r="A604" s="5"/>
      <c r="B604" s="5"/>
      <c r="C604" s="154"/>
      <c r="D604" s="5"/>
      <c r="E604" s="154"/>
      <c r="F604" s="5"/>
      <c r="G604" s="5"/>
    </row>
    <row r="605" spans="1:7" ht="12.75">
      <c r="A605" s="5"/>
      <c r="B605" s="5"/>
      <c r="C605" s="154"/>
      <c r="D605" s="5"/>
      <c r="E605" s="154"/>
      <c r="F605" s="5"/>
      <c r="G605" s="5"/>
    </row>
    <row r="606" spans="1:7" ht="12.75">
      <c r="A606" s="5"/>
      <c r="B606" s="5"/>
      <c r="C606" s="154"/>
      <c r="D606" s="5"/>
      <c r="E606" s="154"/>
      <c r="F606" s="5"/>
      <c r="G606" s="5"/>
    </row>
    <row r="607" spans="1:7" ht="12.75">
      <c r="A607" s="5"/>
      <c r="B607" s="5"/>
      <c r="C607" s="154"/>
      <c r="D607" s="5"/>
      <c r="E607" s="154"/>
      <c r="F607" s="5"/>
      <c r="G607" s="5"/>
    </row>
    <row r="608" spans="1:7" ht="12.75">
      <c r="A608" s="5"/>
      <c r="B608" s="5"/>
      <c r="C608" s="154"/>
      <c r="D608" s="5"/>
      <c r="E608" s="154"/>
      <c r="F608" s="5"/>
      <c r="G608" s="5"/>
    </row>
    <row r="609" spans="1:7" ht="12.75">
      <c r="A609" s="5"/>
      <c r="B609" s="5"/>
      <c r="C609" s="154"/>
      <c r="D609" s="5"/>
      <c r="E609" s="154"/>
      <c r="F609" s="5"/>
      <c r="G609" s="5"/>
    </row>
    <row r="610" spans="1:7" ht="12.75">
      <c r="A610" s="5"/>
      <c r="B610" s="5"/>
      <c r="C610" s="154"/>
      <c r="D610" s="5"/>
      <c r="E610" s="154"/>
      <c r="F610" s="5"/>
      <c r="G610" s="5"/>
    </row>
    <row r="611" spans="1:7" ht="12.75">
      <c r="A611" s="5"/>
      <c r="B611" s="5"/>
      <c r="C611" s="154"/>
      <c r="D611" s="5"/>
      <c r="E611" s="154"/>
      <c r="F611" s="5"/>
      <c r="G611" s="5"/>
    </row>
    <row r="612" spans="1:7" ht="12.75">
      <c r="A612" s="5"/>
      <c r="B612" s="5"/>
      <c r="C612" s="154"/>
      <c r="D612" s="5"/>
      <c r="E612" s="154"/>
      <c r="F612" s="5"/>
      <c r="G612" s="5"/>
    </row>
    <row r="613" spans="1:7" ht="12.75">
      <c r="A613" s="5"/>
      <c r="B613" s="5"/>
      <c r="C613" s="154"/>
      <c r="D613" s="5"/>
      <c r="E613" s="154"/>
      <c r="F613" s="5"/>
      <c r="G613" s="5"/>
    </row>
    <row r="614" spans="1:7" ht="12.75">
      <c r="A614" s="5"/>
      <c r="B614" s="5"/>
      <c r="C614" s="154"/>
      <c r="D614" s="5"/>
      <c r="E614" s="154"/>
      <c r="F614" s="5"/>
      <c r="G614" s="5"/>
    </row>
    <row r="615" spans="1:7" ht="12.75">
      <c r="A615" s="5"/>
      <c r="B615" s="5"/>
      <c r="C615" s="154"/>
      <c r="D615" s="5"/>
      <c r="E615" s="154"/>
      <c r="F615" s="5"/>
      <c r="G615" s="5"/>
    </row>
    <row r="616" spans="1:7" ht="12.75">
      <c r="A616" s="5"/>
      <c r="B616" s="5"/>
      <c r="C616" s="154"/>
      <c r="D616" s="5"/>
      <c r="E616" s="154"/>
      <c r="F616" s="5"/>
      <c r="G616" s="5"/>
    </row>
    <row r="617" spans="1:7" ht="12.75">
      <c r="A617" s="5"/>
      <c r="B617" s="5"/>
      <c r="C617" s="154"/>
      <c r="D617" s="5"/>
      <c r="E617" s="154"/>
      <c r="F617" s="5"/>
      <c r="G617" s="5"/>
    </row>
    <row r="618" spans="1:7" ht="12.75">
      <c r="A618" s="5"/>
      <c r="B618" s="5"/>
      <c r="C618" s="154"/>
      <c r="D618" s="5"/>
      <c r="E618" s="154"/>
      <c r="F618" s="5"/>
      <c r="G618" s="5"/>
    </row>
    <row r="619" spans="1:7" ht="12.75">
      <c r="A619" s="5"/>
      <c r="B619" s="5"/>
      <c r="C619" s="154"/>
      <c r="D619" s="5"/>
      <c r="E619" s="154"/>
      <c r="F619" s="5"/>
      <c r="G619" s="5"/>
    </row>
    <row r="620" spans="1:7" ht="12.75">
      <c r="A620" s="5"/>
      <c r="B620" s="5"/>
      <c r="C620" s="154"/>
      <c r="D620" s="5"/>
      <c r="E620" s="154"/>
      <c r="F620" s="5"/>
      <c r="G620" s="5"/>
    </row>
    <row r="621" spans="1:7" ht="12.75">
      <c r="A621" s="5"/>
      <c r="B621" s="5"/>
      <c r="C621" s="154"/>
      <c r="D621" s="5"/>
      <c r="E621" s="154"/>
      <c r="F621" s="5"/>
      <c r="G621" s="5"/>
    </row>
    <row r="622" spans="1:7" ht="12.75">
      <c r="A622" s="5"/>
      <c r="B622" s="5"/>
      <c r="C622" s="154"/>
      <c r="D622" s="5"/>
      <c r="E622" s="154"/>
      <c r="F622" s="5"/>
      <c r="G622" s="5"/>
    </row>
    <row r="623" spans="1:7" ht="12.75">
      <c r="A623" s="5"/>
      <c r="B623" s="5"/>
      <c r="C623" s="154"/>
      <c r="D623" s="5"/>
      <c r="E623" s="154"/>
      <c r="F623" s="5"/>
      <c r="G623" s="5"/>
    </row>
    <row r="624" spans="1:7" ht="12.75">
      <c r="A624" s="5"/>
      <c r="B624" s="5"/>
      <c r="C624" s="154"/>
      <c r="D624" s="5"/>
      <c r="E624" s="154"/>
      <c r="F624" s="5"/>
      <c r="G624" s="5"/>
    </row>
    <row r="625" spans="1:7" ht="12.75">
      <c r="A625" s="5"/>
      <c r="B625" s="5"/>
      <c r="C625" s="154"/>
      <c r="D625" s="5"/>
      <c r="E625" s="154"/>
      <c r="F625" s="5"/>
      <c r="G625" s="5"/>
    </row>
    <row r="626" spans="1:7" ht="12.75">
      <c r="A626" s="5"/>
      <c r="B626" s="5"/>
      <c r="C626" s="154"/>
      <c r="D626" s="5"/>
      <c r="E626" s="154"/>
      <c r="F626" s="5"/>
      <c r="G626" s="5"/>
    </row>
    <row r="627" spans="1:7" ht="12.75">
      <c r="A627" s="5"/>
      <c r="B627" s="5"/>
      <c r="C627" s="154"/>
      <c r="D627" s="5"/>
      <c r="E627" s="154"/>
      <c r="F627" s="5"/>
      <c r="G627" s="5"/>
    </row>
    <row r="628" spans="1:7" ht="12.75">
      <c r="A628" s="5"/>
      <c r="B628" s="5"/>
      <c r="C628" s="154"/>
      <c r="D628" s="5"/>
      <c r="E628" s="154"/>
      <c r="F628" s="5"/>
      <c r="G628" s="5"/>
    </row>
    <row r="629" spans="1:7" ht="12.75">
      <c r="A629" s="5"/>
      <c r="B629" s="5"/>
      <c r="C629" s="154"/>
      <c r="D629" s="5"/>
      <c r="E629" s="154"/>
      <c r="F629" s="5"/>
      <c r="G629" s="5"/>
    </row>
    <row r="630" spans="1:7" ht="12.75">
      <c r="A630" s="5"/>
      <c r="B630" s="5"/>
      <c r="C630" s="154"/>
      <c r="D630" s="5"/>
      <c r="E630" s="154"/>
      <c r="F630" s="5"/>
      <c r="G630" s="5"/>
    </row>
    <row r="631" spans="1:7" ht="12.75">
      <c r="A631" s="5"/>
      <c r="B631" s="5"/>
      <c r="C631" s="154"/>
      <c r="D631" s="5"/>
      <c r="E631" s="154"/>
      <c r="F631" s="5"/>
      <c r="G631" s="5"/>
    </row>
    <row r="632" spans="1:7" ht="12.75">
      <c r="A632" s="5"/>
      <c r="B632" s="5"/>
      <c r="C632" s="154"/>
      <c r="D632" s="5"/>
      <c r="E632" s="154"/>
      <c r="F632" s="5"/>
      <c r="G632" s="5"/>
    </row>
    <row r="633" spans="1:7" ht="12.75">
      <c r="A633" s="5"/>
      <c r="B633" s="5"/>
      <c r="C633" s="154"/>
      <c r="D633" s="5"/>
      <c r="E633" s="154"/>
      <c r="F633" s="5"/>
      <c r="G633" s="5"/>
    </row>
    <row r="634" spans="1:7" ht="12.75">
      <c r="A634" s="5"/>
      <c r="B634" s="5"/>
      <c r="C634" s="154"/>
      <c r="D634" s="5"/>
      <c r="E634" s="154"/>
      <c r="F634" s="5"/>
      <c r="G634" s="5"/>
    </row>
    <row r="635" spans="1:7" ht="12.75">
      <c r="A635" s="5"/>
      <c r="B635" s="5"/>
      <c r="C635" s="154"/>
      <c r="D635" s="5"/>
      <c r="E635" s="154"/>
      <c r="F635" s="5"/>
      <c r="G635" s="5"/>
    </row>
    <row r="636" spans="1:7" ht="12.75">
      <c r="A636" s="5"/>
      <c r="B636" s="5"/>
      <c r="C636" s="154"/>
      <c r="D636" s="5"/>
      <c r="E636" s="154"/>
      <c r="F636" s="5"/>
      <c r="G636" s="5"/>
    </row>
    <row r="637" spans="1:7" ht="12.75">
      <c r="A637" s="5"/>
      <c r="B637" s="5"/>
      <c r="C637" s="154"/>
      <c r="D637" s="5"/>
      <c r="E637" s="154"/>
      <c r="F637" s="5"/>
      <c r="G637" s="5"/>
    </row>
    <row r="638" spans="1:7" ht="12.75">
      <c r="A638" s="5"/>
      <c r="B638" s="5"/>
      <c r="C638" s="154"/>
      <c r="D638" s="5"/>
      <c r="E638" s="154"/>
      <c r="F638" s="5"/>
      <c r="G638" s="5"/>
    </row>
    <row r="639" spans="1:7" ht="12.75">
      <c r="A639" s="5"/>
      <c r="B639" s="5"/>
      <c r="C639" s="154"/>
      <c r="D639" s="5"/>
      <c r="E639" s="154"/>
      <c r="F639" s="5"/>
      <c r="G639" s="5"/>
    </row>
    <row r="640" spans="1:7" ht="12.75">
      <c r="A640" s="5"/>
      <c r="B640" s="5"/>
      <c r="C640" s="154"/>
      <c r="D640" s="5"/>
      <c r="E640" s="154"/>
      <c r="F640" s="5"/>
      <c r="G640" s="5"/>
    </row>
    <row r="641" spans="1:7" ht="12.75">
      <c r="A641" s="5"/>
      <c r="B641" s="5"/>
      <c r="C641" s="154"/>
      <c r="D641" s="5"/>
      <c r="E641" s="154"/>
      <c r="F641" s="5"/>
      <c r="G641" s="5"/>
    </row>
    <row r="642" spans="1:7" ht="12.75">
      <c r="A642" s="5"/>
      <c r="B642" s="5"/>
      <c r="C642" s="154"/>
      <c r="D642" s="5"/>
      <c r="E642" s="154"/>
      <c r="F642" s="5"/>
      <c r="G642" s="5"/>
    </row>
    <row r="643" spans="1:7" ht="12.75">
      <c r="A643" s="5"/>
      <c r="B643" s="5"/>
      <c r="C643" s="154"/>
      <c r="D643" s="5"/>
      <c r="E643" s="154"/>
      <c r="F643" s="5"/>
      <c r="G643" s="5"/>
    </row>
    <row r="644" spans="1:7" ht="12.75">
      <c r="A644" s="5"/>
      <c r="B644" s="5"/>
      <c r="C644" s="154"/>
      <c r="D644" s="5"/>
      <c r="E644" s="154"/>
      <c r="F644" s="5"/>
      <c r="G644" s="5"/>
    </row>
    <row r="645" spans="1:7" ht="12.75">
      <c r="A645" s="5"/>
      <c r="B645" s="5"/>
      <c r="C645" s="154"/>
      <c r="D645" s="5"/>
      <c r="E645" s="154"/>
      <c r="F645" s="5"/>
      <c r="G645" s="5"/>
    </row>
    <row r="646" spans="1:7" ht="12.75">
      <c r="A646" s="5"/>
      <c r="B646" s="5"/>
      <c r="C646" s="154"/>
      <c r="D646" s="5"/>
      <c r="E646" s="154"/>
      <c r="F646" s="5"/>
      <c r="G646" s="5"/>
    </row>
    <row r="647" spans="1:7" ht="12.75">
      <c r="A647" s="5"/>
      <c r="B647" s="5"/>
      <c r="C647" s="154"/>
      <c r="D647" s="5"/>
      <c r="E647" s="154"/>
      <c r="F647" s="5"/>
      <c r="G647" s="5"/>
    </row>
    <row r="648" spans="1:7" ht="12.75">
      <c r="A648" s="5"/>
      <c r="B648" s="5"/>
      <c r="C648" s="154"/>
      <c r="D648" s="5"/>
      <c r="E648" s="154"/>
      <c r="F648" s="5"/>
      <c r="G648" s="5"/>
    </row>
    <row r="649" spans="1:7" ht="12.75">
      <c r="A649" s="5"/>
      <c r="B649" s="5"/>
      <c r="C649" s="154"/>
      <c r="D649" s="5"/>
      <c r="E649" s="154"/>
      <c r="F649" s="5"/>
      <c r="G649" s="5"/>
    </row>
    <row r="650" spans="1:7" ht="12.75">
      <c r="A650" s="5"/>
      <c r="B650" s="5"/>
      <c r="C650" s="154"/>
      <c r="D650" s="5"/>
      <c r="E650" s="154"/>
      <c r="F650" s="5"/>
      <c r="G650" s="5"/>
    </row>
    <row r="651" spans="1:7" ht="12.75">
      <c r="A651" s="5"/>
      <c r="B651" s="5"/>
      <c r="C651" s="154"/>
      <c r="D651" s="5"/>
      <c r="E651" s="154"/>
      <c r="F651" s="5"/>
      <c r="G651" s="5"/>
    </row>
    <row r="652" spans="1:7" ht="12.75">
      <c r="A652" s="5"/>
      <c r="B652" s="5"/>
      <c r="C652" s="154"/>
      <c r="D652" s="5"/>
      <c r="E652" s="154"/>
      <c r="F652" s="5"/>
      <c r="G652" s="5"/>
    </row>
    <row r="653" spans="1:7" ht="12.75">
      <c r="A653" s="5"/>
      <c r="B653" s="5"/>
      <c r="C653" s="154"/>
      <c r="D653" s="5"/>
      <c r="E653" s="154"/>
      <c r="F653" s="5"/>
      <c r="G653" s="5"/>
    </row>
    <row r="654" spans="1:7" ht="12.75">
      <c r="A654" s="5"/>
      <c r="B654" s="5"/>
      <c r="C654" s="154"/>
      <c r="D654" s="5"/>
      <c r="E654" s="154"/>
      <c r="F654" s="5"/>
      <c r="G654" s="5"/>
    </row>
    <row r="655" spans="1:7" ht="12.75">
      <c r="A655" s="5"/>
      <c r="B655" s="5"/>
      <c r="C655" s="154"/>
      <c r="D655" s="5"/>
      <c r="E655" s="154"/>
      <c r="F655" s="5"/>
      <c r="G655" s="5"/>
    </row>
    <row r="656" spans="1:7" ht="12.75">
      <c r="A656" s="5"/>
      <c r="B656" s="5"/>
      <c r="C656" s="154"/>
      <c r="D656" s="5"/>
      <c r="E656" s="154"/>
      <c r="F656" s="5"/>
      <c r="G656" s="5"/>
    </row>
    <row r="657" spans="1:7" ht="12.75">
      <c r="A657" s="5"/>
      <c r="B657" s="5"/>
      <c r="C657" s="154"/>
      <c r="D657" s="5"/>
      <c r="E657" s="154"/>
      <c r="F657" s="5"/>
      <c r="G657" s="5"/>
    </row>
    <row r="658" spans="1:7" ht="12.75">
      <c r="A658" s="5"/>
      <c r="B658" s="5"/>
      <c r="C658" s="154"/>
      <c r="D658" s="5"/>
      <c r="E658" s="154"/>
      <c r="F658" s="5"/>
      <c r="G658" s="5"/>
    </row>
    <row r="659" spans="1:7" ht="12.75">
      <c r="A659" s="5"/>
      <c r="B659" s="5"/>
      <c r="C659" s="154"/>
      <c r="D659" s="5"/>
      <c r="E659" s="154"/>
      <c r="F659" s="5"/>
      <c r="G659" s="5"/>
    </row>
    <row r="660" spans="1:7" ht="12.75">
      <c r="A660" s="5"/>
      <c r="B660" s="5"/>
      <c r="C660" s="154"/>
      <c r="D660" s="5"/>
      <c r="E660" s="154"/>
      <c r="F660" s="5"/>
      <c r="G660" s="5"/>
    </row>
    <row r="661" spans="1:7" ht="12.75">
      <c r="A661" s="5"/>
      <c r="B661" s="5"/>
      <c r="C661" s="154"/>
      <c r="D661" s="5"/>
      <c r="E661" s="154"/>
      <c r="F661" s="5"/>
      <c r="G661" s="5"/>
    </row>
    <row r="662" spans="1:7" ht="12.75">
      <c r="A662" s="5"/>
      <c r="B662" s="5"/>
      <c r="C662" s="154"/>
      <c r="D662" s="5"/>
      <c r="E662" s="154"/>
      <c r="F662" s="5"/>
      <c r="G662" s="5"/>
    </row>
    <row r="663" spans="1:7" ht="12.75">
      <c r="A663" s="5"/>
      <c r="B663" s="5"/>
      <c r="C663" s="154"/>
      <c r="D663" s="5"/>
      <c r="E663" s="154"/>
      <c r="F663" s="5"/>
      <c r="G663" s="5"/>
    </row>
    <row r="664" spans="1:7" ht="12.75">
      <c r="A664" s="5"/>
      <c r="B664" s="5"/>
      <c r="C664" s="154"/>
      <c r="D664" s="5"/>
      <c r="E664" s="154"/>
      <c r="F664" s="5"/>
      <c r="G664" s="5"/>
    </row>
    <row r="665" spans="1:7" ht="12.75">
      <c r="A665" s="5"/>
      <c r="B665" s="5"/>
      <c r="C665" s="154"/>
      <c r="D665" s="5"/>
      <c r="E665" s="154"/>
      <c r="F665" s="5"/>
      <c r="G665" s="5"/>
    </row>
    <row r="666" spans="1:7" ht="12.75">
      <c r="A666" s="5"/>
      <c r="B666" s="5"/>
      <c r="C666" s="154"/>
      <c r="D666" s="5"/>
      <c r="E666" s="154"/>
      <c r="F666" s="5"/>
      <c r="G666" s="5"/>
    </row>
    <row r="667" spans="1:7" ht="12.75">
      <c r="A667" s="5"/>
      <c r="B667" s="5"/>
      <c r="C667" s="154"/>
      <c r="D667" s="5"/>
      <c r="E667" s="154"/>
      <c r="F667" s="5"/>
      <c r="G667" s="5"/>
    </row>
    <row r="668" spans="1:7" ht="12.75">
      <c r="A668" s="5"/>
      <c r="B668" s="5"/>
      <c r="C668" s="154"/>
      <c r="D668" s="5"/>
      <c r="E668" s="154"/>
      <c r="F668" s="5"/>
      <c r="G668" s="5"/>
    </row>
    <row r="669" spans="1:7" ht="12.75">
      <c r="A669" s="5"/>
      <c r="B669" s="5"/>
      <c r="C669" s="154"/>
      <c r="D669" s="5"/>
      <c r="E669" s="154"/>
      <c r="F669" s="5"/>
      <c r="G669" s="5"/>
    </row>
    <row r="670" spans="1:7" ht="12.75">
      <c r="A670" s="5"/>
      <c r="B670" s="5"/>
      <c r="C670" s="154"/>
      <c r="D670" s="5"/>
      <c r="E670" s="154"/>
      <c r="F670" s="5"/>
      <c r="G670" s="5"/>
    </row>
    <row r="671" spans="1:7" ht="12.75">
      <c r="A671" s="5"/>
      <c r="B671" s="5"/>
      <c r="C671" s="154"/>
      <c r="D671" s="5"/>
      <c r="E671" s="154"/>
      <c r="F671" s="5"/>
      <c r="G671" s="5"/>
    </row>
    <row r="672" spans="1:7" ht="12.75">
      <c r="A672" s="5"/>
      <c r="B672" s="5"/>
      <c r="C672" s="154"/>
      <c r="D672" s="5"/>
      <c r="E672" s="154"/>
      <c r="F672" s="5"/>
      <c r="G672" s="5"/>
    </row>
    <row r="673" spans="1:7" ht="12.75">
      <c r="A673" s="5"/>
      <c r="B673" s="5"/>
      <c r="C673" s="154"/>
      <c r="D673" s="5"/>
      <c r="E673" s="154"/>
      <c r="F673" s="5"/>
      <c r="G673" s="5"/>
    </row>
    <row r="674" spans="1:7" ht="12.75">
      <c r="A674" s="5"/>
      <c r="B674" s="5"/>
      <c r="C674" s="154"/>
      <c r="D674" s="5"/>
      <c r="E674" s="154"/>
      <c r="F674" s="5"/>
      <c r="G674" s="5"/>
    </row>
    <row r="675" spans="1:7" ht="12.75">
      <c r="A675" s="5"/>
      <c r="B675" s="5"/>
      <c r="C675" s="154"/>
      <c r="D675" s="5"/>
      <c r="E675" s="154"/>
      <c r="F675" s="5"/>
      <c r="G675" s="5"/>
    </row>
    <row r="676" spans="1:7" ht="12.75">
      <c r="A676" s="5"/>
      <c r="B676" s="5"/>
      <c r="C676" s="154"/>
      <c r="D676" s="5"/>
      <c r="E676" s="154"/>
      <c r="F676" s="5"/>
      <c r="G676" s="5"/>
    </row>
    <row r="677" spans="1:7" ht="12.75">
      <c r="A677" s="5"/>
      <c r="B677" s="5"/>
      <c r="C677" s="154"/>
      <c r="D677" s="5"/>
      <c r="E677" s="154"/>
      <c r="F677" s="5"/>
      <c r="G677" s="5"/>
    </row>
    <row r="678" spans="1:7" ht="12.75">
      <c r="A678" s="5"/>
      <c r="B678" s="5"/>
      <c r="C678" s="154"/>
      <c r="D678" s="5"/>
      <c r="E678" s="154"/>
      <c r="F678" s="5"/>
      <c r="G678" s="5"/>
    </row>
    <row r="679" spans="1:7" ht="12.75">
      <c r="A679" s="5"/>
      <c r="B679" s="5"/>
      <c r="C679" s="154"/>
      <c r="D679" s="5"/>
      <c r="E679" s="154"/>
      <c r="F679" s="5"/>
      <c r="G679" s="5"/>
    </row>
    <row r="680" spans="1:7" ht="12.75">
      <c r="A680" s="5"/>
      <c r="B680" s="5"/>
      <c r="C680" s="154"/>
      <c r="D680" s="5"/>
      <c r="E680" s="154"/>
      <c r="F680" s="5"/>
      <c r="G680" s="5"/>
    </row>
    <row r="681" spans="1:7" ht="12.75">
      <c r="A681" s="5"/>
      <c r="B681" s="5"/>
      <c r="C681" s="154"/>
      <c r="D681" s="5"/>
      <c r="E681" s="154"/>
      <c r="F681" s="5"/>
      <c r="G681" s="5"/>
    </row>
    <row r="682" spans="1:7" ht="12.75">
      <c r="A682" s="5"/>
      <c r="B682" s="5"/>
      <c r="C682" s="154"/>
      <c r="D682" s="5"/>
      <c r="E682" s="154"/>
      <c r="F682" s="5"/>
      <c r="G682" s="5"/>
    </row>
    <row r="683" spans="1:7" ht="12.75">
      <c r="A683" s="5"/>
      <c r="B683" s="5"/>
      <c r="C683" s="154"/>
      <c r="D683" s="5"/>
      <c r="E683" s="154"/>
      <c r="F683" s="5"/>
      <c r="G683" s="5"/>
    </row>
    <row r="684" spans="1:7" ht="12.75">
      <c r="A684" s="5"/>
      <c r="B684" s="5"/>
      <c r="C684" s="154"/>
      <c r="D684" s="5"/>
      <c r="E684" s="154"/>
      <c r="F684" s="5"/>
      <c r="G684" s="5"/>
    </row>
    <row r="685" spans="1:7" ht="12.75">
      <c r="A685" s="5"/>
      <c r="B685" s="5"/>
      <c r="C685" s="154"/>
      <c r="D685" s="5"/>
      <c r="E685" s="154"/>
      <c r="F685" s="5"/>
      <c r="G685" s="5"/>
    </row>
    <row r="686" spans="1:7" ht="12.75">
      <c r="A686" s="5"/>
      <c r="B686" s="5"/>
      <c r="C686" s="154"/>
      <c r="D686" s="5"/>
      <c r="E686" s="154"/>
      <c r="F686" s="5"/>
      <c r="G686" s="5"/>
    </row>
    <row r="687" spans="1:7" ht="12.75">
      <c r="A687" s="5"/>
      <c r="B687" s="5"/>
      <c r="C687" s="154"/>
      <c r="D687" s="5"/>
      <c r="E687" s="154"/>
      <c r="F687" s="5"/>
      <c r="G687" s="5"/>
    </row>
    <row r="688" spans="1:7" ht="12.75">
      <c r="A688" s="5"/>
      <c r="B688" s="5"/>
      <c r="C688" s="154"/>
      <c r="D688" s="5"/>
      <c r="E688" s="154"/>
      <c r="F688" s="5"/>
      <c r="G688" s="5"/>
    </row>
    <row r="689" spans="1:7" ht="12.75">
      <c r="A689" s="5"/>
      <c r="B689" s="5"/>
      <c r="C689" s="154"/>
      <c r="D689" s="5"/>
      <c r="E689" s="154"/>
      <c r="F689" s="5"/>
      <c r="G689" s="5"/>
    </row>
    <row r="690" spans="1:7" ht="12.75">
      <c r="A690" s="5"/>
      <c r="B690" s="5"/>
      <c r="C690" s="154"/>
      <c r="D690" s="5"/>
      <c r="E690" s="154"/>
      <c r="F690" s="5"/>
      <c r="G690" s="5"/>
    </row>
    <row r="691" spans="1:7" ht="12.75">
      <c r="A691" s="5"/>
      <c r="B691" s="5"/>
      <c r="C691" s="154"/>
      <c r="D691" s="5"/>
      <c r="E691" s="154"/>
      <c r="F691" s="5"/>
      <c r="G691" s="5"/>
    </row>
    <row r="692" spans="1:7" ht="12.75">
      <c r="A692" s="5"/>
      <c r="B692" s="5"/>
      <c r="C692" s="154"/>
      <c r="D692" s="5"/>
      <c r="E692" s="154"/>
      <c r="F692" s="5"/>
      <c r="G692" s="5"/>
    </row>
    <row r="693" spans="1:7" ht="12.75">
      <c r="A693" s="5"/>
      <c r="B693" s="5"/>
      <c r="C693" s="154"/>
      <c r="D693" s="5"/>
      <c r="E693" s="154"/>
      <c r="F693" s="5"/>
      <c r="G693" s="5"/>
    </row>
    <row r="694" spans="1:7" ht="12.75">
      <c r="A694" s="5"/>
      <c r="B694" s="5"/>
      <c r="C694" s="154"/>
      <c r="D694" s="5"/>
      <c r="E694" s="154"/>
      <c r="F694" s="5"/>
      <c r="G694" s="5"/>
    </row>
    <row r="695" spans="1:7" ht="12.75">
      <c r="A695" s="5"/>
      <c r="B695" s="5"/>
      <c r="C695" s="154"/>
      <c r="D695" s="5"/>
      <c r="E695" s="154"/>
      <c r="F695" s="5"/>
      <c r="G695" s="5"/>
    </row>
    <row r="696" spans="1:7" ht="12.75">
      <c r="A696" s="5"/>
      <c r="B696" s="5"/>
      <c r="C696" s="154"/>
      <c r="D696" s="5"/>
      <c r="E696" s="154"/>
      <c r="F696" s="5"/>
      <c r="G696" s="5"/>
    </row>
    <row r="697" spans="1:7" ht="12.75">
      <c r="A697" s="5"/>
      <c r="B697" s="5"/>
      <c r="C697" s="154"/>
      <c r="D697" s="5"/>
      <c r="E697" s="154"/>
      <c r="F697" s="5"/>
      <c r="G697" s="5"/>
    </row>
    <row r="698" spans="1:7" ht="12.75">
      <c r="A698" s="5"/>
      <c r="B698" s="5"/>
      <c r="C698" s="154"/>
      <c r="D698" s="5"/>
      <c r="E698" s="154"/>
      <c r="F698" s="5"/>
      <c r="G698" s="5"/>
    </row>
    <row r="699" spans="1:7" ht="12.75">
      <c r="A699" s="5"/>
      <c r="B699" s="5"/>
      <c r="C699" s="154"/>
      <c r="D699" s="5"/>
      <c r="E699" s="154"/>
      <c r="F699" s="5"/>
      <c r="G699" s="5"/>
    </row>
    <row r="700" spans="1:7" ht="12.75">
      <c r="A700" s="5"/>
      <c r="B700" s="5"/>
      <c r="C700" s="154"/>
      <c r="D700" s="5"/>
      <c r="E700" s="154"/>
      <c r="F700" s="5"/>
      <c r="G700" s="5"/>
    </row>
    <row r="701" spans="1:7" ht="12.75">
      <c r="A701" s="5"/>
      <c r="B701" s="5"/>
      <c r="C701" s="154"/>
      <c r="D701" s="5"/>
      <c r="E701" s="154"/>
      <c r="F701" s="5"/>
      <c r="G701" s="5"/>
    </row>
    <row r="702" spans="1:7" ht="12.75">
      <c r="A702" s="5"/>
      <c r="B702" s="5"/>
      <c r="C702" s="154"/>
      <c r="D702" s="5"/>
      <c r="E702" s="154"/>
      <c r="F702" s="5"/>
      <c r="G702" s="5"/>
    </row>
    <row r="703" spans="1:7" ht="12.75">
      <c r="A703" s="5"/>
      <c r="B703" s="5"/>
      <c r="C703" s="154"/>
      <c r="D703" s="5"/>
      <c r="E703" s="154"/>
      <c r="F703" s="5"/>
      <c r="G703" s="5"/>
    </row>
    <row r="704" spans="1:7" ht="12.75">
      <c r="A704" s="5"/>
      <c r="B704" s="5"/>
      <c r="C704" s="154"/>
      <c r="D704" s="5"/>
      <c r="E704" s="154"/>
      <c r="F704" s="5"/>
      <c r="G704" s="5"/>
    </row>
    <row r="705" spans="1:7" ht="12.75">
      <c r="A705" s="5"/>
      <c r="B705" s="5"/>
      <c r="C705" s="154"/>
      <c r="D705" s="5"/>
      <c r="E705" s="154"/>
      <c r="F705" s="5"/>
      <c r="G705" s="5"/>
    </row>
    <row r="706" spans="1:7" ht="12.75">
      <c r="A706" s="5"/>
      <c r="B706" s="5"/>
      <c r="C706" s="154"/>
      <c r="D706" s="5"/>
      <c r="E706" s="154"/>
      <c r="F706" s="5"/>
      <c r="G706" s="5"/>
    </row>
    <row r="707" spans="1:7" ht="12.75">
      <c r="A707" s="5"/>
      <c r="B707" s="5"/>
      <c r="C707" s="154"/>
      <c r="D707" s="5"/>
      <c r="E707" s="154"/>
      <c r="F707" s="5"/>
      <c r="G707" s="5"/>
    </row>
    <row r="708" spans="1:7" ht="12.75">
      <c r="A708" s="5"/>
      <c r="B708" s="5"/>
      <c r="C708" s="154"/>
      <c r="D708" s="5"/>
      <c r="E708" s="154"/>
      <c r="F708" s="5"/>
      <c r="G708" s="5"/>
    </row>
    <row r="709" spans="1:7" ht="12.75">
      <c r="A709" s="5"/>
      <c r="B709" s="5"/>
      <c r="C709" s="154"/>
      <c r="D709" s="5"/>
      <c r="E709" s="154"/>
      <c r="F709" s="5"/>
      <c r="G709" s="5"/>
    </row>
    <row r="710" spans="1:7" ht="12.75">
      <c r="A710" s="5"/>
      <c r="B710" s="5"/>
      <c r="C710" s="154"/>
      <c r="D710" s="5"/>
      <c r="E710" s="154"/>
      <c r="F710" s="5"/>
      <c r="G710" s="5"/>
    </row>
    <row r="711" spans="1:7" ht="12.75">
      <c r="A711" s="5"/>
      <c r="B711" s="5"/>
      <c r="C711" s="154"/>
      <c r="D711" s="5"/>
      <c r="E711" s="154"/>
      <c r="F711" s="5"/>
      <c r="G711" s="5"/>
    </row>
    <row r="712" spans="1:7" ht="12.75">
      <c r="A712" s="5"/>
      <c r="B712" s="5"/>
      <c r="C712" s="154"/>
      <c r="D712" s="5"/>
      <c r="E712" s="154"/>
      <c r="F712" s="5"/>
      <c r="G712" s="5"/>
    </row>
    <row r="713" spans="1:7" ht="12.75">
      <c r="A713" s="5"/>
      <c r="B713" s="5"/>
      <c r="C713" s="154"/>
      <c r="D713" s="5"/>
      <c r="E713" s="154"/>
      <c r="F713" s="5"/>
      <c r="G713" s="5"/>
    </row>
    <row r="714" spans="1:7" ht="12.75">
      <c r="A714" s="5"/>
      <c r="B714" s="5"/>
      <c r="C714" s="154"/>
      <c r="D714" s="5"/>
      <c r="E714" s="154"/>
      <c r="F714" s="5"/>
      <c r="G714" s="5"/>
    </row>
    <row r="715" spans="1:7" ht="12.75">
      <c r="A715" s="5"/>
      <c r="B715" s="5"/>
      <c r="C715" s="154"/>
      <c r="D715" s="5"/>
      <c r="E715" s="154"/>
      <c r="F715" s="5"/>
      <c r="G715" s="5"/>
    </row>
    <row r="716" spans="1:7" ht="12.75">
      <c r="A716" s="5"/>
      <c r="B716" s="5"/>
      <c r="C716" s="154"/>
      <c r="D716" s="5"/>
      <c r="E716" s="154"/>
      <c r="F716" s="5"/>
      <c r="G716" s="5"/>
    </row>
    <row r="717" spans="1:7" ht="12.75">
      <c r="A717" s="5"/>
      <c r="B717" s="5"/>
      <c r="C717" s="154"/>
      <c r="D717" s="5"/>
      <c r="E717" s="154"/>
      <c r="F717" s="5"/>
      <c r="G717" s="5"/>
    </row>
    <row r="718" spans="1:7" ht="12.75">
      <c r="A718" s="5"/>
      <c r="B718" s="5"/>
      <c r="C718" s="154"/>
      <c r="D718" s="5"/>
      <c r="E718" s="154"/>
      <c r="F718" s="5"/>
      <c r="G718" s="5"/>
    </row>
    <row r="719" spans="1:7" ht="12.75">
      <c r="A719" s="5"/>
      <c r="B719" s="5"/>
      <c r="C719" s="154"/>
      <c r="D719" s="5"/>
      <c r="E719" s="154"/>
      <c r="F719" s="5"/>
      <c r="G719" s="5"/>
    </row>
    <row r="720" spans="1:7" ht="12.75">
      <c r="A720" s="5"/>
      <c r="B720" s="5"/>
      <c r="C720" s="154"/>
      <c r="D720" s="5"/>
      <c r="E720" s="154"/>
      <c r="F720" s="5"/>
      <c r="G720" s="5"/>
    </row>
    <row r="721" spans="1:7" ht="12.75">
      <c r="A721" s="5"/>
      <c r="B721" s="5"/>
      <c r="C721" s="154"/>
      <c r="D721" s="5"/>
      <c r="E721" s="154"/>
      <c r="F721" s="5"/>
      <c r="G721" s="5"/>
    </row>
    <row r="722" spans="1:7" ht="12.75">
      <c r="A722" s="5"/>
      <c r="B722" s="5"/>
      <c r="C722" s="154"/>
      <c r="D722" s="5"/>
      <c r="E722" s="154"/>
      <c r="F722" s="5"/>
      <c r="G722" s="5"/>
    </row>
    <row r="723" spans="1:7" ht="12.75">
      <c r="A723" s="5"/>
      <c r="B723" s="5"/>
      <c r="C723" s="154"/>
      <c r="D723" s="5"/>
      <c r="E723" s="154"/>
      <c r="F723" s="5"/>
      <c r="G723" s="5"/>
    </row>
    <row r="724" spans="1:7" ht="12.75">
      <c r="A724" s="5"/>
      <c r="B724" s="5"/>
      <c r="C724" s="154"/>
      <c r="D724" s="5"/>
      <c r="E724" s="154"/>
      <c r="F724" s="5"/>
      <c r="G724" s="5"/>
    </row>
    <row r="725" spans="1:7" ht="12.75">
      <c r="A725" s="5"/>
      <c r="B725" s="5"/>
      <c r="C725" s="154"/>
      <c r="D725" s="5"/>
      <c r="E725" s="154"/>
      <c r="F725" s="5"/>
      <c r="G725" s="5"/>
    </row>
    <row r="726" spans="1:7" ht="12.75">
      <c r="A726" s="5"/>
      <c r="B726" s="5"/>
      <c r="C726" s="154"/>
      <c r="D726" s="5"/>
      <c r="E726" s="154"/>
      <c r="F726" s="5"/>
      <c r="G726" s="5"/>
    </row>
    <row r="727" spans="1:7" ht="12.75">
      <c r="A727" s="5"/>
      <c r="B727" s="5"/>
      <c r="C727" s="154"/>
      <c r="D727" s="5"/>
      <c r="E727" s="154"/>
      <c r="F727" s="5"/>
      <c r="G727" s="5"/>
    </row>
    <row r="728" spans="1:7" ht="12.75">
      <c r="A728" s="5"/>
      <c r="B728" s="5"/>
      <c r="C728" s="154"/>
      <c r="D728" s="5"/>
      <c r="E728" s="154"/>
      <c r="F728" s="5"/>
      <c r="G728" s="5"/>
    </row>
    <row r="729" spans="1:7" ht="12.75">
      <c r="A729" s="5"/>
      <c r="B729" s="5"/>
      <c r="C729" s="154"/>
      <c r="D729" s="5"/>
      <c r="E729" s="154"/>
      <c r="F729" s="5"/>
      <c r="G729" s="5"/>
    </row>
    <row r="730" spans="1:7" ht="12.75">
      <c r="A730" s="5"/>
      <c r="B730" s="5"/>
      <c r="C730" s="154"/>
      <c r="D730" s="5"/>
      <c r="E730" s="154"/>
      <c r="F730" s="5"/>
      <c r="G730" s="5"/>
    </row>
    <row r="731" spans="1:7" ht="12.75">
      <c r="A731" s="5"/>
      <c r="B731" s="5"/>
      <c r="C731" s="154"/>
      <c r="D731" s="5"/>
      <c r="E731" s="154"/>
      <c r="F731" s="5"/>
      <c r="G731" s="5"/>
    </row>
    <row r="732" spans="1:7" ht="12.75">
      <c r="A732" s="5"/>
      <c r="B732" s="5"/>
      <c r="C732" s="154"/>
      <c r="D732" s="5"/>
      <c r="E732" s="154"/>
      <c r="F732" s="5"/>
      <c r="G732" s="5"/>
    </row>
    <row r="733" spans="1:7" ht="12.75">
      <c r="A733" s="5"/>
      <c r="B733" s="5"/>
      <c r="C733" s="154"/>
      <c r="D733" s="5"/>
      <c r="E733" s="154"/>
      <c r="F733" s="5"/>
      <c r="G733" s="5"/>
    </row>
    <row r="734" spans="1:7" ht="12.75">
      <c r="A734" s="5"/>
      <c r="B734" s="5"/>
      <c r="C734" s="154"/>
      <c r="D734" s="5"/>
      <c r="E734" s="154"/>
      <c r="F734" s="5"/>
      <c r="G734" s="5"/>
    </row>
    <row r="735" spans="1:7" ht="12.75">
      <c r="A735" s="5"/>
      <c r="B735" s="5"/>
      <c r="C735" s="154"/>
      <c r="D735" s="5"/>
      <c r="E735" s="154"/>
      <c r="F735" s="5"/>
      <c r="G735" s="5"/>
    </row>
    <row r="736" spans="1:7" ht="12.75">
      <c r="A736" s="5"/>
      <c r="B736" s="5"/>
      <c r="C736" s="154"/>
      <c r="D736" s="5"/>
      <c r="E736" s="154"/>
      <c r="F736" s="5"/>
      <c r="G736" s="5"/>
    </row>
    <row r="737" spans="1:7" ht="12.75">
      <c r="A737" s="5"/>
      <c r="B737" s="5"/>
      <c r="C737" s="154"/>
      <c r="D737" s="5"/>
      <c r="E737" s="154"/>
      <c r="F737" s="5"/>
      <c r="G737" s="5"/>
    </row>
    <row r="738" spans="1:7" ht="12.75">
      <c r="A738" s="5"/>
      <c r="B738" s="5"/>
      <c r="C738" s="154"/>
      <c r="D738" s="5"/>
      <c r="E738" s="154"/>
      <c r="F738" s="5"/>
      <c r="G738" s="5"/>
    </row>
    <row r="739" spans="1:7" ht="12.75">
      <c r="A739" s="5"/>
      <c r="B739" s="5"/>
      <c r="C739" s="154"/>
      <c r="D739" s="5"/>
      <c r="E739" s="154"/>
      <c r="F739" s="5"/>
      <c r="G739" s="5"/>
    </row>
    <row r="740" spans="1:7" ht="12.75">
      <c r="A740" s="5"/>
      <c r="B740" s="5"/>
      <c r="C740" s="154"/>
      <c r="D740" s="5"/>
      <c r="E740" s="154"/>
      <c r="F740" s="5"/>
      <c r="G740" s="5"/>
    </row>
    <row r="741" spans="1:7" ht="12.75">
      <c r="A741" s="5"/>
      <c r="B741" s="5"/>
      <c r="C741" s="154"/>
      <c r="D741" s="5"/>
      <c r="E741" s="154"/>
      <c r="F741" s="5"/>
      <c r="G741" s="5"/>
    </row>
    <row r="742" spans="1:7" ht="12.75">
      <c r="A742" s="5"/>
      <c r="B742" s="5"/>
      <c r="C742" s="154"/>
      <c r="D742" s="5"/>
      <c r="E742" s="154"/>
      <c r="F742" s="5"/>
      <c r="G742" s="5"/>
    </row>
    <row r="743" spans="1:7" ht="12.75">
      <c r="A743" s="5"/>
      <c r="B743" s="5"/>
      <c r="C743" s="154"/>
      <c r="D743" s="5"/>
      <c r="E743" s="154"/>
      <c r="F743" s="5"/>
      <c r="G743" s="5"/>
    </row>
    <row r="744" spans="1:7" ht="12.75">
      <c r="A744" s="5"/>
      <c r="B744" s="5"/>
      <c r="C744" s="154"/>
      <c r="D744" s="5"/>
      <c r="E744" s="154"/>
      <c r="F744" s="5"/>
      <c r="G744" s="5"/>
    </row>
    <row r="745" spans="1:7" ht="12.75">
      <c r="A745" s="5"/>
      <c r="B745" s="5"/>
      <c r="C745" s="154"/>
      <c r="D745" s="5"/>
      <c r="E745" s="154"/>
      <c r="F745" s="5"/>
      <c r="G745" s="5"/>
    </row>
    <row r="746" spans="1:7" ht="12.75">
      <c r="A746" s="5"/>
      <c r="B746" s="5"/>
      <c r="C746" s="154"/>
      <c r="D746" s="5"/>
      <c r="E746" s="154"/>
      <c r="F746" s="5"/>
      <c r="G746" s="5"/>
    </row>
    <row r="747" spans="1:7" ht="12.75">
      <c r="A747" s="5"/>
      <c r="B747" s="5"/>
      <c r="C747" s="154"/>
      <c r="D747" s="5"/>
      <c r="E747" s="154"/>
      <c r="F747" s="5"/>
      <c r="G747" s="5"/>
    </row>
    <row r="748" spans="1:7" ht="12.75">
      <c r="A748" s="5"/>
      <c r="B748" s="5"/>
      <c r="C748" s="154"/>
      <c r="D748" s="5"/>
      <c r="E748" s="154"/>
      <c r="F748" s="5"/>
      <c r="G748" s="5"/>
    </row>
    <row r="749" spans="1:7" ht="12.75">
      <c r="A749" s="5"/>
      <c r="B749" s="5"/>
      <c r="C749" s="154"/>
      <c r="D749" s="5"/>
      <c r="E749" s="154"/>
      <c r="F749" s="5"/>
      <c r="G749" s="5"/>
    </row>
    <row r="750" spans="1:7" ht="12.75">
      <c r="A750" s="5"/>
      <c r="B750" s="5"/>
      <c r="C750" s="154"/>
      <c r="D750" s="5"/>
      <c r="E750" s="154"/>
      <c r="F750" s="5"/>
      <c r="G750" s="5"/>
    </row>
    <row r="751" spans="1:7" ht="12.75">
      <c r="A751" s="5"/>
      <c r="B751" s="5"/>
      <c r="C751" s="154"/>
      <c r="D751" s="5"/>
      <c r="E751" s="154"/>
      <c r="F751" s="5"/>
      <c r="G751" s="5"/>
    </row>
    <row r="752" spans="1:7" ht="12.75">
      <c r="A752" s="5"/>
      <c r="B752" s="5"/>
      <c r="C752" s="154"/>
      <c r="D752" s="5"/>
      <c r="E752" s="154"/>
      <c r="F752" s="5"/>
      <c r="G752" s="5"/>
    </row>
    <row r="753" spans="1:7" ht="12.75">
      <c r="A753" s="5"/>
      <c r="B753" s="5"/>
      <c r="C753" s="154"/>
      <c r="D753" s="5"/>
      <c r="E753" s="154"/>
      <c r="F753" s="5"/>
      <c r="G753" s="5"/>
    </row>
    <row r="754" spans="1:7" ht="12.75">
      <c r="A754" s="5"/>
      <c r="B754" s="5"/>
      <c r="C754" s="154"/>
      <c r="D754" s="5"/>
      <c r="E754" s="154"/>
      <c r="F754" s="5"/>
      <c r="G754" s="5"/>
    </row>
    <row r="755" spans="1:7" ht="12.75">
      <c r="A755" s="5"/>
      <c r="B755" s="5"/>
      <c r="C755" s="154"/>
      <c r="D755" s="5"/>
      <c r="E755" s="154"/>
      <c r="F755" s="5"/>
      <c r="G755" s="5"/>
    </row>
    <row r="756" spans="1:7" ht="12.75">
      <c r="A756" s="5"/>
      <c r="B756" s="5"/>
      <c r="C756" s="154"/>
      <c r="D756" s="5"/>
      <c r="E756" s="154"/>
      <c r="F756" s="5"/>
      <c r="G756" s="5"/>
    </row>
    <row r="757" spans="1:7" ht="12.75">
      <c r="A757" s="5"/>
      <c r="B757" s="5"/>
      <c r="C757" s="154"/>
      <c r="D757" s="5"/>
      <c r="E757" s="154"/>
      <c r="F757" s="5"/>
      <c r="G757" s="5"/>
    </row>
    <row r="758" spans="1:7" ht="12.75">
      <c r="A758" s="5"/>
      <c r="B758" s="5"/>
      <c r="C758" s="154"/>
      <c r="D758" s="5"/>
      <c r="E758" s="154"/>
      <c r="F758" s="5"/>
      <c r="G758" s="5"/>
    </row>
    <row r="759" spans="1:7" ht="12.75">
      <c r="A759" s="5"/>
      <c r="B759" s="5"/>
      <c r="C759" s="154"/>
      <c r="D759" s="5"/>
      <c r="E759" s="154"/>
      <c r="F759" s="5"/>
      <c r="G759" s="5"/>
    </row>
    <row r="760" spans="1:7" ht="12.75">
      <c r="A760" s="5"/>
      <c r="B760" s="5"/>
      <c r="C760" s="154"/>
      <c r="D760" s="5"/>
      <c r="E760" s="154"/>
      <c r="F760" s="5"/>
      <c r="G760" s="5"/>
    </row>
    <row r="761" spans="1:7" ht="12.75">
      <c r="A761" s="5"/>
      <c r="B761" s="5"/>
      <c r="C761" s="154"/>
      <c r="D761" s="5"/>
      <c r="E761" s="154"/>
      <c r="F761" s="5"/>
      <c r="G761" s="5"/>
    </row>
    <row r="762" spans="1:7" ht="12.75">
      <c r="A762" s="5"/>
      <c r="B762" s="5"/>
      <c r="C762" s="154"/>
      <c r="D762" s="5"/>
      <c r="E762" s="154"/>
      <c r="F762" s="5"/>
      <c r="G762" s="5"/>
    </row>
    <row r="763" spans="1:7" ht="12.75">
      <c r="A763" s="5"/>
      <c r="B763" s="5"/>
      <c r="C763" s="154"/>
      <c r="D763" s="5"/>
      <c r="E763" s="154"/>
      <c r="F763" s="5"/>
      <c r="G763" s="5"/>
    </row>
    <row r="764" spans="1:7" ht="12.75">
      <c r="A764" s="5"/>
      <c r="B764" s="5"/>
      <c r="C764" s="154"/>
      <c r="D764" s="5"/>
      <c r="E764" s="154"/>
      <c r="F764" s="5"/>
      <c r="G764" s="5"/>
    </row>
    <row r="765" spans="1:7" ht="12.75">
      <c r="A765" s="5"/>
      <c r="B765" s="5"/>
      <c r="C765" s="154"/>
      <c r="D765" s="5"/>
      <c r="E765" s="154"/>
      <c r="F765" s="5"/>
      <c r="G765" s="5"/>
    </row>
    <row r="766" spans="1:7" ht="12.75">
      <c r="A766" s="5"/>
      <c r="B766" s="5"/>
      <c r="C766" s="154"/>
      <c r="D766" s="5"/>
      <c r="E766" s="154"/>
      <c r="F766" s="5"/>
      <c r="G766" s="5"/>
    </row>
    <row r="767" spans="1:7" ht="12.75">
      <c r="A767" s="5"/>
      <c r="B767" s="5"/>
      <c r="C767" s="154"/>
      <c r="D767" s="5"/>
      <c r="E767" s="154"/>
      <c r="F767" s="5"/>
      <c r="G767" s="5"/>
    </row>
    <row r="768" spans="1:7" ht="12.75">
      <c r="A768" s="5"/>
      <c r="B768" s="5"/>
      <c r="C768" s="154"/>
      <c r="D768" s="5"/>
      <c r="E768" s="154"/>
      <c r="F768" s="5"/>
      <c r="G768" s="5"/>
    </row>
    <row r="769" spans="1:7" ht="12.75">
      <c r="A769" s="5"/>
      <c r="B769" s="5"/>
      <c r="C769" s="154"/>
      <c r="D769" s="5"/>
      <c r="E769" s="154"/>
      <c r="F769" s="5"/>
      <c r="G769" s="5"/>
    </row>
    <row r="770" spans="1:7" ht="12.75">
      <c r="A770" s="5"/>
      <c r="B770" s="5"/>
      <c r="C770" s="154"/>
      <c r="D770" s="5"/>
      <c r="E770" s="154"/>
      <c r="F770" s="5"/>
      <c r="G770" s="5"/>
    </row>
    <row r="771" spans="1:7" ht="12.75">
      <c r="A771" s="5"/>
      <c r="B771" s="5"/>
      <c r="C771" s="154"/>
      <c r="D771" s="5"/>
      <c r="E771" s="154"/>
      <c r="F771" s="5"/>
      <c r="G771" s="5"/>
    </row>
    <row r="772" spans="1:7" ht="12.75">
      <c r="A772" s="5"/>
      <c r="B772" s="5"/>
      <c r="C772" s="154"/>
      <c r="D772" s="5"/>
      <c r="E772" s="154"/>
      <c r="F772" s="5"/>
      <c r="G772" s="5"/>
    </row>
    <row r="773" spans="1:7" ht="12.75">
      <c r="A773" s="5"/>
      <c r="B773" s="5"/>
      <c r="C773" s="154"/>
      <c r="D773" s="5"/>
      <c r="E773" s="154"/>
      <c r="F773" s="5"/>
      <c r="G773" s="5"/>
    </row>
    <row r="774" spans="1:7" ht="12.75">
      <c r="A774" s="5"/>
      <c r="B774" s="5"/>
      <c r="C774" s="154"/>
      <c r="D774" s="5"/>
      <c r="E774" s="154"/>
      <c r="F774" s="5"/>
      <c r="G774" s="5"/>
    </row>
    <row r="775" spans="1:7" ht="12.75">
      <c r="A775" s="5"/>
      <c r="B775" s="5"/>
      <c r="C775" s="154"/>
      <c r="D775" s="5"/>
      <c r="E775" s="154"/>
      <c r="F775" s="5"/>
      <c r="G775" s="5"/>
    </row>
    <row r="776" spans="1:7" ht="12.75">
      <c r="A776" s="5"/>
      <c r="B776" s="5"/>
      <c r="C776" s="154"/>
      <c r="D776" s="5"/>
      <c r="E776" s="154"/>
      <c r="F776" s="5"/>
      <c r="G776" s="5"/>
    </row>
    <row r="777" spans="1:7" ht="12.75">
      <c r="A777" s="5"/>
      <c r="B777" s="5"/>
      <c r="C777" s="154"/>
      <c r="D777" s="5"/>
      <c r="E777" s="154"/>
      <c r="F777" s="5"/>
      <c r="G777" s="5"/>
    </row>
    <row r="778" spans="1:7" ht="12.75">
      <c r="A778" s="5"/>
      <c r="B778" s="5"/>
      <c r="C778" s="154"/>
      <c r="D778" s="5"/>
      <c r="E778" s="154"/>
      <c r="F778" s="5"/>
      <c r="G778" s="5"/>
    </row>
    <row r="779" spans="1:7" ht="12.75">
      <c r="A779" s="5"/>
      <c r="B779" s="5"/>
      <c r="C779" s="154"/>
      <c r="D779" s="5"/>
      <c r="E779" s="154"/>
      <c r="F779" s="5"/>
      <c r="G779" s="5"/>
    </row>
    <row r="780" spans="1:7" ht="12.75">
      <c r="A780" s="5"/>
      <c r="B780" s="5"/>
      <c r="C780" s="154"/>
      <c r="D780" s="5"/>
      <c r="E780" s="154"/>
      <c r="F780" s="5"/>
      <c r="G780" s="5"/>
    </row>
    <row r="781" spans="1:7" ht="12.75">
      <c r="A781" s="5"/>
      <c r="B781" s="5"/>
      <c r="C781" s="154"/>
      <c r="D781" s="5"/>
      <c r="E781" s="154"/>
      <c r="F781" s="5"/>
      <c r="G781" s="5"/>
    </row>
    <row r="782" spans="1:7" ht="12.75">
      <c r="A782" s="5"/>
      <c r="B782" s="5"/>
      <c r="C782" s="154"/>
      <c r="D782" s="5"/>
      <c r="E782" s="154"/>
      <c r="F782" s="5"/>
      <c r="G782" s="5"/>
    </row>
    <row r="783" spans="1:7" ht="12.75">
      <c r="A783" s="5"/>
      <c r="B783" s="5"/>
      <c r="C783" s="154"/>
      <c r="D783" s="5"/>
      <c r="E783" s="154"/>
      <c r="F783" s="5"/>
      <c r="G783" s="5"/>
    </row>
    <row r="784" spans="1:7" ht="12.75">
      <c r="A784" s="5"/>
      <c r="B784" s="5"/>
      <c r="C784" s="154"/>
      <c r="D784" s="5"/>
      <c r="E784" s="154"/>
      <c r="F784" s="5"/>
      <c r="G784" s="5"/>
    </row>
    <row r="785" spans="1:7" ht="12.75">
      <c r="A785" s="5"/>
      <c r="B785" s="5"/>
      <c r="C785" s="154"/>
      <c r="D785" s="5"/>
      <c r="E785" s="154"/>
      <c r="F785" s="5"/>
      <c r="G785" s="5"/>
    </row>
    <row r="786" spans="1:7" ht="12.75">
      <c r="A786" s="5"/>
      <c r="B786" s="5"/>
      <c r="C786" s="154"/>
      <c r="D786" s="5"/>
      <c r="E786" s="154"/>
      <c r="F786" s="5"/>
      <c r="G786" s="5"/>
    </row>
    <row r="787" spans="1:7" ht="12.75">
      <c r="A787" s="5"/>
      <c r="B787" s="5"/>
      <c r="C787" s="154"/>
      <c r="D787" s="5"/>
      <c r="E787" s="154"/>
      <c r="F787" s="5"/>
      <c r="G787" s="5"/>
    </row>
    <row r="788" spans="1:7" ht="12.75">
      <c r="A788" s="5"/>
      <c r="B788" s="5"/>
      <c r="C788" s="154"/>
      <c r="D788" s="5"/>
      <c r="E788" s="154"/>
      <c r="F788" s="5"/>
      <c r="G788" s="5"/>
    </row>
    <row r="789" spans="1:7" ht="12.75">
      <c r="A789" s="5"/>
      <c r="B789" s="5"/>
      <c r="C789" s="154"/>
      <c r="D789" s="5"/>
      <c r="E789" s="154"/>
      <c r="F789" s="5"/>
      <c r="G789" s="5"/>
    </row>
    <row r="790" spans="1:7" ht="12.75">
      <c r="A790" s="5"/>
      <c r="B790" s="5"/>
      <c r="C790" s="154"/>
      <c r="D790" s="5"/>
      <c r="E790" s="154"/>
      <c r="F790" s="5"/>
      <c r="G790" s="5"/>
    </row>
    <row r="791" spans="1:7" ht="12.75">
      <c r="A791" s="5"/>
      <c r="B791" s="5"/>
      <c r="C791" s="154"/>
      <c r="D791" s="5"/>
      <c r="E791" s="154"/>
      <c r="F791" s="5"/>
      <c r="G791" s="5"/>
    </row>
    <row r="792" spans="1:7" ht="12.75">
      <c r="A792" s="5"/>
      <c r="B792" s="5"/>
      <c r="C792" s="154"/>
      <c r="D792" s="5"/>
      <c r="E792" s="154"/>
      <c r="F792" s="5"/>
      <c r="G792" s="5"/>
    </row>
    <row r="793" spans="1:7" ht="12.75">
      <c r="A793" s="5"/>
      <c r="B793" s="5"/>
      <c r="C793" s="154"/>
      <c r="D793" s="5"/>
      <c r="E793" s="154"/>
      <c r="F793" s="5"/>
      <c r="G793" s="5"/>
    </row>
    <row r="794" spans="1:7" ht="12.75">
      <c r="A794" s="5"/>
      <c r="B794" s="5"/>
      <c r="C794" s="154"/>
      <c r="D794" s="5"/>
      <c r="E794" s="154"/>
      <c r="F794" s="5"/>
      <c r="G794" s="5"/>
    </row>
    <row r="795" spans="1:7" ht="12.75">
      <c r="A795" s="5"/>
      <c r="B795" s="5"/>
      <c r="C795" s="154"/>
      <c r="D795" s="5"/>
      <c r="E795" s="154"/>
      <c r="F795" s="5"/>
      <c r="G795" s="5"/>
    </row>
    <row r="796" spans="1:7" ht="12.75">
      <c r="A796" s="5"/>
      <c r="B796" s="5"/>
      <c r="C796" s="154"/>
      <c r="D796" s="5"/>
      <c r="E796" s="154"/>
      <c r="F796" s="5"/>
      <c r="G796" s="5"/>
    </row>
    <row r="797" spans="1:7" ht="12.75">
      <c r="A797" s="5"/>
      <c r="B797" s="5"/>
      <c r="C797" s="154"/>
      <c r="D797" s="5"/>
      <c r="E797" s="154"/>
      <c r="F797" s="5"/>
      <c r="G797" s="5"/>
    </row>
    <row r="798" spans="1:7" ht="12.75">
      <c r="A798" s="5"/>
      <c r="B798" s="5"/>
      <c r="C798" s="154"/>
      <c r="D798" s="5"/>
      <c r="E798" s="154"/>
      <c r="F798" s="5"/>
      <c r="G798" s="5"/>
    </row>
    <row r="799" spans="1:7" ht="12.75">
      <c r="A799" s="5"/>
      <c r="B799" s="5"/>
      <c r="C799" s="154"/>
      <c r="D799" s="5"/>
      <c r="E799" s="154"/>
      <c r="F799" s="5"/>
      <c r="G799" s="5"/>
    </row>
    <row r="800" spans="1:7" ht="12.75">
      <c r="A800" s="5"/>
      <c r="B800" s="5"/>
      <c r="C800" s="154"/>
      <c r="D800" s="5"/>
      <c r="E800" s="154"/>
      <c r="F800" s="5"/>
      <c r="G800" s="5"/>
    </row>
    <row r="801" spans="1:7" ht="12.75">
      <c r="A801" s="5"/>
      <c r="B801" s="5"/>
      <c r="C801" s="154"/>
      <c r="D801" s="5"/>
      <c r="E801" s="154"/>
      <c r="F801" s="5"/>
      <c r="G801" s="5"/>
    </row>
    <row r="802" spans="1:7" ht="12.75">
      <c r="A802" s="5"/>
      <c r="B802" s="5"/>
      <c r="C802" s="154"/>
      <c r="D802" s="5"/>
      <c r="E802" s="154"/>
      <c r="F802" s="5"/>
      <c r="G802" s="5"/>
    </row>
    <row r="803" spans="1:7" ht="12.75">
      <c r="A803" s="5"/>
      <c r="B803" s="5"/>
      <c r="C803" s="154"/>
      <c r="D803" s="5"/>
      <c r="E803" s="154"/>
      <c r="F803" s="5"/>
      <c r="G803" s="5"/>
    </row>
    <row r="804" spans="1:7" ht="12.75">
      <c r="A804" s="5"/>
      <c r="B804" s="5"/>
      <c r="C804" s="154"/>
      <c r="D804" s="5"/>
      <c r="E804" s="154"/>
      <c r="F804" s="5"/>
      <c r="G804" s="5"/>
    </row>
    <row r="805" spans="1:7" ht="12.75">
      <c r="A805" s="5"/>
      <c r="B805" s="5"/>
      <c r="C805" s="154"/>
      <c r="D805" s="5"/>
      <c r="E805" s="154"/>
      <c r="F805" s="5"/>
      <c r="G805" s="5"/>
    </row>
    <row r="806" spans="1:7" ht="12.75">
      <c r="A806" s="5"/>
      <c r="B806" s="5"/>
      <c r="C806" s="154"/>
      <c r="D806" s="5"/>
      <c r="E806" s="154"/>
      <c r="F806" s="5"/>
      <c r="G806" s="5"/>
    </row>
    <row r="807" spans="1:7" ht="12.75">
      <c r="A807" s="5"/>
      <c r="B807" s="5"/>
      <c r="C807" s="154"/>
      <c r="D807" s="5"/>
      <c r="E807" s="154"/>
      <c r="F807" s="5"/>
      <c r="G807" s="5"/>
    </row>
    <row r="808" spans="1:7" ht="12.75">
      <c r="A808" s="5"/>
      <c r="B808" s="5"/>
      <c r="C808" s="154"/>
      <c r="D808" s="5"/>
      <c r="E808" s="154"/>
      <c r="F808" s="5"/>
      <c r="G808" s="5"/>
    </row>
    <row r="809" spans="1:7" ht="12.75">
      <c r="A809" s="5"/>
      <c r="B809" s="5"/>
      <c r="C809" s="154"/>
      <c r="D809" s="5"/>
      <c r="E809" s="154"/>
      <c r="F809" s="5"/>
      <c r="G809" s="5"/>
    </row>
    <row r="810" spans="1:7" ht="12.75">
      <c r="A810" s="5"/>
      <c r="B810" s="5"/>
      <c r="C810" s="154"/>
      <c r="D810" s="5"/>
      <c r="E810" s="154"/>
      <c r="F810" s="5"/>
      <c r="G810" s="5"/>
    </row>
    <row r="811" spans="1:7" ht="12.75">
      <c r="A811" s="5"/>
      <c r="B811" s="5"/>
      <c r="C811" s="154"/>
      <c r="D811" s="5"/>
      <c r="E811" s="154"/>
      <c r="F811" s="5"/>
      <c r="G811" s="5"/>
    </row>
    <row r="812" spans="1:7" ht="12.75">
      <c r="A812" s="5"/>
      <c r="B812" s="5"/>
      <c r="C812" s="154"/>
      <c r="D812" s="5"/>
      <c r="E812" s="154"/>
      <c r="F812" s="5"/>
      <c r="G812" s="5"/>
    </row>
    <row r="813" spans="1:7" ht="12.75">
      <c r="A813" s="5"/>
      <c r="B813" s="5"/>
      <c r="C813" s="154"/>
      <c r="D813" s="5"/>
      <c r="E813" s="154"/>
      <c r="F813" s="5"/>
      <c r="G813" s="5"/>
    </row>
    <row r="814" spans="1:7" ht="12.75">
      <c r="A814" s="5"/>
      <c r="B814" s="5"/>
      <c r="C814" s="154"/>
      <c r="D814" s="5"/>
      <c r="E814" s="154"/>
      <c r="F814" s="5"/>
      <c r="G814" s="5"/>
    </row>
    <row r="815" spans="1:7" ht="12.75">
      <c r="A815" s="5"/>
      <c r="B815" s="5"/>
      <c r="C815" s="154"/>
      <c r="D815" s="5"/>
      <c r="E815" s="154"/>
      <c r="F815" s="5"/>
      <c r="G815" s="5"/>
    </row>
    <row r="816" spans="1:7" ht="12.75">
      <c r="A816" s="5"/>
      <c r="B816" s="5"/>
      <c r="C816" s="154"/>
      <c r="D816" s="5"/>
      <c r="E816" s="154"/>
      <c r="F816" s="5"/>
      <c r="G816" s="5"/>
    </row>
    <row r="817" spans="1:7" ht="12.75">
      <c r="A817" s="5"/>
      <c r="B817" s="5"/>
      <c r="C817" s="154"/>
      <c r="D817" s="5"/>
      <c r="E817" s="154"/>
      <c r="F817" s="5"/>
      <c r="G817" s="5"/>
    </row>
    <row r="818" spans="1:7" ht="12.75">
      <c r="A818" s="5"/>
      <c r="B818" s="5"/>
      <c r="C818" s="154"/>
      <c r="D818" s="5"/>
      <c r="E818" s="154"/>
      <c r="F818" s="5"/>
      <c r="G818" s="5"/>
    </row>
    <row r="819" spans="1:7" ht="12.75">
      <c r="A819" s="5"/>
      <c r="B819" s="5"/>
      <c r="C819" s="154"/>
      <c r="D819" s="5"/>
      <c r="E819" s="154"/>
      <c r="F819" s="5"/>
      <c r="G819" s="5"/>
    </row>
    <row r="820" spans="1:7" ht="12.75">
      <c r="A820" s="5"/>
      <c r="B820" s="5"/>
      <c r="C820" s="154"/>
      <c r="D820" s="5"/>
      <c r="E820" s="154"/>
      <c r="F820" s="5"/>
      <c r="G820" s="5"/>
    </row>
    <row r="821" spans="1:7" ht="12.75">
      <c r="A821" s="5"/>
      <c r="B821" s="5"/>
      <c r="C821" s="154"/>
      <c r="D821" s="5"/>
      <c r="E821" s="154"/>
      <c r="F821" s="5"/>
      <c r="G821" s="5"/>
    </row>
    <row r="822" spans="1:7" ht="12.75">
      <c r="A822" s="5"/>
      <c r="B822" s="5"/>
      <c r="C822" s="154"/>
      <c r="D822" s="5"/>
      <c r="E822" s="154"/>
      <c r="F822" s="5"/>
      <c r="G822" s="5"/>
    </row>
    <row r="823" spans="1:7" ht="12.75">
      <c r="A823" s="5"/>
      <c r="B823" s="5"/>
      <c r="C823" s="154"/>
      <c r="D823" s="5"/>
      <c r="E823" s="154"/>
      <c r="F823" s="5"/>
      <c r="G823" s="5"/>
    </row>
    <row r="824" spans="1:7" ht="12.75">
      <c r="A824" s="5"/>
      <c r="B824" s="5"/>
      <c r="C824" s="154"/>
      <c r="D824" s="5"/>
      <c r="E824" s="154"/>
      <c r="F824" s="5"/>
      <c r="G824" s="5"/>
    </row>
    <row r="825" spans="1:7" ht="12.75">
      <c r="A825" s="5"/>
      <c r="B825" s="5"/>
      <c r="C825" s="154"/>
      <c r="D825" s="5"/>
      <c r="E825" s="154"/>
      <c r="F825" s="5"/>
      <c r="G825" s="5"/>
    </row>
    <row r="826" spans="1:7" ht="12.75">
      <c r="A826" s="5"/>
      <c r="B826" s="5"/>
      <c r="C826" s="154"/>
      <c r="D826" s="5"/>
      <c r="E826" s="154"/>
      <c r="F826" s="5"/>
      <c r="G826" s="5"/>
    </row>
    <row r="827" spans="1:7" ht="12.75">
      <c r="A827" s="5"/>
      <c r="B827" s="5"/>
      <c r="C827" s="154"/>
      <c r="D827" s="5"/>
      <c r="E827" s="154"/>
      <c r="F827" s="5"/>
      <c r="G827" s="5"/>
    </row>
    <row r="828" spans="1:7" ht="12.75">
      <c r="A828" s="5"/>
      <c r="B828" s="5"/>
      <c r="C828" s="154"/>
      <c r="D828" s="5"/>
      <c r="E828" s="154"/>
      <c r="F828" s="5"/>
      <c r="G828" s="5"/>
    </row>
    <row r="829" spans="1:7" ht="12.75">
      <c r="A829" s="5"/>
      <c r="B829" s="5"/>
      <c r="C829" s="154"/>
      <c r="D829" s="5"/>
      <c r="E829" s="154"/>
      <c r="F829" s="5"/>
      <c r="G829" s="5"/>
    </row>
    <row r="830" spans="1:7" ht="12.75">
      <c r="A830" s="5"/>
      <c r="B830" s="5"/>
      <c r="C830" s="154"/>
      <c r="D830" s="5"/>
      <c r="E830" s="154"/>
      <c r="F830" s="5"/>
      <c r="G830" s="5"/>
    </row>
    <row r="831" spans="1:7" ht="12.75">
      <c r="A831" s="5"/>
      <c r="B831" s="5"/>
      <c r="C831" s="154"/>
      <c r="D831" s="5"/>
      <c r="E831" s="154"/>
      <c r="F831" s="5"/>
      <c r="G831" s="5"/>
    </row>
    <row r="832" spans="1:7" ht="12.75">
      <c r="A832" s="5"/>
      <c r="B832" s="5"/>
      <c r="C832" s="154"/>
      <c r="D832" s="5"/>
      <c r="E832" s="154"/>
      <c r="F832" s="5"/>
      <c r="G832" s="5"/>
    </row>
    <row r="833" spans="1:7" ht="12.75">
      <c r="A833" s="5"/>
      <c r="B833" s="5"/>
      <c r="C833" s="154"/>
      <c r="D833" s="5"/>
      <c r="E833" s="154"/>
      <c r="F833" s="5"/>
      <c r="G833" s="5"/>
    </row>
    <row r="834" spans="1:7" ht="12.75">
      <c r="A834" s="5"/>
      <c r="B834" s="5"/>
      <c r="C834" s="154"/>
      <c r="D834" s="5"/>
      <c r="E834" s="154"/>
      <c r="F834" s="5"/>
      <c r="G834" s="5"/>
    </row>
    <row r="835" spans="1:7" ht="12.75">
      <c r="A835" s="5"/>
      <c r="B835" s="5"/>
      <c r="C835" s="154"/>
      <c r="D835" s="5"/>
      <c r="E835" s="154"/>
      <c r="F835" s="5"/>
      <c r="G835" s="5"/>
    </row>
    <row r="836" spans="1:7" ht="12.75">
      <c r="A836" s="5"/>
      <c r="B836" s="5"/>
      <c r="C836" s="154"/>
      <c r="D836" s="5"/>
      <c r="E836" s="154"/>
      <c r="F836" s="5"/>
      <c r="G836" s="5"/>
    </row>
    <row r="837" spans="1:7" ht="12.75">
      <c r="A837" s="5"/>
      <c r="B837" s="5"/>
      <c r="C837" s="154"/>
      <c r="D837" s="5"/>
      <c r="E837" s="154"/>
      <c r="F837" s="5"/>
      <c r="G837" s="5"/>
    </row>
    <row r="838" spans="1:7" ht="12.75">
      <c r="A838" s="5"/>
      <c r="B838" s="5"/>
      <c r="C838" s="154"/>
      <c r="D838" s="5"/>
      <c r="E838" s="154"/>
      <c r="F838" s="5"/>
      <c r="G838" s="5"/>
    </row>
    <row r="839" spans="1:7" ht="12.75">
      <c r="A839" s="5"/>
      <c r="B839" s="5"/>
      <c r="C839" s="154"/>
      <c r="D839" s="5"/>
      <c r="E839" s="154"/>
      <c r="F839" s="5"/>
      <c r="G839" s="5"/>
    </row>
    <row r="840" spans="1:7" ht="12.75">
      <c r="A840" s="5"/>
      <c r="B840" s="5"/>
      <c r="C840" s="154"/>
      <c r="D840" s="5"/>
      <c r="E840" s="154"/>
      <c r="F840" s="5"/>
      <c r="G840" s="5"/>
    </row>
    <row r="841" spans="1:7" ht="12.75">
      <c r="A841" s="5"/>
      <c r="B841" s="5"/>
      <c r="C841" s="154"/>
      <c r="D841" s="5"/>
      <c r="E841" s="154"/>
      <c r="F841" s="5"/>
      <c r="G841" s="5"/>
    </row>
    <row r="842" spans="1:7" ht="12.75">
      <c r="A842" s="5"/>
      <c r="B842" s="5"/>
      <c r="C842" s="154"/>
      <c r="D842" s="5"/>
      <c r="E842" s="154"/>
      <c r="F842" s="5"/>
      <c r="G842" s="5"/>
    </row>
    <row r="843" spans="1:7" ht="12.75">
      <c r="A843" s="5"/>
      <c r="B843" s="5"/>
      <c r="C843" s="154"/>
      <c r="D843" s="5"/>
      <c r="E843" s="154"/>
      <c r="F843" s="5"/>
      <c r="G843" s="5"/>
    </row>
    <row r="844" spans="1:7" ht="12.75">
      <c r="A844" s="5"/>
      <c r="B844" s="5"/>
      <c r="C844" s="154"/>
      <c r="D844" s="5"/>
      <c r="E844" s="154"/>
      <c r="F844" s="5"/>
      <c r="G844" s="5"/>
    </row>
    <row r="845" spans="1:7" ht="12.75">
      <c r="A845" s="5"/>
      <c r="B845" s="5"/>
      <c r="C845" s="154"/>
      <c r="D845" s="5"/>
      <c r="E845" s="154"/>
      <c r="F845" s="5"/>
      <c r="G845" s="5"/>
    </row>
    <row r="846" spans="1:7" ht="12.75">
      <c r="A846" s="5"/>
      <c r="B846" s="5"/>
      <c r="C846" s="154"/>
      <c r="D846" s="5"/>
      <c r="E846" s="154"/>
      <c r="F846" s="5"/>
      <c r="G846" s="5"/>
    </row>
    <row r="847" spans="1:7" ht="12.75">
      <c r="A847" s="5"/>
      <c r="B847" s="5"/>
      <c r="C847" s="154"/>
      <c r="D847" s="5"/>
      <c r="E847" s="154"/>
      <c r="F847" s="5"/>
      <c r="G847" s="5"/>
    </row>
    <row r="848" spans="1:7" ht="12.75">
      <c r="A848" s="5"/>
      <c r="B848" s="5"/>
      <c r="C848" s="154"/>
      <c r="D848" s="5"/>
      <c r="E848" s="154"/>
      <c r="F848" s="5"/>
      <c r="G848" s="5"/>
    </row>
    <row r="849" spans="1:7" ht="12.75">
      <c r="A849" s="5"/>
      <c r="B849" s="5"/>
      <c r="C849" s="154"/>
      <c r="D849" s="5"/>
      <c r="E849" s="154"/>
      <c r="F849" s="5"/>
      <c r="G849" s="5"/>
    </row>
    <row r="850" spans="1:7" ht="12.75">
      <c r="A850" s="5"/>
      <c r="B850" s="5"/>
      <c r="C850" s="154"/>
      <c r="D850" s="5"/>
      <c r="E850" s="154"/>
      <c r="F850" s="5"/>
      <c r="G850" s="5"/>
    </row>
    <row r="851" spans="1:7" ht="12.75">
      <c r="A851" s="5"/>
      <c r="B851" s="5"/>
      <c r="C851" s="154"/>
      <c r="D851" s="5"/>
      <c r="E851" s="154"/>
      <c r="F851" s="5"/>
      <c r="G851" s="5"/>
    </row>
    <row r="852" spans="1:7" ht="12.75">
      <c r="A852" s="5"/>
      <c r="B852" s="5"/>
      <c r="C852" s="154"/>
      <c r="D852" s="5"/>
      <c r="E852" s="154"/>
      <c r="F852" s="5"/>
      <c r="G852" s="5"/>
    </row>
    <row r="853" spans="1:7" ht="12.75">
      <c r="A853" s="5"/>
      <c r="B853" s="5"/>
      <c r="C853" s="154"/>
      <c r="D853" s="5"/>
      <c r="E853" s="154"/>
      <c r="F853" s="5"/>
      <c r="G853" s="5"/>
    </row>
    <row r="854" spans="1:7" ht="12.75">
      <c r="A854" s="5"/>
      <c r="B854" s="5"/>
      <c r="C854" s="154"/>
      <c r="D854" s="5"/>
      <c r="E854" s="154"/>
      <c r="F854" s="5"/>
      <c r="G854" s="5"/>
    </row>
    <row r="855" spans="1:7" ht="12.75">
      <c r="A855" s="5"/>
      <c r="B855" s="5"/>
      <c r="C855" s="154"/>
      <c r="D855" s="5"/>
      <c r="E855" s="154"/>
      <c r="F855" s="5"/>
      <c r="G855" s="5"/>
    </row>
    <row r="856" spans="1:7" ht="12.75">
      <c r="A856" s="5"/>
      <c r="B856" s="5"/>
      <c r="C856" s="154"/>
      <c r="D856" s="5"/>
      <c r="E856" s="154"/>
      <c r="F856" s="5"/>
      <c r="G856" s="5"/>
    </row>
    <row r="857" spans="1:7" ht="12.75">
      <c r="A857" s="5"/>
      <c r="B857" s="5"/>
      <c r="C857" s="154"/>
      <c r="D857" s="5"/>
      <c r="E857" s="154"/>
      <c r="F857" s="5"/>
      <c r="G857" s="5"/>
    </row>
    <row r="858" spans="1:7" ht="12.75">
      <c r="A858" s="5"/>
      <c r="B858" s="5"/>
      <c r="C858" s="154"/>
      <c r="D858" s="5"/>
      <c r="E858" s="154"/>
      <c r="F858" s="5"/>
      <c r="G858" s="5"/>
    </row>
    <row r="859" spans="1:7" ht="12.75">
      <c r="A859" s="5"/>
      <c r="B859" s="5"/>
      <c r="C859" s="154"/>
      <c r="D859" s="5"/>
      <c r="E859" s="154"/>
      <c r="F859" s="5"/>
      <c r="G859" s="5"/>
    </row>
    <row r="860" spans="1:7" ht="12.75">
      <c r="A860" s="5"/>
      <c r="B860" s="5"/>
      <c r="C860" s="154"/>
      <c r="D860" s="5"/>
      <c r="E860" s="154"/>
      <c r="F860" s="5"/>
      <c r="G860" s="5"/>
    </row>
    <row r="861" spans="1:7" ht="12.75">
      <c r="A861" s="5"/>
      <c r="B861" s="5"/>
      <c r="C861" s="154"/>
      <c r="D861" s="5"/>
      <c r="E861" s="154"/>
      <c r="F861" s="5"/>
      <c r="G861" s="5"/>
    </row>
    <row r="862" spans="1:7" ht="12.75">
      <c r="A862" s="5"/>
      <c r="B862" s="5"/>
      <c r="C862" s="154"/>
      <c r="D862" s="5"/>
      <c r="E862" s="154"/>
      <c r="F862" s="5"/>
      <c r="G862" s="5"/>
    </row>
    <row r="863" spans="1:7" ht="12.75">
      <c r="A863" s="5"/>
      <c r="B863" s="5"/>
      <c r="C863" s="154"/>
      <c r="D863" s="5"/>
      <c r="E863" s="154"/>
      <c r="F863" s="5"/>
      <c r="G863" s="5"/>
    </row>
    <row r="864" spans="1:7" ht="12.75">
      <c r="A864" s="5"/>
      <c r="B864" s="5"/>
      <c r="C864" s="154"/>
      <c r="D864" s="5"/>
      <c r="E864" s="154"/>
      <c r="F864" s="5"/>
      <c r="G864" s="5"/>
    </row>
    <row r="865" spans="1:7" ht="12.75">
      <c r="A865" s="5"/>
      <c r="B865" s="5"/>
      <c r="C865" s="154"/>
      <c r="D865" s="5"/>
      <c r="E865" s="154"/>
      <c r="F865" s="5"/>
      <c r="G865" s="5"/>
    </row>
    <row r="866" spans="1:7" ht="12.75">
      <c r="A866" s="5"/>
      <c r="B866" s="5"/>
      <c r="C866" s="154"/>
      <c r="D866" s="5"/>
      <c r="E866" s="154"/>
      <c r="F866" s="5"/>
      <c r="G866" s="5"/>
    </row>
    <row r="867" spans="1:7" ht="12.75">
      <c r="A867" s="5"/>
      <c r="B867" s="5"/>
      <c r="C867" s="154"/>
      <c r="D867" s="5"/>
      <c r="E867" s="154"/>
      <c r="F867" s="5"/>
      <c r="G867" s="5"/>
    </row>
    <row r="868" spans="1:7" ht="12.75">
      <c r="A868" s="5"/>
      <c r="B868" s="5"/>
      <c r="C868" s="154"/>
      <c r="D868" s="5"/>
      <c r="E868" s="154"/>
      <c r="F868" s="5"/>
      <c r="G868" s="5"/>
    </row>
    <row r="869" spans="1:7" ht="12.75">
      <c r="A869" s="5"/>
      <c r="B869" s="5"/>
      <c r="C869" s="154"/>
      <c r="D869" s="5"/>
      <c r="E869" s="154"/>
      <c r="F869" s="5"/>
      <c r="G869" s="5"/>
    </row>
    <row r="870" spans="1:7" ht="12.75">
      <c r="A870" s="5"/>
      <c r="B870" s="5"/>
      <c r="C870" s="154"/>
      <c r="D870" s="5"/>
      <c r="E870" s="154"/>
      <c r="F870" s="5"/>
      <c r="G870" s="5"/>
    </row>
    <row r="871" spans="1:7" ht="12.75">
      <c r="A871" s="5"/>
      <c r="B871" s="5"/>
      <c r="C871" s="154"/>
      <c r="D871" s="5"/>
      <c r="E871" s="154"/>
      <c r="F871" s="5"/>
      <c r="G871" s="5"/>
    </row>
    <row r="872" spans="1:7" ht="12.75">
      <c r="A872" s="5"/>
      <c r="B872" s="5"/>
      <c r="C872" s="154"/>
      <c r="D872" s="5"/>
      <c r="E872" s="154"/>
      <c r="F872" s="5"/>
      <c r="G872" s="5"/>
    </row>
    <row r="873" spans="1:7" ht="12.75">
      <c r="A873" s="5"/>
      <c r="B873" s="5"/>
      <c r="C873" s="154"/>
      <c r="D873" s="5"/>
      <c r="E873" s="154"/>
      <c r="F873" s="5"/>
      <c r="G873" s="5"/>
    </row>
    <row r="874" spans="1:7" ht="12.75">
      <c r="A874" s="5"/>
      <c r="B874" s="5"/>
      <c r="C874" s="154"/>
      <c r="D874" s="5"/>
      <c r="E874" s="154"/>
      <c r="F874" s="5"/>
      <c r="G874" s="5"/>
    </row>
    <row r="875" spans="1:7" ht="12.75">
      <c r="A875" s="5"/>
      <c r="B875" s="5"/>
      <c r="C875" s="154"/>
      <c r="D875" s="5"/>
      <c r="E875" s="154"/>
      <c r="F875" s="5"/>
      <c r="G875" s="5"/>
    </row>
    <row r="876" spans="1:7" ht="12.75">
      <c r="A876" s="5"/>
      <c r="B876" s="5"/>
      <c r="C876" s="154"/>
      <c r="D876" s="5"/>
      <c r="E876" s="154"/>
      <c r="F876" s="5"/>
      <c r="G876" s="5"/>
    </row>
    <row r="877" spans="1:7" ht="12.75">
      <c r="A877" s="5"/>
      <c r="B877" s="5"/>
      <c r="C877" s="154"/>
      <c r="D877" s="5"/>
      <c r="E877" s="154"/>
      <c r="F877" s="5"/>
      <c r="G877" s="5"/>
    </row>
    <row r="878" spans="1:7" ht="12.75">
      <c r="A878" s="5"/>
      <c r="B878" s="5"/>
      <c r="C878" s="154"/>
      <c r="D878" s="5"/>
      <c r="E878" s="154"/>
      <c r="F878" s="5"/>
      <c r="G878" s="5"/>
    </row>
    <row r="879" spans="1:7" ht="12.75">
      <c r="A879" s="5"/>
      <c r="B879" s="5"/>
      <c r="C879" s="154"/>
      <c r="D879" s="5"/>
      <c r="E879" s="154"/>
      <c r="F879" s="5"/>
      <c r="G879" s="5"/>
    </row>
    <row r="880" spans="1:7" ht="12.75">
      <c r="A880" s="5"/>
      <c r="B880" s="5"/>
      <c r="C880" s="154"/>
      <c r="D880" s="5"/>
      <c r="E880" s="154"/>
      <c r="F880" s="5"/>
      <c r="G880" s="5"/>
    </row>
    <row r="881" spans="1:7" ht="12.75">
      <c r="A881" s="5"/>
      <c r="B881" s="5"/>
      <c r="C881" s="154"/>
      <c r="D881" s="5"/>
      <c r="E881" s="154"/>
      <c r="F881" s="5"/>
      <c r="G881" s="5"/>
    </row>
    <row r="882" spans="1:7" ht="12.75">
      <c r="A882" s="5"/>
      <c r="B882" s="5"/>
      <c r="C882" s="154"/>
      <c r="D882" s="5"/>
      <c r="E882" s="154"/>
      <c r="F882" s="5"/>
      <c r="G882" s="5"/>
    </row>
    <row r="883" spans="1:7" ht="12.75">
      <c r="A883" s="5"/>
      <c r="B883" s="5"/>
      <c r="C883" s="154"/>
      <c r="D883" s="5"/>
      <c r="E883" s="154"/>
      <c r="F883" s="5"/>
      <c r="G883" s="5"/>
    </row>
    <row r="884" spans="1:7" ht="12.75">
      <c r="A884" s="5"/>
      <c r="B884" s="5"/>
      <c r="C884" s="154"/>
      <c r="D884" s="5"/>
      <c r="E884" s="154"/>
      <c r="F884" s="5"/>
      <c r="G884" s="5"/>
    </row>
    <row r="885" spans="1:7" ht="12.75">
      <c r="A885" s="5"/>
      <c r="B885" s="5"/>
      <c r="C885" s="154"/>
      <c r="D885" s="5"/>
      <c r="E885" s="154"/>
      <c r="F885" s="5"/>
      <c r="G885" s="5"/>
    </row>
    <row r="886" spans="1:7" ht="12.75">
      <c r="A886" s="5"/>
      <c r="B886" s="5"/>
      <c r="C886" s="154"/>
      <c r="D886" s="5"/>
      <c r="E886" s="154"/>
      <c r="F886" s="5"/>
      <c r="G886" s="5"/>
    </row>
    <row r="887" spans="1:7" ht="12.75">
      <c r="A887" s="5"/>
      <c r="B887" s="5"/>
      <c r="C887" s="154"/>
      <c r="D887" s="5"/>
      <c r="E887" s="154"/>
      <c r="F887" s="5"/>
      <c r="G887" s="5"/>
    </row>
    <row r="888" spans="1:7" ht="12.75">
      <c r="A888" s="5"/>
      <c r="B888" s="5"/>
      <c r="C888" s="154"/>
      <c r="D888" s="5"/>
      <c r="E888" s="154"/>
      <c r="F888" s="5"/>
      <c r="G888" s="5"/>
    </row>
    <row r="889" spans="1:7" ht="12.75">
      <c r="A889" s="5"/>
      <c r="B889" s="5"/>
      <c r="C889" s="154"/>
      <c r="D889" s="5"/>
      <c r="E889" s="154"/>
      <c r="F889" s="5"/>
      <c r="G889" s="5"/>
    </row>
    <row r="890" spans="1:7" ht="12.75">
      <c r="A890" s="5"/>
      <c r="B890" s="5"/>
      <c r="C890" s="154"/>
      <c r="D890" s="5"/>
      <c r="E890" s="154"/>
      <c r="F890" s="5"/>
      <c r="G890" s="5"/>
    </row>
    <row r="891" spans="1:7" ht="12.75">
      <c r="A891" s="5"/>
      <c r="B891" s="5"/>
      <c r="C891" s="154"/>
      <c r="D891" s="5"/>
      <c r="E891" s="154"/>
      <c r="F891" s="5"/>
      <c r="G891" s="5"/>
    </row>
    <row r="892" spans="1:7" ht="12.75">
      <c r="A892" s="5"/>
      <c r="B892" s="5"/>
      <c r="C892" s="154"/>
      <c r="D892" s="5"/>
      <c r="E892" s="154"/>
      <c r="F892" s="5"/>
      <c r="G892" s="5"/>
    </row>
    <row r="893" spans="1:7" ht="12.75">
      <c r="A893" s="5"/>
      <c r="B893" s="5"/>
      <c r="C893" s="154"/>
      <c r="D893" s="5"/>
      <c r="E893" s="154"/>
      <c r="F893" s="5"/>
      <c r="G893" s="5"/>
    </row>
    <row r="894" spans="1:7" ht="12.75">
      <c r="A894" s="5"/>
      <c r="B894" s="5"/>
      <c r="C894" s="154"/>
      <c r="D894" s="5"/>
      <c r="E894" s="154"/>
      <c r="F894" s="5"/>
      <c r="G894" s="5"/>
    </row>
    <row r="895" spans="1:7" ht="12.75">
      <c r="A895" s="5"/>
      <c r="B895" s="5"/>
      <c r="C895" s="154"/>
      <c r="D895" s="5"/>
      <c r="E895" s="154"/>
      <c r="F895" s="5"/>
      <c r="G895" s="5"/>
    </row>
    <row r="896" spans="1:7" ht="12.75">
      <c r="A896" s="5"/>
      <c r="B896" s="5"/>
      <c r="C896" s="154"/>
      <c r="D896" s="5"/>
      <c r="E896" s="154"/>
      <c r="F896" s="5"/>
      <c r="G896" s="5"/>
    </row>
    <row r="897" spans="1:7" ht="12.75">
      <c r="A897" s="5"/>
      <c r="B897" s="5"/>
      <c r="C897" s="154"/>
      <c r="D897" s="5"/>
      <c r="E897" s="154"/>
      <c r="F897" s="5"/>
      <c r="G897" s="5"/>
    </row>
    <row r="898" spans="1:7" ht="12.75">
      <c r="A898" s="5"/>
      <c r="B898" s="5"/>
      <c r="C898" s="154"/>
      <c r="D898" s="5"/>
      <c r="E898" s="154"/>
      <c r="F898" s="5"/>
      <c r="G898" s="5"/>
    </row>
    <row r="899" spans="1:7" ht="12.75">
      <c r="A899" s="5"/>
      <c r="B899" s="5"/>
      <c r="C899" s="154"/>
      <c r="D899" s="5"/>
      <c r="E899" s="154"/>
      <c r="F899" s="5"/>
      <c r="G899" s="5"/>
    </row>
    <row r="900" spans="1:7" ht="12.75">
      <c r="A900" s="5"/>
      <c r="B900" s="5"/>
      <c r="C900" s="154"/>
      <c r="D900" s="5"/>
      <c r="E900" s="154"/>
      <c r="F900" s="5"/>
      <c r="G900" s="5"/>
    </row>
    <row r="901" spans="1:7" ht="12.75">
      <c r="A901" s="5"/>
      <c r="B901" s="5"/>
      <c r="C901" s="154"/>
      <c r="D901" s="5"/>
      <c r="E901" s="154"/>
      <c r="F901" s="5"/>
      <c r="G901" s="5"/>
    </row>
    <row r="902" spans="1:7" ht="12.75">
      <c r="A902" s="5"/>
      <c r="B902" s="5"/>
      <c r="C902" s="154"/>
      <c r="D902" s="5"/>
      <c r="E902" s="154"/>
      <c r="F902" s="5"/>
      <c r="G902" s="5"/>
    </row>
    <row r="903" spans="1:7" ht="12.75">
      <c r="A903" s="5"/>
      <c r="B903" s="5"/>
      <c r="C903" s="154"/>
      <c r="D903" s="5"/>
      <c r="E903" s="154"/>
      <c r="F903" s="5"/>
      <c r="G903" s="5"/>
    </row>
    <row r="904" spans="1:7" ht="12.75">
      <c r="A904" s="5"/>
      <c r="B904" s="5"/>
      <c r="C904" s="154"/>
      <c r="D904" s="5"/>
      <c r="E904" s="154"/>
      <c r="F904" s="5"/>
      <c r="G904" s="5"/>
    </row>
    <row r="905" spans="1:7" ht="12.75">
      <c r="A905" s="5"/>
      <c r="B905" s="5"/>
      <c r="C905" s="154"/>
      <c r="D905" s="5"/>
      <c r="E905" s="154"/>
      <c r="F905" s="5"/>
      <c r="G905" s="5"/>
    </row>
    <row r="906" spans="1:7" ht="12.75">
      <c r="A906" s="5"/>
      <c r="B906" s="5"/>
      <c r="C906" s="154"/>
      <c r="D906" s="5"/>
      <c r="E906" s="154"/>
      <c r="F906" s="5"/>
      <c r="G906" s="5"/>
    </row>
    <row r="907" spans="1:7" ht="12.75">
      <c r="A907" s="5"/>
      <c r="B907" s="5"/>
      <c r="C907" s="154"/>
      <c r="D907" s="5"/>
      <c r="E907" s="154"/>
      <c r="F907" s="5"/>
      <c r="G907" s="5"/>
    </row>
    <row r="908" spans="1:7" ht="12.75">
      <c r="A908" s="5"/>
      <c r="B908" s="5"/>
      <c r="C908" s="154"/>
      <c r="D908" s="5"/>
      <c r="E908" s="154"/>
      <c r="F908" s="5"/>
      <c r="G908" s="5"/>
    </row>
    <row r="909" spans="1:7" ht="12.75">
      <c r="A909" s="5"/>
      <c r="B909" s="5"/>
      <c r="C909" s="154"/>
      <c r="D909" s="5"/>
      <c r="E909" s="154"/>
      <c r="F909" s="5"/>
      <c r="G909" s="5"/>
    </row>
    <row r="910" spans="1:7" ht="12.75">
      <c r="A910" s="5"/>
      <c r="B910" s="5"/>
      <c r="C910" s="154"/>
      <c r="D910" s="5"/>
      <c r="E910" s="154"/>
      <c r="F910" s="5"/>
      <c r="G910" s="5"/>
    </row>
    <row r="911" spans="1:7" ht="12.75">
      <c r="A911" s="5"/>
      <c r="B911" s="5"/>
      <c r="C911" s="154"/>
      <c r="D911" s="5"/>
      <c r="E911" s="154"/>
      <c r="F911" s="5"/>
      <c r="G911" s="5"/>
    </row>
    <row r="912" spans="1:7" ht="12.75">
      <c r="A912" s="5"/>
      <c r="B912" s="5"/>
      <c r="C912" s="154"/>
      <c r="D912" s="5"/>
      <c r="E912" s="154"/>
      <c r="F912" s="5"/>
      <c r="G912" s="5"/>
    </row>
    <row r="913" spans="1:7" ht="12.75">
      <c r="A913" s="5"/>
      <c r="B913" s="5"/>
      <c r="C913" s="154"/>
      <c r="D913" s="5"/>
      <c r="E913" s="154"/>
      <c r="F913" s="5"/>
      <c r="G913" s="5"/>
    </row>
    <row r="914" spans="1:7" ht="12.75">
      <c r="A914" s="5"/>
      <c r="B914" s="5"/>
      <c r="C914" s="154"/>
      <c r="D914" s="5"/>
      <c r="E914" s="154"/>
      <c r="F914" s="5"/>
      <c r="G914" s="5"/>
    </row>
    <row r="915" spans="1:7" ht="12.75">
      <c r="A915" s="5"/>
      <c r="B915" s="5"/>
      <c r="C915" s="154"/>
      <c r="D915" s="5"/>
      <c r="E915" s="154"/>
      <c r="F915" s="5"/>
      <c r="G915" s="5"/>
    </row>
    <row r="916" spans="1:7" ht="12.75">
      <c r="A916" s="5"/>
      <c r="B916" s="5"/>
      <c r="C916" s="154"/>
      <c r="D916" s="5"/>
      <c r="E916" s="154"/>
      <c r="F916" s="5"/>
      <c r="G916" s="5"/>
    </row>
    <row r="917" spans="1:7" ht="12.75">
      <c r="A917" s="5"/>
      <c r="B917" s="5"/>
      <c r="C917" s="154"/>
      <c r="D917" s="5"/>
      <c r="E917" s="154"/>
      <c r="F917" s="5"/>
      <c r="G917" s="5"/>
    </row>
    <row r="918" spans="1:7" ht="12.75">
      <c r="A918" s="5"/>
      <c r="B918" s="5"/>
      <c r="C918" s="154"/>
      <c r="D918" s="5"/>
      <c r="E918" s="154"/>
      <c r="F918" s="5"/>
      <c r="G918" s="5"/>
    </row>
    <row r="919" spans="1:7" ht="12.75">
      <c r="A919" s="5"/>
      <c r="B919" s="5"/>
      <c r="C919" s="154"/>
      <c r="D919" s="5"/>
      <c r="E919" s="154"/>
      <c r="F919" s="5"/>
      <c r="G919" s="5"/>
    </row>
    <row r="920" spans="1:7" ht="12.75">
      <c r="A920" s="5"/>
      <c r="B920" s="5"/>
      <c r="C920" s="154"/>
      <c r="D920" s="5"/>
      <c r="E920" s="154"/>
      <c r="F920" s="5"/>
      <c r="G920" s="5"/>
    </row>
    <row r="921" spans="1:7" ht="12.75">
      <c r="A921" s="5"/>
      <c r="B921" s="5"/>
      <c r="C921" s="154"/>
      <c r="D921" s="5"/>
      <c r="E921" s="154"/>
      <c r="F921" s="5"/>
      <c r="G921" s="5"/>
    </row>
    <row r="922" spans="1:7" ht="12.75">
      <c r="A922" s="5"/>
      <c r="B922" s="5"/>
      <c r="C922" s="154"/>
      <c r="D922" s="5"/>
      <c r="E922" s="154"/>
      <c r="F922" s="5"/>
      <c r="G922" s="5"/>
    </row>
    <row r="923" spans="1:7" ht="12.75">
      <c r="A923" s="5"/>
      <c r="B923" s="5"/>
      <c r="C923" s="154"/>
      <c r="D923" s="5"/>
      <c r="E923" s="154"/>
      <c r="F923" s="5"/>
      <c r="G923" s="5"/>
    </row>
    <row r="924" spans="1:7" ht="12.75">
      <c r="A924" s="5"/>
      <c r="B924" s="5"/>
      <c r="C924" s="154"/>
      <c r="D924" s="5"/>
      <c r="E924" s="154"/>
      <c r="F924" s="5"/>
      <c r="G924" s="5"/>
    </row>
    <row r="925" spans="1:7" ht="12.75">
      <c r="A925" s="5"/>
      <c r="B925" s="5"/>
      <c r="C925" s="154"/>
      <c r="D925" s="5"/>
      <c r="E925" s="154"/>
      <c r="F925" s="5"/>
      <c r="G925" s="5"/>
    </row>
    <row r="926" spans="1:7" ht="12.75">
      <c r="A926" s="5"/>
      <c r="B926" s="5"/>
      <c r="C926" s="154"/>
      <c r="D926" s="5"/>
      <c r="E926" s="154"/>
      <c r="F926" s="5"/>
      <c r="G926" s="5"/>
    </row>
    <row r="927" spans="1:7" ht="12.75">
      <c r="A927" s="5"/>
      <c r="B927" s="5"/>
      <c r="C927" s="154"/>
      <c r="D927" s="5"/>
      <c r="E927" s="154"/>
      <c r="F927" s="5"/>
      <c r="G927" s="5"/>
    </row>
    <row r="928" spans="1:7" ht="12.75">
      <c r="A928" s="5"/>
      <c r="B928" s="5"/>
      <c r="C928" s="154"/>
      <c r="D928" s="5"/>
      <c r="E928" s="154"/>
      <c r="F928" s="5"/>
      <c r="G928" s="5"/>
    </row>
    <row r="929" spans="1:7" ht="12.75">
      <c r="A929" s="5"/>
      <c r="B929" s="5"/>
      <c r="C929" s="154"/>
      <c r="D929" s="5"/>
      <c r="E929" s="154"/>
      <c r="F929" s="5"/>
      <c r="G929" s="5"/>
    </row>
    <row r="930" spans="1:7" ht="12.75">
      <c r="A930" s="5"/>
      <c r="B930" s="5"/>
      <c r="C930" s="154"/>
      <c r="D930" s="5"/>
      <c r="E930" s="154"/>
      <c r="F930" s="5"/>
      <c r="G930" s="5"/>
    </row>
    <row r="931" spans="1:7" ht="12.75">
      <c r="A931" s="5"/>
      <c r="B931" s="5"/>
      <c r="C931" s="154"/>
      <c r="D931" s="5"/>
      <c r="E931" s="154"/>
      <c r="F931" s="5"/>
      <c r="G931" s="5"/>
    </row>
    <row r="932" spans="1:7" ht="12.75">
      <c r="A932" s="5"/>
      <c r="B932" s="5"/>
      <c r="C932" s="154"/>
      <c r="D932" s="5"/>
      <c r="E932" s="154"/>
      <c r="F932" s="5"/>
      <c r="G932" s="5"/>
    </row>
    <row r="933" spans="1:7" ht="12.75">
      <c r="A933" s="5"/>
      <c r="B933" s="5"/>
      <c r="C933" s="154"/>
      <c r="D933" s="5"/>
      <c r="E933" s="154"/>
      <c r="F933" s="5"/>
      <c r="G933" s="5"/>
    </row>
    <row r="934" spans="1:7" ht="12.75">
      <c r="A934" s="5"/>
      <c r="B934" s="5"/>
      <c r="C934" s="154"/>
      <c r="D934" s="5"/>
      <c r="E934" s="154"/>
      <c r="F934" s="5"/>
      <c r="G934" s="5"/>
    </row>
    <row r="935" spans="1:7" ht="12.75">
      <c r="A935" s="5"/>
      <c r="B935" s="5"/>
      <c r="C935" s="154"/>
      <c r="D935" s="5"/>
      <c r="E935" s="154"/>
      <c r="F935" s="5"/>
      <c r="G935" s="5"/>
    </row>
    <row r="936" spans="1:7" ht="12.75">
      <c r="A936" s="5"/>
      <c r="B936" s="5"/>
      <c r="C936" s="154"/>
      <c r="D936" s="5"/>
      <c r="E936" s="154"/>
      <c r="F936" s="5"/>
      <c r="G936" s="5"/>
    </row>
    <row r="937" spans="1:7" ht="12.75">
      <c r="A937" s="5"/>
      <c r="B937" s="5"/>
      <c r="C937" s="154"/>
      <c r="D937" s="5"/>
      <c r="E937" s="154"/>
      <c r="F937" s="5"/>
      <c r="G937" s="5"/>
    </row>
    <row r="938" spans="1:7" ht="12.75">
      <c r="A938" s="5"/>
      <c r="B938" s="5"/>
      <c r="C938" s="154"/>
      <c r="D938" s="5"/>
      <c r="E938" s="154"/>
      <c r="F938" s="5"/>
      <c r="G938" s="5"/>
    </row>
    <row r="939" spans="1:7" ht="12.75">
      <c r="A939" s="5"/>
      <c r="B939" s="5"/>
      <c r="C939" s="154"/>
      <c r="D939" s="5"/>
      <c r="E939" s="154"/>
      <c r="F939" s="5"/>
      <c r="G939" s="5"/>
    </row>
    <row r="940" spans="1:7" ht="12.75">
      <c r="A940" s="5"/>
      <c r="B940" s="5"/>
      <c r="C940" s="154"/>
      <c r="D940" s="5"/>
      <c r="E940" s="154"/>
      <c r="F940" s="5"/>
      <c r="G940" s="5"/>
    </row>
    <row r="941" spans="1:7" ht="12.75">
      <c r="A941" s="5"/>
      <c r="B941" s="5"/>
      <c r="C941" s="154"/>
      <c r="D941" s="5"/>
      <c r="E941" s="154"/>
      <c r="F941" s="5"/>
      <c r="G941" s="5"/>
    </row>
    <row r="942" spans="1:7" ht="12.75">
      <c r="A942" s="5"/>
      <c r="B942" s="5"/>
      <c r="C942" s="154"/>
      <c r="D942" s="5"/>
      <c r="E942" s="154"/>
      <c r="F942" s="5"/>
      <c r="G942" s="5"/>
    </row>
    <row r="943" spans="1:7" ht="12.75">
      <c r="A943" s="5"/>
      <c r="B943" s="5"/>
      <c r="C943" s="154"/>
      <c r="D943" s="5"/>
      <c r="E943" s="154"/>
      <c r="F943" s="5"/>
      <c r="G943" s="5"/>
    </row>
    <row r="944" spans="1:7" ht="12.75">
      <c r="A944" s="5"/>
      <c r="B944" s="5"/>
      <c r="C944" s="154"/>
      <c r="D944" s="5"/>
      <c r="E944" s="154"/>
      <c r="F944" s="5"/>
      <c r="G944" s="5"/>
    </row>
    <row r="945" spans="1:7" ht="12.75">
      <c r="A945" s="5"/>
      <c r="B945" s="5"/>
      <c r="C945" s="154"/>
      <c r="D945" s="5"/>
      <c r="E945" s="154"/>
      <c r="F945" s="5"/>
      <c r="G945" s="5"/>
    </row>
    <row r="946" spans="1:7" ht="12.75">
      <c r="A946" s="5"/>
      <c r="B946" s="5"/>
      <c r="C946" s="154"/>
      <c r="D946" s="5"/>
      <c r="E946" s="154"/>
      <c r="F946" s="5"/>
      <c r="G946" s="5"/>
    </row>
    <row r="947" spans="1:7" ht="12.75">
      <c r="A947" s="5"/>
      <c r="B947" s="5"/>
      <c r="C947" s="154"/>
      <c r="D947" s="5"/>
      <c r="E947" s="154"/>
      <c r="F947" s="5"/>
      <c r="G947" s="5"/>
    </row>
    <row r="948" spans="1:7" ht="12.75">
      <c r="A948" s="5"/>
      <c r="B948" s="5"/>
      <c r="C948" s="154"/>
      <c r="D948" s="5"/>
      <c r="E948" s="154"/>
      <c r="F948" s="5"/>
      <c r="G948" s="5"/>
    </row>
    <row r="949" spans="1:7" ht="12.75">
      <c r="A949" s="5"/>
      <c r="B949" s="5"/>
      <c r="C949" s="154"/>
      <c r="D949" s="5"/>
      <c r="E949" s="154"/>
      <c r="F949" s="5"/>
      <c r="G949" s="5"/>
    </row>
    <row r="950" spans="1:7" ht="12.75">
      <c r="A950" s="5"/>
      <c r="B950" s="5"/>
      <c r="C950" s="154"/>
      <c r="D950" s="5"/>
      <c r="E950" s="154"/>
      <c r="F950" s="5"/>
      <c r="G950" s="5"/>
    </row>
    <row r="951" spans="1:7" ht="12.75">
      <c r="A951" s="5"/>
      <c r="B951" s="5"/>
      <c r="C951" s="154"/>
      <c r="D951" s="5"/>
      <c r="E951" s="154"/>
      <c r="F951" s="5"/>
      <c r="G951" s="5"/>
    </row>
    <row r="952" spans="1:7" ht="12.75">
      <c r="A952" s="5"/>
      <c r="B952" s="5"/>
      <c r="C952" s="154"/>
      <c r="D952" s="5"/>
      <c r="E952" s="154"/>
      <c r="F952" s="5"/>
      <c r="G952" s="5"/>
    </row>
    <row r="953" spans="1:7" ht="12.75">
      <c r="A953" s="5"/>
      <c r="B953" s="5"/>
      <c r="C953" s="154"/>
      <c r="D953" s="5"/>
      <c r="E953" s="154"/>
      <c r="F953" s="5"/>
      <c r="G953" s="5"/>
    </row>
    <row r="954" spans="1:7" ht="12.75">
      <c r="A954" s="5"/>
      <c r="B954" s="5"/>
      <c r="C954" s="154"/>
      <c r="D954" s="5"/>
      <c r="E954" s="154"/>
      <c r="F954" s="5"/>
      <c r="G954" s="5"/>
    </row>
    <row r="955" spans="1:7" ht="12.75">
      <c r="A955" s="5"/>
      <c r="B955" s="5"/>
      <c r="C955" s="154"/>
      <c r="D955" s="5"/>
      <c r="E955" s="154"/>
      <c r="F955" s="5"/>
      <c r="G955" s="5"/>
    </row>
    <row r="956" spans="1:7" ht="12.75">
      <c r="A956" s="5"/>
      <c r="B956" s="5"/>
      <c r="C956" s="154"/>
      <c r="D956" s="5"/>
      <c r="E956" s="154"/>
      <c r="F956" s="5"/>
      <c r="G956" s="5"/>
    </row>
    <row r="957" spans="1:7" ht="12.75">
      <c r="A957" s="5"/>
      <c r="B957" s="5"/>
      <c r="C957" s="154"/>
      <c r="D957" s="5"/>
      <c r="E957" s="154"/>
      <c r="F957" s="5"/>
      <c r="G957" s="5"/>
    </row>
    <row r="958" spans="1:7" ht="12.75">
      <c r="A958" s="5"/>
      <c r="B958" s="5"/>
      <c r="C958" s="154"/>
      <c r="D958" s="5"/>
      <c r="E958" s="154"/>
      <c r="F958" s="5"/>
      <c r="G958" s="5"/>
    </row>
    <row r="959" spans="1:7" ht="12.75">
      <c r="A959" s="5"/>
      <c r="B959" s="5"/>
      <c r="C959" s="154"/>
      <c r="D959" s="5"/>
      <c r="E959" s="154"/>
      <c r="F959" s="5"/>
      <c r="G959" s="5"/>
    </row>
    <row r="960" spans="1:7" ht="12.75">
      <c r="A960" s="5"/>
      <c r="B960" s="5"/>
      <c r="C960" s="154"/>
      <c r="D960" s="5"/>
      <c r="E960" s="154"/>
      <c r="F960" s="5"/>
      <c r="G960" s="5"/>
    </row>
    <row r="961" spans="1:7" ht="12.75">
      <c r="A961" s="5"/>
      <c r="B961" s="5"/>
      <c r="C961" s="154"/>
      <c r="D961" s="5"/>
      <c r="E961" s="154"/>
      <c r="F961" s="5"/>
      <c r="G961" s="5"/>
    </row>
    <row r="962" spans="1:7" ht="12.75">
      <c r="A962" s="5"/>
      <c r="B962" s="5"/>
      <c r="C962" s="154"/>
      <c r="D962" s="5"/>
      <c r="E962" s="154"/>
      <c r="F962" s="5"/>
      <c r="G962" s="5"/>
    </row>
    <row r="963" spans="1:7" ht="12.75">
      <c r="A963" s="5"/>
      <c r="B963" s="5"/>
      <c r="C963" s="154"/>
      <c r="D963" s="5"/>
      <c r="E963" s="154"/>
      <c r="F963" s="5"/>
      <c r="G963" s="5"/>
    </row>
    <row r="964" spans="1:7" ht="12.75">
      <c r="A964" s="5"/>
      <c r="B964" s="5"/>
      <c r="C964" s="154"/>
      <c r="D964" s="5"/>
      <c r="E964" s="154"/>
      <c r="F964" s="5"/>
      <c r="G964" s="5"/>
    </row>
    <row r="965" spans="1:7" ht="12.75">
      <c r="A965" s="5"/>
      <c r="B965" s="5"/>
      <c r="C965" s="154"/>
      <c r="D965" s="5"/>
      <c r="E965" s="154"/>
      <c r="F965" s="5"/>
      <c r="G965" s="5"/>
    </row>
    <row r="966" spans="1:7" ht="12.75">
      <c r="A966" s="5"/>
      <c r="B966" s="5"/>
      <c r="C966" s="154"/>
      <c r="D966" s="5"/>
      <c r="E966" s="154"/>
      <c r="F966" s="5"/>
      <c r="G966" s="5"/>
    </row>
    <row r="967" spans="1:7" ht="12.75">
      <c r="A967" s="5"/>
      <c r="B967" s="5"/>
      <c r="C967" s="154"/>
      <c r="D967" s="5"/>
      <c r="E967" s="154"/>
      <c r="F967" s="5"/>
      <c r="G967" s="5"/>
    </row>
    <row r="968" spans="1:7" ht="12.75">
      <c r="A968" s="5"/>
      <c r="B968" s="5"/>
      <c r="C968" s="154"/>
      <c r="D968" s="5"/>
      <c r="E968" s="154"/>
      <c r="F968" s="5"/>
      <c r="G968" s="5"/>
    </row>
    <row r="969" spans="1:7" ht="12.75">
      <c r="A969" s="5"/>
      <c r="B969" s="5"/>
      <c r="C969" s="154"/>
      <c r="D969" s="5"/>
      <c r="E969" s="154"/>
      <c r="F969" s="5"/>
      <c r="G969" s="5"/>
    </row>
    <row r="970" spans="1:7" ht="12.75">
      <c r="A970" s="5"/>
      <c r="B970" s="5"/>
      <c r="C970" s="154"/>
      <c r="D970" s="5"/>
      <c r="E970" s="154"/>
      <c r="F970" s="5"/>
      <c r="G970" s="5"/>
    </row>
    <row r="971" spans="1:7" ht="12.75">
      <c r="A971" s="5"/>
      <c r="B971" s="5"/>
      <c r="C971" s="154"/>
      <c r="D971" s="5"/>
      <c r="E971" s="154"/>
      <c r="F971" s="5"/>
      <c r="G971" s="5"/>
    </row>
    <row r="972" spans="1:7" ht="12.75">
      <c r="A972" s="5"/>
      <c r="B972" s="5"/>
      <c r="C972" s="154"/>
      <c r="D972" s="5"/>
      <c r="E972" s="154"/>
      <c r="F972" s="5"/>
      <c r="G972" s="5"/>
    </row>
    <row r="973" spans="1:7" ht="12.75">
      <c r="A973" s="5"/>
      <c r="B973" s="5"/>
      <c r="C973" s="154"/>
      <c r="D973" s="5"/>
      <c r="E973" s="154"/>
      <c r="F973" s="5"/>
      <c r="G973" s="5"/>
    </row>
    <row r="974" spans="1:7" ht="12.75">
      <c r="A974" s="5"/>
      <c r="B974" s="5"/>
      <c r="C974" s="154"/>
      <c r="D974" s="5"/>
      <c r="E974" s="154"/>
      <c r="F974" s="5"/>
      <c r="G974" s="5"/>
    </row>
    <row r="975" spans="1:7" ht="12.75">
      <c r="A975" s="5"/>
      <c r="B975" s="5"/>
      <c r="C975" s="154"/>
      <c r="D975" s="5"/>
      <c r="E975" s="154"/>
      <c r="F975" s="5"/>
      <c r="G975" s="5"/>
    </row>
    <row r="976" spans="1:7" ht="12.75">
      <c r="A976" s="5"/>
      <c r="B976" s="5"/>
      <c r="C976" s="154"/>
      <c r="D976" s="5"/>
      <c r="E976" s="154"/>
      <c r="F976" s="5"/>
      <c r="G976" s="5"/>
    </row>
    <row r="977" spans="1:7" ht="12.75">
      <c r="A977" s="5"/>
      <c r="B977" s="5"/>
      <c r="C977" s="154"/>
      <c r="D977" s="5"/>
      <c r="E977" s="154"/>
      <c r="F977" s="5"/>
      <c r="G977" s="5"/>
    </row>
    <row r="978" spans="1:7" ht="12.75">
      <c r="A978" s="5"/>
      <c r="B978" s="5"/>
      <c r="C978" s="154"/>
      <c r="D978" s="5"/>
      <c r="E978" s="154"/>
      <c r="F978" s="5"/>
      <c r="G978" s="5"/>
    </row>
    <row r="979" spans="1:7" ht="12.75">
      <c r="A979" s="5"/>
      <c r="B979" s="5"/>
      <c r="C979" s="154"/>
      <c r="D979" s="5"/>
      <c r="E979" s="154"/>
      <c r="F979" s="5"/>
      <c r="G979" s="5"/>
    </row>
    <row r="980" spans="1:7" ht="12.75">
      <c r="A980" s="5"/>
      <c r="B980" s="5"/>
      <c r="C980" s="154"/>
      <c r="D980" s="5"/>
      <c r="E980" s="154"/>
      <c r="F980" s="5"/>
      <c r="G980" s="5"/>
    </row>
    <row r="981" spans="1:7" ht="12.75">
      <c r="A981" s="5"/>
      <c r="B981" s="5"/>
      <c r="C981" s="154"/>
      <c r="D981" s="5"/>
      <c r="E981" s="154"/>
      <c r="F981" s="5"/>
      <c r="G981" s="5"/>
    </row>
    <row r="982" spans="1:7" ht="12.75">
      <c r="A982" s="5"/>
      <c r="B982" s="5"/>
      <c r="C982" s="154"/>
      <c r="D982" s="5"/>
      <c r="E982" s="154"/>
      <c r="F982" s="5"/>
      <c r="G982" s="5"/>
    </row>
    <row r="983" spans="1:7" ht="12.75">
      <c r="A983" s="5"/>
      <c r="B983" s="5"/>
      <c r="C983" s="154"/>
      <c r="D983" s="5"/>
      <c r="E983" s="154"/>
      <c r="F983" s="5"/>
      <c r="G983" s="5"/>
    </row>
    <row r="984" spans="1:7" ht="12.75">
      <c r="A984" s="5"/>
      <c r="B984" s="5"/>
      <c r="C984" s="154"/>
      <c r="D984" s="5"/>
      <c r="E984" s="154"/>
      <c r="F984" s="5"/>
      <c r="G984" s="5"/>
    </row>
    <row r="985" spans="1:7" ht="12.75">
      <c r="A985" s="5"/>
      <c r="B985" s="5"/>
      <c r="C985" s="154"/>
      <c r="D985" s="5"/>
      <c r="E985" s="154"/>
      <c r="F985" s="5"/>
      <c r="G985" s="5"/>
    </row>
    <row r="986" spans="1:7" ht="12.75">
      <c r="A986" s="5"/>
      <c r="B986" s="5"/>
      <c r="C986" s="154"/>
      <c r="D986" s="5"/>
      <c r="E986" s="154"/>
      <c r="F986" s="5"/>
      <c r="G986" s="5"/>
    </row>
    <row r="987" spans="1:7" ht="12.75">
      <c r="A987" s="5"/>
      <c r="B987" s="5"/>
      <c r="C987" s="154"/>
      <c r="D987" s="5"/>
      <c r="E987" s="154"/>
      <c r="F987" s="5"/>
      <c r="G987" s="5"/>
    </row>
    <row r="988" spans="1:7" ht="12.75">
      <c r="A988" s="5"/>
      <c r="B988" s="5"/>
      <c r="C988" s="154"/>
      <c r="D988" s="5"/>
      <c r="E988" s="154"/>
      <c r="F988" s="5"/>
      <c r="G988" s="5"/>
    </row>
    <row r="989" spans="1:7" ht="12.75">
      <c r="A989" s="5"/>
      <c r="B989" s="5"/>
      <c r="C989" s="154"/>
      <c r="D989" s="5"/>
      <c r="E989" s="154"/>
      <c r="F989" s="5"/>
      <c r="G989" s="5"/>
    </row>
    <row r="990" spans="1:7" ht="12.75">
      <c r="A990" s="5"/>
      <c r="B990" s="5"/>
      <c r="C990" s="154"/>
      <c r="D990" s="5"/>
      <c r="E990" s="154"/>
      <c r="F990" s="5"/>
      <c r="G990" s="5"/>
    </row>
    <row r="991" spans="1:7" ht="12.75">
      <c r="A991" s="5"/>
      <c r="B991" s="5"/>
      <c r="C991" s="154"/>
      <c r="D991" s="5"/>
      <c r="E991" s="154"/>
      <c r="F991" s="5"/>
      <c r="G991" s="5"/>
    </row>
    <row r="992" spans="1:7" ht="12.75">
      <c r="A992" s="5"/>
      <c r="B992" s="5"/>
      <c r="C992" s="154"/>
      <c r="D992" s="5"/>
      <c r="E992" s="154"/>
      <c r="F992" s="5"/>
      <c r="G992" s="5"/>
    </row>
    <row r="993" spans="1:7" ht="12.75">
      <c r="A993" s="5"/>
      <c r="B993" s="5"/>
      <c r="C993" s="154"/>
      <c r="D993" s="5"/>
      <c r="E993" s="154"/>
      <c r="F993" s="5"/>
      <c r="G993" s="5"/>
    </row>
    <row r="994" spans="1:7" ht="12.75">
      <c r="A994" s="5"/>
      <c r="B994" s="5"/>
      <c r="C994" s="154"/>
      <c r="D994" s="5"/>
      <c r="E994" s="154"/>
      <c r="F994" s="5"/>
      <c r="G994" s="5"/>
    </row>
    <row r="995" spans="1:7" ht="12.75">
      <c r="A995" s="5"/>
      <c r="B995" s="5"/>
      <c r="C995" s="154"/>
      <c r="D995" s="5"/>
      <c r="E995" s="154"/>
      <c r="F995" s="5"/>
      <c r="G995" s="5"/>
    </row>
    <row r="996" spans="1:7" ht="12.75">
      <c r="A996" s="5"/>
      <c r="B996" s="5"/>
      <c r="C996" s="154"/>
      <c r="D996" s="5"/>
      <c r="E996" s="154"/>
      <c r="F996" s="5"/>
      <c r="G996" s="5"/>
    </row>
    <row r="997" spans="1:7" ht="12.75">
      <c r="A997" s="5"/>
      <c r="B997" s="5"/>
      <c r="C997" s="154"/>
      <c r="D997" s="5"/>
      <c r="E997" s="154"/>
      <c r="F997" s="5"/>
      <c r="G997" s="5"/>
    </row>
    <row r="998" spans="1:7" ht="12.75">
      <c r="A998" s="5"/>
      <c r="B998" s="5"/>
      <c r="C998" s="154"/>
      <c r="D998" s="5"/>
      <c r="E998" s="154"/>
      <c r="F998" s="5"/>
      <c r="G998" s="5"/>
    </row>
    <row r="999" spans="1:7" ht="12.75">
      <c r="A999" s="5"/>
      <c r="B999" s="5"/>
      <c r="C999" s="154"/>
      <c r="D999" s="5"/>
      <c r="E999" s="154"/>
      <c r="F999" s="5"/>
      <c r="G999" s="5"/>
    </row>
    <row r="1000" spans="1:7" ht="12.75">
      <c r="A1000" s="5"/>
      <c r="B1000" s="5"/>
      <c r="C1000" s="154"/>
      <c r="D1000" s="5"/>
      <c r="E1000" s="154"/>
      <c r="F1000" s="5"/>
      <c r="G1000" s="5"/>
    </row>
    <row r="1001" spans="1:7" ht="12.75">
      <c r="A1001" s="5"/>
      <c r="B1001" s="5"/>
      <c r="C1001" s="154"/>
      <c r="D1001" s="5"/>
      <c r="E1001" s="154"/>
      <c r="F1001" s="5"/>
      <c r="G1001" s="5"/>
    </row>
    <row r="1002" spans="1:7" ht="12.75">
      <c r="A1002" s="5"/>
      <c r="B1002" s="5"/>
      <c r="C1002" s="154"/>
      <c r="D1002" s="5"/>
      <c r="E1002" s="154"/>
      <c r="F1002" s="5"/>
      <c r="G1002" s="5"/>
    </row>
    <row r="1003" spans="1:7" ht="12.75">
      <c r="A1003" s="5"/>
      <c r="B1003" s="5"/>
      <c r="C1003" s="154"/>
      <c r="D1003" s="5"/>
      <c r="E1003" s="154"/>
      <c r="F1003" s="5"/>
      <c r="G1003" s="5"/>
    </row>
  </sheetData>
  <mergeCells count="5">
    <mergeCell ref="A1:N1"/>
    <mergeCell ref="A2:N2"/>
    <mergeCell ref="I3:J3"/>
    <mergeCell ref="K3:L3"/>
    <mergeCell ref="M3:N3"/>
  </mergeCell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ErrorMessage="1" xr:uid="{00000000-0002-0000-0800-000000000000}">
          <x14:formula1>
            <xm:f>'Target Precision'!$O$9:$O$10</xm:f>
          </x14:formula1>
          <xm:sqref>C6</xm:sqref>
        </x14:dataValidation>
        <x14:dataValidation type="list" allowBlank="1" showErrorMessage="1" xr:uid="{00000000-0002-0000-0800-000001000000}">
          <x14:formula1>
            <xm:f>'Target Precision'!$O$5:$O$7</xm:f>
          </x14:formula1>
          <xm:sqref>E6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About</vt:lpstr>
      <vt:lpstr>Velocity</vt:lpstr>
      <vt:lpstr>AvB Velocity</vt:lpstr>
      <vt:lpstr>X-Y Variance</vt:lpstr>
      <vt:lpstr>Target Precision</vt:lpstr>
      <vt:lpstr>Precision – known POA</vt:lpstr>
      <vt:lpstr>AvB Target</vt:lpstr>
      <vt:lpstr>2-Shot BPC</vt:lpstr>
      <vt:lpstr>Extreme Spread</vt:lpstr>
      <vt:lpstr>Applied σ</vt:lpstr>
      <vt:lpstr>cG</vt:lpstr>
      <vt:lpstr>NumSamples</vt:lpstr>
      <vt:lpstr>Variance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Bookstaber</cp:lastModifiedBy>
  <dcterms:created xsi:type="dcterms:W3CDTF">2024-06-02T02:25:45Z</dcterms:created>
  <dcterms:modified xsi:type="dcterms:W3CDTF">2024-06-02T02:25:45Z</dcterms:modified>
</cp:coreProperties>
</file>