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_metadata" sheetId="1" r:id="rId4"/>
    <sheet state="visible" name="t01_produccion_mundial_pesca_ac" sheetId="2" r:id="rId5"/>
    <sheet state="visible" name="g01_pesca_marina_paises" sheetId="3" r:id="rId6"/>
    <sheet state="visible" name="g01_pesca_continental_paises" sheetId="4" r:id="rId7"/>
    <sheet state="visible" name="g02_evolucion_produccion_mundia" sheetId="5" r:id="rId8"/>
    <sheet state="visible" name="g03_exportaciones_por_sectores_" sheetId="6" r:id="rId9"/>
    <sheet state="visible" name="g03_evolucion_exportaciones_pes" sheetId="7" r:id="rId10"/>
    <sheet state="visible" name="g04_produccion_acuicultura_arge" sheetId="8" r:id="rId11"/>
    <sheet state="visible" name="g05_evolucion_empleo_registrado" sheetId="9" r:id="rId12"/>
    <sheet state="visible" name="g06_empleo_OEDE" sheetId="10" r:id="rId13"/>
    <sheet state="visible" name="g07_evolucion_desembarques_puer" sheetId="11" r:id="rId14"/>
    <sheet state="visible" name="g08_evolucion_capturas_marinas_" sheetId="12" r:id="rId15"/>
    <sheet state="visible" name="g09_capturas_maximas_permisible" sheetId="13" r:id="rId16"/>
    <sheet state="visible" name="g10_evolucion_desembarques_por_" sheetId="14" r:id="rId17"/>
    <sheet state="visible" name="g11_exportaciones_pesqueras_202" sheetId="15" r:id="rId18"/>
    <sheet state="visible" name="g12_evolucion_exportaciones_pes" sheetId="16" r:id="rId19"/>
    <sheet state="visible" name="g13_evolucion_precios_int_espec" sheetId="17" r:id="rId20"/>
    <sheet state="visible" name="g14_evolucion_desembarques_segu" sheetId="18" r:id="rId21"/>
  </sheets>
  <definedNames/>
  <calcPr/>
</workbook>
</file>

<file path=xl/sharedStrings.xml><?xml version="1.0" encoding="utf-8"?>
<sst xmlns="http://schemas.openxmlformats.org/spreadsheetml/2006/main" count="483" uniqueCount="235">
  <si>
    <t>ID</t>
  </si>
  <si>
    <t>sheet_name</t>
  </si>
  <si>
    <t>dataset_name</t>
  </si>
  <si>
    <t>source</t>
  </si>
  <si>
    <t>source_url</t>
  </si>
  <si>
    <t>unidad</t>
  </si>
  <si>
    <t>t01</t>
  </si>
  <si>
    <t>t01_produccion_mundial_pesca_ac</t>
  </si>
  <si>
    <t>Produccion mundial de la pesca y acuicultura (2020)</t>
  </si>
  <si>
    <t>FAO. 2022. El estado mundial de la pesca y la acuicultura 2022. Hacia la transformación azul. Roma, FAO.</t>
  </si>
  <si>
    <t>https://doi.org/10.4060/cc0461es</t>
  </si>
  <si>
    <t>g01</t>
  </si>
  <si>
    <t>g01_pesca_marina_paises</t>
  </si>
  <si>
    <t>g01_pesca_continental_paises</t>
  </si>
  <si>
    <t>g02</t>
  </si>
  <si>
    <t>g02_evolucion_produccion_mundia</t>
  </si>
  <si>
    <t>toneladas</t>
  </si>
  <si>
    <t>g03</t>
  </si>
  <si>
    <t>g03_exportaciones_por_sectores_</t>
  </si>
  <si>
    <t>Exportaciones por complejos exportadores. Años 1993-2023</t>
  </si>
  <si>
    <t>g03_evolucion_exportaciones_pes</t>
  </si>
  <si>
    <t>g04</t>
  </si>
  <si>
    <t>g04_produccion_acuicultura_arge</t>
  </si>
  <si>
    <t>g05</t>
  </si>
  <si>
    <t>g05_evolucion_empleo_registrado</t>
  </si>
  <si>
    <t>Empleo registrado del sector privado - según rama de actividad En puestos de trabajo - Promedios anuales.</t>
  </si>
  <si>
    <t>Fuente: Observatorio de Empleo y Dinámica Empresarial, MTEySS en base a SIPA. (https://docs.google.com/spreadsheets/d/1U5z4Kkld9GheOExmluPXO4bLKVWjiMWv/edit#gid=642793082)</t>
  </si>
  <si>
    <t>g06</t>
  </si>
  <si>
    <t>g06_empleo_OEDE</t>
  </si>
  <si>
    <t>g07</t>
  </si>
  <si>
    <t>g07_evolucion_desembarques_puer</t>
  </si>
  <si>
    <t>g08</t>
  </si>
  <si>
    <t>g08_evolucion_capturas_marinas_</t>
  </si>
  <si>
    <t>Evolucion capturas en argentina.</t>
  </si>
  <si>
    <t>SPyA</t>
  </si>
  <si>
    <t>g09</t>
  </si>
  <si>
    <t>g09_capturas_maximas_permisible</t>
  </si>
  <si>
    <t>Capturas máximas permisibles Merluza hubbsi</t>
  </si>
  <si>
    <t>g10</t>
  </si>
  <si>
    <t>g10_evolucion_desembarques_por_</t>
  </si>
  <si>
    <t>g11</t>
  </si>
  <si>
    <t>g11_exportaciones_pesqueras_202</t>
  </si>
  <si>
    <t>g12</t>
  </si>
  <si>
    <t>g12_evolucion_exportaciones_pes</t>
  </si>
  <si>
    <t>Evolución exportaciones pesqueras en millones de dólares</t>
  </si>
  <si>
    <t>g13</t>
  </si>
  <si>
    <t>g13_evolucion_precios_int_espec</t>
  </si>
  <si>
    <t>Precio internacional</t>
  </si>
  <si>
    <t>USD FOB/tn</t>
  </si>
  <si>
    <t>g14</t>
  </si>
  <si>
    <t>g14_evolucion_desembarques_segu</t>
  </si>
  <si>
    <t>Desembarques por año por flota</t>
  </si>
  <si>
    <t>Fuente: Estadísticas de la Pesca Marina en Argentina, 2012.</t>
  </si>
  <si>
    <t>Pesca de captura</t>
  </si>
  <si>
    <t>Continental</t>
  </si>
  <si>
    <t>Marina</t>
  </si>
  <si>
    <t>Total</t>
  </si>
  <si>
    <t>Acuicultura</t>
  </si>
  <si>
    <t>Algas</t>
  </si>
  <si>
    <t xml:space="preserve">Acuicultura marina </t>
  </si>
  <si>
    <t>Resto</t>
  </si>
  <si>
    <t>Pesca de captura + Acuicultura</t>
  </si>
  <si>
    <t>Pesca de captura + Acuicultura + Algas</t>
  </si>
  <si>
    <t>País o territorio</t>
  </si>
  <si>
    <t>Decenio de 1980</t>
  </si>
  <si>
    <t>Decenio de 1990</t>
  </si>
  <si>
    <t>Decenio de 2000</t>
  </si>
  <si>
    <t>Decenio de 2010</t>
  </si>
  <si>
    <t>Porcentaje del total (2020)</t>
  </si>
  <si>
    <t>China</t>
  </si>
  <si>
    <t>Indonesia</t>
  </si>
  <si>
    <t>Perú (total)</t>
  </si>
  <si>
    <t>Perú (excluida la anchoveta)</t>
  </si>
  <si>
    <t>Federación de Rusia</t>
  </si>
  <si>
    <t>Estados Unidos de América</t>
  </si>
  <si>
    <t>India</t>
  </si>
  <si>
    <t>Viet Nam</t>
  </si>
  <si>
    <t>Japón</t>
  </si>
  <si>
    <t>Noruega</t>
  </si>
  <si>
    <t>Chile (total)</t>
  </si>
  <si>
    <t>Chile (excluida la anchoveta)</t>
  </si>
  <si>
    <t>Filipinas</t>
  </si>
  <si>
    <t>Tailandia</t>
  </si>
  <si>
    <t>Malasia</t>
  </si>
  <si>
    <t>República de Corea</t>
  </si>
  <si>
    <t>Marruecos</t>
  </si>
  <si>
    <t>México</t>
  </si>
  <si>
    <t>Islandia</t>
  </si>
  <si>
    <t>Myanmar</t>
  </si>
  <si>
    <t>Argentina</t>
  </si>
  <si>
    <t>España</t>
  </si>
  <si>
    <t>Omán</t>
  </si>
  <si>
    <t>Dinamarca</t>
  </si>
  <si>
    <t>Canadá</t>
  </si>
  <si>
    <t>Irán (República Islámica del)</t>
  </si>
  <si>
    <t>Bangladesh</t>
  </si>
  <si>
    <t>Total de los 25 productores principales</t>
  </si>
  <si>
    <t>Total del resto de los productores</t>
  </si>
  <si>
    <t>Total mundial</t>
  </si>
  <si>
    <t>País</t>
  </si>
  <si>
    <t>Uganda</t>
  </si>
  <si>
    <t>Camboya</t>
  </si>
  <si>
    <t>República Unida de Tanzania</t>
  </si>
  <si>
    <t>Nigeria</t>
  </si>
  <si>
    <t>Egipto</t>
  </si>
  <si>
    <t>Brasil</t>
  </si>
  <si>
    <t>República Democrática del Congo</t>
  </si>
  <si>
    <t>Malawi</t>
  </si>
  <si>
    <t>Pakistán</t>
  </si>
  <si>
    <t>Malí</t>
  </si>
  <si>
    <t>Chad</t>
  </si>
  <si>
    <t>Zambia</t>
  </si>
  <si>
    <t>Kenya</t>
  </si>
  <si>
    <t>Mozambique</t>
  </si>
  <si>
    <t>Principales 25 productores</t>
  </si>
  <si>
    <t>Todos los productores</t>
  </si>
  <si>
    <t>Capturas en aguas continentales, por región</t>
  </si>
  <si>
    <t>Asia</t>
  </si>
  <si>
    <t>África</t>
  </si>
  <si>
    <t>Américas</t>
  </si>
  <si>
    <t>Europa</t>
  </si>
  <si>
    <t>Oceanía</t>
  </si>
  <si>
    <t>Otros</t>
  </si>
  <si>
    <t>—</t>
  </si>
  <si>
    <t>Entity</t>
  </si>
  <si>
    <t>Año</t>
  </si>
  <si>
    <t>World</t>
  </si>
  <si>
    <t>Complejo pesquero</t>
  </si>
  <si>
    <t>Complejo carnes (bovino)</t>
  </si>
  <si>
    <t>total exportaciones</t>
  </si>
  <si>
    <t>PRECIO INTERNACIONAL (USD FOB/tn)</t>
  </si>
  <si>
    <t>Merluza hubbsi</t>
  </si>
  <si>
    <t>Langostino</t>
  </si>
  <si>
    <t>Calamar</t>
  </si>
  <si>
    <t>Otras especies</t>
  </si>
  <si>
    <t>Millones de dólares</t>
  </si>
  <si>
    <t>Toneladas</t>
  </si>
  <si>
    <t>Producción acuicola</t>
  </si>
  <si>
    <t>Pesca y recolección</t>
  </si>
  <si>
    <t>Servicios</t>
  </si>
  <si>
    <t>Elaboración</t>
  </si>
  <si>
    <t>Rama de actividad</t>
  </si>
  <si>
    <t>Remuneración (pesos)</t>
  </si>
  <si>
    <t>Extraccion de petroleo y gas</t>
  </si>
  <si>
    <t>Transporte aéreo</t>
  </si>
  <si>
    <t>Extraccion de minerales metaliferos</t>
  </si>
  <si>
    <t>Transporte marítimo y fluvial</t>
  </si>
  <si>
    <t>Productos de petróleo</t>
  </si>
  <si>
    <t>Intermediacion financiera</t>
  </si>
  <si>
    <t>Electricidad, gas y agua</t>
  </si>
  <si>
    <t>Pesca y actividades relacionadas</t>
  </si>
  <si>
    <t>Productos químicos</t>
  </si>
  <si>
    <t>Actividades de informática</t>
  </si>
  <si>
    <t>Investigación y desarrollo</t>
  </si>
  <si>
    <t>Captación, depuración y distribución de agua</t>
  </si>
  <si>
    <t>Metales comunes</t>
  </si>
  <si>
    <t>Tabaco</t>
  </si>
  <si>
    <t>Automotores</t>
  </si>
  <si>
    <t>Explotacion de otras minas y canteras</t>
  </si>
  <si>
    <t>Promedio de todas las actividades</t>
  </si>
  <si>
    <t>Otras actividades (promedio)</t>
  </si>
  <si>
    <t>PUERTO DE BUENOS AIRES</t>
  </si>
  <si>
    <t>SUBTOTAL PUERTO DE BUENOS AIRES</t>
  </si>
  <si>
    <t>BUENOS AIRES</t>
  </si>
  <si>
    <t>BAHIA BLANCA</t>
  </si>
  <si>
    <t>GENERAL LAVALLE</t>
  </si>
  <si>
    <t>ING WHITE</t>
  </si>
  <si>
    <t>MAR DEL PLATA</t>
  </si>
  <si>
    <t>NECOCHEA/QUEQUEN</t>
  </si>
  <si>
    <t>PUNTA LARA</t>
  </si>
  <si>
    <t>ROSALES</t>
  </si>
  <si>
    <t>RIO SALADO</t>
  </si>
  <si>
    <t>SAN CLEMENTE DEL TUYÚ</t>
  </si>
  <si>
    <t>OTROS PUERTOS de BA</t>
  </si>
  <si>
    <t>SUBTOTAL BUENOS AIRES</t>
  </si>
  <si>
    <t>SAN ANTONIO ESTE</t>
  </si>
  <si>
    <t>RIO NEGRO</t>
  </si>
  <si>
    <t>SAN ANTONIO OESTE</t>
  </si>
  <si>
    <t>SUBTOTAL RIO NEGRO</t>
  </si>
  <si>
    <t>CHUBUT</t>
  </si>
  <si>
    <t>CALETA CORDOVA</t>
  </si>
  <si>
    <t>CAMARONES</t>
  </si>
  <si>
    <t>COMODORO RIVADAVIA</t>
  </si>
  <si>
    <t>PUERTO MADRYN</t>
  </si>
  <si>
    <t>PUNTA COLORADA</t>
  </si>
  <si>
    <t>RAWSON</t>
  </si>
  <si>
    <t>SUBTOTAL CHUBUT</t>
  </si>
  <si>
    <t>CALETA OLIVIA/PAULA</t>
  </si>
  <si>
    <t>SANTA CRUZ</t>
  </si>
  <si>
    <t>PUERTO DESEADO</t>
  </si>
  <si>
    <t>PUNTA QUILLA</t>
  </si>
  <si>
    <t>PUERTO SAN JULIÁN</t>
  </si>
  <si>
    <t>SUBTOTAL SANTA CRUZ</t>
  </si>
  <si>
    <t>ALMANZA</t>
  </si>
  <si>
    <t>TIERRA DEL FUEGO</t>
  </si>
  <si>
    <t>USHUAIA</t>
  </si>
  <si>
    <t>SUBTOTAL TIERRA DEL FUEGO</t>
  </si>
  <si>
    <t>OTROS PUERTOS</t>
  </si>
  <si>
    <t>SUBTOTAL OTROS PUERTOS</t>
  </si>
  <si>
    <t>TOTAL</t>
  </si>
  <si>
    <t>Buenos Aires</t>
  </si>
  <si>
    <t>Rio Negro</t>
  </si>
  <si>
    <t>Chubut</t>
  </si>
  <si>
    <t>Santa Cruz</t>
  </si>
  <si>
    <t>Tierra del Fuego</t>
  </si>
  <si>
    <t>Otros puertos</t>
  </si>
  <si>
    <t>Capturas marinas</t>
  </si>
  <si>
    <t>CMP Merluza hubbsi</t>
  </si>
  <si>
    <t xml:space="preserve">Norte </t>
  </si>
  <si>
    <t>Sur</t>
  </si>
  <si>
    <t>CMP total</t>
  </si>
  <si>
    <t>Captura Total</t>
  </si>
  <si>
    <t>Nota: RESOLUCIÓN 02 (14-03-01) Aprueba el Regimen General de Cuotas Individuales Transferibles de Captura</t>
  </si>
  <si>
    <t>Peces</t>
  </si>
  <si>
    <t>Crustáceos</t>
  </si>
  <si>
    <t>Moluscos</t>
  </si>
  <si>
    <t xml:space="preserve">Merluza </t>
  </si>
  <si>
    <t>Merluza h</t>
  </si>
  <si>
    <t xml:space="preserve">Langostino </t>
  </si>
  <si>
    <t>Fresqueros</t>
  </si>
  <si>
    <t>Congeladores</t>
  </si>
  <si>
    <t>Rada o Ria</t>
  </si>
  <si>
    <t>Costeros</t>
  </si>
  <si>
    <t>Fresqueros altura</t>
  </si>
  <si>
    <t>Subtotal fresqueros</t>
  </si>
  <si>
    <t>Arrastreros</t>
  </si>
  <si>
    <t>Palangreros</t>
  </si>
  <si>
    <t>Tangoneros</t>
  </si>
  <si>
    <t>Surimeros</t>
  </si>
  <si>
    <t>Poteros Charteados</t>
  </si>
  <si>
    <t>Poteros Nacionales</t>
  </si>
  <si>
    <t>Poteros totales</t>
  </si>
  <si>
    <t>Tramperos</t>
  </si>
  <si>
    <t>Otras artes</t>
  </si>
  <si>
    <t>Subtotal congeladores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</si>
</sst>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#,##0.0;[Red]\-#,##0.0"/>
    <numFmt numFmtId="166" formatCode="#,##0.000"/>
    <numFmt numFmtId="167" formatCode="0.0%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  <name val="Arial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9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2" numFmtId="0" xfId="0" applyFont="1"/>
    <xf borderId="0" fillId="0" fontId="2" numFmtId="4" xfId="0" applyFont="1" applyNumberFormat="1"/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2" numFmtId="3" xfId="0" applyAlignment="1" applyFont="1" applyNumberFormat="1">
      <alignment readingOrder="0"/>
    </xf>
    <xf borderId="0" fillId="0" fontId="2" numFmtId="2" xfId="0" applyFont="1" applyNumberFormat="1"/>
    <xf borderId="0" fillId="0" fontId="2" numFmtId="3" xfId="0" applyFont="1" applyNumberFormat="1"/>
    <xf borderId="0" fillId="0" fontId="2" numFmtId="1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64" xfId="0" applyAlignment="1" applyFont="1" applyNumberFormat="1">
      <alignment horizontal="right" shrinkToFit="0" vertical="bottom" wrapText="1"/>
    </xf>
    <xf borderId="0" fillId="0" fontId="6" numFmtId="165" xfId="0" applyAlignment="1" applyFont="1" applyNumberFormat="1">
      <alignment horizontal="right" shrinkToFit="0" vertical="bottom" wrapText="1"/>
    </xf>
    <xf borderId="0" fillId="0" fontId="6" numFmtId="164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right" vertical="bottom"/>
    </xf>
    <xf borderId="0" fillId="0" fontId="6" numFmtId="4" xfId="0" applyAlignment="1" applyFont="1" applyNumberFormat="1">
      <alignment vertical="bottom"/>
    </xf>
    <xf borderId="0" fillId="0" fontId="6" numFmtId="165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2" numFmtId="164" xfId="0" applyFont="1" applyNumberFormat="1"/>
    <xf borderId="0" fillId="0" fontId="2" numFmtId="165" xfId="0" applyFont="1" applyNumberForma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2" fontId="8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right" vertical="top"/>
    </xf>
    <xf borderId="0" fillId="0" fontId="5" numFmtId="167" xfId="0" applyAlignment="1" applyFont="1" applyNumberFormat="1">
      <alignment horizontal="right" vertical="bottom"/>
    </xf>
    <xf borderId="0" fillId="2" fontId="6" numFmtId="0" xfId="0" applyAlignment="1" applyFont="1">
      <alignment horizontal="right" vertical="bottom"/>
    </xf>
    <xf borderId="0" fillId="3" fontId="6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top"/>
    </xf>
    <xf borderId="0" fillId="0" fontId="4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complejo pesquero vs. Exportaciones por complejos exportadores. Años 1993-2023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g03_exportaciones_por_sectores_!$B$1:$B$2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g03_exportaciones_por_sectores_!$A$3:$A$32</c:f>
            </c:strRef>
          </c:cat>
          <c:val>
            <c:numRef>
              <c:f>g03_exportaciones_por_sectores_!$B$3:$B$32</c:f>
              <c:numCache/>
            </c:numRef>
          </c:val>
          <c:smooth val="0"/>
        </c:ser>
        <c:axId val="1631594064"/>
        <c:axId val="2109695378"/>
      </c:lineChart>
      <c:catAx>
        <c:axId val="163159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Exportaciones por complejos exportadores. Años 1993-2023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695378"/>
      </c:catAx>
      <c:valAx>
        <c:axId val="210969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complejo pesquero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594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Merluza , Langostino and Calamar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g10_evolucion_desembarques_por_!$F$1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g10_evolucion_desembarques_por_!$A$2:$A$36</c:f>
            </c:strRef>
          </c:cat>
          <c:val>
            <c:numRef>
              <c:f>g10_evolucion_desembarques_por_!$F$2:$F$36</c:f>
              <c:numCache/>
            </c:numRef>
          </c:val>
          <c:smooth val="0"/>
        </c:ser>
        <c:ser>
          <c:idx val="1"/>
          <c:order val="1"/>
          <c:tx>
            <c:strRef>
              <c:f>g10_evolucion_desembarques_por_!$G$1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g10_evolucion_desembarques_por_!$A$2:$A$36</c:f>
            </c:strRef>
          </c:cat>
          <c:val>
            <c:numRef>
              <c:f>g10_evolucion_desembarques_por_!$G$2:$G$36</c:f>
              <c:numCache/>
            </c:numRef>
          </c:val>
          <c:smooth val="0"/>
        </c:ser>
        <c:ser>
          <c:idx val="2"/>
          <c:order val="2"/>
          <c:tx>
            <c:strRef>
              <c:f>g10_evolucion_desembarques_por_!$H$1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g10_evolucion_desembarques_por_!$A$2:$A$36</c:f>
            </c:strRef>
          </c:cat>
          <c:val>
            <c:numRef>
              <c:f>g10_evolucion_desembarques_por_!$H$2:$H$36</c:f>
              <c:numCache/>
            </c:numRef>
          </c:val>
          <c:smooth val="0"/>
        </c:ser>
        <c:axId val="967349608"/>
        <c:axId val="1853453795"/>
      </c:lineChart>
      <c:catAx>
        <c:axId val="96734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453795"/>
      </c:catAx>
      <c:valAx>
        <c:axId val="1853453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349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g14_evolucion_desembarques_segu!$E$1:$E$3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g14_evolucion_desembarques_segu!$A$4:$A$37</c:f>
            </c:strRef>
          </c:cat>
          <c:val>
            <c:numRef>
              <c:f>g14_evolucion_desembarques_segu!$E$4:$E$37</c:f>
              <c:numCache/>
            </c:numRef>
          </c:val>
        </c:ser>
        <c:ser>
          <c:idx val="1"/>
          <c:order val="1"/>
          <c:tx>
            <c:strRef>
              <c:f>g14_evolucion_desembarques_segu!$O$1:$O$3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g14_evolucion_desembarques_segu!$A$4:$A$37</c:f>
            </c:strRef>
          </c:cat>
          <c:val>
            <c:numRef>
              <c:f>g14_evolucion_desembarques_segu!$O$4:$O$37</c:f>
              <c:numCache/>
            </c:numRef>
          </c:val>
        </c:ser>
        <c:overlap val="100"/>
        <c:axId val="1250771176"/>
        <c:axId val="2121772927"/>
      </c:barChart>
      <c:catAx>
        <c:axId val="125077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772927"/>
      </c:catAx>
      <c:valAx>
        <c:axId val="2121772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771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g14_evolucion_desembarques_segu!$F$2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g14_evolucion_desembarques_segu!$F$3:$F$37</c:f>
              <c:numCache/>
            </c:numRef>
          </c:val>
        </c:ser>
        <c:ser>
          <c:idx val="1"/>
          <c:order val="1"/>
          <c:tx>
            <c:strRef>
              <c:f>g14_evolucion_desembarques_segu!$G$2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g14_evolucion_desembarques_segu!$G$3:$G$37</c:f>
              <c:numCache/>
            </c:numRef>
          </c:val>
        </c:ser>
        <c:ser>
          <c:idx val="2"/>
          <c:order val="2"/>
          <c:tx>
            <c:strRef>
              <c:f>g14_evolucion_desembarques_segu!$H$2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g14_evolucion_desembarques_segu!$H$3:$H$37</c:f>
              <c:numCache/>
            </c:numRef>
          </c:val>
        </c:ser>
        <c:ser>
          <c:idx val="3"/>
          <c:order val="3"/>
          <c:tx>
            <c:strRef>
              <c:f>g14_evolucion_desembarques_segu!$I$2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g14_evolucion_desembarques_segu!$I$3:$I$37</c:f>
              <c:numCache/>
            </c:numRef>
          </c:val>
        </c:ser>
        <c:ser>
          <c:idx val="5"/>
          <c:order val="5"/>
          <c:tx>
            <c:strRef>
              <c:f>g14_evolucion_desembarques_segu!$L$2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g14_evolucion_desembarques_segu!$L$3:$L$37</c:f>
              <c:numCache/>
            </c:numRef>
          </c:val>
        </c:ser>
        <c:ser>
          <c:idx val="6"/>
          <c:order val="6"/>
          <c:tx>
            <c:strRef>
              <c:f>g14_evolucion_desembarques_segu!$M$2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g14_evolucion_desembarques_segu!$M$3:$M$37</c:f>
              <c:numCache/>
            </c:numRef>
          </c:val>
        </c:ser>
        <c:ser>
          <c:idx val="7"/>
          <c:order val="7"/>
          <c:tx>
            <c:strRef>
              <c:f>g14_evolucion_desembarques_segu!$N$2</c:f>
            </c:strRef>
          </c:tx>
          <c:val>
            <c:numRef>
              <c:f>g14_evolucion_desembarques_segu!$N$3:$N$37</c:f>
              <c:numCache/>
            </c:numRef>
          </c:val>
        </c:ser>
        <c:overlap val="100"/>
        <c:axId val="1719523805"/>
        <c:axId val="666452043"/>
      </c:barChart>
      <c:catAx>
        <c:axId val="1719523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452043"/>
      </c:catAx>
      <c:valAx>
        <c:axId val="666452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523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g03_evolucion_exportaciones_pes!$H$1:$H$2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g03_evolucion_exportaciones_pes!$A$3:$A$955</c:f>
            </c:strRef>
          </c:cat>
          <c:val>
            <c:numRef>
              <c:f>g03_evolucion_exportaciones_pes!$H$3:$H$955</c:f>
              <c:numCache/>
            </c:numRef>
          </c:val>
          <c:smooth val="0"/>
        </c:ser>
        <c:axId val="1766164848"/>
        <c:axId val="901380000"/>
      </c:lineChart>
      <c:catAx>
        <c:axId val="176616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380000"/>
      </c:catAx>
      <c:valAx>
        <c:axId val="901380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164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and M USD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g03_evolucion_exportaciones_pes!$F$1:$F$2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g03_evolucion_exportaciones_pes!$A$3:$A$955</c:f>
            </c:strRef>
          </c:cat>
          <c:val>
            <c:numRef>
              <c:f>g03_evolucion_exportaciones_pes!$F$3:$F$955</c:f>
              <c:numCache/>
            </c:numRef>
          </c:val>
          <c:smooth val="0"/>
        </c:ser>
        <c:ser>
          <c:idx val="1"/>
          <c:order val="1"/>
          <c:tx>
            <c:strRef>
              <c:f>g03_evolucion_exportaciones_pes!$G$1:$G$2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g03_evolucion_exportaciones_pes!$A$3:$A$955</c:f>
            </c:strRef>
          </c:cat>
          <c:val>
            <c:numRef>
              <c:f>g03_evolucion_exportaciones_pes!$G$3:$G$955</c:f>
              <c:numCache/>
            </c:numRef>
          </c:val>
          <c:smooth val="0"/>
        </c:ser>
        <c:axId val="1885702016"/>
        <c:axId val="1439189768"/>
      </c:lineChart>
      <c:catAx>
        <c:axId val="18857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89768"/>
      </c:catAx>
      <c:valAx>
        <c:axId val="1439189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702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Aquaculture production (metric tons)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g04_produccion_acuicultura_arge!$C$1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g04_produccion_acuicultura_arge!$B$2:$B$63</c:f>
            </c:strRef>
          </c:cat>
          <c:val>
            <c:numRef>
              <c:f>g04_produccion_acuicultura_arge!$C$2:$C$63</c:f>
              <c:numCache/>
            </c:numRef>
          </c:val>
          <c:smooth val="0"/>
        </c:ser>
        <c:axId val="140194330"/>
        <c:axId val="229402063"/>
      </c:lineChart>
      <c:catAx>
        <c:axId val="140194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402063"/>
      </c:catAx>
      <c:valAx>
        <c:axId val="229402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Aquaculture production (metric tons)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94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Pesca y recolección de productos marinos, Explotación de criaderos de peces, granjas piscícolas y otros frutos acuáticos (acuicultura), Servicios para la pesca and Elaboración de pescado y productos de pescado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g05_evolucion_empleo_registrado!$B$1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g05_evolucion_empleo_registrado!$A$2:$A$28</c:f>
            </c:strRef>
          </c:cat>
          <c:val>
            <c:numRef>
              <c:f>g05_evolucion_empleo_registrado!$B$2:$B$28</c:f>
              <c:numCache/>
            </c:numRef>
          </c:val>
          <c:smooth val="0"/>
        </c:ser>
        <c:ser>
          <c:idx val="1"/>
          <c:order val="1"/>
          <c:tx>
            <c:strRef>
              <c:f>g05_evolucion_empleo_registrado!$C$1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g05_evolucion_empleo_registrado!$A$2:$A$28</c:f>
            </c:strRef>
          </c:cat>
          <c:val>
            <c:numRef>
              <c:f>g05_evolucion_empleo_registrado!$C$2:$C$28</c:f>
              <c:numCache/>
            </c:numRef>
          </c:val>
          <c:smooth val="0"/>
        </c:ser>
        <c:ser>
          <c:idx val="2"/>
          <c:order val="2"/>
          <c:tx>
            <c:strRef>
              <c:f>g05_evolucion_empleo_registrado!$D$1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g05_evolucion_empleo_registrado!$A$2:$A$28</c:f>
            </c:strRef>
          </c:cat>
          <c:val>
            <c:numRef>
              <c:f>g05_evolucion_empleo_registrado!$D$2:$D$28</c:f>
              <c:numCache/>
            </c:numRef>
          </c:val>
          <c:smooth val="0"/>
        </c:ser>
        <c:ser>
          <c:idx val="3"/>
          <c:order val="3"/>
          <c:tx>
            <c:strRef>
              <c:f>g05_evolucion_empleo_registrado!$E$1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g05_evolucion_empleo_registrado!$A$2:$A$28</c:f>
            </c:strRef>
          </c:cat>
          <c:val>
            <c:numRef>
              <c:f>g05_evolucion_empleo_registrado!$E$2:$E$28</c:f>
              <c:numCache/>
            </c:numRef>
          </c:val>
          <c:smooth val="0"/>
        </c:ser>
        <c:axId val="1981363123"/>
        <c:axId val="2051820282"/>
      </c:lineChart>
      <c:catAx>
        <c:axId val="1981363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Rama de actividad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820282"/>
      </c:catAx>
      <c:valAx>
        <c:axId val="2051820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363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Buenos Aires, Rio Negro, Chubut, Santa Cruz, Tierra del Fuego…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g07_evolucion_desembarques_puer!$B$45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g07_evolucion_desembarques_puer!$A$46:$A$80</c:f>
            </c:strRef>
          </c:cat>
          <c:val>
            <c:numRef>
              <c:f>g07_evolucion_desembarques_puer!$B$46:$B$80</c:f>
              <c:numCache/>
            </c:numRef>
          </c:val>
          <c:smooth val="0"/>
        </c:ser>
        <c:ser>
          <c:idx val="1"/>
          <c:order val="1"/>
          <c:tx>
            <c:strRef>
              <c:f>g07_evolucion_desembarques_puer!$C$45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g07_evolucion_desembarques_puer!$A$46:$A$80</c:f>
            </c:strRef>
          </c:cat>
          <c:val>
            <c:numRef>
              <c:f>g07_evolucion_desembarques_puer!$C$46:$C$80</c:f>
              <c:numCache/>
            </c:numRef>
          </c:val>
          <c:smooth val="0"/>
        </c:ser>
        <c:ser>
          <c:idx val="2"/>
          <c:order val="2"/>
          <c:tx>
            <c:strRef>
              <c:f>g07_evolucion_desembarques_puer!$D$45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g07_evolucion_desembarques_puer!$A$46:$A$80</c:f>
            </c:strRef>
          </c:cat>
          <c:val>
            <c:numRef>
              <c:f>g07_evolucion_desembarques_puer!$D$46:$D$80</c:f>
              <c:numCache/>
            </c:numRef>
          </c:val>
          <c:smooth val="0"/>
        </c:ser>
        <c:ser>
          <c:idx val="3"/>
          <c:order val="3"/>
          <c:tx>
            <c:strRef>
              <c:f>g07_evolucion_desembarques_puer!$E$45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g07_evolucion_desembarques_puer!$A$46:$A$80</c:f>
            </c:strRef>
          </c:cat>
          <c:val>
            <c:numRef>
              <c:f>g07_evolucion_desembarques_puer!$E$46:$E$80</c:f>
              <c:numCache/>
            </c:numRef>
          </c:val>
          <c:smooth val="0"/>
        </c:ser>
        <c:ser>
          <c:idx val="4"/>
          <c:order val="4"/>
          <c:tx>
            <c:strRef>
              <c:f>g07_evolucion_desembarques_puer!$F$45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g07_evolucion_desembarques_puer!$A$46:$A$80</c:f>
            </c:strRef>
          </c:cat>
          <c:val>
            <c:numRef>
              <c:f>g07_evolucion_desembarques_puer!$F$46:$F$80</c:f>
              <c:numCache/>
            </c:numRef>
          </c:val>
          <c:smooth val="0"/>
        </c:ser>
        <c:ser>
          <c:idx val="5"/>
          <c:order val="5"/>
          <c:tx>
            <c:strRef>
              <c:f>g07_evolucion_desembarques_puer!$G$45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g07_evolucion_desembarques_puer!$A$46:$A$80</c:f>
            </c:strRef>
          </c:cat>
          <c:val>
            <c:numRef>
              <c:f>g07_evolucion_desembarques_puer!$G$46:$G$80</c:f>
              <c:numCache/>
            </c:numRef>
          </c:val>
          <c:smooth val="0"/>
        </c:ser>
        <c:axId val="637628947"/>
        <c:axId val="1056381284"/>
      </c:lineChart>
      <c:catAx>
        <c:axId val="637628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381284"/>
      </c:catAx>
      <c:valAx>
        <c:axId val="1056381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628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Capture fisheries production (metric tons)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g08_evolucion_capturas_marinas_!$C$1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g08_evolucion_capturas_marinas_!$B$2:$B$65</c:f>
            </c:strRef>
          </c:cat>
          <c:val>
            <c:numRef>
              <c:f>g08_evolucion_capturas_marinas_!$C$2:$C$65</c:f>
              <c:numCache/>
            </c:numRef>
          </c:val>
          <c:smooth val="0"/>
        </c:ser>
        <c:axId val="1262828709"/>
        <c:axId val="1405068816"/>
      </c:lineChart>
      <c:catAx>
        <c:axId val="1262828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068816"/>
      </c:catAx>
      <c:valAx>
        <c:axId val="1405068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fisheries production (metric tons)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828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g09_capturas_maximas_permisible!$D$2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g09_capturas_maximas_permisible!$A$3:$A$16</c:f>
            </c:strRef>
          </c:cat>
          <c:val>
            <c:numRef>
              <c:f>g09_capturas_maximas_permisible!$D$3:$D$16</c:f>
              <c:numCache/>
            </c:numRef>
          </c:val>
          <c:smooth val="0"/>
        </c:ser>
        <c:ser>
          <c:idx val="1"/>
          <c:order val="1"/>
          <c:tx>
            <c:strRef>
              <c:f>g09_capturas_maximas_permisible!$E$2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g09_capturas_maximas_permisible!$A$3:$A$16</c:f>
            </c:strRef>
          </c:cat>
          <c:val>
            <c:numRef>
              <c:f>g09_capturas_maximas_permisible!$E$3:$E$16</c:f>
              <c:numCache/>
            </c:numRef>
          </c:val>
          <c:smooth val="0"/>
        </c:ser>
        <c:axId val="1684067341"/>
        <c:axId val="1385088474"/>
      </c:lineChart>
      <c:catAx>
        <c:axId val="1684067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088474"/>
      </c:catAx>
      <c:valAx>
        <c:axId val="1385088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067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peces, crustaceos and moluscos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g10_evolucion_desembarques_por_!$B$1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g10_evolucion_desembarques_por_!$A$2:$A$36</c:f>
            </c:strRef>
          </c:cat>
          <c:val>
            <c:numRef>
              <c:f>g10_evolucion_desembarques_por_!$B$2:$B$36</c:f>
              <c:numCache/>
            </c:numRef>
          </c:val>
          <c:smooth val="0"/>
        </c:ser>
        <c:ser>
          <c:idx val="1"/>
          <c:order val="1"/>
          <c:tx>
            <c:strRef>
              <c:f>g10_evolucion_desembarques_por_!$C$1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g10_evolucion_desembarques_por_!$A$2:$A$36</c:f>
            </c:strRef>
          </c:cat>
          <c:val>
            <c:numRef>
              <c:f>g10_evolucion_desembarques_por_!$C$2:$C$36</c:f>
              <c:numCache/>
            </c:numRef>
          </c:val>
          <c:smooth val="0"/>
        </c:ser>
        <c:ser>
          <c:idx val="2"/>
          <c:order val="2"/>
          <c:tx>
            <c:strRef>
              <c:f>g10_evolucion_desembarques_por_!$D$1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g10_evolucion_desembarques_por_!$A$2:$A$36</c:f>
            </c:strRef>
          </c:cat>
          <c:val>
            <c:numRef>
              <c:f>g10_evolucion_desembarques_por_!$D$2:$D$36</c:f>
              <c:numCache/>
            </c:numRef>
          </c:val>
          <c:smooth val="0"/>
        </c:ser>
        <c:axId val="1633051867"/>
        <c:axId val="514730943"/>
      </c:lineChart>
      <c:catAx>
        <c:axId val="1633051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730943"/>
      </c:catAx>
      <c:valAx>
        <c:axId val="514730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51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53</xdr:row>
      <xdr:rowOff>123825</xdr:rowOff>
    </xdr:from>
    <xdr:ext cx="8401050" cy="4552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3</xdr:row>
      <xdr:rowOff>152400</xdr:rowOff>
    </xdr:from>
    <xdr:ext cx="7239000" cy="4476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5</xdr:row>
      <xdr:rowOff>28575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685800</xdr:colOff>
      <xdr:row>1</xdr:row>
      <xdr:rowOff>19050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800100</xdr:colOff>
      <xdr:row>20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723900</xdr:colOff>
      <xdr:row>37</xdr:row>
      <xdr:rowOff>133350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55</xdr:row>
      <xdr:rowOff>123825</xdr:rowOff>
    </xdr:from>
    <xdr:ext cx="8543925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1</xdr:row>
      <xdr:rowOff>19050</xdr:rowOff>
    </xdr:from>
    <xdr:ext cx="7086600" cy="3533775"/>
    <xdr:pic>
      <xdr:nvPicPr>
        <xdr:cNvPr id="1278908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0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400050</xdr:colOff>
      <xdr:row>21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752475</xdr:colOff>
      <xdr:row>1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2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4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4060/cc0461es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9.13"/>
    <col customWidth="1" min="3" max="5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4" t="s">
        <v>8</v>
      </c>
      <c r="D2" s="5" t="s">
        <v>9</v>
      </c>
      <c r="E2" s="6" t="s">
        <v>10</v>
      </c>
    </row>
    <row r="3">
      <c r="A3" s="3" t="s">
        <v>11</v>
      </c>
      <c r="B3" s="3" t="s">
        <v>12</v>
      </c>
    </row>
    <row r="4">
      <c r="A4" s="3" t="s">
        <v>11</v>
      </c>
      <c r="B4" s="3" t="s">
        <v>13</v>
      </c>
    </row>
    <row r="5">
      <c r="A5" s="3" t="s">
        <v>14</v>
      </c>
      <c r="B5" s="3" t="s">
        <v>15</v>
      </c>
      <c r="F5" s="3" t="s">
        <v>16</v>
      </c>
    </row>
    <row r="6">
      <c r="A6" s="3" t="s">
        <v>17</v>
      </c>
      <c r="B6" s="3" t="s">
        <v>18</v>
      </c>
      <c r="C6" s="3" t="s">
        <v>19</v>
      </c>
    </row>
    <row r="7">
      <c r="A7" s="3" t="s">
        <v>17</v>
      </c>
      <c r="B7" s="3" t="s">
        <v>20</v>
      </c>
    </row>
    <row r="8">
      <c r="A8" s="3" t="s">
        <v>21</v>
      </c>
      <c r="B8" s="3" t="s">
        <v>22</v>
      </c>
      <c r="F8" s="3" t="s">
        <v>16</v>
      </c>
    </row>
    <row r="9">
      <c r="A9" s="3" t="s">
        <v>23</v>
      </c>
      <c r="B9" s="3" t="s">
        <v>24</v>
      </c>
      <c r="C9" s="3" t="s">
        <v>25</v>
      </c>
      <c r="D9" s="3" t="s">
        <v>26</v>
      </c>
    </row>
    <row r="10">
      <c r="A10" s="3" t="s">
        <v>27</v>
      </c>
      <c r="B10" s="3" t="s">
        <v>28</v>
      </c>
    </row>
    <row r="11">
      <c r="A11" s="3" t="s">
        <v>29</v>
      </c>
      <c r="B11" s="3" t="s">
        <v>30</v>
      </c>
    </row>
    <row r="12">
      <c r="A12" s="3" t="s">
        <v>31</v>
      </c>
      <c r="B12" s="3" t="s">
        <v>32</v>
      </c>
      <c r="C12" s="4" t="s">
        <v>33</v>
      </c>
      <c r="D12" s="7" t="s">
        <v>34</v>
      </c>
      <c r="E12" s="7"/>
      <c r="F12" s="3" t="s">
        <v>16</v>
      </c>
    </row>
    <row r="13">
      <c r="A13" s="3" t="s">
        <v>35</v>
      </c>
      <c r="B13" s="3" t="s">
        <v>36</v>
      </c>
      <c r="C13" s="3" t="s">
        <v>37</v>
      </c>
    </row>
    <row r="14">
      <c r="A14" s="3" t="s">
        <v>38</v>
      </c>
      <c r="B14" s="3" t="s">
        <v>39</v>
      </c>
    </row>
    <row r="15">
      <c r="A15" s="3" t="s">
        <v>40</v>
      </c>
      <c r="B15" s="3" t="s">
        <v>41</v>
      </c>
    </row>
    <row r="16">
      <c r="A16" s="3" t="s">
        <v>42</v>
      </c>
      <c r="B16" s="3" t="s">
        <v>43</v>
      </c>
      <c r="C16" s="3" t="s">
        <v>44</v>
      </c>
    </row>
    <row r="17">
      <c r="A17" s="3" t="s">
        <v>45</v>
      </c>
      <c r="B17" s="3" t="s">
        <v>46</v>
      </c>
      <c r="C17" s="3" t="s">
        <v>47</v>
      </c>
      <c r="F17" s="3" t="s">
        <v>48</v>
      </c>
    </row>
    <row r="18">
      <c r="A18" s="3" t="s">
        <v>49</v>
      </c>
      <c r="B18" s="3" t="s">
        <v>50</v>
      </c>
      <c r="C18" s="8" t="s">
        <v>51</v>
      </c>
      <c r="D18" s="3" t="s">
        <v>52</v>
      </c>
    </row>
  </sheetData>
  <hyperlinks>
    <hyperlink r:id="rId1" ref="E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141</v>
      </c>
      <c r="B1" s="3" t="s">
        <v>142</v>
      </c>
    </row>
    <row r="2">
      <c r="A2" s="3" t="s">
        <v>143</v>
      </c>
      <c r="B2" s="14">
        <v>1463041.0</v>
      </c>
    </row>
    <row r="3">
      <c r="A3" s="3" t="s">
        <v>144</v>
      </c>
      <c r="B3" s="14">
        <v>1135913.0</v>
      </c>
    </row>
    <row r="4">
      <c r="A4" s="3" t="s">
        <v>145</v>
      </c>
      <c r="B4" s="14">
        <v>1093017.0</v>
      </c>
    </row>
    <row r="5">
      <c r="A5" s="3" t="s">
        <v>146</v>
      </c>
      <c r="B5" s="14">
        <v>1088246.0</v>
      </c>
    </row>
    <row r="6">
      <c r="A6" s="3" t="s">
        <v>147</v>
      </c>
      <c r="B6" s="14">
        <v>1008063.0</v>
      </c>
    </row>
    <row r="7">
      <c r="A7" s="3" t="s">
        <v>148</v>
      </c>
      <c r="B7" s="14">
        <v>990825.0</v>
      </c>
    </row>
    <row r="8">
      <c r="A8" s="3" t="s">
        <v>149</v>
      </c>
      <c r="B8" s="14">
        <v>877577.0</v>
      </c>
    </row>
    <row r="9">
      <c r="A9" s="3" t="s">
        <v>150</v>
      </c>
      <c r="B9" s="14">
        <v>825706.0</v>
      </c>
    </row>
    <row r="10">
      <c r="A10" s="3" t="s">
        <v>151</v>
      </c>
      <c r="B10" s="14">
        <v>760506.0</v>
      </c>
    </row>
    <row r="11">
      <c r="A11" s="3" t="s">
        <v>152</v>
      </c>
      <c r="B11" s="14">
        <v>715716.0</v>
      </c>
    </row>
    <row r="12">
      <c r="A12" s="3" t="s">
        <v>153</v>
      </c>
      <c r="B12" s="14">
        <v>698263.0</v>
      </c>
    </row>
    <row r="13">
      <c r="A13" s="3" t="s">
        <v>154</v>
      </c>
      <c r="B13" s="14">
        <v>676831.0</v>
      </c>
    </row>
    <row r="14">
      <c r="A14" s="3" t="s">
        <v>155</v>
      </c>
      <c r="B14" s="14">
        <v>670200.0</v>
      </c>
    </row>
    <row r="15">
      <c r="A15" s="3" t="s">
        <v>156</v>
      </c>
      <c r="B15" s="14">
        <v>666897.0</v>
      </c>
    </row>
    <row r="16">
      <c r="A16" s="3" t="s">
        <v>157</v>
      </c>
      <c r="B16" s="14">
        <v>658441.0</v>
      </c>
    </row>
    <row r="17">
      <c r="A17" s="3" t="s">
        <v>158</v>
      </c>
      <c r="B17" s="14">
        <v>645535.0</v>
      </c>
    </row>
    <row r="18">
      <c r="A18" s="3" t="s">
        <v>159</v>
      </c>
      <c r="B18" s="3">
        <v>526295.0</v>
      </c>
    </row>
    <row r="19">
      <c r="A19" s="3" t="s">
        <v>160</v>
      </c>
      <c r="B19" s="3">
        <v>387444.0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/>
      <c r="B1" s="18"/>
      <c r="C1" s="19">
        <v>1989.0</v>
      </c>
      <c r="D1" s="19">
        <v>1990.0</v>
      </c>
      <c r="E1" s="19">
        <v>1991.0</v>
      </c>
      <c r="F1" s="19">
        <v>1992.0</v>
      </c>
      <c r="G1" s="19">
        <v>1993.0</v>
      </c>
      <c r="H1" s="19">
        <v>1994.0</v>
      </c>
      <c r="I1" s="19">
        <v>1995.0</v>
      </c>
      <c r="J1" s="19">
        <v>1996.0</v>
      </c>
      <c r="K1" s="19">
        <v>1997.0</v>
      </c>
      <c r="L1" s="19">
        <v>1998.0</v>
      </c>
      <c r="M1" s="19">
        <v>1999.0</v>
      </c>
      <c r="N1" s="19">
        <v>2000.0</v>
      </c>
      <c r="O1" s="19">
        <v>2001.0</v>
      </c>
      <c r="P1" s="19">
        <v>2002.0</v>
      </c>
      <c r="Q1" s="19">
        <v>2003.0</v>
      </c>
      <c r="R1" s="19">
        <v>2004.0</v>
      </c>
      <c r="S1" s="19">
        <v>2005.0</v>
      </c>
      <c r="T1" s="19">
        <v>2006.0</v>
      </c>
      <c r="U1" s="19">
        <v>2007.0</v>
      </c>
      <c r="V1" s="19">
        <v>2008.0</v>
      </c>
      <c r="W1" s="19">
        <v>2009.0</v>
      </c>
      <c r="X1" s="19">
        <v>2010.0</v>
      </c>
      <c r="Y1" s="19">
        <v>2011.0</v>
      </c>
      <c r="Z1" s="19">
        <v>2012.0</v>
      </c>
      <c r="AA1" s="19">
        <v>2013.0</v>
      </c>
      <c r="AB1" s="19">
        <v>2014.0</v>
      </c>
      <c r="AC1" s="19">
        <v>2015.0</v>
      </c>
      <c r="AD1" s="19">
        <v>2016.0</v>
      </c>
      <c r="AE1" s="19">
        <v>2017.0</v>
      </c>
      <c r="AF1" s="19">
        <v>2018.0</v>
      </c>
      <c r="AG1" s="19">
        <v>2019.0</v>
      </c>
      <c r="AH1" s="19">
        <v>2020.0</v>
      </c>
      <c r="AI1" s="19">
        <v>2021.0</v>
      </c>
      <c r="AJ1" s="19">
        <v>2022.0</v>
      </c>
      <c r="AK1" s="19">
        <v>2023.0</v>
      </c>
      <c r="AL1" s="19"/>
    </row>
    <row r="2">
      <c r="A2" s="18" t="s">
        <v>161</v>
      </c>
      <c r="B2" s="19" t="s">
        <v>162</v>
      </c>
      <c r="C2" s="20">
        <v>170.7</v>
      </c>
      <c r="D2" s="21">
        <v>365.7</v>
      </c>
      <c r="E2" s="21">
        <v>776.1</v>
      </c>
      <c r="F2" s="21">
        <v>203.5</v>
      </c>
      <c r="G2" s="21">
        <v>3161.1</v>
      </c>
      <c r="H2" s="18"/>
      <c r="I2" s="21">
        <v>27.4</v>
      </c>
      <c r="J2" s="21">
        <v>754.5</v>
      </c>
      <c r="K2" s="21">
        <v>156.6</v>
      </c>
      <c r="L2" s="18"/>
      <c r="M2" s="21">
        <v>396.0</v>
      </c>
      <c r="N2" s="21">
        <v>61.6</v>
      </c>
      <c r="O2" s="19">
        <v>218.7</v>
      </c>
      <c r="P2" s="21">
        <v>670.4</v>
      </c>
      <c r="Q2" s="21">
        <v>2605.6</v>
      </c>
      <c r="R2" s="21">
        <v>1172.0</v>
      </c>
      <c r="S2" s="21">
        <v>3597.5</v>
      </c>
      <c r="T2" s="21">
        <v>1550.1</v>
      </c>
      <c r="U2" s="21">
        <v>6938.4</v>
      </c>
      <c r="V2" s="19">
        <v>0.0</v>
      </c>
      <c r="W2" s="21">
        <v>103.6</v>
      </c>
      <c r="X2" s="18"/>
      <c r="Y2" s="21">
        <v>182.3</v>
      </c>
      <c r="Z2" s="20">
        <v>56.038999999999994</v>
      </c>
      <c r="AA2" s="18"/>
      <c r="AB2" s="20">
        <v>846.8770000000001</v>
      </c>
      <c r="AC2" s="19">
        <v>0.0</v>
      </c>
      <c r="AD2" s="19">
        <v>0.0</v>
      </c>
      <c r="AE2" s="19">
        <v>0.0</v>
      </c>
      <c r="AF2" s="19">
        <v>0.0</v>
      </c>
      <c r="AG2" s="22">
        <v>2.057</v>
      </c>
      <c r="AH2" s="19">
        <v>0.0</v>
      </c>
      <c r="AI2" s="19">
        <v>0.0</v>
      </c>
      <c r="AJ2" s="19">
        <v>0.0</v>
      </c>
      <c r="AK2" s="19">
        <v>0.0</v>
      </c>
      <c r="AL2" s="19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>
      <c r="A4" s="18" t="s">
        <v>163</v>
      </c>
      <c r="B4" s="18" t="s">
        <v>164</v>
      </c>
      <c r="C4" s="23">
        <v>22293.3</v>
      </c>
      <c r="D4" s="21">
        <v>28180.0</v>
      </c>
      <c r="E4" s="21">
        <v>57632.6</v>
      </c>
      <c r="F4" s="21">
        <v>29147.8</v>
      </c>
      <c r="G4" s="21">
        <v>55298.7</v>
      </c>
      <c r="H4" s="21">
        <v>21826.7</v>
      </c>
      <c r="I4" s="21">
        <v>23967.1</v>
      </c>
      <c r="J4" s="24">
        <v>26315.8</v>
      </c>
      <c r="K4" s="21">
        <v>26630.1</v>
      </c>
      <c r="L4" s="21">
        <v>21414.9</v>
      </c>
      <c r="M4" s="20">
        <v>11540.4</v>
      </c>
      <c r="N4" s="21">
        <v>9833.5</v>
      </c>
      <c r="O4" s="20">
        <v>6703.3</v>
      </c>
      <c r="P4" s="21">
        <v>4716.2</v>
      </c>
      <c r="Q4" s="20">
        <v>7591.2</v>
      </c>
      <c r="R4" s="21">
        <v>3562.3</v>
      </c>
      <c r="S4" s="21">
        <v>6540.2</v>
      </c>
      <c r="T4" s="22">
        <v>7701.4</v>
      </c>
      <c r="U4" s="21">
        <v>6559.4</v>
      </c>
      <c r="V4" s="22">
        <v>5927.9</v>
      </c>
      <c r="W4" s="22">
        <v>6362.1</v>
      </c>
      <c r="X4" s="22">
        <v>4454.7</v>
      </c>
      <c r="Y4" s="22">
        <v>2788.5</v>
      </c>
      <c r="Z4" s="22">
        <v>1959.5639999999999</v>
      </c>
      <c r="AA4" s="22">
        <v>3902.4680000000003</v>
      </c>
      <c r="AB4" s="22">
        <v>427.55000000000007</v>
      </c>
      <c r="AC4" s="22">
        <v>16.83</v>
      </c>
      <c r="AD4" s="22">
        <v>6.475</v>
      </c>
      <c r="AE4" s="22">
        <v>12.584999999999999</v>
      </c>
      <c r="AF4" s="22">
        <v>30.394999999999996</v>
      </c>
      <c r="AG4" s="22">
        <v>23.302999999999997</v>
      </c>
      <c r="AH4" s="22">
        <v>8.66</v>
      </c>
      <c r="AI4" s="22">
        <v>160.873</v>
      </c>
      <c r="AJ4" s="22">
        <v>468.0299999999998</v>
      </c>
      <c r="AK4" s="22">
        <v>1323.6650000000004</v>
      </c>
      <c r="AL4" s="25">
        <f t="shared" ref="AL4:AL41" si="1">AK4/$AK$41*100</f>
        <v>0.169766807</v>
      </c>
    </row>
    <row r="5">
      <c r="A5" s="18"/>
      <c r="B5" s="18" t="s">
        <v>165</v>
      </c>
      <c r="C5" s="19">
        <v>20.8</v>
      </c>
      <c r="D5" s="21">
        <v>36.5</v>
      </c>
      <c r="E5" s="21">
        <v>222.1</v>
      </c>
      <c r="F5" s="21">
        <v>23.6</v>
      </c>
      <c r="G5" s="21">
        <v>796.3</v>
      </c>
      <c r="H5" s="21">
        <v>1286.1</v>
      </c>
      <c r="I5" s="21">
        <v>2439.1</v>
      </c>
      <c r="J5" s="24">
        <v>1209.6</v>
      </c>
      <c r="K5" s="21">
        <v>1180.2</v>
      </c>
      <c r="L5" s="21">
        <v>227.3</v>
      </c>
      <c r="M5" s="19">
        <v>0.0</v>
      </c>
      <c r="N5" s="21">
        <v>548.5</v>
      </c>
      <c r="O5" s="20">
        <v>883.7</v>
      </c>
      <c r="P5" s="19">
        <v>0.0</v>
      </c>
      <c r="Q5" s="20">
        <v>0.1</v>
      </c>
      <c r="R5" s="21">
        <v>4360.5</v>
      </c>
      <c r="S5" s="21">
        <v>5649.9</v>
      </c>
      <c r="T5" s="22">
        <v>6715.3</v>
      </c>
      <c r="U5" s="21">
        <v>7866.5</v>
      </c>
      <c r="V5" s="22">
        <v>7923.0</v>
      </c>
      <c r="W5" s="22">
        <v>4921.5</v>
      </c>
      <c r="X5" s="22">
        <v>9691.3</v>
      </c>
      <c r="Y5" s="22">
        <v>3567.8</v>
      </c>
      <c r="Z5" s="22">
        <v>12243.48400000001</v>
      </c>
      <c r="AA5" s="22">
        <v>15218.144000000017</v>
      </c>
      <c r="AB5" s="22">
        <v>12067.825000000003</v>
      </c>
      <c r="AC5" s="22">
        <v>7795.404</v>
      </c>
      <c r="AD5" s="22">
        <v>6569.947000000004</v>
      </c>
      <c r="AE5" s="22">
        <v>7058.332000000002</v>
      </c>
      <c r="AF5" s="22">
        <v>8939.540000000006</v>
      </c>
      <c r="AG5" s="22">
        <v>10883.457999999988</v>
      </c>
      <c r="AH5" s="22">
        <v>11379.844000000017</v>
      </c>
      <c r="AI5" s="22">
        <v>10753.641000000007</v>
      </c>
      <c r="AJ5" s="22">
        <v>7405.236999999998</v>
      </c>
      <c r="AK5" s="22">
        <v>8897.208999999997</v>
      </c>
      <c r="AL5" s="25">
        <f t="shared" si="1"/>
        <v>1.141112565</v>
      </c>
    </row>
    <row r="6">
      <c r="A6" s="18"/>
      <c r="B6" s="18" t="s">
        <v>166</v>
      </c>
      <c r="C6" s="26"/>
      <c r="D6" s="27"/>
      <c r="E6" s="27"/>
      <c r="F6" s="27"/>
      <c r="G6" s="27"/>
      <c r="H6" s="27"/>
      <c r="I6" s="27"/>
      <c r="J6" s="27"/>
      <c r="K6" s="27"/>
      <c r="L6" s="27"/>
      <c r="M6" s="28"/>
      <c r="N6" s="27"/>
      <c r="O6" s="28"/>
      <c r="P6" s="27"/>
      <c r="Q6" s="28"/>
      <c r="R6" s="27"/>
      <c r="S6" s="27"/>
      <c r="T6" s="28"/>
      <c r="U6" s="27"/>
      <c r="V6" s="28"/>
      <c r="W6" s="28"/>
      <c r="X6" s="28"/>
      <c r="Y6" s="28"/>
      <c r="Z6" s="28"/>
      <c r="AA6" s="28"/>
      <c r="AB6" s="28"/>
      <c r="AC6" s="22">
        <v>235.471</v>
      </c>
      <c r="AD6" s="22">
        <v>594.5659999999999</v>
      </c>
      <c r="AE6" s="22">
        <v>599.116</v>
      </c>
      <c r="AF6" s="22">
        <v>635.704</v>
      </c>
      <c r="AG6" s="22">
        <v>2422.6189999999997</v>
      </c>
      <c r="AH6" s="22">
        <v>4620.217000000001</v>
      </c>
      <c r="AI6" s="22">
        <v>9867.729</v>
      </c>
      <c r="AJ6" s="22">
        <v>9963.288999999999</v>
      </c>
      <c r="AK6" s="22">
        <v>11976.761999999999</v>
      </c>
      <c r="AL6" s="25">
        <f t="shared" si="1"/>
        <v>1.536080989</v>
      </c>
    </row>
    <row r="7">
      <c r="A7" s="18"/>
      <c r="B7" s="18" t="s">
        <v>167</v>
      </c>
      <c r="C7" s="23">
        <v>308874.1</v>
      </c>
      <c r="D7" s="21">
        <v>301142.2</v>
      </c>
      <c r="E7" s="21">
        <v>313301.7</v>
      </c>
      <c r="F7" s="21">
        <v>309692.3</v>
      </c>
      <c r="G7" s="21">
        <v>323897.2</v>
      </c>
      <c r="H7" s="21">
        <v>331702.0</v>
      </c>
      <c r="I7" s="21">
        <v>441054.2</v>
      </c>
      <c r="J7" s="24">
        <v>481715.4</v>
      </c>
      <c r="K7" s="21">
        <v>442008.8</v>
      </c>
      <c r="L7" s="21">
        <v>346090.7</v>
      </c>
      <c r="M7" s="20">
        <v>307056.4</v>
      </c>
      <c r="N7" s="21">
        <v>260223.8</v>
      </c>
      <c r="O7" s="20">
        <v>373330.9</v>
      </c>
      <c r="P7" s="21">
        <v>392775.5</v>
      </c>
      <c r="Q7" s="20">
        <v>362897.0</v>
      </c>
      <c r="R7" s="21">
        <v>422325.7</v>
      </c>
      <c r="S7" s="21">
        <v>445058.6</v>
      </c>
      <c r="T7" s="22">
        <v>460719.0</v>
      </c>
      <c r="U7" s="21">
        <v>435622.2</v>
      </c>
      <c r="V7" s="22">
        <v>477505.9</v>
      </c>
      <c r="W7" s="22">
        <v>424108.4</v>
      </c>
      <c r="X7" s="22">
        <v>449220.6</v>
      </c>
      <c r="Y7" s="22">
        <v>403455.1</v>
      </c>
      <c r="Z7" s="22">
        <v>337170.40099999995</v>
      </c>
      <c r="AA7" s="22">
        <v>445706.6389999999</v>
      </c>
      <c r="AB7" s="22">
        <v>418413.756</v>
      </c>
      <c r="AC7" s="22">
        <v>437721.7300000004</v>
      </c>
      <c r="AD7" s="22">
        <v>382527.7880000004</v>
      </c>
      <c r="AE7" s="22">
        <v>383711.3250000003</v>
      </c>
      <c r="AF7" s="22">
        <v>347487.8589999998</v>
      </c>
      <c r="AG7" s="22">
        <v>361261.8710000004</v>
      </c>
      <c r="AH7" s="22">
        <v>404523.76099999965</v>
      </c>
      <c r="AI7" s="22">
        <v>358865.29300000006</v>
      </c>
      <c r="AJ7" s="22">
        <v>382161.2309999999</v>
      </c>
      <c r="AK7" s="22">
        <v>381331.05499999993</v>
      </c>
      <c r="AL7" s="25">
        <f t="shared" si="1"/>
        <v>48.90765837</v>
      </c>
    </row>
    <row r="8">
      <c r="A8" s="18"/>
      <c r="B8" s="18" t="s">
        <v>168</v>
      </c>
      <c r="C8" s="23">
        <v>11472.0</v>
      </c>
      <c r="D8" s="21">
        <v>16563.3</v>
      </c>
      <c r="E8" s="21">
        <v>17725.0</v>
      </c>
      <c r="F8" s="21">
        <v>35814.4</v>
      </c>
      <c r="G8" s="21">
        <v>26500.5</v>
      </c>
      <c r="H8" s="21">
        <v>21286.2</v>
      </c>
      <c r="I8" s="21">
        <v>32077.0</v>
      </c>
      <c r="J8" s="24">
        <v>33079.1</v>
      </c>
      <c r="K8" s="21">
        <v>43758.4</v>
      </c>
      <c r="L8" s="21">
        <v>38845.3</v>
      </c>
      <c r="M8" s="20">
        <v>41373.5</v>
      </c>
      <c r="N8" s="21">
        <v>32184.2</v>
      </c>
      <c r="O8" s="20">
        <v>7256.7</v>
      </c>
      <c r="P8" s="21">
        <v>5467.2</v>
      </c>
      <c r="Q8" s="20">
        <v>4671.2</v>
      </c>
      <c r="R8" s="21">
        <v>4937.2</v>
      </c>
      <c r="S8" s="21">
        <v>3662.3</v>
      </c>
      <c r="T8" s="22">
        <v>3593.2</v>
      </c>
      <c r="U8" s="21">
        <v>6184.0</v>
      </c>
      <c r="V8" s="22">
        <v>3801.6</v>
      </c>
      <c r="W8" s="22">
        <v>4545.1</v>
      </c>
      <c r="X8" s="22">
        <v>4163.2</v>
      </c>
      <c r="Y8" s="22">
        <v>4646.3</v>
      </c>
      <c r="Z8" s="22">
        <v>6517.079000000004</v>
      </c>
      <c r="AA8" s="22">
        <v>2960.6049999999987</v>
      </c>
      <c r="AB8" s="22">
        <v>2403.954999999999</v>
      </c>
      <c r="AC8" s="22">
        <v>1682.894999999999</v>
      </c>
      <c r="AD8" s="22">
        <v>1767.7189999999987</v>
      </c>
      <c r="AE8" s="22">
        <v>1524.958999999998</v>
      </c>
      <c r="AF8" s="22">
        <v>3029.953999999998</v>
      </c>
      <c r="AG8" s="22">
        <v>2023.2590000000023</v>
      </c>
      <c r="AH8" s="22">
        <v>1020.3769999999979</v>
      </c>
      <c r="AI8" s="22">
        <v>1817.5029999999997</v>
      </c>
      <c r="AJ8" s="22">
        <v>1816.134</v>
      </c>
      <c r="AK8" s="22">
        <v>1542.7759999999996</v>
      </c>
      <c r="AL8" s="25">
        <f t="shared" si="1"/>
        <v>0.1978689135</v>
      </c>
    </row>
    <row r="9">
      <c r="A9" s="18"/>
      <c r="B9" s="18" t="s">
        <v>169</v>
      </c>
      <c r="C9" s="18"/>
      <c r="D9" s="18"/>
      <c r="E9" s="27"/>
      <c r="F9" s="27"/>
      <c r="G9" s="21">
        <v>2125.1</v>
      </c>
      <c r="H9" s="21">
        <v>6894.4</v>
      </c>
      <c r="I9" s="21">
        <v>94.4</v>
      </c>
      <c r="J9" s="24">
        <v>318.6</v>
      </c>
      <c r="K9" s="21">
        <v>502.4</v>
      </c>
      <c r="L9" s="19">
        <v>0.0</v>
      </c>
      <c r="M9" s="19">
        <v>0.0</v>
      </c>
      <c r="N9" s="19">
        <v>0.0</v>
      </c>
      <c r="O9" s="19">
        <v>0.0</v>
      </c>
      <c r="P9" s="19">
        <v>0.0</v>
      </c>
      <c r="Q9" s="19">
        <v>0.0</v>
      </c>
      <c r="R9" s="19">
        <v>0.0</v>
      </c>
      <c r="S9" s="21">
        <v>920.6</v>
      </c>
      <c r="T9" s="19">
        <v>0.0</v>
      </c>
      <c r="U9" s="21">
        <v>11.5</v>
      </c>
      <c r="V9" s="19">
        <v>0.0</v>
      </c>
      <c r="W9" s="19">
        <v>0.0</v>
      </c>
      <c r="X9" s="19">
        <v>0.0</v>
      </c>
      <c r="Y9" s="19">
        <v>0.0</v>
      </c>
      <c r="Z9" s="19">
        <v>0.0</v>
      </c>
      <c r="AA9" s="19">
        <v>0.0</v>
      </c>
      <c r="AB9" s="19">
        <v>0.0</v>
      </c>
      <c r="AC9" s="19">
        <v>0.0</v>
      </c>
      <c r="AD9" s="19">
        <v>0.0</v>
      </c>
      <c r="AE9" s="19">
        <v>0.0</v>
      </c>
      <c r="AF9" s="19">
        <v>0.0</v>
      </c>
      <c r="AG9" s="19">
        <v>0.0</v>
      </c>
      <c r="AH9" s="19">
        <v>0.0</v>
      </c>
      <c r="AI9" s="19">
        <v>0.0</v>
      </c>
      <c r="AJ9" s="19">
        <v>0.0</v>
      </c>
      <c r="AK9" s="19">
        <v>0.0</v>
      </c>
      <c r="AL9" s="25">
        <f t="shared" si="1"/>
        <v>0</v>
      </c>
    </row>
    <row r="10">
      <c r="A10" s="18"/>
      <c r="B10" s="18" t="s">
        <v>170</v>
      </c>
      <c r="C10" s="19">
        <v>24.7</v>
      </c>
      <c r="D10" s="19">
        <v>0.0</v>
      </c>
      <c r="E10" s="27"/>
      <c r="F10" s="27"/>
      <c r="G10" s="18"/>
      <c r="H10" s="18"/>
      <c r="I10" s="21">
        <v>2.8</v>
      </c>
      <c r="J10" s="24">
        <v>497.1</v>
      </c>
      <c r="K10" s="21">
        <v>3.7</v>
      </c>
      <c r="L10" s="19">
        <v>0.0</v>
      </c>
      <c r="M10" s="19">
        <v>0.0</v>
      </c>
      <c r="N10" s="21">
        <v>23.4</v>
      </c>
      <c r="O10" s="19">
        <v>0.0</v>
      </c>
      <c r="P10" s="19">
        <v>0.0</v>
      </c>
      <c r="Q10" s="19">
        <v>0.0</v>
      </c>
      <c r="R10" s="19">
        <v>0.0</v>
      </c>
      <c r="S10" s="19">
        <v>0.0</v>
      </c>
      <c r="T10" s="22">
        <v>11.4</v>
      </c>
      <c r="U10" s="19">
        <v>0.0</v>
      </c>
      <c r="V10" s="19">
        <v>0.0</v>
      </c>
      <c r="W10" s="22">
        <v>364.7</v>
      </c>
      <c r="X10" s="22">
        <v>462.7</v>
      </c>
      <c r="Y10" s="22">
        <v>119.0</v>
      </c>
      <c r="Z10" s="22">
        <v>1344.241</v>
      </c>
      <c r="AA10" s="22">
        <v>6.0680000000000005</v>
      </c>
      <c r="AB10" s="22">
        <v>295.348</v>
      </c>
      <c r="AC10" s="22">
        <v>16.021</v>
      </c>
      <c r="AD10" s="22">
        <v>11.391</v>
      </c>
      <c r="AE10" s="22">
        <v>258.439</v>
      </c>
      <c r="AF10" s="22">
        <v>205.70299999999997</v>
      </c>
      <c r="AG10" s="22">
        <v>288.174</v>
      </c>
      <c r="AH10" s="22">
        <v>12.530000000000001</v>
      </c>
      <c r="AI10" s="22">
        <v>58.655</v>
      </c>
      <c r="AJ10" s="22">
        <v>84.28899999999999</v>
      </c>
      <c r="AK10" s="22">
        <v>291.099</v>
      </c>
      <c r="AL10" s="25">
        <f t="shared" si="1"/>
        <v>0.03733493576</v>
      </c>
    </row>
    <row r="11">
      <c r="A11" s="18"/>
      <c r="B11" s="18" t="s">
        <v>171</v>
      </c>
      <c r="C11" s="18"/>
      <c r="D11" s="27"/>
      <c r="E11" s="27"/>
      <c r="F11" s="21">
        <v>1241.1</v>
      </c>
      <c r="G11" s="21">
        <v>1088.1</v>
      </c>
      <c r="H11" s="21">
        <v>2741.1</v>
      </c>
      <c r="I11" s="21">
        <v>2517.6</v>
      </c>
      <c r="J11" s="19">
        <v>548.7</v>
      </c>
      <c r="K11" s="19">
        <v>0.0</v>
      </c>
      <c r="L11" s="19">
        <v>0.0</v>
      </c>
      <c r="M11" s="19">
        <v>0.0</v>
      </c>
      <c r="N11" s="19">
        <v>0.0</v>
      </c>
      <c r="O11" s="19">
        <v>0.0</v>
      </c>
      <c r="P11" s="19">
        <v>0.0</v>
      </c>
      <c r="Q11" s="19">
        <v>0.0</v>
      </c>
      <c r="R11" s="19">
        <v>0.0</v>
      </c>
      <c r="S11" s="21">
        <v>2145.5</v>
      </c>
      <c r="T11" s="22">
        <v>5325.6</v>
      </c>
      <c r="U11" s="21">
        <v>1485.4</v>
      </c>
      <c r="V11" s="22">
        <v>832.1</v>
      </c>
      <c r="W11" s="22">
        <v>3202.3</v>
      </c>
      <c r="X11" s="22">
        <v>1387.9</v>
      </c>
      <c r="Y11" s="22">
        <v>1565.6</v>
      </c>
      <c r="Z11" s="22">
        <v>1183.67</v>
      </c>
      <c r="AA11" s="22">
        <v>1291.7060000000001</v>
      </c>
      <c r="AB11" s="22">
        <v>1545.3629999999998</v>
      </c>
      <c r="AC11" s="22">
        <v>1138.49</v>
      </c>
      <c r="AD11" s="22">
        <v>609.41</v>
      </c>
      <c r="AE11" s="22">
        <v>620.622</v>
      </c>
      <c r="AF11" s="22">
        <v>1866.3</v>
      </c>
      <c r="AG11" s="22">
        <v>1951.7710000000004</v>
      </c>
      <c r="AH11" s="22">
        <v>4617.776999999998</v>
      </c>
      <c r="AI11" s="22">
        <v>1348.9250000000004</v>
      </c>
      <c r="AJ11" s="22">
        <v>238.99000000000004</v>
      </c>
      <c r="AK11" s="22">
        <v>435.2890000000001</v>
      </c>
      <c r="AL11" s="25">
        <f t="shared" si="1"/>
        <v>0.05582804082</v>
      </c>
    </row>
    <row r="12">
      <c r="A12" s="18"/>
      <c r="B12" s="18" t="s">
        <v>172</v>
      </c>
      <c r="C12" s="19">
        <v>58.9</v>
      </c>
      <c r="D12" s="21">
        <v>116.2</v>
      </c>
      <c r="E12" s="21">
        <v>81.0</v>
      </c>
      <c r="F12" s="21">
        <v>164.0</v>
      </c>
      <c r="G12" s="21">
        <v>771.0</v>
      </c>
      <c r="H12" s="21">
        <v>488.8</v>
      </c>
      <c r="I12" s="21">
        <v>488.2</v>
      </c>
      <c r="J12" s="24">
        <v>304.0</v>
      </c>
      <c r="K12" s="21">
        <v>244.1</v>
      </c>
      <c r="L12" s="21">
        <v>47.8</v>
      </c>
      <c r="M12" s="19">
        <v>0.0</v>
      </c>
      <c r="N12" s="21">
        <v>64.2</v>
      </c>
      <c r="O12" s="19">
        <v>0.0</v>
      </c>
      <c r="P12" s="19">
        <v>0.0</v>
      </c>
      <c r="Q12" s="19">
        <v>0.0</v>
      </c>
      <c r="R12" s="21">
        <v>866.5</v>
      </c>
      <c r="S12" s="21">
        <v>1207.2</v>
      </c>
      <c r="T12" s="22">
        <v>609.9</v>
      </c>
      <c r="U12" s="21">
        <v>265.3</v>
      </c>
      <c r="V12" s="22">
        <v>169.8</v>
      </c>
      <c r="W12" s="22">
        <v>371.4</v>
      </c>
      <c r="X12" s="22">
        <v>782.9</v>
      </c>
      <c r="Y12" s="22">
        <v>38.3</v>
      </c>
      <c r="Z12" s="22">
        <v>345.57</v>
      </c>
      <c r="AA12" s="22">
        <v>698.225</v>
      </c>
      <c r="AB12" s="22">
        <v>361.08099999999996</v>
      </c>
      <c r="AC12" s="22">
        <v>470.10299999999995</v>
      </c>
      <c r="AD12" s="22">
        <v>926.5999999999996</v>
      </c>
      <c r="AE12" s="22">
        <v>525.0340000000001</v>
      </c>
      <c r="AF12" s="22">
        <v>804.2859999999996</v>
      </c>
      <c r="AG12" s="22">
        <v>519.834</v>
      </c>
      <c r="AH12" s="22">
        <v>910.2460000000001</v>
      </c>
      <c r="AI12" s="22">
        <v>1089.627</v>
      </c>
      <c r="AJ12" s="22">
        <v>1895.17</v>
      </c>
      <c r="AK12" s="22">
        <v>1275.6209999999999</v>
      </c>
      <c r="AL12" s="25">
        <f t="shared" si="1"/>
        <v>0.1636049182</v>
      </c>
    </row>
    <row r="13">
      <c r="A13" s="18"/>
      <c r="B13" s="18" t="s">
        <v>173</v>
      </c>
      <c r="C13" s="18"/>
      <c r="D13" s="27"/>
      <c r="E13" s="21">
        <v>1062.2</v>
      </c>
      <c r="F13" s="21">
        <v>37.2</v>
      </c>
      <c r="G13" s="21">
        <v>2691.2</v>
      </c>
      <c r="H13" s="21">
        <v>524.0</v>
      </c>
      <c r="I13" s="21">
        <v>3527.8</v>
      </c>
      <c r="J13" s="24">
        <v>20.9</v>
      </c>
      <c r="K13" s="18"/>
      <c r="L13" s="18"/>
      <c r="M13" s="19">
        <v>0.0</v>
      </c>
      <c r="N13" s="19">
        <v>0.0</v>
      </c>
      <c r="O13" s="20">
        <v>4.2</v>
      </c>
      <c r="P13" s="21">
        <v>2.4</v>
      </c>
      <c r="Q13" s="20">
        <v>3.0</v>
      </c>
      <c r="R13" s="19">
        <v>0.0</v>
      </c>
      <c r="S13" s="21">
        <v>710.7</v>
      </c>
      <c r="T13" s="22">
        <v>2379.3</v>
      </c>
      <c r="U13" s="21">
        <v>708.4</v>
      </c>
      <c r="V13" s="22">
        <v>1178.2</v>
      </c>
      <c r="W13" s="22">
        <v>2939.0</v>
      </c>
      <c r="X13" s="22">
        <v>1147.0</v>
      </c>
      <c r="Y13" s="22">
        <v>1966.8</v>
      </c>
      <c r="Z13" s="22">
        <v>3929.1100000000006</v>
      </c>
      <c r="AA13" s="22">
        <v>1480.4709999999995</v>
      </c>
      <c r="AB13" s="22">
        <v>3933.446999999999</v>
      </c>
      <c r="AC13" s="22">
        <v>2937.186999999999</v>
      </c>
      <c r="AD13" s="22">
        <v>3735.4190000000026</v>
      </c>
      <c r="AE13" s="22">
        <v>2048.229999999998</v>
      </c>
      <c r="AF13" s="22">
        <v>4702.661000000002</v>
      </c>
      <c r="AG13" s="22">
        <v>5265.478</v>
      </c>
      <c r="AH13" s="22">
        <v>5428.154</v>
      </c>
      <c r="AI13" s="22">
        <v>5618.8629999999985</v>
      </c>
      <c r="AJ13" s="22">
        <v>4349.362999999999</v>
      </c>
      <c r="AK13" s="22">
        <v>5510.05</v>
      </c>
      <c r="AL13" s="25">
        <f t="shared" si="1"/>
        <v>0.7066920972</v>
      </c>
    </row>
    <row r="14">
      <c r="A14" s="18"/>
      <c r="B14" s="19" t="s">
        <v>174</v>
      </c>
      <c r="C14" s="23">
        <f t="shared" ref="C14:AK14" si="2">SUM(C4:C13)</f>
        <v>342743.8</v>
      </c>
      <c r="D14" s="23">
        <f t="shared" si="2"/>
        <v>346038.2</v>
      </c>
      <c r="E14" s="23">
        <f t="shared" si="2"/>
        <v>390024.6</v>
      </c>
      <c r="F14" s="23">
        <f t="shared" si="2"/>
        <v>376120.4</v>
      </c>
      <c r="G14" s="23">
        <f t="shared" si="2"/>
        <v>413168.1</v>
      </c>
      <c r="H14" s="23">
        <f t="shared" si="2"/>
        <v>386749.3</v>
      </c>
      <c r="I14" s="23">
        <f t="shared" si="2"/>
        <v>506168.2</v>
      </c>
      <c r="J14" s="23">
        <f t="shared" si="2"/>
        <v>544009.2</v>
      </c>
      <c r="K14" s="23">
        <f t="shared" si="2"/>
        <v>514327.7</v>
      </c>
      <c r="L14" s="23">
        <f t="shared" si="2"/>
        <v>406626</v>
      </c>
      <c r="M14" s="23">
        <f t="shared" si="2"/>
        <v>359970.3</v>
      </c>
      <c r="N14" s="23">
        <f t="shared" si="2"/>
        <v>302877.6</v>
      </c>
      <c r="O14" s="23">
        <f t="shared" si="2"/>
        <v>388178.8</v>
      </c>
      <c r="P14" s="23">
        <f t="shared" si="2"/>
        <v>402961.3</v>
      </c>
      <c r="Q14" s="23">
        <f t="shared" si="2"/>
        <v>375162.5</v>
      </c>
      <c r="R14" s="23">
        <f t="shared" si="2"/>
        <v>436052.2</v>
      </c>
      <c r="S14" s="23">
        <f t="shared" si="2"/>
        <v>465895</v>
      </c>
      <c r="T14" s="23">
        <f t="shared" si="2"/>
        <v>487055.1</v>
      </c>
      <c r="U14" s="23">
        <f t="shared" si="2"/>
        <v>458702.7</v>
      </c>
      <c r="V14" s="23">
        <f t="shared" si="2"/>
        <v>497338.5</v>
      </c>
      <c r="W14" s="23">
        <f t="shared" si="2"/>
        <v>446814.5</v>
      </c>
      <c r="X14" s="23">
        <f t="shared" si="2"/>
        <v>471310.3</v>
      </c>
      <c r="Y14" s="23">
        <f t="shared" si="2"/>
        <v>418147.4</v>
      </c>
      <c r="Z14" s="23">
        <f t="shared" si="2"/>
        <v>364693.119</v>
      </c>
      <c r="AA14" s="23">
        <f t="shared" si="2"/>
        <v>471264.326</v>
      </c>
      <c r="AB14" s="23">
        <f t="shared" si="2"/>
        <v>439448.325</v>
      </c>
      <c r="AC14" s="23">
        <f t="shared" si="2"/>
        <v>452014.131</v>
      </c>
      <c r="AD14" s="23">
        <f t="shared" si="2"/>
        <v>396749.315</v>
      </c>
      <c r="AE14" s="23">
        <f t="shared" si="2"/>
        <v>396358.642</v>
      </c>
      <c r="AF14" s="23">
        <f t="shared" si="2"/>
        <v>367702.402</v>
      </c>
      <c r="AG14" s="23">
        <f t="shared" si="2"/>
        <v>384639.767</v>
      </c>
      <c r="AH14" s="23">
        <f t="shared" si="2"/>
        <v>432521.566</v>
      </c>
      <c r="AI14" s="23">
        <f t="shared" si="2"/>
        <v>389581.109</v>
      </c>
      <c r="AJ14" s="23">
        <f t="shared" si="2"/>
        <v>408381.733</v>
      </c>
      <c r="AK14" s="23">
        <f t="shared" si="2"/>
        <v>412583.526</v>
      </c>
      <c r="AL14" s="25">
        <f t="shared" si="1"/>
        <v>52.91594763</v>
      </c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25">
        <f t="shared" si="1"/>
        <v>0</v>
      </c>
    </row>
    <row r="16">
      <c r="A16" s="18"/>
      <c r="B16" s="18" t="s">
        <v>175</v>
      </c>
      <c r="C16" s="28"/>
      <c r="D16" s="27"/>
      <c r="E16" s="27"/>
      <c r="F16" s="21">
        <v>1649.4</v>
      </c>
      <c r="G16" s="21">
        <v>1390.0</v>
      </c>
      <c r="H16" s="21">
        <v>16512.2</v>
      </c>
      <c r="I16" s="21">
        <v>38807.5</v>
      </c>
      <c r="J16" s="24">
        <v>23594.6</v>
      </c>
      <c r="K16" s="21">
        <v>20032.9</v>
      </c>
      <c r="L16" s="21">
        <v>6794.8</v>
      </c>
      <c r="M16" s="20">
        <v>6520.0</v>
      </c>
      <c r="N16" s="21">
        <v>3836.7</v>
      </c>
      <c r="O16" s="20">
        <v>10328.9</v>
      </c>
      <c r="P16" s="21">
        <v>6227.9</v>
      </c>
      <c r="Q16" s="20">
        <v>18186.5</v>
      </c>
      <c r="R16" s="21">
        <v>20658.7</v>
      </c>
      <c r="S16" s="21">
        <v>17185.3</v>
      </c>
      <c r="T16" s="22">
        <v>14338.1</v>
      </c>
      <c r="U16" s="21">
        <v>14442.3</v>
      </c>
      <c r="V16" s="22">
        <v>11011.6</v>
      </c>
      <c r="W16" s="22">
        <v>9390.3</v>
      </c>
      <c r="X16" s="22">
        <v>14245.0</v>
      </c>
      <c r="Y16" s="22">
        <v>13108.8</v>
      </c>
      <c r="Z16" s="22">
        <v>11483.995000000003</v>
      </c>
      <c r="AA16" s="22">
        <v>8938.351999999999</v>
      </c>
      <c r="AB16" s="22">
        <v>7351.034000000001</v>
      </c>
      <c r="AC16" s="22">
        <v>3111.24</v>
      </c>
      <c r="AD16" s="22">
        <v>1632.2709999999997</v>
      </c>
      <c r="AE16" s="22">
        <v>1803.5419999999995</v>
      </c>
      <c r="AF16" s="22">
        <v>2306.8210000000004</v>
      </c>
      <c r="AG16" s="22">
        <v>3923.943999999999</v>
      </c>
      <c r="AH16" s="22">
        <v>1156.564</v>
      </c>
      <c r="AI16" s="22">
        <v>2707.0910000000003</v>
      </c>
      <c r="AJ16" s="22">
        <v>3851.93</v>
      </c>
      <c r="AK16" s="22">
        <v>3013.277</v>
      </c>
      <c r="AL16" s="25">
        <f t="shared" si="1"/>
        <v>0.3864681886</v>
      </c>
    </row>
    <row r="17">
      <c r="A17" s="18" t="s">
        <v>176</v>
      </c>
      <c r="B17" s="18" t="s">
        <v>177</v>
      </c>
      <c r="C17" s="20">
        <v>9933.6</v>
      </c>
      <c r="D17" s="21">
        <v>12863.8</v>
      </c>
      <c r="E17" s="21">
        <v>7993.4</v>
      </c>
      <c r="F17" s="21">
        <v>6481.4</v>
      </c>
      <c r="G17" s="21">
        <v>11798.3</v>
      </c>
      <c r="H17" s="21">
        <v>14426.5</v>
      </c>
      <c r="I17" s="21">
        <v>10396.4</v>
      </c>
      <c r="J17" s="24">
        <v>8445.9</v>
      </c>
      <c r="K17" s="21">
        <v>9930.6</v>
      </c>
      <c r="L17" s="21">
        <v>10452.6</v>
      </c>
      <c r="M17" s="20">
        <v>11660.3</v>
      </c>
      <c r="N17" s="21">
        <v>11013.1</v>
      </c>
      <c r="O17" s="20">
        <v>12966.6</v>
      </c>
      <c r="P17" s="21">
        <v>9174.9</v>
      </c>
      <c r="Q17" s="20">
        <v>10497.5</v>
      </c>
      <c r="R17" s="21">
        <v>9633.8</v>
      </c>
      <c r="S17" s="21">
        <v>7925.6</v>
      </c>
      <c r="T17" s="22">
        <v>6867.9</v>
      </c>
      <c r="U17" s="21">
        <v>7423.8</v>
      </c>
      <c r="V17" s="22">
        <v>10857.4</v>
      </c>
      <c r="W17" s="22">
        <v>12157.8</v>
      </c>
      <c r="X17" s="22">
        <v>8531.1</v>
      </c>
      <c r="Y17" s="22">
        <v>5512.7</v>
      </c>
      <c r="Z17" s="22">
        <v>4278.098999999998</v>
      </c>
      <c r="AA17" s="22">
        <v>5070.858</v>
      </c>
      <c r="AB17" s="22">
        <v>7938.795000000001</v>
      </c>
      <c r="AC17" s="22">
        <v>7973.903999999996</v>
      </c>
      <c r="AD17" s="22">
        <v>8549.824</v>
      </c>
      <c r="AE17" s="22">
        <v>10413.180000000002</v>
      </c>
      <c r="AF17" s="22">
        <v>11399.787</v>
      </c>
      <c r="AG17" s="22">
        <v>10656.908</v>
      </c>
      <c r="AH17" s="22">
        <v>11967.518000000004</v>
      </c>
      <c r="AI17" s="22">
        <v>12414.814000000008</v>
      </c>
      <c r="AJ17" s="22">
        <v>8727.036</v>
      </c>
      <c r="AK17" s="22">
        <v>3724.7740000000003</v>
      </c>
      <c r="AL17" s="25">
        <f t="shared" si="1"/>
        <v>0.4777213183</v>
      </c>
    </row>
    <row r="18">
      <c r="A18" s="18"/>
      <c r="B18" s="19" t="s">
        <v>178</v>
      </c>
      <c r="C18" s="22">
        <f t="shared" ref="C18:AK18" si="3">SUM(C16:C17)</f>
        <v>9933.6</v>
      </c>
      <c r="D18" s="24">
        <f t="shared" si="3"/>
        <v>12863.8</v>
      </c>
      <c r="E18" s="24">
        <f t="shared" si="3"/>
        <v>7993.4</v>
      </c>
      <c r="F18" s="24">
        <f t="shared" si="3"/>
        <v>8130.8</v>
      </c>
      <c r="G18" s="24">
        <f t="shared" si="3"/>
        <v>13188.3</v>
      </c>
      <c r="H18" s="24">
        <f t="shared" si="3"/>
        <v>30938.7</v>
      </c>
      <c r="I18" s="24">
        <f t="shared" si="3"/>
        <v>49203.9</v>
      </c>
      <c r="J18" s="24">
        <f t="shared" si="3"/>
        <v>32040.5</v>
      </c>
      <c r="K18" s="24">
        <f t="shared" si="3"/>
        <v>29963.5</v>
      </c>
      <c r="L18" s="24">
        <f t="shared" si="3"/>
        <v>17247.4</v>
      </c>
      <c r="M18" s="22">
        <f t="shared" si="3"/>
        <v>18180.3</v>
      </c>
      <c r="N18" s="24">
        <f t="shared" si="3"/>
        <v>14849.8</v>
      </c>
      <c r="O18" s="22">
        <f t="shared" si="3"/>
        <v>23295.5</v>
      </c>
      <c r="P18" s="24">
        <f t="shared" si="3"/>
        <v>15402.8</v>
      </c>
      <c r="Q18" s="22">
        <f t="shared" si="3"/>
        <v>28684</v>
      </c>
      <c r="R18" s="24">
        <f t="shared" si="3"/>
        <v>30292.5</v>
      </c>
      <c r="S18" s="24">
        <f t="shared" si="3"/>
        <v>25110.9</v>
      </c>
      <c r="T18" s="22">
        <f t="shared" si="3"/>
        <v>21206</v>
      </c>
      <c r="U18" s="24">
        <f t="shared" si="3"/>
        <v>21866.1</v>
      </c>
      <c r="V18" s="22">
        <f t="shared" si="3"/>
        <v>21869</v>
      </c>
      <c r="W18" s="22">
        <f t="shared" si="3"/>
        <v>21548.1</v>
      </c>
      <c r="X18" s="22">
        <f t="shared" si="3"/>
        <v>22776.1</v>
      </c>
      <c r="Y18" s="22">
        <f t="shared" si="3"/>
        <v>18621.5</v>
      </c>
      <c r="Z18" s="22">
        <f t="shared" si="3"/>
        <v>15762.094</v>
      </c>
      <c r="AA18" s="22">
        <f t="shared" si="3"/>
        <v>14009.21</v>
      </c>
      <c r="AB18" s="22">
        <f t="shared" si="3"/>
        <v>15289.829</v>
      </c>
      <c r="AC18" s="22">
        <f t="shared" si="3"/>
        <v>11085.144</v>
      </c>
      <c r="AD18" s="22">
        <f t="shared" si="3"/>
        <v>10182.095</v>
      </c>
      <c r="AE18" s="22">
        <f t="shared" si="3"/>
        <v>12216.722</v>
      </c>
      <c r="AF18" s="22">
        <f t="shared" si="3"/>
        <v>13706.608</v>
      </c>
      <c r="AG18" s="22">
        <f t="shared" si="3"/>
        <v>14580.852</v>
      </c>
      <c r="AH18" s="22">
        <f t="shared" si="3"/>
        <v>13124.082</v>
      </c>
      <c r="AI18" s="22">
        <f t="shared" si="3"/>
        <v>15121.905</v>
      </c>
      <c r="AJ18" s="22">
        <f t="shared" si="3"/>
        <v>12578.966</v>
      </c>
      <c r="AK18" s="22">
        <f t="shared" si="3"/>
        <v>6738.051</v>
      </c>
      <c r="AL18" s="25">
        <f t="shared" si="1"/>
        <v>0.8641895068</v>
      </c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25">
        <f t="shared" si="1"/>
        <v>0</v>
      </c>
    </row>
    <row r="20">
      <c r="A20" s="18" t="s">
        <v>179</v>
      </c>
      <c r="B20" s="18" t="s">
        <v>180</v>
      </c>
      <c r="C20" s="20">
        <v>1762.9</v>
      </c>
      <c r="D20" s="21">
        <v>1841.2</v>
      </c>
      <c r="E20" s="21">
        <v>1169.3</v>
      </c>
      <c r="F20" s="21">
        <v>2497.5</v>
      </c>
      <c r="G20" s="21">
        <v>2469.8</v>
      </c>
      <c r="H20" s="21">
        <v>4391.1</v>
      </c>
      <c r="I20" s="21">
        <v>3997.9</v>
      </c>
      <c r="J20" s="24">
        <v>2936.1</v>
      </c>
      <c r="K20" s="21">
        <v>2019.8</v>
      </c>
      <c r="L20" s="21">
        <v>2460.6</v>
      </c>
      <c r="M20" s="20">
        <v>1834.7</v>
      </c>
      <c r="N20" s="21">
        <v>1275.8</v>
      </c>
      <c r="O20" s="20">
        <v>249.7</v>
      </c>
      <c r="P20" s="21">
        <v>3902.8</v>
      </c>
      <c r="Q20" s="20">
        <v>2444.2</v>
      </c>
      <c r="R20" s="21">
        <v>1535.7</v>
      </c>
      <c r="S20" s="21">
        <v>1245.9</v>
      </c>
      <c r="T20" s="22">
        <v>3573.7</v>
      </c>
      <c r="U20" s="21">
        <v>106.9</v>
      </c>
      <c r="V20" s="22">
        <v>312.2</v>
      </c>
      <c r="W20" s="22">
        <v>19.6</v>
      </c>
      <c r="X20" s="22">
        <v>59.5</v>
      </c>
      <c r="Y20" s="22">
        <v>123.7</v>
      </c>
      <c r="Z20" s="22">
        <v>224.429</v>
      </c>
      <c r="AA20" s="22">
        <v>89.21900000000001</v>
      </c>
      <c r="AB20" s="22">
        <v>1.068</v>
      </c>
      <c r="AC20" s="19">
        <v>0.0</v>
      </c>
      <c r="AD20" s="22">
        <v>10.68</v>
      </c>
      <c r="AE20" s="22">
        <v>8.19</v>
      </c>
      <c r="AF20" s="22">
        <v>0.6720000000000002</v>
      </c>
      <c r="AG20" s="22">
        <v>2190.324</v>
      </c>
      <c r="AH20" s="22">
        <v>0.33</v>
      </c>
      <c r="AI20" s="22">
        <v>1.6799999999999997</v>
      </c>
      <c r="AJ20" s="19">
        <v>0.0</v>
      </c>
      <c r="AK20" s="19">
        <v>0.0</v>
      </c>
      <c r="AL20" s="25">
        <f t="shared" si="1"/>
        <v>0</v>
      </c>
    </row>
    <row r="21">
      <c r="A21" s="18"/>
      <c r="B21" s="18" t="s">
        <v>181</v>
      </c>
      <c r="C21" s="20">
        <v>2304.4</v>
      </c>
      <c r="D21" s="21">
        <v>2482.0</v>
      </c>
      <c r="E21" s="21">
        <v>3338.8</v>
      </c>
      <c r="F21" s="21">
        <v>1479.3</v>
      </c>
      <c r="G21" s="21">
        <v>2956.8</v>
      </c>
      <c r="H21" s="21">
        <v>2835.5</v>
      </c>
      <c r="I21" s="21">
        <v>1653.0</v>
      </c>
      <c r="J21" s="24">
        <v>2324.9</v>
      </c>
      <c r="K21" s="21">
        <v>998.0</v>
      </c>
      <c r="L21" s="21">
        <v>3950.5</v>
      </c>
      <c r="M21" s="20">
        <v>2998.2</v>
      </c>
      <c r="N21" s="21">
        <v>1316.4</v>
      </c>
      <c r="O21" s="20">
        <v>1557.5</v>
      </c>
      <c r="P21" s="21">
        <v>295.6</v>
      </c>
      <c r="Q21" s="19">
        <v>0.0</v>
      </c>
      <c r="R21" s="19">
        <v>0.0</v>
      </c>
      <c r="S21" s="19">
        <v>0.0</v>
      </c>
      <c r="T21" s="19">
        <v>0.0</v>
      </c>
      <c r="U21" s="21">
        <v>53.8</v>
      </c>
      <c r="V21" s="22">
        <v>608.4</v>
      </c>
      <c r="W21" s="22">
        <v>3209.5</v>
      </c>
      <c r="X21" s="22">
        <v>3455.0</v>
      </c>
      <c r="Y21" s="22">
        <v>1282.7</v>
      </c>
      <c r="Z21" s="22">
        <v>1285.786</v>
      </c>
      <c r="AA21" s="22">
        <v>3497.1839999999997</v>
      </c>
      <c r="AB21" s="22">
        <v>5922.38</v>
      </c>
      <c r="AC21" s="22">
        <v>5428.5599999999995</v>
      </c>
      <c r="AD21" s="22">
        <v>14964.226</v>
      </c>
      <c r="AE21" s="22">
        <v>22860.876000000004</v>
      </c>
      <c r="AF21" s="22">
        <v>24173.523</v>
      </c>
      <c r="AG21" s="22">
        <v>13522.808000000003</v>
      </c>
      <c r="AH21" s="22">
        <v>12531.249000000002</v>
      </c>
      <c r="AI21" s="22">
        <v>13914.525000000001</v>
      </c>
      <c r="AJ21" s="22">
        <v>5828.982</v>
      </c>
      <c r="AK21" s="22">
        <v>5840.973999999999</v>
      </c>
      <c r="AL21" s="25">
        <f t="shared" si="1"/>
        <v>0.7491347929</v>
      </c>
    </row>
    <row r="22">
      <c r="A22" s="18"/>
      <c r="B22" s="18" t="s">
        <v>182</v>
      </c>
      <c r="C22" s="20">
        <v>22390.1</v>
      </c>
      <c r="D22" s="21">
        <v>29525.1</v>
      </c>
      <c r="E22" s="21">
        <v>36347.3</v>
      </c>
      <c r="F22" s="21">
        <v>32424.2</v>
      </c>
      <c r="G22" s="21">
        <v>26756.0</v>
      </c>
      <c r="H22" s="21">
        <v>23309.4</v>
      </c>
      <c r="I22" s="21">
        <v>20017.5</v>
      </c>
      <c r="J22" s="24">
        <v>30085.0</v>
      </c>
      <c r="K22" s="21">
        <v>45327.6</v>
      </c>
      <c r="L22" s="21">
        <v>107484.2</v>
      </c>
      <c r="M22" s="20">
        <v>47605.4</v>
      </c>
      <c r="N22" s="21">
        <v>23800.5</v>
      </c>
      <c r="O22" s="20">
        <v>24306.4</v>
      </c>
      <c r="P22" s="21">
        <v>36856.4</v>
      </c>
      <c r="Q22" s="20">
        <v>57238.5</v>
      </c>
      <c r="R22" s="21">
        <v>57588.3</v>
      </c>
      <c r="S22" s="21">
        <v>26618.4</v>
      </c>
      <c r="T22" s="22">
        <v>36467.4</v>
      </c>
      <c r="U22" s="21">
        <v>36363.6</v>
      </c>
      <c r="V22" s="22">
        <v>24548.7</v>
      </c>
      <c r="W22" s="22">
        <v>12923.5</v>
      </c>
      <c r="X22" s="22">
        <v>7452.0</v>
      </c>
      <c r="Y22" s="22">
        <v>15985.2</v>
      </c>
      <c r="Z22" s="22">
        <v>21948.489999999998</v>
      </c>
      <c r="AA22" s="22">
        <v>16927.747000000003</v>
      </c>
      <c r="AB22" s="22">
        <v>20052.747000000003</v>
      </c>
      <c r="AC22" s="22">
        <v>13666.845000000001</v>
      </c>
      <c r="AD22" s="22">
        <v>17764.129000000004</v>
      </c>
      <c r="AE22" s="22">
        <v>24617.664999999997</v>
      </c>
      <c r="AF22" s="22">
        <v>25976.53699999998</v>
      </c>
      <c r="AG22" s="22">
        <v>23559.355000000003</v>
      </c>
      <c r="AH22" s="22">
        <v>16725.822000000004</v>
      </c>
      <c r="AI22" s="22">
        <v>18256.490999999998</v>
      </c>
      <c r="AJ22" s="22">
        <v>20366.905000000002</v>
      </c>
      <c r="AK22" s="22">
        <v>16616.688</v>
      </c>
      <c r="AL22" s="25">
        <f t="shared" si="1"/>
        <v>2.131175233</v>
      </c>
    </row>
    <row r="23">
      <c r="A23" s="18"/>
      <c r="B23" s="18" t="s">
        <v>183</v>
      </c>
      <c r="C23" s="20">
        <v>41001.1</v>
      </c>
      <c r="D23" s="21">
        <v>65407.5</v>
      </c>
      <c r="E23" s="21">
        <v>87802.4</v>
      </c>
      <c r="F23" s="21">
        <v>100345.6</v>
      </c>
      <c r="G23" s="21">
        <v>136397.8</v>
      </c>
      <c r="H23" s="21">
        <v>158100.7</v>
      </c>
      <c r="I23" s="21">
        <v>177503.9</v>
      </c>
      <c r="J23" s="24">
        <v>217179.5</v>
      </c>
      <c r="K23" s="21">
        <v>331174.4</v>
      </c>
      <c r="L23" s="21">
        <v>251663.2</v>
      </c>
      <c r="M23" s="20">
        <v>291589.9</v>
      </c>
      <c r="N23" s="21">
        <v>244409.7</v>
      </c>
      <c r="O23" s="20">
        <v>184306.1</v>
      </c>
      <c r="P23" s="21">
        <v>177643.7</v>
      </c>
      <c r="Q23" s="20">
        <v>133081.3</v>
      </c>
      <c r="R23" s="21">
        <v>145189.7</v>
      </c>
      <c r="S23" s="21">
        <v>154610.0</v>
      </c>
      <c r="T23" s="22">
        <v>202053.0</v>
      </c>
      <c r="U23" s="21">
        <v>155278.7</v>
      </c>
      <c r="V23" s="22">
        <v>149225.4</v>
      </c>
      <c r="W23" s="22">
        <v>119134.5</v>
      </c>
      <c r="X23" s="22">
        <v>113596.7</v>
      </c>
      <c r="Y23" s="22">
        <v>120938.6</v>
      </c>
      <c r="Z23" s="22">
        <v>106133.91599999998</v>
      </c>
      <c r="AA23" s="22">
        <v>116239.30999999998</v>
      </c>
      <c r="AB23" s="22">
        <v>125670.68400000001</v>
      </c>
      <c r="AC23" s="22">
        <v>102099.68300000005</v>
      </c>
      <c r="AD23" s="22">
        <v>95374.52499999995</v>
      </c>
      <c r="AE23" s="22">
        <v>118677.65399999985</v>
      </c>
      <c r="AF23" s="22">
        <v>138306.98899999997</v>
      </c>
      <c r="AG23" s="22">
        <v>122019.60500000003</v>
      </c>
      <c r="AH23" s="22">
        <v>120221.938</v>
      </c>
      <c r="AI23" s="22">
        <v>144699.35399999996</v>
      </c>
      <c r="AJ23" s="22">
        <v>137917.65199999997</v>
      </c>
      <c r="AK23" s="22">
        <v>124205.89300000003</v>
      </c>
      <c r="AL23" s="25">
        <f t="shared" si="1"/>
        <v>15.93004111</v>
      </c>
    </row>
    <row r="24">
      <c r="A24" s="18"/>
      <c r="B24" s="18" t="s">
        <v>184</v>
      </c>
      <c r="C24" s="28"/>
      <c r="D24" s="27"/>
      <c r="E24" s="27"/>
      <c r="F24" s="27"/>
      <c r="G24" s="27"/>
      <c r="H24" s="27"/>
      <c r="I24" s="27"/>
      <c r="J24" s="27"/>
      <c r="K24" s="27"/>
      <c r="L24" s="27"/>
      <c r="M24" s="28"/>
      <c r="N24" s="27"/>
      <c r="O24" s="28"/>
      <c r="P24" s="27"/>
      <c r="Q24" s="28"/>
      <c r="R24" s="27"/>
      <c r="S24" s="27"/>
      <c r="T24" s="28"/>
      <c r="U24" s="27"/>
      <c r="V24" s="28"/>
      <c r="W24" s="28"/>
      <c r="X24" s="28"/>
      <c r="Y24" s="28"/>
      <c r="Z24" s="28"/>
      <c r="AA24" s="22">
        <v>10.155</v>
      </c>
      <c r="AB24" s="19">
        <v>0.0</v>
      </c>
      <c r="AC24" s="22">
        <v>17.19</v>
      </c>
      <c r="AD24" s="19">
        <v>0.0</v>
      </c>
      <c r="AE24" s="22">
        <v>21.974</v>
      </c>
      <c r="AF24" s="22">
        <v>56.513</v>
      </c>
      <c r="AG24" s="22">
        <v>11.645</v>
      </c>
      <c r="AH24" s="22">
        <v>5.508</v>
      </c>
      <c r="AI24" s="19">
        <v>0.0</v>
      </c>
      <c r="AJ24" s="19">
        <v>0.0</v>
      </c>
      <c r="AK24" s="19">
        <v>0.0</v>
      </c>
      <c r="AL24" s="25">
        <f t="shared" si="1"/>
        <v>0</v>
      </c>
    </row>
    <row r="25">
      <c r="A25" s="18"/>
      <c r="B25" s="18" t="s">
        <v>185</v>
      </c>
      <c r="C25" s="20">
        <v>6544.2</v>
      </c>
      <c r="D25" s="21">
        <v>5435.1</v>
      </c>
      <c r="E25" s="21">
        <v>6402.2</v>
      </c>
      <c r="F25" s="21">
        <v>4106.6</v>
      </c>
      <c r="G25" s="21">
        <v>5235.6</v>
      </c>
      <c r="H25" s="21">
        <v>10315.3</v>
      </c>
      <c r="I25" s="21">
        <v>11113.8</v>
      </c>
      <c r="J25" s="24">
        <v>18234.1</v>
      </c>
      <c r="K25" s="21">
        <v>17789.9</v>
      </c>
      <c r="L25" s="21">
        <v>6718.1</v>
      </c>
      <c r="M25" s="20">
        <v>7675.7</v>
      </c>
      <c r="N25" s="21">
        <v>6827.9</v>
      </c>
      <c r="O25" s="20">
        <v>12537.1</v>
      </c>
      <c r="P25" s="21">
        <v>14509.7</v>
      </c>
      <c r="Q25" s="20">
        <v>11518.6</v>
      </c>
      <c r="R25" s="21">
        <v>14913.4</v>
      </c>
      <c r="S25" s="21">
        <v>20369.0</v>
      </c>
      <c r="T25" s="22">
        <v>10867.1</v>
      </c>
      <c r="U25" s="21">
        <v>13937.6</v>
      </c>
      <c r="V25" s="22">
        <v>11999.7</v>
      </c>
      <c r="W25" s="22">
        <v>10499.6</v>
      </c>
      <c r="X25" s="22">
        <v>18332.6</v>
      </c>
      <c r="Y25" s="22">
        <v>23331.8</v>
      </c>
      <c r="Z25" s="22">
        <v>15768.198999999999</v>
      </c>
      <c r="AA25" s="22">
        <v>21428.75399999999</v>
      </c>
      <c r="AB25" s="22">
        <v>33894.956999999995</v>
      </c>
      <c r="AC25" s="22">
        <v>39060.50899999999</v>
      </c>
      <c r="AD25" s="22">
        <v>47507.60700000004</v>
      </c>
      <c r="AE25" s="22">
        <v>74859.019</v>
      </c>
      <c r="AF25" s="22">
        <v>67163.28899999999</v>
      </c>
      <c r="AG25" s="22">
        <v>74335.415</v>
      </c>
      <c r="AH25" s="22">
        <v>80489.54999999997</v>
      </c>
      <c r="AI25" s="22">
        <v>77101.717</v>
      </c>
      <c r="AJ25" s="22">
        <v>77962.09999999999</v>
      </c>
      <c r="AK25" s="22">
        <v>94060.59599999999</v>
      </c>
      <c r="AL25" s="25">
        <f t="shared" si="1"/>
        <v>12.06375257</v>
      </c>
    </row>
    <row r="26">
      <c r="A26" s="18"/>
      <c r="B26" s="19" t="s">
        <v>186</v>
      </c>
      <c r="C26" s="22">
        <f t="shared" ref="C26:AK26" si="4">SUM(C20:C25)</f>
        <v>74002.7</v>
      </c>
      <c r="D26" s="24">
        <f t="shared" si="4"/>
        <v>104690.9</v>
      </c>
      <c r="E26" s="24">
        <f t="shared" si="4"/>
        <v>135060</v>
      </c>
      <c r="F26" s="24">
        <f t="shared" si="4"/>
        <v>140853.2</v>
      </c>
      <c r="G26" s="24">
        <f t="shared" si="4"/>
        <v>173816</v>
      </c>
      <c r="H26" s="24">
        <f t="shared" si="4"/>
        <v>198952</v>
      </c>
      <c r="I26" s="24">
        <f t="shared" si="4"/>
        <v>214286.1</v>
      </c>
      <c r="J26" s="24">
        <f t="shared" si="4"/>
        <v>270759.6</v>
      </c>
      <c r="K26" s="24">
        <f t="shared" si="4"/>
        <v>397309.7</v>
      </c>
      <c r="L26" s="24">
        <f t="shared" si="4"/>
        <v>372276.6</v>
      </c>
      <c r="M26" s="22">
        <f t="shared" si="4"/>
        <v>351703.9</v>
      </c>
      <c r="N26" s="24">
        <f t="shared" si="4"/>
        <v>277630.3</v>
      </c>
      <c r="O26" s="22">
        <f t="shared" si="4"/>
        <v>222956.8</v>
      </c>
      <c r="P26" s="24">
        <f t="shared" si="4"/>
        <v>233208.2</v>
      </c>
      <c r="Q26" s="22">
        <f t="shared" si="4"/>
        <v>204282.6</v>
      </c>
      <c r="R26" s="24">
        <f t="shared" si="4"/>
        <v>219227.1</v>
      </c>
      <c r="S26" s="24">
        <f t="shared" si="4"/>
        <v>202843.3</v>
      </c>
      <c r="T26" s="22">
        <f t="shared" si="4"/>
        <v>252961.2</v>
      </c>
      <c r="U26" s="24">
        <f t="shared" si="4"/>
        <v>205740.6</v>
      </c>
      <c r="V26" s="22">
        <f t="shared" si="4"/>
        <v>186694.4</v>
      </c>
      <c r="W26" s="22">
        <f t="shared" si="4"/>
        <v>145786.7</v>
      </c>
      <c r="X26" s="22">
        <f t="shared" si="4"/>
        <v>142895.8</v>
      </c>
      <c r="Y26" s="22">
        <f t="shared" si="4"/>
        <v>161662</v>
      </c>
      <c r="Z26" s="22">
        <f t="shared" si="4"/>
        <v>145360.82</v>
      </c>
      <c r="AA26" s="22">
        <f t="shared" si="4"/>
        <v>158192.369</v>
      </c>
      <c r="AB26" s="22">
        <f t="shared" si="4"/>
        <v>185541.836</v>
      </c>
      <c r="AC26" s="19">
        <f t="shared" si="4"/>
        <v>160272.787</v>
      </c>
      <c r="AD26" s="22">
        <f t="shared" si="4"/>
        <v>175621.167</v>
      </c>
      <c r="AE26" s="22">
        <f t="shared" si="4"/>
        <v>241045.378</v>
      </c>
      <c r="AF26" s="22">
        <f t="shared" si="4"/>
        <v>255677.523</v>
      </c>
      <c r="AG26" s="22">
        <f t="shared" si="4"/>
        <v>235639.152</v>
      </c>
      <c r="AH26" s="22">
        <f t="shared" si="4"/>
        <v>229974.397</v>
      </c>
      <c r="AI26" s="22">
        <f t="shared" si="4"/>
        <v>253973.767</v>
      </c>
      <c r="AJ26" s="19">
        <f t="shared" si="4"/>
        <v>242075.639</v>
      </c>
      <c r="AK26" s="19">
        <f t="shared" si="4"/>
        <v>240724.151</v>
      </c>
      <c r="AL26" s="25">
        <f t="shared" si="1"/>
        <v>30.8741037</v>
      </c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5">
        <f t="shared" si="1"/>
        <v>0</v>
      </c>
    </row>
    <row r="28">
      <c r="A28" s="18"/>
      <c r="B28" s="18" t="s">
        <v>187</v>
      </c>
      <c r="C28" s="28"/>
      <c r="D28" s="27"/>
      <c r="E28" s="27"/>
      <c r="F28" s="27"/>
      <c r="G28" s="27"/>
      <c r="H28" s="27"/>
      <c r="I28" s="27"/>
      <c r="J28" s="27"/>
      <c r="K28" s="27"/>
      <c r="L28" s="21">
        <v>727.9</v>
      </c>
      <c r="M28" s="20">
        <v>13724.4</v>
      </c>
      <c r="N28" s="21">
        <v>24980.9</v>
      </c>
      <c r="O28" s="20">
        <v>37072.2</v>
      </c>
      <c r="P28" s="21">
        <v>43575.6</v>
      </c>
      <c r="Q28" s="20">
        <v>28642.9</v>
      </c>
      <c r="R28" s="21">
        <v>18321.3</v>
      </c>
      <c r="S28" s="21">
        <v>16662.2</v>
      </c>
      <c r="T28" s="22">
        <v>36756.4</v>
      </c>
      <c r="U28" s="21">
        <v>23681.8</v>
      </c>
      <c r="V28" s="22">
        <v>19344.2</v>
      </c>
      <c r="W28" s="22">
        <v>20797.2</v>
      </c>
      <c r="X28" s="22">
        <v>10297.7</v>
      </c>
      <c r="Y28" s="22">
        <v>23108.6</v>
      </c>
      <c r="Z28" s="22">
        <v>31151.562</v>
      </c>
      <c r="AA28" s="22">
        <v>34991.184</v>
      </c>
      <c r="AB28" s="22">
        <v>26137.21</v>
      </c>
      <c r="AC28" s="22">
        <v>22380.101999999984</v>
      </c>
      <c r="AD28" s="22">
        <v>18031.72999999999</v>
      </c>
      <c r="AE28" s="22">
        <v>12781.512999999999</v>
      </c>
      <c r="AF28" s="22">
        <v>20325.716</v>
      </c>
      <c r="AG28" s="22">
        <v>27516.404000000002</v>
      </c>
      <c r="AH28" s="22">
        <v>18222.359000000004</v>
      </c>
      <c r="AI28" s="22">
        <v>24344.312</v>
      </c>
      <c r="AJ28" s="22">
        <v>24802.183999999994</v>
      </c>
      <c r="AK28" s="22">
        <v>29142.615999999998</v>
      </c>
      <c r="AL28" s="25">
        <f t="shared" si="1"/>
        <v>3.737689571</v>
      </c>
    </row>
    <row r="29">
      <c r="A29" s="18" t="s">
        <v>188</v>
      </c>
      <c r="B29" s="18" t="s">
        <v>189</v>
      </c>
      <c r="C29" s="20">
        <v>37332.9</v>
      </c>
      <c r="D29" s="21">
        <v>69104.2</v>
      </c>
      <c r="E29" s="21">
        <v>64366.5</v>
      </c>
      <c r="F29" s="21">
        <v>85549.1</v>
      </c>
      <c r="G29" s="21">
        <v>98719.4</v>
      </c>
      <c r="H29" s="21">
        <v>117818.6</v>
      </c>
      <c r="I29" s="21">
        <v>134761.5</v>
      </c>
      <c r="J29" s="24">
        <v>143950.1</v>
      </c>
      <c r="K29" s="21">
        <v>148085.4</v>
      </c>
      <c r="L29" s="21">
        <v>128020.0</v>
      </c>
      <c r="M29" s="20">
        <v>120422.2</v>
      </c>
      <c r="N29" s="21">
        <v>82981.3</v>
      </c>
      <c r="O29" s="20">
        <v>102456.7</v>
      </c>
      <c r="P29" s="21">
        <v>79554.9</v>
      </c>
      <c r="Q29" s="20">
        <v>98252.7</v>
      </c>
      <c r="R29" s="21">
        <v>43634.1</v>
      </c>
      <c r="S29" s="21">
        <v>62074.6</v>
      </c>
      <c r="T29" s="22">
        <v>165948.3</v>
      </c>
      <c r="U29" s="21">
        <v>118930.0</v>
      </c>
      <c r="V29" s="22">
        <v>110399.5</v>
      </c>
      <c r="W29" s="22">
        <v>35775.0</v>
      </c>
      <c r="X29" s="22">
        <v>37500.4</v>
      </c>
      <c r="Y29" s="22">
        <v>48894.2</v>
      </c>
      <c r="Z29" s="22">
        <v>66016.035</v>
      </c>
      <c r="AA29" s="22">
        <v>103083.14700000001</v>
      </c>
      <c r="AB29" s="22">
        <v>77391.20999999999</v>
      </c>
      <c r="AC29" s="22">
        <v>67699.03000000003</v>
      </c>
      <c r="AD29" s="22">
        <v>57135.646000000044</v>
      </c>
      <c r="AE29" s="22">
        <v>74985.85599999999</v>
      </c>
      <c r="AF29" s="22">
        <v>80283.64900000002</v>
      </c>
      <c r="AG29" s="22">
        <v>69188.97899999998</v>
      </c>
      <c r="AH29" s="22">
        <v>46154.073999999986</v>
      </c>
      <c r="AI29" s="22">
        <v>65212.407</v>
      </c>
      <c r="AJ29" s="22">
        <v>68013.44700000001</v>
      </c>
      <c r="AK29" s="22">
        <v>61608.60700000001</v>
      </c>
      <c r="AL29" s="25">
        <f t="shared" si="1"/>
        <v>7.901618985</v>
      </c>
    </row>
    <row r="30">
      <c r="A30" s="18"/>
      <c r="B30" s="18" t="s">
        <v>190</v>
      </c>
      <c r="C30" s="20">
        <v>0.0</v>
      </c>
      <c r="D30" s="21">
        <v>39.3</v>
      </c>
      <c r="E30" s="21">
        <v>317.4</v>
      </c>
      <c r="F30" s="21">
        <v>3691.3</v>
      </c>
      <c r="G30" s="21">
        <v>96378.3</v>
      </c>
      <c r="H30" s="21">
        <v>129329.5</v>
      </c>
      <c r="I30" s="21">
        <v>118494.5</v>
      </c>
      <c r="J30" s="24">
        <v>131647.7</v>
      </c>
      <c r="K30" s="21">
        <v>117498.7</v>
      </c>
      <c r="L30" s="21">
        <v>49272.1</v>
      </c>
      <c r="M30" s="20">
        <v>47123.7</v>
      </c>
      <c r="N30" s="21">
        <v>43759.4</v>
      </c>
      <c r="O30" s="20">
        <v>25460.3</v>
      </c>
      <c r="P30" s="21">
        <v>16803.6</v>
      </c>
      <c r="Q30" s="20">
        <v>7305.4</v>
      </c>
      <c r="R30" s="19">
        <v>0.0</v>
      </c>
      <c r="S30" s="21">
        <v>1384.6</v>
      </c>
      <c r="T30" s="22">
        <v>3625.6</v>
      </c>
      <c r="U30" s="21">
        <v>2757.0</v>
      </c>
      <c r="V30" s="22">
        <v>1103.7</v>
      </c>
      <c r="W30" s="19">
        <v>0.0</v>
      </c>
      <c r="X30" s="22">
        <v>173.6</v>
      </c>
      <c r="Y30" s="19">
        <v>0.0</v>
      </c>
      <c r="Z30" s="19">
        <v>0.0</v>
      </c>
      <c r="AA30" s="19">
        <v>0.0</v>
      </c>
      <c r="AB30" s="19">
        <v>0.0</v>
      </c>
      <c r="AC30" s="19">
        <v>0.0</v>
      </c>
      <c r="AD30" s="19">
        <v>0.0</v>
      </c>
      <c r="AE30" s="19">
        <v>0.0</v>
      </c>
      <c r="AF30" s="22">
        <v>70.819</v>
      </c>
      <c r="AG30" s="19">
        <v>0.0</v>
      </c>
      <c r="AH30" s="19">
        <v>0.0</v>
      </c>
      <c r="AI30" s="19">
        <v>0.0</v>
      </c>
      <c r="AJ30" s="19">
        <v>0.0</v>
      </c>
      <c r="AK30" s="19">
        <v>0.0</v>
      </c>
      <c r="AL30" s="25">
        <f t="shared" si="1"/>
        <v>0</v>
      </c>
    </row>
    <row r="31">
      <c r="A31" s="18"/>
      <c r="B31" s="18" t="s">
        <v>191</v>
      </c>
      <c r="C31" s="20">
        <v>1266.3</v>
      </c>
      <c r="D31" s="21">
        <v>456.0</v>
      </c>
      <c r="E31" s="21">
        <v>837.1</v>
      </c>
      <c r="F31" s="21">
        <v>945.8</v>
      </c>
      <c r="G31" s="21">
        <v>12.4</v>
      </c>
      <c r="H31" s="21">
        <v>23.7</v>
      </c>
      <c r="I31" s="21">
        <v>43.3</v>
      </c>
      <c r="J31" s="24">
        <v>19.7</v>
      </c>
      <c r="K31" s="21">
        <v>27115.7</v>
      </c>
      <c r="L31" s="21">
        <v>23616.6</v>
      </c>
      <c r="M31" s="20">
        <v>1801.8</v>
      </c>
      <c r="N31" s="21">
        <v>896.8</v>
      </c>
      <c r="O31" s="20">
        <v>32.1</v>
      </c>
      <c r="P31" s="21">
        <v>48.5</v>
      </c>
      <c r="Q31" s="20">
        <v>102.4</v>
      </c>
      <c r="R31" s="21">
        <v>40.1</v>
      </c>
      <c r="S31" s="21">
        <v>25.2</v>
      </c>
      <c r="T31" s="22">
        <v>801.5</v>
      </c>
      <c r="U31" s="21">
        <v>272.1</v>
      </c>
      <c r="V31" s="22">
        <v>14.2</v>
      </c>
      <c r="W31" s="22">
        <v>12.7</v>
      </c>
      <c r="X31" s="22">
        <v>1.9</v>
      </c>
      <c r="Y31" s="22">
        <v>79.3</v>
      </c>
      <c r="Z31" s="19">
        <v>0.0</v>
      </c>
      <c r="AA31" s="22">
        <v>92.53999999999999</v>
      </c>
      <c r="AB31" s="22">
        <v>230.183</v>
      </c>
      <c r="AC31" s="19">
        <v>0.0</v>
      </c>
      <c r="AD31" s="22">
        <v>39.383</v>
      </c>
      <c r="AE31" s="22">
        <v>76.32600000000001</v>
      </c>
      <c r="AF31" s="22">
        <v>197.45199999999997</v>
      </c>
      <c r="AG31" s="22">
        <v>135.082</v>
      </c>
      <c r="AH31" s="22">
        <v>93.31399999999998</v>
      </c>
      <c r="AI31" s="22">
        <v>115.335</v>
      </c>
      <c r="AJ31" s="22">
        <v>180.589</v>
      </c>
      <c r="AK31" s="22">
        <v>160.64100000000002</v>
      </c>
      <c r="AL31" s="25">
        <f t="shared" si="1"/>
        <v>0.02060302995</v>
      </c>
    </row>
    <row r="32">
      <c r="A32" s="18"/>
      <c r="B32" s="18" t="s">
        <v>188</v>
      </c>
      <c r="C32" s="28"/>
      <c r="D32" s="27"/>
      <c r="E32" s="27"/>
      <c r="F32" s="27"/>
      <c r="G32" s="21">
        <v>714.0</v>
      </c>
      <c r="H32" s="21">
        <v>1950.7</v>
      </c>
      <c r="I32" s="21">
        <v>579.7</v>
      </c>
      <c r="J32" s="24">
        <v>654.8</v>
      </c>
      <c r="K32" s="21">
        <v>972.6</v>
      </c>
      <c r="L32" s="19">
        <v>0.0</v>
      </c>
      <c r="M32" s="19">
        <v>0.0</v>
      </c>
      <c r="N32" s="19">
        <v>0.0</v>
      </c>
      <c r="O32" s="20">
        <v>1795.8</v>
      </c>
      <c r="P32" s="19">
        <v>0.0</v>
      </c>
      <c r="Q32" s="19">
        <v>0.0</v>
      </c>
      <c r="R32" s="19">
        <v>0.0</v>
      </c>
      <c r="S32" s="21">
        <v>38.4</v>
      </c>
      <c r="T32" s="19">
        <v>0.0</v>
      </c>
      <c r="U32" s="19">
        <v>0.0</v>
      </c>
      <c r="V32" s="19">
        <v>0.0</v>
      </c>
      <c r="W32" s="22">
        <v>67.9</v>
      </c>
      <c r="X32" s="19">
        <v>0.0</v>
      </c>
      <c r="Y32" s="19">
        <v>0.0</v>
      </c>
      <c r="Z32" s="19">
        <v>0.0</v>
      </c>
      <c r="AA32" s="19">
        <v>0.0</v>
      </c>
      <c r="AB32" s="19">
        <v>0.0</v>
      </c>
      <c r="AC32" s="19">
        <v>0.0</v>
      </c>
      <c r="AD32" s="19">
        <v>0.0</v>
      </c>
      <c r="AE32" s="19">
        <v>0.0</v>
      </c>
      <c r="AF32" s="19">
        <v>0.0</v>
      </c>
      <c r="AG32" s="19">
        <v>0.0</v>
      </c>
      <c r="AH32" s="19">
        <v>0.0</v>
      </c>
      <c r="AI32" s="19">
        <v>0.0</v>
      </c>
      <c r="AJ32" s="19">
        <v>0.0</v>
      </c>
      <c r="AK32" s="19">
        <v>0.0</v>
      </c>
      <c r="AL32" s="25">
        <f t="shared" si="1"/>
        <v>0</v>
      </c>
    </row>
    <row r="33">
      <c r="A33" s="18"/>
      <c r="B33" s="19" t="s">
        <v>192</v>
      </c>
      <c r="C33" s="22">
        <f t="shared" ref="C33:AK33" si="5">SUM(C28:C32)</f>
        <v>38599.2</v>
      </c>
      <c r="D33" s="24">
        <f t="shared" si="5"/>
        <v>69599.5</v>
      </c>
      <c r="E33" s="24">
        <f t="shared" si="5"/>
        <v>65521</v>
      </c>
      <c r="F33" s="24">
        <f t="shared" si="5"/>
        <v>90186.2</v>
      </c>
      <c r="G33" s="24">
        <f t="shared" si="5"/>
        <v>195824.1</v>
      </c>
      <c r="H33" s="24">
        <f t="shared" si="5"/>
        <v>249122.5</v>
      </c>
      <c r="I33" s="24">
        <f t="shared" si="5"/>
        <v>253879</v>
      </c>
      <c r="J33" s="24">
        <f t="shared" si="5"/>
        <v>276272.3</v>
      </c>
      <c r="K33" s="24">
        <f t="shared" si="5"/>
        <v>293672.4</v>
      </c>
      <c r="L33" s="24">
        <f t="shared" si="5"/>
        <v>201636.6</v>
      </c>
      <c r="M33" s="22">
        <f t="shared" si="5"/>
        <v>183072.1</v>
      </c>
      <c r="N33" s="24">
        <f t="shared" si="5"/>
        <v>152618.4</v>
      </c>
      <c r="O33" s="22">
        <f t="shared" si="5"/>
        <v>166817.1</v>
      </c>
      <c r="P33" s="24">
        <f t="shared" si="5"/>
        <v>139982.6</v>
      </c>
      <c r="Q33" s="22">
        <f t="shared" si="5"/>
        <v>134303.4</v>
      </c>
      <c r="R33" s="24">
        <f t="shared" si="5"/>
        <v>61995.5</v>
      </c>
      <c r="S33" s="24">
        <f t="shared" si="5"/>
        <v>80185</v>
      </c>
      <c r="T33" s="22">
        <f t="shared" si="5"/>
        <v>207131.8</v>
      </c>
      <c r="U33" s="24">
        <f t="shared" si="5"/>
        <v>145640.9</v>
      </c>
      <c r="V33" s="22">
        <f t="shared" si="5"/>
        <v>130861.6</v>
      </c>
      <c r="W33" s="22">
        <f t="shared" si="5"/>
        <v>56652.8</v>
      </c>
      <c r="X33" s="22">
        <f t="shared" si="5"/>
        <v>47973.6</v>
      </c>
      <c r="Y33" s="22">
        <f t="shared" si="5"/>
        <v>72082.1</v>
      </c>
      <c r="Z33" s="22">
        <f t="shared" si="5"/>
        <v>97167.597</v>
      </c>
      <c r="AA33" s="22">
        <f t="shared" si="5"/>
        <v>138166.871</v>
      </c>
      <c r="AB33" s="22">
        <f t="shared" si="5"/>
        <v>103758.603</v>
      </c>
      <c r="AC33" s="22">
        <f t="shared" si="5"/>
        <v>90079.132</v>
      </c>
      <c r="AD33" s="22">
        <f t="shared" si="5"/>
        <v>75206.759</v>
      </c>
      <c r="AE33" s="22">
        <f t="shared" si="5"/>
        <v>87843.695</v>
      </c>
      <c r="AF33" s="22">
        <f t="shared" si="5"/>
        <v>100877.636</v>
      </c>
      <c r="AG33" s="22">
        <f t="shared" si="5"/>
        <v>96840.465</v>
      </c>
      <c r="AH33" s="22">
        <f t="shared" si="5"/>
        <v>64469.747</v>
      </c>
      <c r="AI33" s="22">
        <f t="shared" si="5"/>
        <v>89672.054</v>
      </c>
      <c r="AJ33" s="22">
        <f t="shared" si="5"/>
        <v>92996.22</v>
      </c>
      <c r="AK33" s="22">
        <f t="shared" si="5"/>
        <v>90911.864</v>
      </c>
      <c r="AL33" s="25">
        <f t="shared" si="1"/>
        <v>11.65991159</v>
      </c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25">
        <f t="shared" si="1"/>
        <v>0</v>
      </c>
    </row>
    <row r="35">
      <c r="A35" s="18"/>
      <c r="B35" s="18" t="s">
        <v>193</v>
      </c>
      <c r="C35" s="28"/>
      <c r="D35" s="27"/>
      <c r="E35" s="27"/>
      <c r="F35" s="27"/>
      <c r="G35" s="27"/>
      <c r="H35" s="27"/>
      <c r="I35" s="21">
        <v>19.6</v>
      </c>
      <c r="J35" s="24">
        <v>19.4</v>
      </c>
      <c r="K35" s="21">
        <v>4.0</v>
      </c>
      <c r="L35" s="21">
        <v>3.3</v>
      </c>
      <c r="M35" s="20">
        <v>44.6</v>
      </c>
      <c r="N35" s="21">
        <v>3.1</v>
      </c>
      <c r="O35" s="20">
        <v>40.1</v>
      </c>
      <c r="P35" s="21">
        <v>10.0</v>
      </c>
      <c r="Q35" s="20">
        <v>1.3</v>
      </c>
      <c r="R35" s="19">
        <v>0.0</v>
      </c>
      <c r="S35" s="19">
        <v>0.0</v>
      </c>
      <c r="T35" s="22">
        <v>3.5</v>
      </c>
      <c r="U35" s="21">
        <v>0.4</v>
      </c>
      <c r="V35" s="19">
        <v>0.0</v>
      </c>
      <c r="W35" s="19">
        <v>0.0</v>
      </c>
      <c r="X35" s="19">
        <v>0.0</v>
      </c>
      <c r="Y35" s="19">
        <v>0.0</v>
      </c>
      <c r="Z35" s="19">
        <v>0.0</v>
      </c>
      <c r="AA35" s="22">
        <v>11.383</v>
      </c>
      <c r="AB35" s="22">
        <v>7.050000000000001</v>
      </c>
      <c r="AC35" s="19">
        <v>0.0</v>
      </c>
      <c r="AD35" s="22">
        <v>7.218</v>
      </c>
      <c r="AE35" s="19">
        <v>0.0</v>
      </c>
      <c r="AF35" s="19">
        <v>0.0</v>
      </c>
      <c r="AG35" s="19">
        <v>0.0</v>
      </c>
      <c r="AH35" s="19">
        <v>0.0</v>
      </c>
      <c r="AI35" s="19">
        <v>0.0</v>
      </c>
      <c r="AJ35" s="19">
        <v>0.0</v>
      </c>
      <c r="AK35" s="19">
        <v>0.0</v>
      </c>
      <c r="AL35" s="25">
        <f t="shared" si="1"/>
        <v>0</v>
      </c>
    </row>
    <row r="36">
      <c r="A36" s="18" t="s">
        <v>194</v>
      </c>
      <c r="B36" s="18" t="s">
        <v>195</v>
      </c>
      <c r="C36" s="20">
        <v>25752.3</v>
      </c>
      <c r="D36" s="21">
        <v>41417.6</v>
      </c>
      <c r="E36" s="21">
        <v>96130.5</v>
      </c>
      <c r="F36" s="21">
        <v>112565.4</v>
      </c>
      <c r="G36" s="21">
        <v>167416.3</v>
      </c>
      <c r="H36" s="21">
        <v>116258.0</v>
      </c>
      <c r="I36" s="21">
        <v>124784.9</v>
      </c>
      <c r="J36" s="24">
        <v>124356.8</v>
      </c>
      <c r="K36" s="21">
        <v>107414.5</v>
      </c>
      <c r="L36" s="21">
        <v>122011.8</v>
      </c>
      <c r="M36" s="20">
        <v>106369.5</v>
      </c>
      <c r="N36" s="21">
        <v>109328.1</v>
      </c>
      <c r="O36" s="20">
        <v>89259.8</v>
      </c>
      <c r="P36" s="21">
        <v>97423.6</v>
      </c>
      <c r="Q36" s="20">
        <v>97683.1</v>
      </c>
      <c r="R36" s="21">
        <v>128205.2</v>
      </c>
      <c r="S36" s="21">
        <v>90472.7</v>
      </c>
      <c r="T36" s="22">
        <v>103606.9</v>
      </c>
      <c r="U36" s="21">
        <v>79658.5</v>
      </c>
      <c r="V36" s="22">
        <v>94333.5</v>
      </c>
      <c r="W36" s="22">
        <v>101575.5</v>
      </c>
      <c r="X36" s="22">
        <v>79693.7</v>
      </c>
      <c r="Y36" s="22">
        <v>63171.9</v>
      </c>
      <c r="Z36" s="22">
        <v>69215.367</v>
      </c>
      <c r="AA36" s="22">
        <v>42485.18499999998</v>
      </c>
      <c r="AB36" s="22">
        <v>46243.66099999999</v>
      </c>
      <c r="AC36" s="22">
        <v>53625.530000000006</v>
      </c>
      <c r="AD36" s="22">
        <v>47957.70400000001</v>
      </c>
      <c r="AE36" s="22">
        <v>41496.33</v>
      </c>
      <c r="AF36" s="23">
        <v>53691.7</v>
      </c>
      <c r="AG36" s="22">
        <v>49524.36500000002</v>
      </c>
      <c r="AH36" s="22">
        <v>49666.60800000005</v>
      </c>
      <c r="AI36" s="22">
        <v>49645.07000000001</v>
      </c>
      <c r="AJ36" s="22">
        <v>41861.21599999999</v>
      </c>
      <c r="AK36" s="22">
        <v>28738.406000000003</v>
      </c>
      <c r="AL36" s="25">
        <f t="shared" si="1"/>
        <v>3.685847571</v>
      </c>
    </row>
    <row r="37">
      <c r="A37" s="18"/>
      <c r="B37" s="19" t="s">
        <v>196</v>
      </c>
      <c r="C37" s="22">
        <f t="shared" ref="C37:AK37" si="6">SUM(C35:C36)</f>
        <v>25752.3</v>
      </c>
      <c r="D37" s="24">
        <f t="shared" si="6"/>
        <v>41417.6</v>
      </c>
      <c r="E37" s="24">
        <f t="shared" si="6"/>
        <v>96130.5</v>
      </c>
      <c r="F37" s="24">
        <f t="shared" si="6"/>
        <v>112565.4</v>
      </c>
      <c r="G37" s="24">
        <f t="shared" si="6"/>
        <v>167416.3</v>
      </c>
      <c r="H37" s="24">
        <f t="shared" si="6"/>
        <v>116258</v>
      </c>
      <c r="I37" s="24">
        <f t="shared" si="6"/>
        <v>124804.5</v>
      </c>
      <c r="J37" s="24">
        <f t="shared" si="6"/>
        <v>124376.2</v>
      </c>
      <c r="K37" s="24">
        <f t="shared" si="6"/>
        <v>107418.5</v>
      </c>
      <c r="L37" s="24">
        <f t="shared" si="6"/>
        <v>122015.1</v>
      </c>
      <c r="M37" s="22">
        <f t="shared" si="6"/>
        <v>106414.1</v>
      </c>
      <c r="N37" s="24">
        <f t="shared" si="6"/>
        <v>109331.2</v>
      </c>
      <c r="O37" s="22">
        <f t="shared" si="6"/>
        <v>89299.9</v>
      </c>
      <c r="P37" s="24">
        <f t="shared" si="6"/>
        <v>97433.6</v>
      </c>
      <c r="Q37" s="22">
        <f t="shared" si="6"/>
        <v>97684.4</v>
      </c>
      <c r="R37" s="19">
        <f t="shared" si="6"/>
        <v>128205.2</v>
      </c>
      <c r="S37" s="19">
        <f t="shared" si="6"/>
        <v>90472.7</v>
      </c>
      <c r="T37" s="22">
        <f t="shared" si="6"/>
        <v>103610.4</v>
      </c>
      <c r="U37" s="24">
        <f t="shared" si="6"/>
        <v>79658.9</v>
      </c>
      <c r="V37" s="19">
        <f t="shared" si="6"/>
        <v>94333.5</v>
      </c>
      <c r="W37" s="19">
        <f t="shared" si="6"/>
        <v>101575.5</v>
      </c>
      <c r="X37" s="19">
        <f t="shared" si="6"/>
        <v>79693.7</v>
      </c>
      <c r="Y37" s="19">
        <f t="shared" si="6"/>
        <v>63171.9</v>
      </c>
      <c r="Z37" s="19">
        <f t="shared" si="6"/>
        <v>69215.367</v>
      </c>
      <c r="AA37" s="22">
        <f t="shared" si="6"/>
        <v>42496.568</v>
      </c>
      <c r="AB37" s="22">
        <f t="shared" si="6"/>
        <v>46250.711</v>
      </c>
      <c r="AC37" s="19">
        <f t="shared" si="6"/>
        <v>53625.53</v>
      </c>
      <c r="AD37" s="22">
        <f t="shared" si="6"/>
        <v>47964.922</v>
      </c>
      <c r="AE37" s="19">
        <f t="shared" si="6"/>
        <v>41496.33</v>
      </c>
      <c r="AF37" s="19">
        <f t="shared" si="6"/>
        <v>53691.7</v>
      </c>
      <c r="AG37" s="19">
        <f t="shared" si="6"/>
        <v>49524.365</v>
      </c>
      <c r="AH37" s="19">
        <f t="shared" si="6"/>
        <v>49666.608</v>
      </c>
      <c r="AI37" s="19">
        <f t="shared" si="6"/>
        <v>49645.07</v>
      </c>
      <c r="AJ37" s="19">
        <f t="shared" si="6"/>
        <v>41861.216</v>
      </c>
      <c r="AK37" s="19">
        <f t="shared" si="6"/>
        <v>28738.406</v>
      </c>
      <c r="AL37" s="25">
        <f t="shared" si="1"/>
        <v>3.685847571</v>
      </c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25">
        <f t="shared" si="1"/>
        <v>0</v>
      </c>
    </row>
    <row r="39">
      <c r="A39" s="18" t="s">
        <v>197</v>
      </c>
      <c r="B39" s="19" t="s">
        <v>198</v>
      </c>
      <c r="C39" s="20">
        <f>12108.2</f>
        <v>12108.2</v>
      </c>
      <c r="D39" s="21">
        <v>8316.100000000093</v>
      </c>
      <c r="E39" s="21">
        <v>8874.863000000385</v>
      </c>
      <c r="F39" s="21">
        <v>3152.864000000083</v>
      </c>
      <c r="G39" s="21">
        <v>4053.273999999976</v>
      </c>
      <c r="H39" s="21">
        <v>2293.1549999997487</v>
      </c>
      <c r="I39" s="21">
        <v>310.4</v>
      </c>
      <c r="J39" s="21">
        <v>1332.6</v>
      </c>
      <c r="K39" s="21">
        <v>371.05700000007636</v>
      </c>
      <c r="L39" s="21">
        <v>350.2</v>
      </c>
      <c r="M39" s="18"/>
      <c r="N39" s="18"/>
      <c r="O39" s="20">
        <v>1.1</v>
      </c>
      <c r="P39" s="21">
        <v>5.7</v>
      </c>
      <c r="Q39" s="18"/>
      <c r="R39" s="21">
        <v>446.1</v>
      </c>
      <c r="S39" s="21">
        <v>264.5</v>
      </c>
      <c r="T39" s="20">
        <v>240.1</v>
      </c>
      <c r="U39" s="21">
        <v>611.8</v>
      </c>
      <c r="V39" s="22">
        <v>2250.9</v>
      </c>
      <c r="W39" s="19">
        <v>0.0</v>
      </c>
      <c r="X39" s="22">
        <v>7.5</v>
      </c>
      <c r="Y39" s="19">
        <v>0.0</v>
      </c>
      <c r="Z39" s="22">
        <v>7.5360000000000005</v>
      </c>
      <c r="AA39" s="22">
        <v>15.765999999999998</v>
      </c>
      <c r="AB39" s="22">
        <v>3.630000000000001</v>
      </c>
      <c r="AC39" s="18"/>
      <c r="AD39" s="22">
        <v>0.679</v>
      </c>
      <c r="AE39" s="19">
        <v>0.0</v>
      </c>
      <c r="AF39" s="19">
        <v>0.0</v>
      </c>
      <c r="AG39" s="19">
        <v>0.0</v>
      </c>
      <c r="AH39" s="19">
        <v>0.0</v>
      </c>
      <c r="AI39" s="22">
        <v>58.729</v>
      </c>
      <c r="AJ39" s="19">
        <v>0.0</v>
      </c>
      <c r="AK39" s="18"/>
      <c r="AL39" s="25">
        <f t="shared" si="1"/>
        <v>0</v>
      </c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25">
        <f t="shared" si="1"/>
        <v>0</v>
      </c>
    </row>
    <row r="41">
      <c r="A41" s="18"/>
      <c r="B41" s="23" t="s">
        <v>199</v>
      </c>
      <c r="C41" s="23">
        <f t="shared" ref="C41:AK41" si="7">SUM(C39,C37,C33,C26,C18,C14,C2)</f>
        <v>503310.5</v>
      </c>
      <c r="D41" s="23">
        <f t="shared" si="7"/>
        <v>583291.8</v>
      </c>
      <c r="E41" s="23">
        <f t="shared" si="7"/>
        <v>704380.463</v>
      </c>
      <c r="F41" s="23">
        <f t="shared" si="7"/>
        <v>731212.364</v>
      </c>
      <c r="G41" s="23">
        <f t="shared" si="7"/>
        <v>970627.174</v>
      </c>
      <c r="H41" s="23">
        <f t="shared" si="7"/>
        <v>984313.655</v>
      </c>
      <c r="I41" s="23">
        <f t="shared" si="7"/>
        <v>1148679.5</v>
      </c>
      <c r="J41" s="23">
        <f t="shared" si="7"/>
        <v>1249544.9</v>
      </c>
      <c r="K41" s="23">
        <f t="shared" si="7"/>
        <v>1343219.457</v>
      </c>
      <c r="L41" s="23">
        <f t="shared" si="7"/>
        <v>1120151.9</v>
      </c>
      <c r="M41" s="23">
        <f t="shared" si="7"/>
        <v>1019736.7</v>
      </c>
      <c r="N41" s="23">
        <f t="shared" si="7"/>
        <v>857368.9</v>
      </c>
      <c r="O41" s="23">
        <f t="shared" si="7"/>
        <v>890767.9</v>
      </c>
      <c r="P41" s="23">
        <f t="shared" si="7"/>
        <v>889664.6</v>
      </c>
      <c r="Q41" s="23">
        <f t="shared" si="7"/>
        <v>842722.5</v>
      </c>
      <c r="R41" s="23">
        <f t="shared" si="7"/>
        <v>877390.6</v>
      </c>
      <c r="S41" s="23">
        <f t="shared" si="7"/>
        <v>868368.9</v>
      </c>
      <c r="T41" s="23">
        <f t="shared" si="7"/>
        <v>1073754.7</v>
      </c>
      <c r="U41" s="23">
        <f t="shared" si="7"/>
        <v>919159.4</v>
      </c>
      <c r="V41" s="23">
        <f t="shared" si="7"/>
        <v>933347.9</v>
      </c>
      <c r="W41" s="23">
        <f t="shared" si="7"/>
        <v>772481.2</v>
      </c>
      <c r="X41" s="23">
        <f t="shared" si="7"/>
        <v>764657</v>
      </c>
      <c r="Y41" s="23">
        <f t="shared" si="7"/>
        <v>733867.2</v>
      </c>
      <c r="Z41" s="23">
        <f t="shared" si="7"/>
        <v>692262.572</v>
      </c>
      <c r="AA41" s="23">
        <f t="shared" si="7"/>
        <v>824145.11</v>
      </c>
      <c r="AB41" s="23">
        <f t="shared" si="7"/>
        <v>791139.811</v>
      </c>
      <c r="AC41" s="23">
        <f t="shared" si="7"/>
        <v>767076.724</v>
      </c>
      <c r="AD41" s="23">
        <f t="shared" si="7"/>
        <v>705724.937</v>
      </c>
      <c r="AE41" s="23">
        <f t="shared" si="7"/>
        <v>778960.767</v>
      </c>
      <c r="AF41" s="23">
        <f t="shared" si="7"/>
        <v>791655.869</v>
      </c>
      <c r="AG41" s="23">
        <f t="shared" si="7"/>
        <v>781226.658</v>
      </c>
      <c r="AH41" s="23">
        <f t="shared" si="7"/>
        <v>789756.4</v>
      </c>
      <c r="AI41" s="23">
        <f t="shared" si="7"/>
        <v>798052.634</v>
      </c>
      <c r="AJ41" s="23">
        <f t="shared" si="7"/>
        <v>797893.774</v>
      </c>
      <c r="AK41" s="23">
        <f t="shared" si="7"/>
        <v>779695.998</v>
      </c>
      <c r="AL41" s="25">
        <f t="shared" si="1"/>
        <v>100</v>
      </c>
    </row>
    <row r="45">
      <c r="B45" s="10" t="s">
        <v>200</v>
      </c>
      <c r="C45" s="10" t="s">
        <v>201</v>
      </c>
      <c r="D45" s="10" t="s">
        <v>202</v>
      </c>
      <c r="E45" s="10" t="s">
        <v>203</v>
      </c>
      <c r="F45" s="10" t="s">
        <v>204</v>
      </c>
      <c r="G45" s="10" t="s">
        <v>205</v>
      </c>
    </row>
    <row r="46">
      <c r="A46" s="10">
        <v>1989.0</v>
      </c>
      <c r="B46" s="11">
        <v>342743.8</v>
      </c>
      <c r="C46" s="29">
        <v>9933.6</v>
      </c>
      <c r="D46" s="29">
        <v>74002.7</v>
      </c>
      <c r="E46" s="29">
        <v>38599.200000000004</v>
      </c>
      <c r="F46" s="29">
        <v>25752.3</v>
      </c>
      <c r="G46" s="29">
        <v>12108.2</v>
      </c>
    </row>
    <row r="47">
      <c r="A47" s="10">
        <v>1990.0</v>
      </c>
      <c r="B47" s="11">
        <v>346038.2</v>
      </c>
      <c r="C47" s="30">
        <v>12863.8</v>
      </c>
      <c r="D47" s="30">
        <v>104690.9</v>
      </c>
      <c r="E47" s="30">
        <v>69599.5</v>
      </c>
      <c r="F47" s="30">
        <v>41417.6</v>
      </c>
      <c r="G47" s="30">
        <v>8316.100000000093</v>
      </c>
    </row>
    <row r="48">
      <c r="A48" s="10">
        <v>1991.0</v>
      </c>
      <c r="B48" s="11">
        <v>390024.60000000003</v>
      </c>
      <c r="C48" s="30">
        <v>7993.4</v>
      </c>
      <c r="D48" s="30">
        <v>135060.0</v>
      </c>
      <c r="E48" s="30">
        <v>65521.0</v>
      </c>
      <c r="F48" s="30">
        <v>96130.5</v>
      </c>
      <c r="G48" s="30">
        <v>8874.863000000385</v>
      </c>
    </row>
    <row r="49">
      <c r="A49" s="10">
        <v>1992.0</v>
      </c>
      <c r="B49" s="11">
        <v>376120.4</v>
      </c>
      <c r="C49" s="30">
        <v>8130.799999999999</v>
      </c>
      <c r="D49" s="30">
        <v>140853.2</v>
      </c>
      <c r="E49" s="30">
        <v>90186.20000000001</v>
      </c>
      <c r="F49" s="30">
        <v>112565.4</v>
      </c>
      <c r="G49" s="30">
        <v>3152.864000000083</v>
      </c>
    </row>
    <row r="50">
      <c r="A50" s="10">
        <v>1993.0</v>
      </c>
      <c r="B50" s="11">
        <v>413168.1</v>
      </c>
      <c r="C50" s="30">
        <v>13188.3</v>
      </c>
      <c r="D50" s="30">
        <v>173816.0</v>
      </c>
      <c r="E50" s="30">
        <v>195824.1</v>
      </c>
      <c r="F50" s="30">
        <v>167416.3</v>
      </c>
      <c r="G50" s="30">
        <v>4053.273999999976</v>
      </c>
    </row>
    <row r="51">
      <c r="A51" s="10">
        <v>1994.0</v>
      </c>
      <c r="B51" s="11">
        <v>386749.3</v>
      </c>
      <c r="C51" s="30">
        <v>30938.7</v>
      </c>
      <c r="D51" s="30">
        <v>198952.0</v>
      </c>
      <c r="E51" s="30">
        <v>249122.50000000003</v>
      </c>
      <c r="F51" s="30">
        <v>116258.0</v>
      </c>
      <c r="G51" s="30">
        <v>2293.1549999997487</v>
      </c>
    </row>
    <row r="52">
      <c r="A52" s="10">
        <v>1995.0</v>
      </c>
      <c r="B52" s="11">
        <v>506168.2</v>
      </c>
      <c r="C52" s="30">
        <v>49203.9</v>
      </c>
      <c r="D52" s="30">
        <v>214286.09999999998</v>
      </c>
      <c r="E52" s="30">
        <v>253879.0</v>
      </c>
      <c r="F52" s="30">
        <v>124804.5</v>
      </c>
      <c r="G52" s="30">
        <v>310.4</v>
      </c>
    </row>
    <row r="53">
      <c r="A53" s="10">
        <v>1996.0</v>
      </c>
      <c r="B53" s="11">
        <v>544009.2</v>
      </c>
      <c r="C53" s="30">
        <v>32040.5</v>
      </c>
      <c r="D53" s="30">
        <v>270759.6</v>
      </c>
      <c r="E53" s="30">
        <v>276272.30000000005</v>
      </c>
      <c r="F53" s="30">
        <v>124376.2</v>
      </c>
      <c r="G53" s="30">
        <v>1332.6</v>
      </c>
    </row>
    <row r="54">
      <c r="A54" s="10">
        <v>1997.0</v>
      </c>
      <c r="B54" s="11">
        <v>514327.7</v>
      </c>
      <c r="C54" s="30">
        <v>29963.5</v>
      </c>
      <c r="D54" s="30">
        <v>397309.70000000007</v>
      </c>
      <c r="E54" s="30">
        <v>293672.39999999997</v>
      </c>
      <c r="F54" s="30">
        <v>107418.5</v>
      </c>
      <c r="G54" s="30">
        <v>371.05700000007636</v>
      </c>
    </row>
    <row r="55">
      <c r="A55" s="10">
        <v>1998.0</v>
      </c>
      <c r="B55" s="11">
        <v>406626.0</v>
      </c>
      <c r="C55" s="30">
        <v>17247.4</v>
      </c>
      <c r="D55" s="30">
        <v>372276.6</v>
      </c>
      <c r="E55" s="30">
        <v>201636.6</v>
      </c>
      <c r="F55" s="30">
        <v>122015.1</v>
      </c>
      <c r="G55" s="30">
        <v>350.2</v>
      </c>
    </row>
    <row r="56">
      <c r="A56" s="10">
        <v>1999.0</v>
      </c>
      <c r="B56" s="11">
        <v>359970.30000000005</v>
      </c>
      <c r="C56" s="29">
        <v>18180.3</v>
      </c>
      <c r="D56" s="29">
        <v>351703.9</v>
      </c>
      <c r="E56" s="29">
        <v>183072.09999999998</v>
      </c>
      <c r="F56" s="29">
        <v>106414.1</v>
      </c>
    </row>
    <row r="57">
      <c r="A57" s="10">
        <v>2000.0</v>
      </c>
      <c r="B57" s="11">
        <v>302877.60000000003</v>
      </c>
      <c r="C57" s="30">
        <v>14849.8</v>
      </c>
      <c r="D57" s="30">
        <v>277630.30000000005</v>
      </c>
      <c r="E57" s="30">
        <v>152618.4</v>
      </c>
      <c r="F57" s="30">
        <v>109331.20000000001</v>
      </c>
    </row>
    <row r="58">
      <c r="A58" s="10">
        <v>2001.0</v>
      </c>
      <c r="B58" s="11">
        <v>388178.80000000005</v>
      </c>
      <c r="C58" s="29">
        <v>23295.5</v>
      </c>
      <c r="D58" s="29">
        <v>222956.80000000002</v>
      </c>
      <c r="E58" s="29">
        <v>166817.09999999998</v>
      </c>
      <c r="F58" s="29">
        <v>89299.90000000001</v>
      </c>
      <c r="G58" s="29">
        <v>1.1</v>
      </c>
    </row>
    <row r="59">
      <c r="A59" s="10">
        <v>2002.0</v>
      </c>
      <c r="B59" s="11">
        <v>402961.30000000005</v>
      </c>
      <c r="C59" s="30">
        <v>15402.8</v>
      </c>
      <c r="D59" s="30">
        <v>233208.2</v>
      </c>
      <c r="E59" s="30">
        <v>139982.6</v>
      </c>
      <c r="F59" s="30">
        <v>97433.6</v>
      </c>
      <c r="G59" s="30">
        <v>5.7</v>
      </c>
    </row>
    <row r="60">
      <c r="A60" s="10">
        <v>2003.0</v>
      </c>
      <c r="B60" s="11">
        <v>375162.5</v>
      </c>
      <c r="C60" s="29">
        <v>28684.0</v>
      </c>
      <c r="D60" s="29">
        <v>204282.6</v>
      </c>
      <c r="E60" s="29">
        <v>134303.4</v>
      </c>
      <c r="F60" s="29">
        <v>97684.40000000001</v>
      </c>
    </row>
    <row r="61">
      <c r="A61" s="10">
        <v>2004.0</v>
      </c>
      <c r="B61" s="11">
        <v>436052.2</v>
      </c>
      <c r="C61" s="30">
        <v>30292.5</v>
      </c>
      <c r="D61" s="30">
        <v>219227.1</v>
      </c>
      <c r="E61" s="30">
        <v>61995.49999999999</v>
      </c>
      <c r="F61" s="10">
        <v>128205.2</v>
      </c>
      <c r="G61" s="30">
        <v>446.1</v>
      </c>
    </row>
    <row r="62">
      <c r="A62" s="10">
        <v>2005.0</v>
      </c>
      <c r="B62" s="11">
        <v>465894.99999999994</v>
      </c>
      <c r="C62" s="30">
        <v>25110.9</v>
      </c>
      <c r="D62" s="30">
        <v>202843.3</v>
      </c>
      <c r="E62" s="30">
        <v>80185.0</v>
      </c>
      <c r="F62" s="10">
        <v>90472.7</v>
      </c>
      <c r="G62" s="30">
        <v>264.5</v>
      </c>
    </row>
    <row r="63">
      <c r="A63" s="10">
        <v>2006.0</v>
      </c>
      <c r="B63" s="11">
        <v>487055.10000000003</v>
      </c>
      <c r="C63" s="29">
        <v>21206.0</v>
      </c>
      <c r="D63" s="29">
        <v>252961.2</v>
      </c>
      <c r="E63" s="29">
        <v>207131.8</v>
      </c>
      <c r="F63" s="29">
        <v>103610.4</v>
      </c>
      <c r="G63" s="29">
        <v>240.1</v>
      </c>
    </row>
    <row r="64">
      <c r="A64" s="10">
        <v>2007.0</v>
      </c>
      <c r="B64" s="11">
        <v>458702.70000000007</v>
      </c>
      <c r="C64" s="30">
        <v>21866.1</v>
      </c>
      <c r="D64" s="30">
        <v>205740.6</v>
      </c>
      <c r="E64" s="30">
        <v>145640.9</v>
      </c>
      <c r="F64" s="30">
        <v>79658.9</v>
      </c>
      <c r="G64" s="30">
        <v>611.8</v>
      </c>
    </row>
    <row r="65">
      <c r="A65" s="10">
        <v>2008.0</v>
      </c>
      <c r="B65" s="11">
        <v>497338.5</v>
      </c>
      <c r="C65" s="29">
        <v>21869.0</v>
      </c>
      <c r="D65" s="29">
        <v>186694.4</v>
      </c>
      <c r="E65" s="29">
        <v>130861.59999999999</v>
      </c>
      <c r="F65" s="10">
        <v>94333.5</v>
      </c>
      <c r="G65" s="29">
        <v>2250.9</v>
      </c>
    </row>
    <row r="66">
      <c r="A66" s="10">
        <v>2009.0</v>
      </c>
      <c r="B66" s="11">
        <v>446814.5</v>
      </c>
      <c r="C66" s="29">
        <v>21548.1</v>
      </c>
      <c r="D66" s="29">
        <v>145786.7</v>
      </c>
      <c r="E66" s="29">
        <v>56652.799999999996</v>
      </c>
      <c r="F66" s="10">
        <v>101575.5</v>
      </c>
      <c r="G66" s="10">
        <v>0.0</v>
      </c>
    </row>
    <row r="67">
      <c r="A67" s="10">
        <v>2010.0</v>
      </c>
      <c r="B67" s="11">
        <v>471310.30000000005</v>
      </c>
      <c r="C67" s="29">
        <v>22776.1</v>
      </c>
      <c r="D67" s="29">
        <v>142895.8</v>
      </c>
      <c r="E67" s="29">
        <v>47973.600000000006</v>
      </c>
      <c r="F67" s="10">
        <v>79693.7</v>
      </c>
      <c r="G67" s="29">
        <v>7.5</v>
      </c>
    </row>
    <row r="68">
      <c r="A68" s="10">
        <v>2011.0</v>
      </c>
      <c r="B68" s="11">
        <v>418147.3999999999</v>
      </c>
      <c r="C68" s="29">
        <v>18621.5</v>
      </c>
      <c r="D68" s="29">
        <v>161662.0</v>
      </c>
      <c r="E68" s="29">
        <v>72082.09999999999</v>
      </c>
      <c r="F68" s="10">
        <v>63171.9</v>
      </c>
      <c r="G68" s="10">
        <v>0.0</v>
      </c>
    </row>
    <row r="69">
      <c r="A69" s="10">
        <v>2012.0</v>
      </c>
      <c r="B69" s="11">
        <v>364693.11899999995</v>
      </c>
      <c r="C69" s="29">
        <v>15762.094000000001</v>
      </c>
      <c r="D69" s="29">
        <v>145360.81999999998</v>
      </c>
      <c r="E69" s="29">
        <v>97167.59700000001</v>
      </c>
      <c r="F69" s="10">
        <v>69215.367</v>
      </c>
      <c r="G69" s="29">
        <v>7.5360000000000005</v>
      </c>
    </row>
    <row r="70">
      <c r="A70" s="10">
        <v>2013.0</v>
      </c>
      <c r="B70" s="11">
        <v>471264.32599999994</v>
      </c>
      <c r="C70" s="29">
        <v>14009.21</v>
      </c>
      <c r="D70" s="29">
        <v>158192.36899999998</v>
      </c>
      <c r="E70" s="29">
        <v>138166.871</v>
      </c>
      <c r="F70" s="29">
        <v>42496.567999999985</v>
      </c>
      <c r="G70" s="29">
        <v>15.765999999999998</v>
      </c>
    </row>
    <row r="71">
      <c r="A71" s="10">
        <v>2014.0</v>
      </c>
      <c r="B71" s="11">
        <v>439448.325</v>
      </c>
      <c r="C71" s="29">
        <v>15289.829000000002</v>
      </c>
      <c r="D71" s="29">
        <v>185541.836</v>
      </c>
      <c r="E71" s="29">
        <v>103758.60299999999</v>
      </c>
      <c r="F71" s="29">
        <v>46250.710999999996</v>
      </c>
      <c r="G71" s="29">
        <v>3.630000000000001</v>
      </c>
    </row>
    <row r="72">
      <c r="A72" s="10">
        <v>2015.0</v>
      </c>
      <c r="B72" s="11">
        <v>452014.1310000004</v>
      </c>
      <c r="C72" s="29">
        <v>11085.143999999997</v>
      </c>
      <c r="D72" s="10">
        <v>160272.78700000004</v>
      </c>
      <c r="E72" s="29">
        <v>90079.13200000001</v>
      </c>
      <c r="F72" s="10">
        <v>53625.530000000006</v>
      </c>
    </row>
    <row r="73">
      <c r="A73" s="10">
        <v>2016.0</v>
      </c>
      <c r="B73" s="11">
        <v>396749.31500000035</v>
      </c>
      <c r="C73" s="29">
        <v>10182.095000000001</v>
      </c>
      <c r="D73" s="29">
        <v>175621.167</v>
      </c>
      <c r="E73" s="29">
        <v>75206.75900000003</v>
      </c>
      <c r="F73" s="29">
        <v>47964.92200000001</v>
      </c>
      <c r="G73" s="29">
        <v>0.679</v>
      </c>
    </row>
    <row r="74">
      <c r="A74" s="10">
        <v>2017.0</v>
      </c>
      <c r="B74" s="11">
        <v>396358.6420000002</v>
      </c>
      <c r="C74" s="29">
        <v>12216.722000000002</v>
      </c>
      <c r="D74" s="29">
        <v>241045.37799999982</v>
      </c>
      <c r="E74" s="29">
        <v>87843.69499999998</v>
      </c>
      <c r="F74" s="10">
        <v>41496.33</v>
      </c>
      <c r="G74" s="10">
        <v>0.0</v>
      </c>
    </row>
    <row r="75">
      <c r="A75" s="10">
        <v>2018.0</v>
      </c>
      <c r="B75" s="11">
        <v>367702.4019999998</v>
      </c>
      <c r="C75" s="29">
        <v>13706.608</v>
      </c>
      <c r="D75" s="29">
        <v>255677.52299999996</v>
      </c>
      <c r="E75" s="29">
        <v>100877.63600000003</v>
      </c>
      <c r="F75" s="10">
        <v>53691.7</v>
      </c>
      <c r="G75" s="10">
        <v>0.0</v>
      </c>
    </row>
    <row r="76">
      <c r="A76" s="10">
        <v>2019.0</v>
      </c>
      <c r="B76" s="11">
        <v>384639.7670000004</v>
      </c>
      <c r="C76" s="29">
        <v>14580.851999999999</v>
      </c>
      <c r="D76" s="29">
        <v>235639.152</v>
      </c>
      <c r="E76" s="29">
        <v>96840.46499999997</v>
      </c>
      <c r="F76" s="10">
        <v>49524.36500000002</v>
      </c>
      <c r="G76" s="10">
        <v>0.0</v>
      </c>
    </row>
    <row r="77">
      <c r="A77" s="10">
        <v>2020.0</v>
      </c>
      <c r="B77" s="11">
        <v>432521.56599999964</v>
      </c>
      <c r="C77" s="29">
        <v>13124.082000000004</v>
      </c>
      <c r="D77" s="29">
        <v>229974.397</v>
      </c>
      <c r="E77" s="29">
        <v>64469.74699999999</v>
      </c>
      <c r="F77" s="10">
        <v>49666.60800000005</v>
      </c>
      <c r="G77" s="10">
        <v>0.0</v>
      </c>
    </row>
    <row r="78">
      <c r="A78" s="10">
        <v>2021.0</v>
      </c>
      <c r="B78" s="11">
        <v>389581.1090000001</v>
      </c>
      <c r="C78" s="29">
        <v>15121.905000000008</v>
      </c>
      <c r="D78" s="29">
        <v>253973.76699999996</v>
      </c>
      <c r="E78" s="29">
        <v>89672.054</v>
      </c>
      <c r="F78" s="10">
        <v>49645.07000000001</v>
      </c>
      <c r="G78" s="29">
        <v>58.729</v>
      </c>
    </row>
    <row r="79">
      <c r="A79" s="10">
        <v>2022.0</v>
      </c>
      <c r="B79" s="11">
        <v>408381.7329999999</v>
      </c>
      <c r="C79" s="29">
        <v>12578.966</v>
      </c>
      <c r="D79" s="10">
        <v>242075.63899999997</v>
      </c>
      <c r="E79" s="29">
        <v>92996.22000000002</v>
      </c>
      <c r="F79" s="10">
        <v>41861.21599999999</v>
      </c>
      <c r="G79" s="10">
        <v>0.0</v>
      </c>
    </row>
    <row r="80">
      <c r="A80" s="10">
        <v>2023.0</v>
      </c>
      <c r="B80" s="11">
        <v>412583.5259999999</v>
      </c>
      <c r="C80" s="29">
        <v>6738.051</v>
      </c>
      <c r="D80" s="10">
        <v>240724.151</v>
      </c>
      <c r="E80" s="29">
        <v>90911.86400000002</v>
      </c>
      <c r="F80" s="10">
        <v>28738.406000000003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125</v>
      </c>
      <c r="C1" s="3" t="s">
        <v>206</v>
      </c>
    </row>
    <row r="2">
      <c r="A2" s="3" t="s">
        <v>89</v>
      </c>
      <c r="B2" s="3">
        <v>1960.0</v>
      </c>
      <c r="C2" s="14">
        <v>85160.0</v>
      </c>
    </row>
    <row r="3">
      <c r="A3" s="3" t="s">
        <v>89</v>
      </c>
      <c r="B3" s="3">
        <v>1961.0</v>
      </c>
      <c r="C3" s="14">
        <v>77363.0</v>
      </c>
    </row>
    <row r="4">
      <c r="A4" s="3" t="s">
        <v>89</v>
      </c>
      <c r="B4" s="3">
        <v>1962.0</v>
      </c>
      <c r="C4" s="14">
        <v>82204.0</v>
      </c>
    </row>
    <row r="5">
      <c r="A5" s="3" t="s">
        <v>89</v>
      </c>
      <c r="B5" s="3">
        <v>1963.0</v>
      </c>
      <c r="C5" s="14">
        <v>110320.0</v>
      </c>
    </row>
    <row r="6">
      <c r="A6" s="3" t="s">
        <v>89</v>
      </c>
      <c r="B6" s="3">
        <v>1964.0</v>
      </c>
      <c r="C6" s="14">
        <v>143588.0</v>
      </c>
    </row>
    <row r="7">
      <c r="A7" s="3" t="s">
        <v>89</v>
      </c>
      <c r="B7" s="3">
        <v>1965.0</v>
      </c>
      <c r="C7" s="14">
        <v>171909.0</v>
      </c>
    </row>
    <row r="8">
      <c r="A8" s="3" t="s">
        <v>89</v>
      </c>
      <c r="B8" s="3">
        <v>1966.0</v>
      </c>
      <c r="C8" s="14">
        <v>211066.0</v>
      </c>
    </row>
    <row r="9">
      <c r="A9" s="3" t="s">
        <v>89</v>
      </c>
      <c r="B9" s="3">
        <v>1967.0</v>
      </c>
      <c r="C9" s="14">
        <v>195060.0</v>
      </c>
    </row>
    <row r="10">
      <c r="A10" s="3" t="s">
        <v>89</v>
      </c>
      <c r="B10" s="3">
        <v>1968.0</v>
      </c>
      <c r="C10" s="14">
        <v>187052.0</v>
      </c>
    </row>
    <row r="11">
      <c r="A11" s="3" t="s">
        <v>89</v>
      </c>
      <c r="B11" s="3">
        <v>1969.0</v>
      </c>
      <c r="C11" s="14">
        <v>169116.0</v>
      </c>
    </row>
    <row r="12">
      <c r="A12" s="3" t="s">
        <v>89</v>
      </c>
      <c r="B12" s="3">
        <v>1970.0</v>
      </c>
      <c r="C12" s="14">
        <v>185838.0</v>
      </c>
    </row>
    <row r="13">
      <c r="A13" s="3" t="s">
        <v>89</v>
      </c>
      <c r="B13" s="3">
        <v>1971.0</v>
      </c>
      <c r="C13" s="14">
        <v>201746.0</v>
      </c>
    </row>
    <row r="14">
      <c r="A14" s="3" t="s">
        <v>89</v>
      </c>
      <c r="B14" s="3">
        <v>1972.0</v>
      </c>
      <c r="C14" s="14">
        <v>211418.0</v>
      </c>
    </row>
    <row r="15">
      <c r="A15" s="3" t="s">
        <v>89</v>
      </c>
      <c r="B15" s="3">
        <v>1973.0</v>
      </c>
      <c r="C15" s="14">
        <v>270136.0</v>
      </c>
    </row>
    <row r="16">
      <c r="A16" s="3" t="s">
        <v>89</v>
      </c>
      <c r="B16" s="3">
        <v>1974.0</v>
      </c>
      <c r="C16" s="14">
        <v>266749.0</v>
      </c>
    </row>
    <row r="17">
      <c r="A17" s="3" t="s">
        <v>89</v>
      </c>
      <c r="B17" s="3">
        <v>1975.0</v>
      </c>
      <c r="C17" s="14">
        <v>199067.0</v>
      </c>
    </row>
    <row r="18">
      <c r="A18" s="3" t="s">
        <v>89</v>
      </c>
      <c r="B18" s="3">
        <v>1976.0</v>
      </c>
      <c r="C18" s="14">
        <v>256206.0</v>
      </c>
    </row>
    <row r="19">
      <c r="A19" s="3" t="s">
        <v>89</v>
      </c>
      <c r="B19" s="3">
        <v>1977.0</v>
      </c>
      <c r="C19" s="14">
        <v>369430.0</v>
      </c>
    </row>
    <row r="20">
      <c r="A20" s="3" t="s">
        <v>89</v>
      </c>
      <c r="B20" s="3">
        <v>1978.0</v>
      </c>
      <c r="C20" s="14">
        <v>504136.0</v>
      </c>
    </row>
    <row r="21">
      <c r="A21" s="3" t="s">
        <v>89</v>
      </c>
      <c r="B21" s="3">
        <v>1979.0</v>
      </c>
      <c r="C21" s="14">
        <v>549387.0</v>
      </c>
    </row>
    <row r="22">
      <c r="A22" s="3" t="s">
        <v>89</v>
      </c>
      <c r="B22" s="3">
        <v>1980.0</v>
      </c>
      <c r="C22" s="14">
        <v>376864.0</v>
      </c>
    </row>
    <row r="23">
      <c r="A23" s="3" t="s">
        <v>89</v>
      </c>
      <c r="B23" s="3">
        <v>1981.0</v>
      </c>
      <c r="C23" s="14">
        <v>351856.0</v>
      </c>
    </row>
    <row r="24">
      <c r="A24" s="3" t="s">
        <v>89</v>
      </c>
      <c r="B24" s="3">
        <v>1982.0</v>
      </c>
      <c r="C24" s="14">
        <v>459602.0</v>
      </c>
    </row>
    <row r="25">
      <c r="A25" s="3" t="s">
        <v>89</v>
      </c>
      <c r="B25" s="3">
        <v>1983.0</v>
      </c>
      <c r="C25" s="14">
        <v>401773.0</v>
      </c>
    </row>
    <row r="26">
      <c r="A26" s="3" t="s">
        <v>89</v>
      </c>
      <c r="B26" s="3">
        <v>1984.0</v>
      </c>
      <c r="C26" s="14">
        <v>305494.0</v>
      </c>
    </row>
    <row r="27">
      <c r="A27" s="3" t="s">
        <v>89</v>
      </c>
      <c r="B27" s="3">
        <v>1985.0</v>
      </c>
      <c r="C27" s="14">
        <v>396874.0</v>
      </c>
    </row>
    <row r="28">
      <c r="A28" s="3" t="s">
        <v>89</v>
      </c>
      <c r="B28" s="3">
        <v>1986.0</v>
      </c>
      <c r="C28" s="14">
        <v>411767.0</v>
      </c>
    </row>
    <row r="29">
      <c r="A29" s="3" t="s">
        <v>89</v>
      </c>
      <c r="B29" s="3">
        <v>1987.0</v>
      </c>
      <c r="C29" s="14">
        <v>450658.0</v>
      </c>
    </row>
    <row r="30">
      <c r="A30" s="3" t="s">
        <v>89</v>
      </c>
      <c r="B30" s="3">
        <v>1988.0</v>
      </c>
      <c r="C30" s="14">
        <v>482611.0</v>
      </c>
    </row>
    <row r="31">
      <c r="A31" s="3" t="s">
        <v>89</v>
      </c>
      <c r="B31" s="3">
        <v>1989.0</v>
      </c>
      <c r="C31" s="14">
        <v>503311.0</v>
      </c>
    </row>
    <row r="32">
      <c r="A32" s="3" t="s">
        <v>89</v>
      </c>
      <c r="B32" s="3">
        <v>1990.0</v>
      </c>
      <c r="C32" s="14">
        <v>583292.0</v>
      </c>
    </row>
    <row r="33">
      <c r="A33" s="3" t="s">
        <v>89</v>
      </c>
      <c r="B33" s="3">
        <v>1991.0</v>
      </c>
      <c r="C33" s="14">
        <v>704381.0</v>
      </c>
    </row>
    <row r="34">
      <c r="A34" s="3" t="s">
        <v>89</v>
      </c>
      <c r="B34" s="3">
        <v>1992.0</v>
      </c>
      <c r="C34" s="14">
        <v>731212.0</v>
      </c>
    </row>
    <row r="35">
      <c r="A35" s="3" t="s">
        <v>89</v>
      </c>
      <c r="B35" s="3">
        <v>1993.0</v>
      </c>
      <c r="C35" s="14">
        <v>970627.0</v>
      </c>
    </row>
    <row r="36">
      <c r="A36" s="3" t="s">
        <v>89</v>
      </c>
      <c r="B36" s="3">
        <v>1994.0</v>
      </c>
      <c r="C36" s="14">
        <v>984314.0</v>
      </c>
    </row>
    <row r="37">
      <c r="A37" s="3" t="s">
        <v>89</v>
      </c>
      <c r="B37" s="3">
        <v>1995.0</v>
      </c>
      <c r="C37" s="14">
        <v>1148680.0</v>
      </c>
    </row>
    <row r="38">
      <c r="A38" s="3" t="s">
        <v>89</v>
      </c>
      <c r="B38" s="3">
        <v>1996.0</v>
      </c>
      <c r="C38" s="14">
        <v>1249545.0</v>
      </c>
    </row>
    <row r="39">
      <c r="A39" s="3" t="s">
        <v>89</v>
      </c>
      <c r="B39" s="3">
        <v>1997.0</v>
      </c>
      <c r="C39" s="14">
        <v>1343220.0</v>
      </c>
    </row>
    <row r="40">
      <c r="A40" s="3" t="s">
        <v>89</v>
      </c>
      <c r="B40" s="3">
        <v>1998.0</v>
      </c>
      <c r="C40" s="14">
        <v>1120152.0</v>
      </c>
    </row>
    <row r="41">
      <c r="A41" s="3" t="s">
        <v>89</v>
      </c>
      <c r="B41" s="3">
        <v>1999.0</v>
      </c>
      <c r="C41" s="14">
        <v>1019737.0</v>
      </c>
    </row>
    <row r="42">
      <c r="A42" s="3" t="s">
        <v>89</v>
      </c>
      <c r="B42" s="3">
        <v>2000.0</v>
      </c>
      <c r="C42" s="14">
        <v>857369.0</v>
      </c>
    </row>
    <row r="43">
      <c r="A43" s="3" t="s">
        <v>89</v>
      </c>
      <c r="B43" s="3">
        <v>2001.0</v>
      </c>
      <c r="C43" s="14">
        <v>890768.0</v>
      </c>
    </row>
    <row r="44">
      <c r="A44" s="3" t="s">
        <v>89</v>
      </c>
      <c r="B44" s="3">
        <v>2002.0</v>
      </c>
      <c r="C44" s="14">
        <v>889665.0</v>
      </c>
    </row>
    <row r="45">
      <c r="A45" s="3" t="s">
        <v>89</v>
      </c>
      <c r="B45" s="3">
        <v>2003.0</v>
      </c>
      <c r="C45" s="14">
        <v>842723.0</v>
      </c>
    </row>
    <row r="46">
      <c r="A46" s="3" t="s">
        <v>89</v>
      </c>
      <c r="B46" s="3">
        <v>2004.0</v>
      </c>
      <c r="C46" s="14">
        <v>877391.0</v>
      </c>
    </row>
    <row r="47">
      <c r="A47" s="3" t="s">
        <v>89</v>
      </c>
      <c r="B47" s="3">
        <v>2005.0</v>
      </c>
      <c r="C47" s="14">
        <v>868369.0</v>
      </c>
    </row>
    <row r="48">
      <c r="A48" s="3" t="s">
        <v>89</v>
      </c>
      <c r="B48" s="3">
        <v>2006.0</v>
      </c>
      <c r="C48" s="14">
        <v>1073755.0</v>
      </c>
    </row>
    <row r="49">
      <c r="A49" s="3" t="s">
        <v>89</v>
      </c>
      <c r="B49" s="3">
        <v>2007.0</v>
      </c>
      <c r="C49" s="14">
        <v>919159.0</v>
      </c>
    </row>
    <row r="50">
      <c r="A50" s="3" t="s">
        <v>89</v>
      </c>
      <c r="B50" s="3">
        <v>2008.0</v>
      </c>
      <c r="C50" s="14">
        <v>933348.0</v>
      </c>
    </row>
    <row r="51">
      <c r="A51" s="3" t="s">
        <v>89</v>
      </c>
      <c r="B51" s="3">
        <v>2009.0</v>
      </c>
      <c r="C51" s="14">
        <v>776118.0</v>
      </c>
    </row>
    <row r="52">
      <c r="A52" s="3" t="s">
        <v>89</v>
      </c>
      <c r="B52" s="3">
        <v>2010.0</v>
      </c>
      <c r="C52" s="14">
        <v>765245.0</v>
      </c>
    </row>
    <row r="53">
      <c r="A53" s="3" t="s">
        <v>89</v>
      </c>
      <c r="B53" s="3">
        <v>2011.0</v>
      </c>
      <c r="C53" s="14">
        <v>733867.0</v>
      </c>
    </row>
    <row r="54">
      <c r="A54" s="3" t="s">
        <v>89</v>
      </c>
      <c r="B54" s="3">
        <v>2012.0</v>
      </c>
      <c r="C54" s="14">
        <v>692263.0</v>
      </c>
    </row>
    <row r="55">
      <c r="A55" s="3" t="s">
        <v>89</v>
      </c>
      <c r="B55" s="3">
        <v>2013.0</v>
      </c>
      <c r="C55" s="14">
        <v>824145.0</v>
      </c>
    </row>
    <row r="56">
      <c r="A56" s="3" t="s">
        <v>89</v>
      </c>
      <c r="B56" s="3">
        <v>2014.0</v>
      </c>
      <c r="C56" s="14">
        <v>791140.0</v>
      </c>
    </row>
    <row r="57">
      <c r="A57" s="3" t="s">
        <v>89</v>
      </c>
      <c r="B57" s="3">
        <v>2015.0</v>
      </c>
      <c r="C57" s="14">
        <v>767708.0</v>
      </c>
    </row>
    <row r="58">
      <c r="A58" s="3" t="s">
        <v>89</v>
      </c>
      <c r="B58" s="3">
        <v>2016.0</v>
      </c>
      <c r="C58" s="14">
        <v>705725.0</v>
      </c>
    </row>
    <row r="59">
      <c r="A59" s="3" t="s">
        <v>89</v>
      </c>
      <c r="B59" s="3">
        <v>2017.0</v>
      </c>
      <c r="C59" s="14">
        <v>779125.0</v>
      </c>
    </row>
    <row r="60">
      <c r="A60" s="3" t="s">
        <v>89</v>
      </c>
      <c r="B60" s="3">
        <v>2018.0</v>
      </c>
      <c r="C60" s="14">
        <v>791636.0</v>
      </c>
    </row>
    <row r="61">
      <c r="A61" s="3" t="s">
        <v>89</v>
      </c>
      <c r="B61" s="3">
        <v>2019.0</v>
      </c>
      <c r="C61" s="14">
        <v>781304.0</v>
      </c>
    </row>
    <row r="62">
      <c r="A62" s="3" t="s">
        <v>89</v>
      </c>
      <c r="B62" s="3">
        <v>2020.0</v>
      </c>
      <c r="C62" s="14">
        <v>789756.0</v>
      </c>
    </row>
    <row r="63">
      <c r="A63" s="3" t="s">
        <v>89</v>
      </c>
      <c r="B63" s="3">
        <v>2021.0</v>
      </c>
      <c r="C63" s="14">
        <v>798053.0</v>
      </c>
    </row>
    <row r="64">
      <c r="A64" s="3" t="s">
        <v>89</v>
      </c>
      <c r="B64" s="3">
        <v>2022.0</v>
      </c>
      <c r="C64" s="14">
        <v>797894.0</v>
      </c>
    </row>
    <row r="65">
      <c r="A65" s="3" t="s">
        <v>89</v>
      </c>
      <c r="B65" s="3">
        <v>2023.0</v>
      </c>
      <c r="C65" s="14">
        <v>779696.0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207</v>
      </c>
      <c r="B1" s="9"/>
      <c r="C1" s="9"/>
      <c r="D1" s="9"/>
      <c r="E1" s="9"/>
      <c r="F1" s="9"/>
    </row>
    <row r="2">
      <c r="A2" s="9"/>
      <c r="B2" s="9" t="s">
        <v>208</v>
      </c>
      <c r="C2" s="9" t="s">
        <v>209</v>
      </c>
      <c r="D2" s="31" t="s">
        <v>210</v>
      </c>
      <c r="E2" s="9" t="s">
        <v>211</v>
      </c>
      <c r="F2" s="9"/>
    </row>
    <row r="3">
      <c r="A3" s="32">
        <v>2010.0</v>
      </c>
      <c r="B3" s="32">
        <v>48000.0</v>
      </c>
      <c r="C3" s="32">
        <v>290000.0</v>
      </c>
      <c r="D3" s="32">
        <f t="shared" ref="D3:D16" si="1">SUM(B3+C3)</f>
        <v>338000</v>
      </c>
      <c r="E3" s="33">
        <f>5834+36430.7+239487.4</f>
        <v>281752.1</v>
      </c>
      <c r="F3" s="34">
        <f t="shared" ref="F3:F16" si="2">E3/D3</f>
        <v>0.8335860947</v>
      </c>
    </row>
    <row r="4">
      <c r="A4" s="32">
        <v>2011.0</v>
      </c>
      <c r="B4" s="32">
        <v>48000.0</v>
      </c>
      <c r="C4" s="32">
        <v>273000.0</v>
      </c>
      <c r="D4" s="32">
        <f t="shared" si="1"/>
        <v>321000</v>
      </c>
      <c r="E4" s="33">
        <f>4601.6+43063.6+240115.1</f>
        <v>287780.3</v>
      </c>
      <c r="F4" s="34">
        <f t="shared" si="2"/>
        <v>0.896511838</v>
      </c>
    </row>
    <row r="5">
      <c r="A5" s="32">
        <v>2012.0</v>
      </c>
      <c r="B5" s="32">
        <v>40000.0</v>
      </c>
      <c r="C5" s="32">
        <v>273000.0</v>
      </c>
      <c r="D5" s="32">
        <f t="shared" si="1"/>
        <v>313000</v>
      </c>
      <c r="E5" s="33">
        <f>4454.2+23275.4+230153.8</f>
        <v>257883.4</v>
      </c>
      <c r="F5" s="34">
        <f t="shared" si="2"/>
        <v>0.8239086262</v>
      </c>
    </row>
    <row r="6">
      <c r="A6" s="32">
        <v>2013.0</v>
      </c>
      <c r="B6" s="32">
        <v>35000.0</v>
      </c>
      <c r="C6" s="32">
        <v>277000.0</v>
      </c>
      <c r="D6" s="32">
        <f t="shared" si="1"/>
        <v>312000</v>
      </c>
      <c r="E6" s="33">
        <f>1574.7+23180/1+250227.1</f>
        <v>274981.8</v>
      </c>
      <c r="F6" s="34">
        <f t="shared" si="2"/>
        <v>0.8813519231</v>
      </c>
    </row>
    <row r="7">
      <c r="A7" s="32">
        <v>2014.0</v>
      </c>
      <c r="B7" s="32">
        <v>32000.0</v>
      </c>
      <c r="C7" s="32">
        <v>290000.0</v>
      </c>
      <c r="D7" s="32">
        <f t="shared" si="1"/>
        <v>322000</v>
      </c>
      <c r="E7" s="33">
        <v>262459.5</v>
      </c>
      <c r="F7" s="34">
        <f t="shared" si="2"/>
        <v>0.8150916149</v>
      </c>
    </row>
    <row r="8">
      <c r="A8" s="32">
        <v>2015.0</v>
      </c>
      <c r="B8" s="32">
        <v>30000.0</v>
      </c>
      <c r="C8" s="32">
        <v>290000.0</v>
      </c>
      <c r="D8" s="32">
        <f t="shared" si="1"/>
        <v>320000</v>
      </c>
      <c r="E8" s="33">
        <v>266274.0</v>
      </c>
      <c r="F8" s="34">
        <f t="shared" si="2"/>
        <v>0.83210625</v>
      </c>
    </row>
    <row r="9">
      <c r="A9" s="32">
        <v>2016.0</v>
      </c>
      <c r="B9" s="32">
        <v>30000.0</v>
      </c>
      <c r="C9" s="32">
        <v>290000.0</v>
      </c>
      <c r="D9" s="32">
        <f t="shared" si="1"/>
        <v>320000</v>
      </c>
      <c r="E9" s="33">
        <v>282953.7</v>
      </c>
      <c r="F9" s="34">
        <f t="shared" si="2"/>
        <v>0.8842303125</v>
      </c>
    </row>
    <row r="10">
      <c r="A10" s="32">
        <v>2017.0</v>
      </c>
      <c r="B10" s="32">
        <v>30000.0</v>
      </c>
      <c r="C10" s="32">
        <v>290000.0</v>
      </c>
      <c r="D10" s="32">
        <f t="shared" si="1"/>
        <v>320000</v>
      </c>
      <c r="E10" s="33">
        <v>282187.3</v>
      </c>
      <c r="F10" s="34">
        <f t="shared" si="2"/>
        <v>0.8818353125</v>
      </c>
    </row>
    <row r="11">
      <c r="A11" s="32">
        <v>2018.0</v>
      </c>
      <c r="B11" s="32">
        <v>35000.0</v>
      </c>
      <c r="C11" s="32">
        <v>290000.0</v>
      </c>
      <c r="D11" s="32">
        <f t="shared" si="1"/>
        <v>325000</v>
      </c>
      <c r="E11" s="33">
        <v>269610.8</v>
      </c>
      <c r="F11" s="34">
        <f t="shared" si="2"/>
        <v>0.8295716923</v>
      </c>
    </row>
    <row r="12">
      <c r="A12" s="32">
        <v>2019.0</v>
      </c>
      <c r="B12" s="32">
        <v>33000.0</v>
      </c>
      <c r="C12" s="32">
        <v>280000.0</v>
      </c>
      <c r="D12" s="32">
        <f t="shared" si="1"/>
        <v>313000</v>
      </c>
      <c r="E12" s="33">
        <v>314325.9</v>
      </c>
      <c r="F12" s="34">
        <f t="shared" si="2"/>
        <v>1.004236102</v>
      </c>
    </row>
    <row r="13">
      <c r="A13" s="32">
        <v>2020.0</v>
      </c>
      <c r="B13" s="32">
        <v>42000.0</v>
      </c>
      <c r="C13" s="32">
        <v>290000.0</v>
      </c>
      <c r="D13" s="32">
        <f t="shared" si="1"/>
        <v>332000</v>
      </c>
      <c r="E13" s="33">
        <v>272465.0</v>
      </c>
      <c r="F13" s="34">
        <f t="shared" si="2"/>
        <v>0.8206777108</v>
      </c>
    </row>
    <row r="14">
      <c r="A14" s="32">
        <v>2021.0</v>
      </c>
      <c r="B14" s="32">
        <v>42000.0</v>
      </c>
      <c r="C14" s="32">
        <v>305000.0</v>
      </c>
      <c r="D14" s="32">
        <f t="shared" si="1"/>
        <v>347000</v>
      </c>
      <c r="E14" s="33">
        <v>293028.7</v>
      </c>
      <c r="F14" s="34">
        <f t="shared" si="2"/>
        <v>0.8444631124</v>
      </c>
    </row>
    <row r="15">
      <c r="A15" s="32">
        <v>2022.0</v>
      </c>
      <c r="B15" s="32">
        <v>37000.0</v>
      </c>
      <c r="C15" s="32">
        <v>298000.0</v>
      </c>
      <c r="D15" s="32">
        <f t="shared" si="1"/>
        <v>335000</v>
      </c>
      <c r="E15" s="33">
        <v>285014.2</v>
      </c>
      <c r="F15" s="34">
        <f t="shared" si="2"/>
        <v>0.8507886567</v>
      </c>
    </row>
    <row r="16">
      <c r="A16" s="32">
        <v>2023.0</v>
      </c>
      <c r="B16" s="32">
        <v>37000.0</v>
      </c>
      <c r="C16" s="32">
        <v>313000.0</v>
      </c>
      <c r="D16" s="32">
        <f t="shared" si="1"/>
        <v>350000</v>
      </c>
      <c r="E16" s="33">
        <v>297070.8</v>
      </c>
      <c r="F16" s="34">
        <f t="shared" si="2"/>
        <v>0.8487737143</v>
      </c>
    </row>
    <row r="18">
      <c r="A18" s="35" t="s">
        <v>212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125</v>
      </c>
      <c r="B1" s="13" t="s">
        <v>213</v>
      </c>
      <c r="C1" s="13" t="s">
        <v>214</v>
      </c>
      <c r="D1" s="13" t="s">
        <v>215</v>
      </c>
      <c r="E1" s="36"/>
      <c r="F1" s="9" t="s">
        <v>216</v>
      </c>
      <c r="G1" s="9" t="s">
        <v>132</v>
      </c>
      <c r="H1" s="9" t="s">
        <v>133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>
        <v>1989.0</v>
      </c>
      <c r="B2" s="19">
        <v>464940.6</v>
      </c>
      <c r="C2" s="19">
        <v>11782.6</v>
      </c>
      <c r="D2" s="19">
        <v>26587.3</v>
      </c>
      <c r="E2" s="36"/>
      <c r="F2" s="33">
        <f>2568+42758.2+253357.5</f>
        <v>298683.7</v>
      </c>
      <c r="G2" s="33">
        <v>11353.0</v>
      </c>
      <c r="H2" s="33">
        <v>23101.8</v>
      </c>
      <c r="I2" s="38"/>
      <c r="K2" s="38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7">
        <v>1990.0</v>
      </c>
      <c r="B3" s="19">
        <v>538358.1</v>
      </c>
      <c r="C3" s="19">
        <v>10116.2</v>
      </c>
      <c r="D3" s="19">
        <v>34817.5</v>
      </c>
      <c r="E3" s="36"/>
      <c r="F3" s="33">
        <f>1755+62180.1+308040.8</f>
        <v>371975.9</v>
      </c>
      <c r="G3" s="33">
        <v>9629.3</v>
      </c>
      <c r="H3" s="33">
        <v>28341.3</v>
      </c>
      <c r="I3" s="38"/>
      <c r="K3" s="38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>
        <v>1991.0</v>
      </c>
      <c r="B4" s="19">
        <v>645879.7</v>
      </c>
      <c r="C4" s="19">
        <v>8990.9</v>
      </c>
      <c r="D4" s="19">
        <v>49509.9</v>
      </c>
      <c r="E4" s="36"/>
      <c r="F4" s="33">
        <f>3847.1+92330.2+360026</f>
        <v>456203.3</v>
      </c>
      <c r="G4" s="33">
        <v>8521.5</v>
      </c>
      <c r="H4" s="33">
        <v>47482.7</v>
      </c>
      <c r="I4" s="38"/>
      <c r="K4" s="38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7">
        <v>1992.0</v>
      </c>
      <c r="B5" s="19">
        <v>625142.4</v>
      </c>
      <c r="C5" s="19">
        <v>25077.2</v>
      </c>
      <c r="D5" s="19">
        <v>80922.8</v>
      </c>
      <c r="E5" s="36"/>
      <c r="F5" s="33">
        <f>4196.7+116104.8+272907</f>
        <v>393208.5</v>
      </c>
      <c r="G5" s="33">
        <v>24495.5</v>
      </c>
      <c r="H5" s="33">
        <v>78014.8</v>
      </c>
      <c r="I5" s="38"/>
      <c r="K5" s="38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7">
        <v>1993.0</v>
      </c>
      <c r="B6" s="19">
        <v>753114.9</v>
      </c>
      <c r="C6" s="19">
        <v>20088.4</v>
      </c>
      <c r="D6" s="19">
        <v>197423.9</v>
      </c>
      <c r="E6" s="36"/>
      <c r="F6" s="33">
        <f>6306.1+81583.8+364149.8</f>
        <v>452039.7</v>
      </c>
      <c r="G6" s="33">
        <v>19270.9</v>
      </c>
      <c r="H6" s="33">
        <v>195513.4</v>
      </c>
      <c r="I6" s="38"/>
      <c r="K6" s="38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7">
        <v>1994.0</v>
      </c>
      <c r="B7" s="19">
        <v>761522.9</v>
      </c>
      <c r="C7" s="19">
        <v>22241.2</v>
      </c>
      <c r="D7" s="19">
        <v>200549.6</v>
      </c>
      <c r="E7" s="36"/>
      <c r="F7" s="33">
        <f>8237.9+82076.8+375532</f>
        <v>465846.7</v>
      </c>
      <c r="G7" s="33">
        <v>16669.7</v>
      </c>
      <c r="H7" s="33">
        <v>198840.0</v>
      </c>
      <c r="I7" s="38"/>
      <c r="K7" s="38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7">
        <v>1995.0</v>
      </c>
      <c r="B8" s="19">
        <v>937560.7</v>
      </c>
      <c r="C8" s="19">
        <v>7275.6</v>
      </c>
      <c r="D8" s="19">
        <v>203843.2</v>
      </c>
      <c r="E8" s="36"/>
      <c r="F8" s="33">
        <f>9177+128364.6+449947.1</f>
        <v>587488.7</v>
      </c>
      <c r="G8" s="33">
        <v>6208.0</v>
      </c>
      <c r="H8" s="33">
        <v>199747.0</v>
      </c>
      <c r="I8" s="38"/>
      <c r="K8" s="38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7">
        <v>1996.0</v>
      </c>
      <c r="B9" s="19">
        <v>940555.1</v>
      </c>
      <c r="C9" s="19">
        <v>10730.7</v>
      </c>
      <c r="D9" s="19">
        <v>298259.1</v>
      </c>
      <c r="E9" s="36"/>
      <c r="F9" s="33">
        <f>8029.9+113005.7+483769.2</f>
        <v>604804.8</v>
      </c>
      <c r="G9" s="33">
        <v>9874.5</v>
      </c>
      <c r="H9" s="33">
        <v>294251.9</v>
      </c>
      <c r="I9" s="38"/>
      <c r="K9" s="38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7">
        <v>1997.0</v>
      </c>
      <c r="B10" s="19">
        <v>916179.0</v>
      </c>
      <c r="C10" s="19">
        <v>7811.4</v>
      </c>
      <c r="D10" s="19">
        <v>419229.1</v>
      </c>
      <c r="E10" s="36"/>
      <c r="F10" s="33">
        <f>5769+108744.6+472834</f>
        <v>587347.6</v>
      </c>
      <c r="G10" s="33">
        <v>6481.9</v>
      </c>
      <c r="H10" s="33">
        <v>411723.4</v>
      </c>
      <c r="I10" s="38"/>
      <c r="K10" s="38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7">
        <v>1998.0</v>
      </c>
      <c r="B11" s="19">
        <v>799496.4</v>
      </c>
      <c r="C11" s="19">
        <v>23959.9</v>
      </c>
      <c r="D11" s="19">
        <v>296695.6</v>
      </c>
      <c r="E11" s="36"/>
      <c r="F11" s="33">
        <f>5197.1+71577.9+384615.3</f>
        <v>461390.3</v>
      </c>
      <c r="G11" s="33">
        <v>23333.2</v>
      </c>
      <c r="H11" s="33">
        <v>291217.4</v>
      </c>
      <c r="I11" s="38"/>
      <c r="K11" s="38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7">
        <v>1999.0</v>
      </c>
      <c r="B12" s="19">
        <v>645776.9</v>
      </c>
      <c r="C12" s="19">
        <v>23361.9</v>
      </c>
      <c r="D12" s="19">
        <v>350597.9</v>
      </c>
      <c r="E12" s="36"/>
      <c r="F12" s="33">
        <f>5468.8+18493.9+291690</f>
        <v>315652.7</v>
      </c>
      <c r="G12" s="33">
        <v>15989.8</v>
      </c>
      <c r="H12" s="33">
        <v>343447.5</v>
      </c>
      <c r="I12" s="38"/>
      <c r="K12" s="38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7">
        <v>2000.0</v>
      </c>
      <c r="B13" s="19">
        <v>533721.1</v>
      </c>
      <c r="C13" s="19">
        <v>37574.1</v>
      </c>
      <c r="D13" s="19">
        <v>286073.7</v>
      </c>
      <c r="E13" s="36"/>
      <c r="F13" s="33">
        <f>4955.2+19780.9+170435.3</f>
        <v>195171.4</v>
      </c>
      <c r="G13" s="33">
        <v>37150.0</v>
      </c>
      <c r="H13" s="33">
        <v>279067.6</v>
      </c>
      <c r="I13" s="38"/>
      <c r="K13" s="38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7">
        <v>2001.0</v>
      </c>
      <c r="B14" s="19">
        <v>573839.5</v>
      </c>
      <c r="C14" s="19">
        <v>79494.2</v>
      </c>
      <c r="D14" s="19">
        <v>237434.2</v>
      </c>
      <c r="E14" s="36"/>
      <c r="F14" s="33">
        <f>8393.3+58802.7+190786.4</f>
        <v>257982.4</v>
      </c>
      <c r="G14" s="33">
        <v>78859.2</v>
      </c>
      <c r="H14" s="33">
        <v>230778.3</v>
      </c>
      <c r="I14" s="38"/>
      <c r="K14" s="38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7">
        <v>2002.0</v>
      </c>
      <c r="B15" s="19">
        <v>652655.3</v>
      </c>
      <c r="C15" s="19">
        <v>52277.9</v>
      </c>
      <c r="D15" s="19">
        <v>184731.4</v>
      </c>
      <c r="E15" s="36"/>
      <c r="F15" s="33">
        <f>4438.5+102162.3+256674.6</f>
        <v>363275.4</v>
      </c>
      <c r="G15" s="33">
        <v>51419.3</v>
      </c>
      <c r="H15" s="33">
        <v>177320.1</v>
      </c>
      <c r="I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7">
        <v>2003.0</v>
      </c>
      <c r="B16" s="19">
        <v>639474.2</v>
      </c>
      <c r="C16" s="19">
        <v>55036.6</v>
      </c>
      <c r="D16" s="19">
        <v>148211.7</v>
      </c>
      <c r="E16" s="36"/>
      <c r="F16" s="33">
        <f>7627.7+81541.9+247343.2</f>
        <v>336512.8</v>
      </c>
      <c r="G16" s="33">
        <v>52901.5</v>
      </c>
      <c r="H16" s="33">
        <v>141030.8</v>
      </c>
      <c r="I16" s="38"/>
      <c r="K16" s="38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7">
        <v>2004.0</v>
      </c>
      <c r="B17" s="19">
        <v>765457.9</v>
      </c>
      <c r="C17" s="19">
        <v>28651.0</v>
      </c>
      <c r="D17" s="19">
        <v>83281.7</v>
      </c>
      <c r="E17" s="36"/>
      <c r="F17" s="33">
        <f>7837.5+36462.2+375525.8</f>
        <v>419825.5</v>
      </c>
      <c r="G17" s="33">
        <v>27129.9</v>
      </c>
      <c r="H17" s="33">
        <v>76497.4</v>
      </c>
      <c r="I17" s="38"/>
      <c r="K17" s="38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7">
        <v>2005.0</v>
      </c>
      <c r="B18" s="19">
        <v>707013.2</v>
      </c>
      <c r="C18" s="19">
        <v>8710.7</v>
      </c>
      <c r="D18" s="19">
        <v>152645.0</v>
      </c>
      <c r="E18" s="36"/>
      <c r="F18" s="33">
        <f>6257.1+61280+297527.6</f>
        <v>365064.7</v>
      </c>
      <c r="G18" s="33">
        <v>7482.2</v>
      </c>
      <c r="H18" s="33">
        <v>146131.4</v>
      </c>
      <c r="I18" s="38"/>
      <c r="K18" s="38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7">
        <v>2006.0</v>
      </c>
      <c r="B19" s="19">
        <v>723974.4</v>
      </c>
      <c r="C19" s="19">
        <v>45803.0</v>
      </c>
      <c r="D19" s="19">
        <v>303977.4</v>
      </c>
      <c r="E19" s="36"/>
      <c r="F19" s="33">
        <f>4619+26111.7+324886.9</f>
        <v>355617.6</v>
      </c>
      <c r="G19" s="33">
        <v>44405.3</v>
      </c>
      <c r="H19" s="33">
        <v>292078.6</v>
      </c>
      <c r="I19" s="38"/>
      <c r="K19" s="38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7">
        <v>2007.0</v>
      </c>
      <c r="B20" s="19">
        <v>629600.1</v>
      </c>
      <c r="C20" s="19">
        <v>48433.1</v>
      </c>
      <c r="D20" s="19">
        <v>241126.2</v>
      </c>
      <c r="E20" s="36"/>
      <c r="F20" s="33">
        <f>6365.5+23564.4+271760.9</f>
        <v>301690.8</v>
      </c>
      <c r="G20" s="33">
        <v>47618.6</v>
      </c>
      <c r="H20" s="33">
        <v>233062.4</v>
      </c>
      <c r="I20" s="38"/>
      <c r="K20" s="38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7">
        <v>2008.0</v>
      </c>
      <c r="B21" s="19">
        <v>619682.1</v>
      </c>
      <c r="C21" s="19">
        <v>48621.6</v>
      </c>
      <c r="D21" s="19">
        <v>265044.9</v>
      </c>
      <c r="E21" s="36"/>
      <c r="F21" s="33">
        <f>7715.6+63079.3+192527.7</f>
        <v>263322.6</v>
      </c>
      <c r="G21" s="33">
        <v>47406.2</v>
      </c>
      <c r="H21" s="33">
        <v>255530.9</v>
      </c>
      <c r="I21" s="38"/>
      <c r="K21" s="38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7">
        <v>2009.0</v>
      </c>
      <c r="B22" s="19">
        <v>637547.2</v>
      </c>
      <c r="C22" s="19">
        <v>54302.4</v>
      </c>
      <c r="D22" s="19">
        <v>80630.7</v>
      </c>
      <c r="E22" s="36"/>
      <c r="F22" s="33">
        <f>7545.2+57461+215671.3</f>
        <v>280677.5</v>
      </c>
      <c r="G22" s="33">
        <v>53693.0</v>
      </c>
      <c r="H22" s="33">
        <v>72603.9</v>
      </c>
      <c r="I22" s="38"/>
      <c r="K22" s="38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7">
        <v>2010.0</v>
      </c>
      <c r="B23" s="19">
        <v>597148.5</v>
      </c>
      <c r="C23" s="19">
        <v>73891.3</v>
      </c>
      <c r="D23" s="19">
        <v>94205.3</v>
      </c>
      <c r="E23" s="36"/>
      <c r="F23" s="33">
        <f>5834+36430.7+239487.4</f>
        <v>281752.1</v>
      </c>
      <c r="G23" s="33">
        <v>72938.0</v>
      </c>
      <c r="H23" s="33">
        <v>85990.8</v>
      </c>
      <c r="I23" s="38"/>
      <c r="K23" s="38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7">
        <v>2011.0</v>
      </c>
      <c r="B24" s="19">
        <v>563305.9</v>
      </c>
      <c r="C24" s="19">
        <v>86396.7</v>
      </c>
      <c r="D24" s="19">
        <v>84164.0</v>
      </c>
      <c r="E24" s="36"/>
      <c r="F24" s="33">
        <f>4601.6+43063.6+240115.1</f>
        <v>287780.3</v>
      </c>
      <c r="G24" s="33">
        <v>82921.9</v>
      </c>
      <c r="H24" s="33">
        <v>76598.1</v>
      </c>
      <c r="I24" s="38"/>
      <c r="K24" s="38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7">
        <v>2012.0</v>
      </c>
      <c r="B25" s="19">
        <v>507076.1</v>
      </c>
      <c r="C25" s="19">
        <v>84530.5</v>
      </c>
      <c r="D25" s="19">
        <v>100656.0</v>
      </c>
      <c r="E25" s="36"/>
      <c r="F25" s="33">
        <f>4454.2+23275.4+230153.8</f>
        <v>257883.4</v>
      </c>
      <c r="G25" s="33">
        <v>79926.9</v>
      </c>
      <c r="H25" s="33">
        <v>94983.7</v>
      </c>
      <c r="I25" s="38"/>
      <c r="K25" s="38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7">
        <v>2013.0</v>
      </c>
      <c r="B26" s="19">
        <v>520363.6</v>
      </c>
      <c r="C26" s="19">
        <v>105897.4</v>
      </c>
      <c r="D26" s="19">
        <v>197883.1</v>
      </c>
      <c r="E26" s="36"/>
      <c r="F26" s="33">
        <f>1574.7+23180/1+250227.1</f>
        <v>274981.8</v>
      </c>
      <c r="G26" s="33">
        <v>100670.5</v>
      </c>
      <c r="H26" s="33">
        <v>191722.3</v>
      </c>
      <c r="I26" s="38"/>
      <c r="K26" s="38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7">
        <v>2014.0</v>
      </c>
      <c r="B27" s="19">
        <v>484867.2</v>
      </c>
      <c r="C27" s="19">
        <v>132641.8</v>
      </c>
      <c r="D27" s="19">
        <v>173630.8</v>
      </c>
      <c r="E27" s="36"/>
      <c r="F27" s="33">
        <v>262459.5</v>
      </c>
      <c r="G27" s="33">
        <v>129093.6</v>
      </c>
      <c r="H27" s="33">
        <v>168729.1</v>
      </c>
      <c r="I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7">
        <v>2015.0</v>
      </c>
      <c r="B28" s="19">
        <v>489441.7</v>
      </c>
      <c r="C28" s="19">
        <v>147025.0</v>
      </c>
      <c r="D28" s="19">
        <v>131182.5</v>
      </c>
      <c r="E28" s="36"/>
      <c r="F28" s="33">
        <v>266274.0</v>
      </c>
      <c r="G28" s="33">
        <v>142796.2</v>
      </c>
      <c r="H28" s="33">
        <v>126670.9</v>
      </c>
      <c r="I28" s="38"/>
      <c r="K28" s="38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7">
        <v>2016.0</v>
      </c>
      <c r="B29" s="19">
        <v>459687.5</v>
      </c>
      <c r="C29" s="19">
        <v>181076.9</v>
      </c>
      <c r="D29" s="19">
        <v>64949.7</v>
      </c>
      <c r="E29" s="36"/>
      <c r="F29" s="33">
        <v>282953.7</v>
      </c>
      <c r="G29" s="33">
        <v>178454.4</v>
      </c>
      <c r="H29" s="33">
        <v>59890.6</v>
      </c>
      <c r="I29" s="38"/>
      <c r="K29" s="38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7">
        <v>2017.0</v>
      </c>
      <c r="B30" s="39">
        <v>428571.0</v>
      </c>
      <c r="C30" s="19">
        <v>245608.2</v>
      </c>
      <c r="D30" s="19">
        <v>104781.6</v>
      </c>
      <c r="E30" s="36"/>
      <c r="F30" s="33">
        <v>282187.3</v>
      </c>
      <c r="G30" s="33">
        <v>243161.7</v>
      </c>
      <c r="H30" s="33">
        <v>99169.7</v>
      </c>
      <c r="I30" s="38"/>
      <c r="K30" s="38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7">
        <v>2018.0</v>
      </c>
      <c r="B31" s="19">
        <v>422064.6</v>
      </c>
      <c r="C31" s="39">
        <v>257375.1</v>
      </c>
      <c r="D31" s="19">
        <v>112216.2</v>
      </c>
      <c r="E31" s="36"/>
      <c r="F31" s="33">
        <v>269610.8</v>
      </c>
      <c r="G31" s="33">
        <v>254925.7</v>
      </c>
      <c r="H31" s="33">
        <v>108303.5</v>
      </c>
      <c r="I31" s="38"/>
      <c r="K31" s="38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7">
        <v>2019.0</v>
      </c>
      <c r="B32" s="19">
        <v>463297.3</v>
      </c>
      <c r="C32" s="40">
        <v>218019.0</v>
      </c>
      <c r="D32" s="19">
        <v>99910.4</v>
      </c>
      <c r="E32" s="36"/>
      <c r="F32" s="33">
        <v>314325.9</v>
      </c>
      <c r="G32" s="33">
        <v>215538.3</v>
      </c>
      <c r="H32" s="33">
        <v>96264.6</v>
      </c>
      <c r="I32" s="38"/>
      <c r="K32" s="38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7">
        <v>2020.0</v>
      </c>
      <c r="B33" s="19">
        <v>426972.3</v>
      </c>
      <c r="C33" s="19">
        <v>186244.2</v>
      </c>
      <c r="D33" s="19">
        <v>176539.9</v>
      </c>
      <c r="E33" s="36"/>
      <c r="F33" s="33">
        <v>272465.0</v>
      </c>
      <c r="G33" s="33">
        <v>183903.8</v>
      </c>
      <c r="H33" s="33">
        <v>171161.6</v>
      </c>
      <c r="I33" s="38"/>
      <c r="K33" s="38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7">
        <v>2021.0</v>
      </c>
      <c r="B34" s="19">
        <v>432897.5</v>
      </c>
      <c r="C34" s="40">
        <v>225704.7</v>
      </c>
      <c r="D34" s="19">
        <v>139450.5</v>
      </c>
      <c r="E34" s="36"/>
      <c r="F34" s="33">
        <v>293028.7</v>
      </c>
      <c r="G34" s="33">
        <v>223479.7</v>
      </c>
      <c r="H34" s="33">
        <v>132255.0</v>
      </c>
      <c r="I34" s="38"/>
      <c r="K34" s="38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7">
        <v>2022.0</v>
      </c>
      <c r="B35" s="19">
        <v>411373.3</v>
      </c>
      <c r="C35" s="19">
        <v>212090.7</v>
      </c>
      <c r="D35" s="19">
        <v>174429.8</v>
      </c>
      <c r="E35" s="36"/>
      <c r="F35" s="33">
        <v>285014.2</v>
      </c>
      <c r="G35" s="33">
        <v>209780.0</v>
      </c>
      <c r="H35" s="33">
        <v>167107.5</v>
      </c>
      <c r="I35" s="38"/>
      <c r="K35" s="38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7">
        <v>2023.0</v>
      </c>
      <c r="B36" s="19">
        <v>418518.4</v>
      </c>
      <c r="C36" s="19">
        <v>202347.4</v>
      </c>
      <c r="D36" s="19">
        <v>158830.2</v>
      </c>
      <c r="E36" s="36"/>
      <c r="F36" s="33">
        <v>297070.8</v>
      </c>
      <c r="G36" s="33">
        <v>200237.4</v>
      </c>
      <c r="H36" s="33">
        <v>153284.4</v>
      </c>
      <c r="I36" s="38"/>
      <c r="K36" s="38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31" t="s">
        <v>135</v>
      </c>
    </row>
    <row r="2">
      <c r="A2" s="9" t="s">
        <v>217</v>
      </c>
      <c r="B2" s="32">
        <v>278462.0</v>
      </c>
    </row>
    <row r="3">
      <c r="A3" s="9" t="s">
        <v>218</v>
      </c>
      <c r="B3" s="32">
        <v>910327.0</v>
      </c>
    </row>
    <row r="4">
      <c r="A4" s="9" t="s">
        <v>133</v>
      </c>
      <c r="B4" s="32">
        <v>314373.0</v>
      </c>
    </row>
    <row r="5">
      <c r="A5" s="9" t="s">
        <v>134</v>
      </c>
      <c r="B5" s="32">
        <f>1777000-B4-B3-B2</f>
        <v>273838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44</v>
      </c>
    </row>
    <row r="3">
      <c r="B3" s="3" t="s">
        <v>131</v>
      </c>
      <c r="C3" s="3" t="s">
        <v>132</v>
      </c>
      <c r="D3" s="10" t="s">
        <v>133</v>
      </c>
      <c r="E3" s="3" t="s">
        <v>134</v>
      </c>
    </row>
    <row r="4">
      <c r="A4" s="10">
        <v>2001.0</v>
      </c>
      <c r="B4" s="16">
        <v>23804.0</v>
      </c>
      <c r="C4" s="16">
        <v>375590.0</v>
      </c>
      <c r="D4" s="16">
        <v>123967.0</v>
      </c>
      <c r="E4" s="16">
        <v>371639.0</v>
      </c>
    </row>
    <row r="5">
      <c r="A5" s="10">
        <v>2002.0</v>
      </c>
      <c r="B5" s="16">
        <v>35709.0</v>
      </c>
      <c r="C5" s="16">
        <v>161115.0</v>
      </c>
      <c r="D5" s="16">
        <v>102552.0</v>
      </c>
      <c r="E5" s="16">
        <v>418624.0</v>
      </c>
    </row>
    <row r="6">
      <c r="A6" s="10">
        <v>2003.0</v>
      </c>
      <c r="B6" s="16">
        <v>123090.0</v>
      </c>
      <c r="C6" s="16">
        <v>380592.0</v>
      </c>
      <c r="D6" s="16">
        <v>84302.0</v>
      </c>
      <c r="E6" s="16">
        <v>298017.0</v>
      </c>
    </row>
    <row r="7">
      <c r="A7" s="10">
        <v>2004.0</v>
      </c>
      <c r="B7" s="16">
        <v>134167.0</v>
      </c>
      <c r="C7" s="16">
        <v>213685.0</v>
      </c>
      <c r="D7" s="16">
        <v>51623.0</v>
      </c>
      <c r="E7" s="16">
        <v>417525.0</v>
      </c>
    </row>
    <row r="8">
      <c r="A8" s="10">
        <v>2005.0</v>
      </c>
      <c r="B8" s="16">
        <v>252188.0</v>
      </c>
      <c r="C8" s="16">
        <v>84305.0</v>
      </c>
      <c r="D8" s="16">
        <v>92353.0</v>
      </c>
      <c r="E8" s="16">
        <v>382154.0</v>
      </c>
    </row>
    <row r="9">
      <c r="A9" s="10">
        <v>2006.0</v>
      </c>
      <c r="B9" s="16">
        <v>311731.0</v>
      </c>
      <c r="C9" s="16">
        <v>371232.0</v>
      </c>
      <c r="D9" s="16">
        <v>176360.0</v>
      </c>
      <c r="E9" s="16">
        <v>389677.0</v>
      </c>
    </row>
    <row r="10">
      <c r="A10" s="10">
        <v>2007.0</v>
      </c>
      <c r="B10" s="16">
        <v>326857.0</v>
      </c>
      <c r="C10" s="16">
        <v>291902.0</v>
      </c>
      <c r="D10" s="16">
        <v>149391.0</v>
      </c>
      <c r="E10" s="16">
        <v>335850.0</v>
      </c>
    </row>
    <row r="11">
      <c r="A11" s="10">
        <v>2008.0</v>
      </c>
      <c r="B11" s="16">
        <v>330372.0</v>
      </c>
      <c r="C11" s="16">
        <v>402507.0</v>
      </c>
      <c r="D11" s="16">
        <v>156985.0</v>
      </c>
      <c r="E11" s="16">
        <v>409136.0</v>
      </c>
    </row>
    <row r="12">
      <c r="A12" s="10">
        <v>2009.0</v>
      </c>
      <c r="B12" s="16">
        <v>345395.0</v>
      </c>
      <c r="C12" s="16">
        <v>326757.0</v>
      </c>
      <c r="D12" s="16">
        <v>68055.0</v>
      </c>
      <c r="E12" s="16">
        <v>378793.0</v>
      </c>
    </row>
    <row r="13">
      <c r="A13" s="10">
        <v>2010.0</v>
      </c>
      <c r="B13" s="16">
        <v>347278.0</v>
      </c>
      <c r="C13" s="16">
        <v>474096.0</v>
      </c>
      <c r="D13" s="16">
        <v>122663.0</v>
      </c>
      <c r="E13" s="16">
        <v>376963.0</v>
      </c>
    </row>
    <row r="14">
      <c r="A14" s="10">
        <v>2011.0</v>
      </c>
      <c r="B14" s="16">
        <v>375539.0</v>
      </c>
      <c r="C14" s="16">
        <v>515544.0</v>
      </c>
      <c r="D14" s="16">
        <v>122701.0</v>
      </c>
      <c r="E14" s="16">
        <v>476216.0</v>
      </c>
    </row>
    <row r="15">
      <c r="A15" s="10">
        <v>2012.0</v>
      </c>
      <c r="B15" s="16">
        <v>293318.0</v>
      </c>
      <c r="C15" s="16">
        <v>476068.0</v>
      </c>
      <c r="D15" s="16">
        <v>156576.0</v>
      </c>
      <c r="E15" s="16">
        <v>406038.0</v>
      </c>
    </row>
    <row r="16">
      <c r="A16" s="10">
        <v>2013.0</v>
      </c>
      <c r="B16" s="16">
        <v>291890.0</v>
      </c>
      <c r="C16" s="16">
        <v>615058.0</v>
      </c>
      <c r="D16" s="16">
        <v>235423.0</v>
      </c>
      <c r="E16" s="16">
        <v>359629.0</v>
      </c>
    </row>
    <row r="17">
      <c r="A17" s="10">
        <v>2014.0</v>
      </c>
      <c r="B17" s="16">
        <v>291400.0</v>
      </c>
      <c r="C17" s="16">
        <v>755610.0</v>
      </c>
      <c r="D17" s="16">
        <v>164694.0</v>
      </c>
      <c r="E17" s="16">
        <v>368296.0</v>
      </c>
    </row>
    <row r="18">
      <c r="A18" s="10">
        <v>2015.0</v>
      </c>
      <c r="B18" s="16">
        <v>245432.0</v>
      </c>
      <c r="C18" s="16">
        <v>763861.0</v>
      </c>
      <c r="D18" s="16">
        <v>104528.0</v>
      </c>
      <c r="E18" s="16">
        <v>352179.0</v>
      </c>
    </row>
    <row r="19">
      <c r="A19" s="10">
        <v>2016.0</v>
      </c>
      <c r="B19" s="16">
        <v>250573.0</v>
      </c>
      <c r="C19" s="16">
        <v>1007435.0</v>
      </c>
      <c r="D19" s="16">
        <v>96715.0</v>
      </c>
      <c r="E19" s="16">
        <v>369277.0</v>
      </c>
    </row>
    <row r="20">
      <c r="A20" s="10">
        <v>2017.0</v>
      </c>
      <c r="B20" s="16">
        <v>249360.0</v>
      </c>
      <c r="C20" s="16">
        <v>1200161.0</v>
      </c>
      <c r="D20" s="16">
        <v>182403.0</v>
      </c>
      <c r="E20" s="16">
        <v>346076.0</v>
      </c>
    </row>
    <row r="21">
      <c r="A21" s="10">
        <v>2018.0</v>
      </c>
      <c r="B21" s="16">
        <v>252136.0</v>
      </c>
      <c r="C21" s="16">
        <v>1300470.0</v>
      </c>
      <c r="D21" s="16">
        <v>238148.0</v>
      </c>
      <c r="E21" s="16">
        <v>357246.0</v>
      </c>
    </row>
    <row r="22">
      <c r="A22" s="10">
        <v>2019.0</v>
      </c>
      <c r="B22" s="16">
        <v>276098.0</v>
      </c>
      <c r="C22" s="16">
        <v>1052173.0</v>
      </c>
      <c r="D22" s="16">
        <v>210360.0</v>
      </c>
      <c r="E22" s="16">
        <v>324369.0</v>
      </c>
    </row>
    <row r="23">
      <c r="A23" s="10">
        <v>2020.0</v>
      </c>
      <c r="B23" s="16">
        <v>221100.0</v>
      </c>
      <c r="C23" s="16">
        <v>829968.0</v>
      </c>
      <c r="D23" s="16">
        <v>395846.0</v>
      </c>
      <c r="E23" s="16">
        <v>282086.0</v>
      </c>
    </row>
    <row r="24">
      <c r="A24" s="10">
        <v>2021.0</v>
      </c>
      <c r="B24" s="16">
        <v>258890.0</v>
      </c>
      <c r="C24" s="16">
        <v>1197234.0</v>
      </c>
      <c r="D24" s="16">
        <v>249005.0</v>
      </c>
      <c r="E24" s="16">
        <v>284871.0</v>
      </c>
    </row>
    <row r="25">
      <c r="A25" s="10">
        <v>2022.0</v>
      </c>
      <c r="B25" s="16">
        <v>268451.0</v>
      </c>
      <c r="C25" s="16">
        <v>943673.0</v>
      </c>
      <c r="D25" s="16">
        <v>314783.0</v>
      </c>
      <c r="E25" s="16">
        <v>296093.0</v>
      </c>
    </row>
    <row r="26">
      <c r="A26" s="10">
        <v>2023.0</v>
      </c>
      <c r="B26" s="16">
        <v>278462.0</v>
      </c>
      <c r="C26" s="16">
        <v>910327.0</v>
      </c>
      <c r="D26" s="16">
        <v>314373.0</v>
      </c>
      <c r="E26" s="16">
        <v>272838.0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131</v>
      </c>
      <c r="C1" s="10" t="s">
        <v>132</v>
      </c>
      <c r="D1" s="10" t="s">
        <v>133</v>
      </c>
    </row>
    <row r="2">
      <c r="A2" s="10">
        <v>2001.0</v>
      </c>
      <c r="B2" s="16">
        <v>1149.0</v>
      </c>
      <c r="C2" s="16">
        <v>6090.0</v>
      </c>
      <c r="D2" s="16">
        <v>1003.0</v>
      </c>
    </row>
    <row r="3">
      <c r="A3" s="10">
        <v>2002.0</v>
      </c>
      <c r="B3" s="10">
        <v>805.0</v>
      </c>
      <c r="C3" s="16">
        <v>4874.0</v>
      </c>
      <c r="D3" s="10">
        <v>799.0</v>
      </c>
    </row>
    <row r="4">
      <c r="A4" s="10">
        <v>2003.0</v>
      </c>
      <c r="B4" s="16">
        <v>1189.0</v>
      </c>
      <c r="C4" s="16">
        <v>8100.0</v>
      </c>
      <c r="D4" s="10">
        <v>868.0</v>
      </c>
    </row>
    <row r="5">
      <c r="A5" s="10">
        <v>2004.0</v>
      </c>
      <c r="B5" s="16">
        <v>1296.0</v>
      </c>
      <c r="C5" s="16">
        <v>7777.0</v>
      </c>
      <c r="D5" s="16">
        <v>1540.0</v>
      </c>
    </row>
    <row r="6">
      <c r="A6" s="10">
        <v>2005.0</v>
      </c>
      <c r="B6" s="16">
        <v>1612.0</v>
      </c>
      <c r="C6" s="16">
        <v>12135.0</v>
      </c>
      <c r="D6" s="16">
        <v>1842.0</v>
      </c>
    </row>
    <row r="7">
      <c r="A7" s="10">
        <v>2006.0</v>
      </c>
      <c r="B7" s="16">
        <v>1896.0</v>
      </c>
      <c r="C7" s="16">
        <v>9482.0</v>
      </c>
      <c r="D7" s="10">
        <v>963.0</v>
      </c>
    </row>
    <row r="8">
      <c r="A8" s="10">
        <v>2007.0</v>
      </c>
      <c r="B8" s="16">
        <v>2355.0</v>
      </c>
      <c r="C8" s="16">
        <v>6454.0</v>
      </c>
      <c r="D8" s="10">
        <v>772.0</v>
      </c>
    </row>
    <row r="9">
      <c r="A9" s="10">
        <v>2008.0</v>
      </c>
      <c r="B9" s="16">
        <v>2746.0</v>
      </c>
      <c r="C9" s="16">
        <v>8948.0</v>
      </c>
      <c r="D9" s="10">
        <v>889.0</v>
      </c>
    </row>
    <row r="10">
      <c r="A10" s="10">
        <v>2009.0</v>
      </c>
      <c r="B10" s="16">
        <v>2225.0</v>
      </c>
      <c r="C10" s="16">
        <v>6059.0</v>
      </c>
      <c r="D10" s="16">
        <v>1203.0</v>
      </c>
    </row>
    <row r="11">
      <c r="A11" s="10">
        <v>2010.0</v>
      </c>
      <c r="B11" s="16">
        <v>2361.0</v>
      </c>
      <c r="C11" s="16">
        <v>6096.0</v>
      </c>
      <c r="D11" s="16">
        <v>2221.0</v>
      </c>
    </row>
    <row r="12">
      <c r="A12" s="10">
        <v>2011.0</v>
      </c>
      <c r="B12" s="16">
        <v>2834.0</v>
      </c>
      <c r="C12" s="16">
        <v>6630.0</v>
      </c>
      <c r="D12" s="16">
        <v>2357.0</v>
      </c>
    </row>
    <row r="13">
      <c r="A13" s="10">
        <v>2012.0</v>
      </c>
      <c r="B13" s="16">
        <v>2600.0</v>
      </c>
      <c r="C13" s="16">
        <v>6096.0</v>
      </c>
      <c r="D13" s="16">
        <v>2255.0</v>
      </c>
    </row>
    <row r="14">
      <c r="A14" s="10">
        <v>2013.0</v>
      </c>
      <c r="B14" s="16">
        <v>2440.0</v>
      </c>
      <c r="C14" s="16">
        <v>6748.0</v>
      </c>
      <c r="D14" s="16">
        <v>1769.0</v>
      </c>
    </row>
    <row r="15">
      <c r="A15" s="10">
        <v>2014.0</v>
      </c>
      <c r="B15" s="16">
        <v>2502.0</v>
      </c>
      <c r="C15" s="16">
        <v>7060.0</v>
      </c>
      <c r="D15" s="16">
        <v>1375.0</v>
      </c>
    </row>
    <row r="16">
      <c r="A16" s="10">
        <v>2015.0</v>
      </c>
      <c r="B16" s="16">
        <v>2464.0</v>
      </c>
      <c r="C16" s="16">
        <v>6321.0</v>
      </c>
      <c r="D16" s="16">
        <v>1101.0</v>
      </c>
    </row>
    <row r="17">
      <c r="A17" s="10">
        <v>2016.0</v>
      </c>
      <c r="B17" s="16">
        <v>2313.0</v>
      </c>
      <c r="C17" s="16">
        <v>6267.0</v>
      </c>
      <c r="D17" s="16">
        <v>2065.0</v>
      </c>
    </row>
    <row r="18">
      <c r="A18" s="10">
        <v>2017.0</v>
      </c>
      <c r="B18" s="16">
        <v>2470.0</v>
      </c>
      <c r="C18" s="16">
        <v>6548.0</v>
      </c>
      <c r="D18" s="16">
        <v>2376.0</v>
      </c>
    </row>
    <row r="19">
      <c r="A19" s="10">
        <v>2018.0</v>
      </c>
      <c r="B19" s="16">
        <v>2684.0</v>
      </c>
      <c r="C19" s="16">
        <v>7013.0</v>
      </c>
      <c r="D19" s="16">
        <v>2571.0</v>
      </c>
    </row>
    <row r="20">
      <c r="A20" s="10">
        <v>2019.0</v>
      </c>
      <c r="B20" s="16">
        <v>2499.0</v>
      </c>
      <c r="C20" s="16">
        <v>6359.0</v>
      </c>
      <c r="D20" s="16">
        <v>2492.0</v>
      </c>
    </row>
    <row r="21">
      <c r="A21" s="10">
        <v>2020.0</v>
      </c>
      <c r="B21" s="16">
        <v>2205.0</v>
      </c>
      <c r="C21" s="16">
        <v>6396.0</v>
      </c>
      <c r="D21" s="16">
        <v>2670.0</v>
      </c>
    </row>
    <row r="22">
      <c r="A22" s="10">
        <v>2021.0</v>
      </c>
      <c r="B22" s="16">
        <v>2334.0</v>
      </c>
      <c r="C22" s="16">
        <v>7234.0</v>
      </c>
      <c r="D22" s="16">
        <v>2060.0</v>
      </c>
    </row>
    <row r="23">
      <c r="A23" s="10">
        <v>2022.0</v>
      </c>
      <c r="B23" s="16">
        <v>2639.0</v>
      </c>
      <c r="C23" s="16">
        <v>6950.0</v>
      </c>
      <c r="D23" s="16">
        <v>2147.0</v>
      </c>
    </row>
    <row r="24">
      <c r="A24" s="10">
        <v>2023.0</v>
      </c>
      <c r="B24" s="16">
        <v>2571.0</v>
      </c>
      <c r="C24" s="16">
        <v>6457.0</v>
      </c>
      <c r="D24" s="16">
        <v>2264.0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/>
      <c r="B1" s="42" t="s">
        <v>219</v>
      </c>
      <c r="C1" s="41"/>
      <c r="D1" s="41"/>
      <c r="E1" s="41"/>
      <c r="F1" s="43" t="s">
        <v>220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125</v>
      </c>
      <c r="B2" s="45" t="s">
        <v>221</v>
      </c>
      <c r="C2" s="45" t="s">
        <v>222</v>
      </c>
      <c r="D2" s="45" t="s">
        <v>223</v>
      </c>
      <c r="E2" s="42" t="s">
        <v>224</v>
      </c>
      <c r="F2" s="45" t="s">
        <v>225</v>
      </c>
      <c r="G2" s="45" t="s">
        <v>226</v>
      </c>
      <c r="H2" s="45" t="s">
        <v>227</v>
      </c>
      <c r="I2" s="45" t="s">
        <v>228</v>
      </c>
      <c r="J2" s="45" t="s">
        <v>229</v>
      </c>
      <c r="K2" s="45" t="s">
        <v>230</v>
      </c>
      <c r="L2" s="45" t="s">
        <v>231</v>
      </c>
      <c r="M2" s="45" t="s">
        <v>232</v>
      </c>
      <c r="N2" s="45" t="s">
        <v>233</v>
      </c>
      <c r="O2" s="42" t="s">
        <v>234</v>
      </c>
      <c r="P2" s="42" t="s">
        <v>56</v>
      </c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6">
        <v>1989.0</v>
      </c>
      <c r="B3" s="47">
        <v>76995.3</v>
      </c>
      <c r="C3" s="47">
        <v>11909.0</v>
      </c>
      <c r="D3" s="47">
        <v>261711.7</v>
      </c>
      <c r="E3" s="47">
        <f t="shared" ref="E3:E37" si="1">SUM(B3:D3)</f>
        <v>350616</v>
      </c>
      <c r="F3" s="47">
        <v>117841.2</v>
      </c>
      <c r="G3" s="47">
        <v>963.7</v>
      </c>
      <c r="H3" s="47">
        <v>7023.0</v>
      </c>
      <c r="I3" s="47">
        <v>24793.7</v>
      </c>
      <c r="J3" s="47">
        <v>0.0</v>
      </c>
      <c r="K3" s="47">
        <v>1945.6</v>
      </c>
      <c r="L3" s="47">
        <f t="shared" ref="L3:L37" si="2">SUM(J3:K3)</f>
        <v>1945.6</v>
      </c>
      <c r="M3" s="47">
        <v>0.0</v>
      </c>
      <c r="N3" s="47">
        <v>127.3</v>
      </c>
      <c r="O3" s="47">
        <f t="shared" ref="O3:O37" si="3">SUM(F3,G3,H3,I3,J3,K3,M3,N3)</f>
        <v>152694.5</v>
      </c>
      <c r="P3" s="47">
        <f t="shared" ref="P3:P37" si="4">SUM(E3,O3)</f>
        <v>503310.5</v>
      </c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6">
        <v>1990.0</v>
      </c>
      <c r="B4" s="47">
        <v>118546.1</v>
      </c>
      <c r="C4" s="47">
        <v>16084.4</v>
      </c>
      <c r="D4" s="47">
        <v>258034.8</v>
      </c>
      <c r="E4" s="47">
        <f t="shared" si="1"/>
        <v>392665.3</v>
      </c>
      <c r="F4" s="47">
        <v>147494.7</v>
      </c>
      <c r="G4" s="47">
        <v>1672.8</v>
      </c>
      <c r="H4" s="47">
        <v>7536.0</v>
      </c>
      <c r="I4" s="47">
        <v>31409.6</v>
      </c>
      <c r="J4" s="47">
        <v>0.0</v>
      </c>
      <c r="K4" s="47">
        <v>2189.2</v>
      </c>
      <c r="L4" s="47">
        <f t="shared" si="2"/>
        <v>2189.2</v>
      </c>
      <c r="M4" s="47">
        <v>0.0</v>
      </c>
      <c r="N4" s="47">
        <v>324.2</v>
      </c>
      <c r="O4" s="47">
        <f t="shared" si="3"/>
        <v>190626.5</v>
      </c>
      <c r="P4" s="47">
        <f t="shared" si="4"/>
        <v>583291.8</v>
      </c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>
        <v>1991.0</v>
      </c>
      <c r="B5" s="47">
        <v>160795.4</v>
      </c>
      <c r="C5" s="47">
        <v>15442.4</v>
      </c>
      <c r="D5" s="47">
        <v>242494.8</v>
      </c>
      <c r="E5" s="47">
        <f t="shared" si="1"/>
        <v>418732.6</v>
      </c>
      <c r="F5" s="47">
        <v>206273.4</v>
      </c>
      <c r="G5" s="47">
        <v>1529.2</v>
      </c>
      <c r="H5" s="47">
        <v>9917.5</v>
      </c>
      <c r="I5" s="47">
        <v>58318.4</v>
      </c>
      <c r="J5" s="47">
        <v>0.0</v>
      </c>
      <c r="K5" s="47">
        <v>9609.4</v>
      </c>
      <c r="L5" s="47">
        <f t="shared" si="2"/>
        <v>9609.4</v>
      </c>
      <c r="M5" s="47">
        <v>0.0</v>
      </c>
      <c r="N5" s="48"/>
      <c r="O5" s="47">
        <f t="shared" si="3"/>
        <v>285647.9</v>
      </c>
      <c r="P5" s="47">
        <f t="shared" si="4"/>
        <v>704380.5</v>
      </c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6">
        <v>1992.0</v>
      </c>
      <c r="B6" s="47">
        <v>50569.3</v>
      </c>
      <c r="C6" s="47">
        <v>43402.7</v>
      </c>
      <c r="D6" s="47">
        <v>265584.9</v>
      </c>
      <c r="E6" s="47">
        <f t="shared" si="1"/>
        <v>359556.9</v>
      </c>
      <c r="F6" s="47">
        <v>204180.4</v>
      </c>
      <c r="G6" s="47">
        <v>5212.8</v>
      </c>
      <c r="H6" s="47">
        <v>20528.2</v>
      </c>
      <c r="I6" s="47">
        <v>85919.7</v>
      </c>
      <c r="J6" s="47">
        <v>0.0</v>
      </c>
      <c r="K6" s="47">
        <v>54321.3</v>
      </c>
      <c r="L6" s="47">
        <f t="shared" si="2"/>
        <v>54321.3</v>
      </c>
      <c r="M6" s="47">
        <v>0.0</v>
      </c>
      <c r="N6" s="47">
        <v>1493.1</v>
      </c>
      <c r="O6" s="47">
        <f t="shared" si="3"/>
        <v>371655.5</v>
      </c>
      <c r="P6" s="47">
        <f t="shared" si="4"/>
        <v>731212.4</v>
      </c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>
        <v>1993.0</v>
      </c>
      <c r="B7" s="47">
        <v>27110.4</v>
      </c>
      <c r="C7" s="47">
        <v>59672.4</v>
      </c>
      <c r="D7" s="47">
        <v>282733.9</v>
      </c>
      <c r="E7" s="47">
        <f t="shared" si="1"/>
        <v>369516.7</v>
      </c>
      <c r="F7" s="47">
        <v>247078.7</v>
      </c>
      <c r="G7" s="47">
        <v>7835.9</v>
      </c>
      <c r="H7" s="47">
        <v>15477.1</v>
      </c>
      <c r="I7" s="47">
        <v>144746.3</v>
      </c>
      <c r="J7" s="47">
        <v>114820.2</v>
      </c>
      <c r="K7" s="49">
        <v>70982.0</v>
      </c>
      <c r="L7" s="47">
        <f t="shared" si="2"/>
        <v>185802.2</v>
      </c>
      <c r="M7" s="47">
        <v>0.0</v>
      </c>
      <c r="N7" s="47">
        <v>170.3</v>
      </c>
      <c r="O7" s="47">
        <f t="shared" si="3"/>
        <v>601110.5</v>
      </c>
      <c r="P7" s="47">
        <f t="shared" si="4"/>
        <v>970627.2</v>
      </c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6">
        <v>1994.0</v>
      </c>
      <c r="B8" s="47">
        <v>44276.1</v>
      </c>
      <c r="C8" s="47">
        <v>71129.3</v>
      </c>
      <c r="D8" s="47">
        <v>283268.6</v>
      </c>
      <c r="E8" s="47">
        <f t="shared" si="1"/>
        <v>398674</v>
      </c>
      <c r="F8" s="47">
        <v>270122.1</v>
      </c>
      <c r="G8" s="47">
        <v>13830.8</v>
      </c>
      <c r="H8" s="47">
        <v>14460.7</v>
      </c>
      <c r="I8" s="47">
        <v>97925.6</v>
      </c>
      <c r="J8" s="47">
        <v>106470.9</v>
      </c>
      <c r="K8" s="47">
        <v>82756.2</v>
      </c>
      <c r="L8" s="47">
        <f t="shared" si="2"/>
        <v>189227.1</v>
      </c>
      <c r="M8" s="47">
        <v>0.0</v>
      </c>
      <c r="N8" s="47">
        <v>73.4</v>
      </c>
      <c r="O8" s="47">
        <f t="shared" si="3"/>
        <v>585639.7</v>
      </c>
      <c r="P8" s="47">
        <f t="shared" si="4"/>
        <v>984313.7</v>
      </c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>
        <v>1995.0</v>
      </c>
      <c r="B9" s="47">
        <v>39862.9</v>
      </c>
      <c r="C9" s="47">
        <v>82938.6</v>
      </c>
      <c r="D9" s="47">
        <v>324530.2</v>
      </c>
      <c r="E9" s="47">
        <f t="shared" si="1"/>
        <v>447331.7</v>
      </c>
      <c r="F9" s="47">
        <v>377435.3</v>
      </c>
      <c r="G9" s="47">
        <v>19998.8</v>
      </c>
      <c r="H9" s="47">
        <v>7527.9</v>
      </c>
      <c r="I9" s="47">
        <v>107875.8</v>
      </c>
      <c r="J9" s="47">
        <v>98847.8</v>
      </c>
      <c r="K9" s="47">
        <v>89593.8</v>
      </c>
      <c r="L9" s="47">
        <f t="shared" si="2"/>
        <v>188441.6</v>
      </c>
      <c r="M9" s="47">
        <v>0.0</v>
      </c>
      <c r="N9" s="47">
        <v>67.4</v>
      </c>
      <c r="O9" s="47">
        <f t="shared" si="3"/>
        <v>701346.8</v>
      </c>
      <c r="P9" s="47">
        <f t="shared" si="4"/>
        <v>1148678.5</v>
      </c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6">
        <v>1996.0</v>
      </c>
      <c r="B10" s="47">
        <v>40972.8</v>
      </c>
      <c r="C10" s="47">
        <v>85986.2</v>
      </c>
      <c r="D10" s="47">
        <v>345590.9</v>
      </c>
      <c r="E10" s="47">
        <f t="shared" si="1"/>
        <v>472549.9</v>
      </c>
      <c r="F10" s="47">
        <v>401454.7</v>
      </c>
      <c r="G10" s="47">
        <v>16586.6</v>
      </c>
      <c r="H10" s="47">
        <v>11419.1</v>
      </c>
      <c r="I10" s="47">
        <v>101880.0</v>
      </c>
      <c r="J10" s="47">
        <v>107383.4</v>
      </c>
      <c r="K10" s="47">
        <v>138371.2</v>
      </c>
      <c r="L10" s="47">
        <f t="shared" si="2"/>
        <v>245754.6</v>
      </c>
      <c r="M10" s="47">
        <v>0.0</v>
      </c>
      <c r="N10" s="47">
        <v>0.0</v>
      </c>
      <c r="O10" s="47">
        <f t="shared" si="3"/>
        <v>777095</v>
      </c>
      <c r="P10" s="47">
        <f t="shared" si="4"/>
        <v>1249644.9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>
        <v>1997.0</v>
      </c>
      <c r="B11" s="47">
        <v>37240.1</v>
      </c>
      <c r="C11" s="47">
        <v>70749.0</v>
      </c>
      <c r="D11" s="47">
        <v>342356.0</v>
      </c>
      <c r="E11" s="47">
        <f t="shared" si="1"/>
        <v>450345.1</v>
      </c>
      <c r="F11" s="47">
        <v>434183.5</v>
      </c>
      <c r="G11" s="47">
        <v>10266.8</v>
      </c>
      <c r="H11" s="47">
        <v>8116.1</v>
      </c>
      <c r="I11" s="47">
        <v>84542.9</v>
      </c>
      <c r="J11" s="47">
        <v>143823.3</v>
      </c>
      <c r="K11" s="47">
        <v>211941.8</v>
      </c>
      <c r="L11" s="47">
        <f t="shared" si="2"/>
        <v>355765.1</v>
      </c>
      <c r="M11" s="47">
        <v>0.0</v>
      </c>
      <c r="N11" s="47">
        <v>0.0</v>
      </c>
      <c r="O11" s="47">
        <f t="shared" si="3"/>
        <v>892874.4</v>
      </c>
      <c r="P11" s="47">
        <f t="shared" si="4"/>
        <v>1343219.5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6">
        <v>1998.0</v>
      </c>
      <c r="B12" s="47">
        <v>13409.2</v>
      </c>
      <c r="C12" s="47">
        <v>62203.8</v>
      </c>
      <c r="D12" s="47">
        <v>296568.4</v>
      </c>
      <c r="E12" s="47">
        <f t="shared" si="1"/>
        <v>372181.4</v>
      </c>
      <c r="F12" s="47">
        <v>348985.4</v>
      </c>
      <c r="G12" s="47">
        <v>11023.1</v>
      </c>
      <c r="H12" s="47">
        <v>29096.1</v>
      </c>
      <c r="I12" s="47">
        <v>102017.2</v>
      </c>
      <c r="J12" s="47">
        <v>46279.8</v>
      </c>
      <c r="K12" s="47">
        <v>210568.9</v>
      </c>
      <c r="L12" s="47">
        <f t="shared" si="2"/>
        <v>256848.7</v>
      </c>
      <c r="M12" s="47">
        <v>0.0</v>
      </c>
      <c r="N12" s="47">
        <v>0.0</v>
      </c>
      <c r="O12" s="47">
        <f t="shared" si="3"/>
        <v>747970.5</v>
      </c>
      <c r="P12" s="47">
        <f t="shared" si="4"/>
        <v>1120151.9</v>
      </c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>
        <v>1999.0</v>
      </c>
      <c r="B13" s="47">
        <v>22941.7</v>
      </c>
      <c r="C13" s="47">
        <v>66674.3</v>
      </c>
      <c r="D13" s="47">
        <v>232670.4</v>
      </c>
      <c r="E13" s="47">
        <f t="shared" si="1"/>
        <v>322286.4</v>
      </c>
      <c r="F13" s="47">
        <v>294487.5</v>
      </c>
      <c r="G13" s="47">
        <v>6333.7</v>
      </c>
      <c r="H13" s="47">
        <v>17736.0</v>
      </c>
      <c r="I13" s="47">
        <v>88058.2</v>
      </c>
      <c r="J13" s="47">
        <v>178029.4</v>
      </c>
      <c r="K13" s="47">
        <v>112805.5</v>
      </c>
      <c r="L13" s="47">
        <f t="shared" si="2"/>
        <v>290834.9</v>
      </c>
      <c r="M13" s="47">
        <v>0.0</v>
      </c>
      <c r="N13" s="47">
        <v>0.0</v>
      </c>
      <c r="O13" s="47">
        <f t="shared" si="3"/>
        <v>697450.3</v>
      </c>
      <c r="P13" s="47">
        <f t="shared" si="4"/>
        <v>1019736.7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6">
        <v>2000.0</v>
      </c>
      <c r="B14" s="47">
        <v>9023.4</v>
      </c>
      <c r="C14" s="47">
        <v>49236.2</v>
      </c>
      <c r="D14" s="47">
        <v>214376.8</v>
      </c>
      <c r="E14" s="47">
        <f t="shared" si="1"/>
        <v>272636.4</v>
      </c>
      <c r="F14" s="47">
        <v>203244.5</v>
      </c>
      <c r="G14" s="47">
        <v>5757.5</v>
      </c>
      <c r="H14" s="47">
        <v>36081.1</v>
      </c>
      <c r="I14" s="47">
        <v>90957.7</v>
      </c>
      <c r="J14" s="47">
        <v>144741.5</v>
      </c>
      <c r="K14" s="47">
        <v>103936.7</v>
      </c>
      <c r="L14" s="47">
        <f t="shared" si="2"/>
        <v>248678.2</v>
      </c>
      <c r="M14" s="47">
        <v>0.0</v>
      </c>
      <c r="N14" s="47">
        <v>13.5</v>
      </c>
      <c r="O14" s="47">
        <f t="shared" si="3"/>
        <v>584732.5</v>
      </c>
      <c r="P14" s="47">
        <f t="shared" si="4"/>
        <v>857368.9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>
        <v>2001.0</v>
      </c>
      <c r="B15" s="47">
        <v>23365.0</v>
      </c>
      <c r="C15" s="47">
        <v>64361.3</v>
      </c>
      <c r="D15" s="47">
        <v>273633.9</v>
      </c>
      <c r="E15" s="47">
        <f t="shared" si="1"/>
        <v>361360.2</v>
      </c>
      <c r="F15" s="47">
        <v>176599.4</v>
      </c>
      <c r="G15" s="47">
        <v>8176.8</v>
      </c>
      <c r="H15" s="47">
        <v>62684.8</v>
      </c>
      <c r="I15" s="47">
        <v>73552.8</v>
      </c>
      <c r="J15" s="47">
        <v>76698.6</v>
      </c>
      <c r="K15" s="47">
        <v>131695.9</v>
      </c>
      <c r="L15" s="47">
        <f t="shared" si="2"/>
        <v>208394.5</v>
      </c>
      <c r="M15" s="47">
        <v>0.0</v>
      </c>
      <c r="N15" s="47">
        <v>0.0</v>
      </c>
      <c r="O15" s="47">
        <f t="shared" si="3"/>
        <v>529408.3</v>
      </c>
      <c r="P15" s="47">
        <f t="shared" si="4"/>
        <v>890768.5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6">
        <v>2002.0</v>
      </c>
      <c r="B16" s="47">
        <v>31432.6</v>
      </c>
      <c r="C16" s="47">
        <v>69661.8</v>
      </c>
      <c r="D16" s="47">
        <v>309182.2</v>
      </c>
      <c r="E16" s="47">
        <f t="shared" si="1"/>
        <v>410276.6</v>
      </c>
      <c r="F16" s="47">
        <v>205593.1</v>
      </c>
      <c r="G16" s="47">
        <v>6340.8</v>
      </c>
      <c r="H16" s="47">
        <v>45122.4</v>
      </c>
      <c r="I16" s="47">
        <v>68396.4</v>
      </c>
      <c r="J16" s="47">
        <v>0.0</v>
      </c>
      <c r="K16" s="47">
        <v>153935.3</v>
      </c>
      <c r="L16" s="47">
        <f t="shared" si="2"/>
        <v>153935.3</v>
      </c>
      <c r="M16" s="47">
        <v>0.0</v>
      </c>
      <c r="N16" s="47">
        <v>0.0</v>
      </c>
      <c r="O16" s="47">
        <f t="shared" si="3"/>
        <v>479388</v>
      </c>
      <c r="P16" s="47">
        <f t="shared" si="4"/>
        <v>889664.6</v>
      </c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6">
        <v>2003.0</v>
      </c>
      <c r="B17" s="47">
        <v>33584.3</v>
      </c>
      <c r="C17" s="47">
        <v>78902.5</v>
      </c>
      <c r="D17" s="47">
        <v>287045.5</v>
      </c>
      <c r="E17" s="47">
        <f t="shared" si="1"/>
        <v>399532.3</v>
      </c>
      <c r="F17" s="47">
        <v>197149.0</v>
      </c>
      <c r="G17" s="47">
        <v>8464.9</v>
      </c>
      <c r="H17" s="47">
        <v>44386.8</v>
      </c>
      <c r="I17" s="47">
        <v>66132.0</v>
      </c>
      <c r="J17" s="47">
        <v>0.0</v>
      </c>
      <c r="K17" s="47">
        <v>127057.5</v>
      </c>
      <c r="L17" s="47">
        <f t="shared" si="2"/>
        <v>127057.5</v>
      </c>
      <c r="M17" s="47">
        <v>0.0</v>
      </c>
      <c r="N17" s="47">
        <v>0.0</v>
      </c>
      <c r="O17" s="47">
        <f t="shared" si="3"/>
        <v>443190.2</v>
      </c>
      <c r="P17" s="47">
        <f t="shared" si="4"/>
        <v>842722.5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6">
        <v>2004.0</v>
      </c>
      <c r="B18" s="47">
        <v>38229.8</v>
      </c>
      <c r="C18" s="47">
        <v>80129.4</v>
      </c>
      <c r="D18" s="47">
        <v>358502.1</v>
      </c>
      <c r="E18" s="47">
        <f t="shared" si="1"/>
        <v>476861.3</v>
      </c>
      <c r="F18" s="47">
        <v>223391.0</v>
      </c>
      <c r="G18" s="47">
        <v>2920.6</v>
      </c>
      <c r="H18" s="47">
        <v>24524.8</v>
      </c>
      <c r="I18" s="47">
        <v>83484.9</v>
      </c>
      <c r="J18" s="47">
        <v>0.0</v>
      </c>
      <c r="K18" s="47">
        <v>65773.5</v>
      </c>
      <c r="L18" s="47">
        <f t="shared" si="2"/>
        <v>65773.5</v>
      </c>
      <c r="M18" s="47">
        <v>204.2</v>
      </c>
      <c r="N18" s="47">
        <v>230.3</v>
      </c>
      <c r="O18" s="47">
        <f t="shared" si="3"/>
        <v>400529.3</v>
      </c>
      <c r="P18" s="47">
        <f t="shared" si="4"/>
        <v>877390.6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>
        <v>2005.0</v>
      </c>
      <c r="B19" s="47">
        <v>38045.7</v>
      </c>
      <c r="C19" s="47">
        <v>98073.7</v>
      </c>
      <c r="D19" s="47">
        <v>316911.6</v>
      </c>
      <c r="E19" s="47">
        <f t="shared" si="1"/>
        <v>453031</v>
      </c>
      <c r="F19" s="47">
        <v>224861.1</v>
      </c>
      <c r="G19" s="47">
        <v>3068.2</v>
      </c>
      <c r="H19" s="47">
        <v>7343.2</v>
      </c>
      <c r="I19" s="47">
        <v>55627.3</v>
      </c>
      <c r="J19" s="47">
        <v>0.0</v>
      </c>
      <c r="K19" s="47">
        <v>123785.6</v>
      </c>
      <c r="L19" s="47">
        <f t="shared" si="2"/>
        <v>123785.6</v>
      </c>
      <c r="M19" s="47">
        <v>652.5</v>
      </c>
      <c r="N19" s="47">
        <v>0.0</v>
      </c>
      <c r="O19" s="47">
        <f t="shared" si="3"/>
        <v>415337.9</v>
      </c>
      <c r="P19" s="47">
        <f t="shared" si="4"/>
        <v>868368.9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6">
        <v>2006.0</v>
      </c>
      <c r="B20" s="47">
        <v>47514.5</v>
      </c>
      <c r="C20" s="47">
        <v>100687.3</v>
      </c>
      <c r="D20" s="47">
        <v>340608.0</v>
      </c>
      <c r="E20" s="47">
        <f t="shared" si="1"/>
        <v>488809.8</v>
      </c>
      <c r="F20" s="47">
        <v>216289.0</v>
      </c>
      <c r="G20" s="47">
        <v>3284.7</v>
      </c>
      <c r="H20" s="47">
        <v>66219.9</v>
      </c>
      <c r="I20" s="47">
        <v>37532.1</v>
      </c>
      <c r="J20" s="47">
        <v>0.0</v>
      </c>
      <c r="K20" s="47">
        <v>260944.5</v>
      </c>
      <c r="L20" s="47">
        <f t="shared" si="2"/>
        <v>260944.5</v>
      </c>
      <c r="M20" s="47">
        <v>382.1</v>
      </c>
      <c r="N20" s="47">
        <v>292.6</v>
      </c>
      <c r="O20" s="47">
        <f t="shared" si="3"/>
        <v>584944.9</v>
      </c>
      <c r="P20" s="47">
        <f t="shared" si="4"/>
        <v>1073754.7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>
        <v>2007.0</v>
      </c>
      <c r="B21" s="47">
        <v>37304.7</v>
      </c>
      <c r="C21" s="47">
        <v>95457.1</v>
      </c>
      <c r="D21" s="47">
        <v>297892.4</v>
      </c>
      <c r="E21" s="47">
        <f t="shared" si="1"/>
        <v>430654.2</v>
      </c>
      <c r="F21" s="47">
        <v>194933.0</v>
      </c>
      <c r="G21" s="47">
        <v>3498.3</v>
      </c>
      <c r="H21" s="47">
        <v>43383.0</v>
      </c>
      <c r="I21" s="47">
        <v>42010.5</v>
      </c>
      <c r="J21" s="47">
        <v>0.0</v>
      </c>
      <c r="K21" s="47">
        <v>204008.5</v>
      </c>
      <c r="L21" s="47">
        <f t="shared" si="2"/>
        <v>204008.5</v>
      </c>
      <c r="M21" s="47">
        <v>671.9</v>
      </c>
      <c r="N21" s="47">
        <v>0.0</v>
      </c>
      <c r="O21" s="47">
        <f t="shared" si="3"/>
        <v>488505.2</v>
      </c>
      <c r="P21" s="47">
        <f t="shared" si="4"/>
        <v>919159.4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6">
        <v>2008.0</v>
      </c>
      <c r="B22" s="47">
        <v>36757.8</v>
      </c>
      <c r="C22" s="47">
        <v>96798.8</v>
      </c>
      <c r="D22" s="47">
        <v>267020.1</v>
      </c>
      <c r="E22" s="47">
        <f t="shared" si="1"/>
        <v>400576.7</v>
      </c>
      <c r="F22" s="47">
        <v>197175.7</v>
      </c>
      <c r="G22" s="47">
        <v>2851.3</v>
      </c>
      <c r="H22" s="47">
        <v>42712.4</v>
      </c>
      <c r="I22" s="47">
        <v>58770.8</v>
      </c>
      <c r="J22" s="47">
        <v>0.0</v>
      </c>
      <c r="K22" s="47">
        <v>229617.6</v>
      </c>
      <c r="L22" s="47">
        <f t="shared" si="2"/>
        <v>229617.6</v>
      </c>
      <c r="M22" s="47">
        <v>1643.7</v>
      </c>
      <c r="N22" s="47">
        <v>0.0</v>
      </c>
      <c r="O22" s="47">
        <f t="shared" si="3"/>
        <v>532771.5</v>
      </c>
      <c r="P22" s="47">
        <f t="shared" si="4"/>
        <v>933348.2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>
        <v>2009.0</v>
      </c>
      <c r="B23" s="47">
        <v>37688.1</v>
      </c>
      <c r="C23" s="47">
        <v>96928.1</v>
      </c>
      <c r="D23" s="47">
        <v>273519.2</v>
      </c>
      <c r="E23" s="47">
        <f t="shared" si="1"/>
        <v>408135.4</v>
      </c>
      <c r="F23" s="47">
        <v>193312.7</v>
      </c>
      <c r="G23" s="47">
        <v>1851.6</v>
      </c>
      <c r="H23" s="47">
        <v>48206.4</v>
      </c>
      <c r="I23" s="47">
        <v>63330.9</v>
      </c>
      <c r="J23" s="47">
        <v>0.0</v>
      </c>
      <c r="K23" s="47">
        <v>56698.8</v>
      </c>
      <c r="L23" s="47">
        <f t="shared" si="2"/>
        <v>56698.8</v>
      </c>
      <c r="M23" s="47">
        <v>944.6</v>
      </c>
      <c r="N23" s="47">
        <v>0.0</v>
      </c>
      <c r="O23" s="47">
        <f t="shared" si="3"/>
        <v>364345</v>
      </c>
      <c r="P23" s="47">
        <f t="shared" si="4"/>
        <v>772480.4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6">
        <v>2010.0</v>
      </c>
      <c r="B24" s="47">
        <v>32053.9</v>
      </c>
      <c r="C24" s="47">
        <v>97472.1</v>
      </c>
      <c r="D24" s="47">
        <v>272628.2</v>
      </c>
      <c r="E24" s="47">
        <f t="shared" si="1"/>
        <v>402154.2</v>
      </c>
      <c r="F24" s="47">
        <v>190291.9</v>
      </c>
      <c r="G24" s="47">
        <v>1384.0</v>
      </c>
      <c r="H24" s="47">
        <v>54118.9</v>
      </c>
      <c r="I24" s="47">
        <v>42663.3</v>
      </c>
      <c r="J24" s="47">
        <v>0.0</v>
      </c>
      <c r="K24" s="47">
        <v>72350.8</v>
      </c>
      <c r="L24" s="47">
        <f t="shared" si="2"/>
        <v>72350.8</v>
      </c>
      <c r="M24" s="47">
        <v>1693.9</v>
      </c>
      <c r="N24" s="47">
        <v>0.0</v>
      </c>
      <c r="O24" s="47">
        <f t="shared" si="3"/>
        <v>362502.8</v>
      </c>
      <c r="P24" s="47">
        <f t="shared" si="4"/>
        <v>764657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>
        <v>2011.0</v>
      </c>
      <c r="B25" s="47">
        <v>29683.5</v>
      </c>
      <c r="C25" s="47">
        <v>114727.9</v>
      </c>
      <c r="D25" s="47">
        <v>255275.9</v>
      </c>
      <c r="E25" s="47">
        <f t="shared" si="1"/>
        <v>399687.3</v>
      </c>
      <c r="F25" s="50">
        <v>185008.7</v>
      </c>
      <c r="G25" s="50">
        <v>2029.4</v>
      </c>
      <c r="H25" s="50">
        <v>60038.0</v>
      </c>
      <c r="I25" s="50">
        <v>24780.4</v>
      </c>
      <c r="J25" s="47">
        <v>0.0</v>
      </c>
      <c r="K25" s="50">
        <v>58990.4</v>
      </c>
      <c r="L25" s="47">
        <f t="shared" si="2"/>
        <v>58990.4</v>
      </c>
      <c r="M25" s="50">
        <v>3332.5</v>
      </c>
      <c r="N25" s="47">
        <v>0.0</v>
      </c>
      <c r="O25" s="50">
        <f t="shared" si="3"/>
        <v>334179.4</v>
      </c>
      <c r="P25" s="47">
        <f t="shared" si="4"/>
        <v>733866.7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6">
        <v>2012.0</v>
      </c>
      <c r="B26" s="50">
        <v>38032.820999999996</v>
      </c>
      <c r="C26" s="50">
        <v>105459.198</v>
      </c>
      <c r="D26" s="47">
        <v>201191.5</v>
      </c>
      <c r="E26" s="47">
        <f t="shared" si="1"/>
        <v>344683.519</v>
      </c>
      <c r="F26" s="50">
        <v>168169.229</v>
      </c>
      <c r="G26" s="50">
        <v>2117.022</v>
      </c>
      <c r="H26" s="50">
        <v>63711.32299999999</v>
      </c>
      <c r="I26" s="50">
        <v>27484.925</v>
      </c>
      <c r="J26" s="47">
        <v>0.0</v>
      </c>
      <c r="K26" s="50">
        <v>81529.174</v>
      </c>
      <c r="L26" s="47">
        <f t="shared" si="2"/>
        <v>81529.174</v>
      </c>
      <c r="M26" s="50">
        <v>4567.371</v>
      </c>
      <c r="N26" s="47">
        <v>0.0</v>
      </c>
      <c r="O26" s="50">
        <f t="shared" si="3"/>
        <v>347579.044</v>
      </c>
      <c r="P26" s="47">
        <f t="shared" si="4"/>
        <v>692262.563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>
        <v>2013.0</v>
      </c>
      <c r="B27" s="50">
        <v>41352.543</v>
      </c>
      <c r="C27" s="50">
        <v>112591.048</v>
      </c>
      <c r="D27" s="47">
        <v>227791.1</v>
      </c>
      <c r="E27" s="47">
        <f t="shared" si="1"/>
        <v>381734.691</v>
      </c>
      <c r="F27" s="50">
        <v>180361.494</v>
      </c>
      <c r="G27" s="50">
        <v>1944.0090000000002</v>
      </c>
      <c r="H27" s="50">
        <v>72233.99299999999</v>
      </c>
      <c r="I27" s="50">
        <v>21956.447</v>
      </c>
      <c r="J27" s="47">
        <v>0.0</v>
      </c>
      <c r="K27" s="50">
        <v>162186.25800000003</v>
      </c>
      <c r="L27" s="47">
        <f t="shared" si="2"/>
        <v>162186.258</v>
      </c>
      <c r="M27" s="50">
        <v>3728.173</v>
      </c>
      <c r="N27" s="47">
        <v>0.0</v>
      </c>
      <c r="O27" s="50">
        <f t="shared" si="3"/>
        <v>442410.374</v>
      </c>
      <c r="P27" s="47">
        <f t="shared" si="4"/>
        <v>824145.065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6">
        <v>2014.0</v>
      </c>
      <c r="B28" s="50">
        <v>35487.18299999999</v>
      </c>
      <c r="C28" s="50">
        <v>118328.52800000002</v>
      </c>
      <c r="D28" s="50">
        <v>207165.777</v>
      </c>
      <c r="E28" s="47">
        <f t="shared" si="1"/>
        <v>360981.488</v>
      </c>
      <c r="F28" s="50">
        <v>179017.29700000002</v>
      </c>
      <c r="G28" s="50">
        <v>557.052</v>
      </c>
      <c r="H28" s="50">
        <v>78238.565</v>
      </c>
      <c r="I28" s="50">
        <v>20314.622</v>
      </c>
      <c r="J28" s="47">
        <v>0.0</v>
      </c>
      <c r="K28" s="50">
        <v>148856.851</v>
      </c>
      <c r="L28" s="47">
        <f t="shared" si="2"/>
        <v>148856.851</v>
      </c>
      <c r="M28" s="50">
        <v>3173.9359999999997</v>
      </c>
      <c r="N28" s="47">
        <v>0.0</v>
      </c>
      <c r="O28" s="50">
        <f t="shared" si="3"/>
        <v>430158.323</v>
      </c>
      <c r="P28" s="47">
        <f t="shared" si="4"/>
        <v>791139.811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>
        <v>2015.0</v>
      </c>
      <c r="B29" s="50">
        <v>27508.52299999999</v>
      </c>
      <c r="C29" s="50">
        <v>120680.9</v>
      </c>
      <c r="D29" s="50">
        <v>209348.01799999998</v>
      </c>
      <c r="E29" s="47">
        <f t="shared" si="1"/>
        <v>357537.441</v>
      </c>
      <c r="F29" s="50">
        <v>173648.75700000004</v>
      </c>
      <c r="G29" s="50">
        <v>964.823</v>
      </c>
      <c r="H29" s="50">
        <v>89484.98899999999</v>
      </c>
      <c r="I29" s="50">
        <v>24901.758</v>
      </c>
      <c r="J29" s="47">
        <v>0.0</v>
      </c>
      <c r="K29" s="50">
        <v>117039.08499999999</v>
      </c>
      <c r="L29" s="47">
        <f t="shared" si="2"/>
        <v>117039.085</v>
      </c>
      <c r="M29" s="50">
        <v>4131.6269999999995</v>
      </c>
      <c r="N29" s="47">
        <v>0.0</v>
      </c>
      <c r="O29" s="50">
        <f t="shared" si="3"/>
        <v>410171.039</v>
      </c>
      <c r="P29" s="47">
        <f t="shared" si="4"/>
        <v>767708.48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6">
        <v>2016.0</v>
      </c>
      <c r="B30" s="47">
        <v>26988.4</v>
      </c>
      <c r="C30" s="47">
        <v>125738.9</v>
      </c>
      <c r="D30" s="47">
        <v>199105.7</v>
      </c>
      <c r="E30" s="47">
        <f t="shared" si="1"/>
        <v>351833</v>
      </c>
      <c r="F30" s="50">
        <v>172141.67500000008</v>
      </c>
      <c r="G30" s="50">
        <v>401.948</v>
      </c>
      <c r="H30" s="50">
        <v>100826.18999999999</v>
      </c>
      <c r="I30" s="50">
        <v>23859.790999999997</v>
      </c>
      <c r="J30" s="47">
        <v>0.0</v>
      </c>
      <c r="K30" s="50">
        <v>54185.57</v>
      </c>
      <c r="L30" s="47">
        <f t="shared" si="2"/>
        <v>54185.57</v>
      </c>
      <c r="M30" s="50">
        <v>2476.7200000000003</v>
      </c>
      <c r="N30" s="47">
        <v>0.0</v>
      </c>
      <c r="O30" s="50">
        <f t="shared" si="3"/>
        <v>353891.894</v>
      </c>
      <c r="P30" s="47">
        <f t="shared" si="4"/>
        <v>705724.894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>
        <v>2017.0</v>
      </c>
      <c r="B31" s="50">
        <v>30705.775000000005</v>
      </c>
      <c r="C31" s="50">
        <v>148486.956</v>
      </c>
      <c r="D31" s="50">
        <v>209492.74199999994</v>
      </c>
      <c r="E31" s="47">
        <f t="shared" si="1"/>
        <v>388685.473</v>
      </c>
      <c r="F31" s="50">
        <v>171115.23200000008</v>
      </c>
      <c r="G31" s="50">
        <v>76.62199999999999</v>
      </c>
      <c r="H31" s="50">
        <v>109707.94100000005</v>
      </c>
      <c r="I31" s="50">
        <v>20507.112</v>
      </c>
      <c r="J31" s="47">
        <v>0.0</v>
      </c>
      <c r="K31" s="50">
        <v>86694.73100000001</v>
      </c>
      <c r="L31" s="47">
        <f t="shared" si="2"/>
        <v>86694.731</v>
      </c>
      <c r="M31" s="50">
        <v>2173.656</v>
      </c>
      <c r="N31" s="47">
        <v>0.0</v>
      </c>
      <c r="O31" s="50">
        <f t="shared" si="3"/>
        <v>390275.294</v>
      </c>
      <c r="P31" s="47">
        <f t="shared" si="4"/>
        <v>778960.767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6">
        <v>2018.0</v>
      </c>
      <c r="B32" s="50">
        <v>43221.782</v>
      </c>
      <c r="C32" s="50">
        <v>133831.54899999988</v>
      </c>
      <c r="D32" s="50">
        <v>210699.4329999999</v>
      </c>
      <c r="E32" s="47">
        <f t="shared" si="1"/>
        <v>387752.764</v>
      </c>
      <c r="F32" s="50">
        <v>154021.20100000003</v>
      </c>
      <c r="G32" s="50">
        <v>122.32300000000004</v>
      </c>
      <c r="H32" s="50">
        <v>119943.20600000003</v>
      </c>
      <c r="I32" s="50">
        <v>31159.763</v>
      </c>
      <c r="J32" s="47">
        <v>0.0</v>
      </c>
      <c r="K32" s="50">
        <v>96563.98199999999</v>
      </c>
      <c r="L32" s="47">
        <f t="shared" si="2"/>
        <v>96563.982</v>
      </c>
      <c r="M32" s="50">
        <v>2092.635</v>
      </c>
      <c r="N32" s="47">
        <v>0.0</v>
      </c>
      <c r="O32" s="50">
        <f t="shared" si="3"/>
        <v>403903.11</v>
      </c>
      <c r="P32" s="47">
        <f t="shared" si="4"/>
        <v>791655.874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>
        <v>2019.0</v>
      </c>
      <c r="B33" s="50">
        <v>40665.97</v>
      </c>
      <c r="C33" s="50">
        <v>141805.23199999993</v>
      </c>
      <c r="D33" s="50">
        <v>213198.24699999992</v>
      </c>
      <c r="E33" s="47">
        <f t="shared" si="1"/>
        <v>395669.449</v>
      </c>
      <c r="F33" s="50">
        <v>165740.99900000004</v>
      </c>
      <c r="G33" s="50">
        <v>73.71699999999998</v>
      </c>
      <c r="H33" s="50">
        <v>100387.73799999997</v>
      </c>
      <c r="I33" s="50">
        <v>30554.246</v>
      </c>
      <c r="J33" s="47">
        <v>0.0</v>
      </c>
      <c r="K33" s="50">
        <v>86790.13500000001</v>
      </c>
      <c r="L33" s="47">
        <f t="shared" si="2"/>
        <v>86790.135</v>
      </c>
      <c r="M33" s="50">
        <v>2010.374</v>
      </c>
      <c r="N33" s="47">
        <v>0.0</v>
      </c>
      <c r="O33" s="50">
        <f t="shared" si="3"/>
        <v>385557.209</v>
      </c>
      <c r="P33" s="47">
        <f t="shared" si="4"/>
        <v>781226.658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6">
        <v>2020.0</v>
      </c>
      <c r="B34" s="50">
        <v>44248.79299999999</v>
      </c>
      <c r="C34" s="50">
        <v>139136.613</v>
      </c>
      <c r="D34" s="50">
        <v>210610.63999999998</v>
      </c>
      <c r="E34" s="47">
        <f t="shared" si="1"/>
        <v>393996.046</v>
      </c>
      <c r="F34" s="50">
        <v>160258.41300000006</v>
      </c>
      <c r="G34" s="50">
        <v>13.829</v>
      </c>
      <c r="H34" s="50">
        <v>55491.74199999999</v>
      </c>
      <c r="I34" s="50">
        <v>29249.126999999997</v>
      </c>
      <c r="J34" s="47">
        <v>0.0</v>
      </c>
      <c r="K34" s="50">
        <v>148825.55399999997</v>
      </c>
      <c r="L34" s="47">
        <f t="shared" si="2"/>
        <v>148825.554</v>
      </c>
      <c r="M34" s="50">
        <v>1921.6890000000003</v>
      </c>
      <c r="N34" s="47">
        <v>0.0</v>
      </c>
      <c r="O34" s="50">
        <f t="shared" si="3"/>
        <v>395760.354</v>
      </c>
      <c r="P34" s="47">
        <f t="shared" si="4"/>
        <v>789756.4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>
        <v>2021.0</v>
      </c>
      <c r="B35" s="50">
        <v>47825.552</v>
      </c>
      <c r="C35" s="50">
        <v>115148.94400000002</v>
      </c>
      <c r="D35" s="50">
        <v>243109.51599999997</v>
      </c>
      <c r="E35" s="47">
        <f t="shared" si="1"/>
        <v>406084.012</v>
      </c>
      <c r="F35" s="50">
        <v>164148.57600000003</v>
      </c>
      <c r="G35" s="50">
        <v>7.9959999999999996</v>
      </c>
      <c r="H35" s="50">
        <v>87028.91299999999</v>
      </c>
      <c r="I35" s="50">
        <v>24286.657</v>
      </c>
      <c r="J35" s="47">
        <v>0.0</v>
      </c>
      <c r="K35" s="50">
        <v>114631.59299999996</v>
      </c>
      <c r="L35" s="47">
        <f t="shared" si="2"/>
        <v>114631.593</v>
      </c>
      <c r="M35" s="50">
        <v>1864.887</v>
      </c>
      <c r="N35" s="47">
        <v>0.0</v>
      </c>
      <c r="O35" s="50">
        <f t="shared" si="3"/>
        <v>391968.622</v>
      </c>
      <c r="P35" s="47">
        <f t="shared" si="4"/>
        <v>798052.634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6">
        <v>2022.0</v>
      </c>
      <c r="B36" s="50">
        <v>37434.956</v>
      </c>
      <c r="C36" s="50">
        <v>103787.779</v>
      </c>
      <c r="D36" s="50">
        <v>254937.2209999999</v>
      </c>
      <c r="E36" s="47">
        <f t="shared" si="1"/>
        <v>396159.956</v>
      </c>
      <c r="F36" s="50">
        <v>135512.79000000004</v>
      </c>
      <c r="G36" s="50">
        <v>3.649</v>
      </c>
      <c r="H36" s="50">
        <v>90582.776</v>
      </c>
      <c r="I36" s="50">
        <v>26567.934</v>
      </c>
      <c r="J36" s="47">
        <v>0.0</v>
      </c>
      <c r="K36" s="50">
        <v>147068.46600000001</v>
      </c>
      <c r="L36" s="47">
        <f t="shared" si="2"/>
        <v>147068.466</v>
      </c>
      <c r="M36" s="50">
        <v>1998.2030000000002</v>
      </c>
      <c r="N36" s="47">
        <v>0.0</v>
      </c>
      <c r="O36" s="50">
        <f t="shared" si="3"/>
        <v>401733.818</v>
      </c>
      <c r="P36" s="47">
        <f t="shared" si="4"/>
        <v>797893.774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>
        <v>2023.0</v>
      </c>
      <c r="B37" s="50">
        <v>41127.481999999996</v>
      </c>
      <c r="C37" s="50">
        <v>116164.40800000002</v>
      </c>
      <c r="D37" s="50">
        <v>256198.529</v>
      </c>
      <c r="E37" s="47">
        <f t="shared" si="1"/>
        <v>413490.419</v>
      </c>
      <c r="F37" s="50">
        <v>129818.26600000006</v>
      </c>
      <c r="G37" s="50">
        <v>3.927</v>
      </c>
      <c r="H37" s="50">
        <v>80910.101</v>
      </c>
      <c r="I37" s="50">
        <v>19552.352000000003</v>
      </c>
      <c r="J37" s="47">
        <v>0.0</v>
      </c>
      <c r="K37" s="50">
        <v>134027.84499999997</v>
      </c>
      <c r="L37" s="47">
        <f t="shared" si="2"/>
        <v>134027.845</v>
      </c>
      <c r="M37" s="50">
        <v>1893.0879999999997</v>
      </c>
      <c r="N37" s="47">
        <v>0.0</v>
      </c>
      <c r="O37" s="50">
        <f t="shared" si="3"/>
        <v>366205.579</v>
      </c>
      <c r="P37" s="47">
        <f t="shared" si="4"/>
        <v>779695.998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6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6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6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6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6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6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6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6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6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6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6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6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6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6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6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6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11.13"/>
  </cols>
  <sheetData>
    <row r="1">
      <c r="A1" s="9"/>
      <c r="C1" s="3">
        <v>2020.0</v>
      </c>
      <c r="D1" s="9"/>
    </row>
    <row r="2">
      <c r="A2" s="3" t="s">
        <v>53</v>
      </c>
      <c r="B2" s="10" t="s">
        <v>54</v>
      </c>
      <c r="C2" s="11">
        <v>11.5</v>
      </c>
      <c r="D2" s="9"/>
    </row>
    <row r="3">
      <c r="A3" s="9"/>
      <c r="B3" s="10" t="s">
        <v>55</v>
      </c>
      <c r="C3" s="11">
        <v>78.8</v>
      </c>
      <c r="D3" s="9"/>
    </row>
    <row r="4">
      <c r="A4" s="9"/>
      <c r="B4" s="3" t="s">
        <v>56</v>
      </c>
      <c r="C4" s="11">
        <f>SUM(C2:C3)</f>
        <v>90.3</v>
      </c>
      <c r="D4" s="9"/>
    </row>
    <row r="5">
      <c r="A5" s="10" t="s">
        <v>57</v>
      </c>
      <c r="B5" s="10" t="s">
        <v>54</v>
      </c>
      <c r="C5" s="11">
        <v>54.4</v>
      </c>
      <c r="D5" s="9"/>
    </row>
    <row r="6">
      <c r="A6" s="9"/>
      <c r="B6" s="10" t="s">
        <v>55</v>
      </c>
      <c r="C6" s="11">
        <v>33.1</v>
      </c>
      <c r="D6" s="9"/>
    </row>
    <row r="7">
      <c r="A7" s="9"/>
      <c r="B7" s="3" t="s">
        <v>56</v>
      </c>
      <c r="C7" s="11">
        <f>SUM(C5:C6)</f>
        <v>87.5</v>
      </c>
      <c r="D7" s="9"/>
    </row>
    <row r="8">
      <c r="A8" s="3" t="s">
        <v>58</v>
      </c>
      <c r="B8" s="10" t="s">
        <v>59</v>
      </c>
      <c r="C8" s="10">
        <v>35.1</v>
      </c>
      <c r="D8" s="9"/>
    </row>
    <row r="9">
      <c r="A9" s="9"/>
      <c r="B9" s="10" t="s">
        <v>60</v>
      </c>
      <c r="C9" s="10">
        <v>0.9</v>
      </c>
      <c r="D9" s="9"/>
    </row>
    <row r="10">
      <c r="B10" s="3" t="s">
        <v>56</v>
      </c>
      <c r="C10" s="10">
        <f>SUM(C8:C9)</f>
        <v>36</v>
      </c>
      <c r="D10" s="9"/>
    </row>
    <row r="11">
      <c r="A11" s="3" t="s">
        <v>61</v>
      </c>
      <c r="C11" s="11">
        <f>sum(C4,C7)</f>
        <v>177.8</v>
      </c>
      <c r="D11" s="9"/>
    </row>
    <row r="12">
      <c r="A12" s="3" t="s">
        <v>62</v>
      </c>
      <c r="C12" s="10">
        <f>sum(C10,C7,C4)</f>
        <v>213.8</v>
      </c>
      <c r="D12" s="9"/>
    </row>
    <row r="13">
      <c r="B13" s="11"/>
      <c r="D13" s="9"/>
      <c r="E13" s="9"/>
    </row>
    <row r="14">
      <c r="D14" s="9"/>
      <c r="E14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B20" s="11"/>
      <c r="D20" s="9"/>
      <c r="E20" s="9"/>
    </row>
    <row r="21">
      <c r="D21" s="9"/>
      <c r="E21" s="9"/>
    </row>
    <row r="22">
      <c r="A22" s="9"/>
      <c r="B22" s="9"/>
      <c r="C22" s="9"/>
      <c r="D22" s="9"/>
      <c r="E22" s="9"/>
    </row>
    <row r="23">
      <c r="A23" s="12"/>
      <c r="B23" s="9"/>
      <c r="C23" s="9"/>
      <c r="D23" s="9"/>
      <c r="E23" s="9"/>
    </row>
    <row r="24">
      <c r="A24" s="9"/>
      <c r="B24" s="9"/>
      <c r="C24" s="9"/>
      <c r="D24" s="9"/>
      <c r="E2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3">
        <v>2017.0</v>
      </c>
      <c r="G1" s="3">
        <v>2018.0</v>
      </c>
      <c r="H1" s="3">
        <v>2019.0</v>
      </c>
      <c r="I1" s="3">
        <v>2020.0</v>
      </c>
      <c r="J1" s="3" t="s">
        <v>68</v>
      </c>
    </row>
    <row r="2">
      <c r="A2" s="3" t="s">
        <v>69</v>
      </c>
      <c r="B2" s="3">
        <v>3.82</v>
      </c>
      <c r="C2" s="3">
        <v>9.96</v>
      </c>
      <c r="D2" s="3">
        <v>12.43</v>
      </c>
      <c r="E2" s="3">
        <v>13.24</v>
      </c>
      <c r="F2" s="3">
        <v>13.19</v>
      </c>
      <c r="G2" s="3">
        <v>12.68</v>
      </c>
      <c r="H2" s="3">
        <v>12.15</v>
      </c>
      <c r="I2" s="3">
        <v>11.77</v>
      </c>
      <c r="J2" s="3">
        <f t="shared" ref="J2:J28" si="1">I2/I$31*100</f>
        <v>14.93844396</v>
      </c>
    </row>
    <row r="3">
      <c r="A3" s="3" t="s">
        <v>70</v>
      </c>
      <c r="B3" s="3">
        <v>1.74</v>
      </c>
      <c r="C3" s="3">
        <v>3.03</v>
      </c>
      <c r="D3" s="3">
        <v>4.37</v>
      </c>
      <c r="E3" s="3">
        <v>5.98</v>
      </c>
      <c r="F3" s="3">
        <v>6.56</v>
      </c>
      <c r="G3" s="3">
        <v>6.71</v>
      </c>
      <c r="H3" s="3">
        <v>6.66</v>
      </c>
      <c r="I3" s="3">
        <v>6.43</v>
      </c>
      <c r="J3" s="3">
        <f t="shared" si="1"/>
        <v>8.160934129</v>
      </c>
    </row>
    <row r="4">
      <c r="A4" s="3" t="s">
        <v>71</v>
      </c>
      <c r="B4" s="3">
        <v>4.14</v>
      </c>
      <c r="C4" s="3">
        <v>10.1</v>
      </c>
      <c r="D4" s="3">
        <v>9.07</v>
      </c>
      <c r="E4" s="3">
        <v>5.13</v>
      </c>
      <c r="F4" s="3">
        <v>4.13</v>
      </c>
      <c r="G4" s="3">
        <v>7.15</v>
      </c>
      <c r="H4" s="3">
        <v>4.8</v>
      </c>
      <c r="I4" s="3">
        <v>5.61</v>
      </c>
      <c r="J4" s="3">
        <f t="shared" si="1"/>
        <v>7.120192918</v>
      </c>
    </row>
    <row r="5">
      <c r="A5" s="3" t="s">
        <v>72</v>
      </c>
      <c r="B5" s="3">
        <v>2.5</v>
      </c>
      <c r="C5" s="3">
        <v>2.54</v>
      </c>
      <c r="D5" s="3">
        <v>0.95</v>
      </c>
      <c r="E5" s="3">
        <v>1.01</v>
      </c>
      <c r="F5" s="3">
        <v>0.83</v>
      </c>
      <c r="G5" s="3">
        <v>0.96</v>
      </c>
      <c r="H5" s="3">
        <v>1.29</v>
      </c>
      <c r="I5" s="3">
        <v>1.22</v>
      </c>
      <c r="J5" s="3">
        <f t="shared" si="1"/>
        <v>1.54841985</v>
      </c>
    </row>
    <row r="6">
      <c r="A6" s="3" t="s">
        <v>73</v>
      </c>
      <c r="B6" s="3">
        <v>4.53</v>
      </c>
      <c r="C6" s="3">
        <v>5.15</v>
      </c>
      <c r="D6" s="3">
        <v>4.75</v>
      </c>
      <c r="E6" s="3">
        <v>4.24</v>
      </c>
      <c r="F6" s="3">
        <v>4.72</v>
      </c>
      <c r="G6" s="3">
        <v>4.99</v>
      </c>
      <c r="H6" s="3">
        <v>4.81</v>
      </c>
      <c r="I6" s="3">
        <v>4.23</v>
      </c>
      <c r="J6" s="3">
        <f t="shared" si="1"/>
        <v>5.368701612</v>
      </c>
    </row>
    <row r="7">
      <c r="A7" s="3" t="s">
        <v>74</v>
      </c>
      <c r="B7" s="3">
        <v>4.12</v>
      </c>
      <c r="C7" s="3">
        <v>4.36</v>
      </c>
      <c r="D7" s="3">
        <v>4.11</v>
      </c>
      <c r="E7" s="3">
        <v>4.16</v>
      </c>
      <c r="F7" s="3">
        <v>4.53</v>
      </c>
      <c r="G7" s="3">
        <v>4.47</v>
      </c>
      <c r="H7" s="3">
        <v>4.41</v>
      </c>
      <c r="I7" s="3">
        <v>4.21</v>
      </c>
      <c r="J7" s="3">
        <f t="shared" si="1"/>
        <v>5.34331768</v>
      </c>
    </row>
    <row r="8">
      <c r="A8" s="3" t="s">
        <v>75</v>
      </c>
      <c r="B8" s="3">
        <v>1.69</v>
      </c>
      <c r="C8" s="3">
        <v>2.6</v>
      </c>
      <c r="D8" s="3">
        <v>2.95</v>
      </c>
      <c r="E8" s="3">
        <v>3.55</v>
      </c>
      <c r="F8" s="3">
        <v>3.94</v>
      </c>
      <c r="G8" s="3">
        <v>3.87</v>
      </c>
      <c r="H8" s="3">
        <v>3.67</v>
      </c>
      <c r="I8" s="3">
        <v>3.71</v>
      </c>
      <c r="J8" s="3">
        <f t="shared" si="1"/>
        <v>4.708719381</v>
      </c>
    </row>
    <row r="9">
      <c r="A9" s="3" t="s">
        <v>76</v>
      </c>
      <c r="B9" s="3">
        <v>0.53</v>
      </c>
      <c r="C9" s="3">
        <v>0.94</v>
      </c>
      <c r="D9" s="3">
        <v>1.72</v>
      </c>
      <c r="E9" s="3">
        <v>2.01</v>
      </c>
      <c r="F9" s="3">
        <v>2.0</v>
      </c>
      <c r="G9" s="3">
        <v>2.15</v>
      </c>
      <c r="H9" s="3">
        <v>2.19</v>
      </c>
      <c r="I9" s="3">
        <v>2.37</v>
      </c>
      <c r="J9" s="3">
        <f t="shared" si="1"/>
        <v>3.007995939</v>
      </c>
    </row>
    <row r="10">
      <c r="A10" s="3" t="s">
        <v>77</v>
      </c>
      <c r="B10" s="3">
        <v>10.59</v>
      </c>
      <c r="C10" s="3">
        <v>6.72</v>
      </c>
      <c r="D10" s="3">
        <v>4.51</v>
      </c>
      <c r="E10" s="3">
        <v>3.28</v>
      </c>
      <c r="F10" s="3">
        <v>3.1</v>
      </c>
      <c r="G10" s="3">
        <v>2.85</v>
      </c>
      <c r="H10" s="3">
        <v>2.48</v>
      </c>
      <c r="I10" s="3">
        <v>2.45</v>
      </c>
      <c r="J10" s="3">
        <f t="shared" si="1"/>
        <v>3.109531666</v>
      </c>
    </row>
    <row r="11">
      <c r="A11" s="3" t="s">
        <v>78</v>
      </c>
      <c r="B11" s="3">
        <v>2.21</v>
      </c>
      <c r="C11" s="3">
        <v>2.43</v>
      </c>
      <c r="D11" s="3">
        <v>2.2</v>
      </c>
      <c r="E11" s="3">
        <v>2.3</v>
      </c>
      <c r="F11" s="3">
        <v>2.4</v>
      </c>
      <c r="G11" s="3">
        <v>2.49</v>
      </c>
      <c r="H11" s="3">
        <v>2.43</v>
      </c>
      <c r="I11" s="3">
        <v>2.35</v>
      </c>
      <c r="J11" s="3">
        <f t="shared" si="1"/>
        <v>2.982612007</v>
      </c>
    </row>
    <row r="12">
      <c r="A12" s="3" t="s">
        <v>79</v>
      </c>
      <c r="B12" s="3">
        <v>4.52</v>
      </c>
      <c r="C12" s="3">
        <v>6.24</v>
      </c>
      <c r="D12" s="3">
        <v>4.39</v>
      </c>
      <c r="E12" s="3">
        <v>2.98</v>
      </c>
      <c r="F12" s="3">
        <v>2.92</v>
      </c>
      <c r="G12" s="3">
        <v>4.83</v>
      </c>
      <c r="H12" s="3">
        <v>3.54</v>
      </c>
      <c r="I12" s="3">
        <v>2.85</v>
      </c>
      <c r="J12" s="3">
        <f t="shared" si="1"/>
        <v>3.617210306</v>
      </c>
    </row>
    <row r="13">
      <c r="A13" s="3" t="s">
        <v>80</v>
      </c>
      <c r="B13" s="3">
        <v>0.44</v>
      </c>
      <c r="C13" s="3">
        <v>0.65</v>
      </c>
      <c r="D13" s="3">
        <v>0.89</v>
      </c>
      <c r="E13" s="3">
        <v>1.29</v>
      </c>
      <c r="F13" s="3">
        <v>1.27</v>
      </c>
      <c r="G13" s="3">
        <v>1.43</v>
      </c>
      <c r="H13" s="3">
        <v>1.67</v>
      </c>
      <c r="I13" s="3">
        <v>1.68</v>
      </c>
      <c r="J13" s="3">
        <f t="shared" si="1"/>
        <v>2.132250286</v>
      </c>
    </row>
    <row r="14">
      <c r="A14" s="3" t="s">
        <v>81</v>
      </c>
      <c r="B14" s="3">
        <v>2.08</v>
      </c>
      <c r="C14" s="3">
        <v>2.7</v>
      </c>
      <c r="D14" s="3">
        <v>2.38</v>
      </c>
      <c r="E14" s="3">
        <v>1.46</v>
      </c>
      <c r="F14" s="3">
        <v>1.3</v>
      </c>
      <c r="G14" s="3">
        <v>1.39</v>
      </c>
      <c r="H14" s="3">
        <v>1.41</v>
      </c>
      <c r="I14" s="3">
        <v>1.52</v>
      </c>
      <c r="J14" s="3">
        <f t="shared" si="1"/>
        <v>1.92917883</v>
      </c>
    </row>
    <row r="15">
      <c r="A15" s="3" t="s">
        <v>82</v>
      </c>
      <c r="B15" s="3">
        <v>0.76</v>
      </c>
      <c r="C15" s="3">
        <v>1.08</v>
      </c>
      <c r="D15" s="3">
        <v>1.31</v>
      </c>
      <c r="E15" s="3">
        <v>1.46</v>
      </c>
      <c r="F15" s="3">
        <v>1.47</v>
      </c>
      <c r="G15" s="3">
        <v>1.45</v>
      </c>
      <c r="H15" s="3">
        <v>1.44</v>
      </c>
      <c r="I15" s="3">
        <v>1.38</v>
      </c>
      <c r="J15" s="3">
        <f t="shared" si="1"/>
        <v>1.751491306</v>
      </c>
    </row>
    <row r="16">
      <c r="A16" s="3" t="s">
        <v>83</v>
      </c>
      <c r="B16" s="3">
        <v>0.95</v>
      </c>
      <c r="C16" s="3">
        <v>1.09</v>
      </c>
      <c r="D16" s="3">
        <v>1.31</v>
      </c>
      <c r="E16" s="3">
        <v>1.46</v>
      </c>
      <c r="F16" s="3">
        <v>1.54</v>
      </c>
      <c r="G16" s="3">
        <v>1.45</v>
      </c>
      <c r="H16" s="3">
        <v>1.46</v>
      </c>
      <c r="I16" s="3">
        <v>1.52</v>
      </c>
      <c r="J16" s="3">
        <f t="shared" si="1"/>
        <v>1.92917883</v>
      </c>
    </row>
    <row r="17">
      <c r="A17" s="3" t="s">
        <v>84</v>
      </c>
      <c r="B17" s="3">
        <v>2.18</v>
      </c>
      <c r="C17" s="3">
        <v>2.25</v>
      </c>
      <c r="D17" s="3">
        <v>1.78</v>
      </c>
      <c r="E17" s="3">
        <v>1.56</v>
      </c>
      <c r="F17" s="3">
        <v>1.39</v>
      </c>
      <c r="G17" s="3">
        <v>1.47</v>
      </c>
      <c r="H17" s="3">
        <v>1.41</v>
      </c>
      <c r="I17" s="3">
        <v>1.38</v>
      </c>
      <c r="J17" s="3">
        <f t="shared" si="1"/>
        <v>1.751491306</v>
      </c>
    </row>
    <row r="18">
      <c r="A18" s="3" t="s">
        <v>85</v>
      </c>
      <c r="B18" s="3">
        <v>0.46</v>
      </c>
      <c r="C18" s="3">
        <v>0.62</v>
      </c>
      <c r="D18" s="3">
        <v>0.72</v>
      </c>
      <c r="E18" s="3">
        <v>1.04</v>
      </c>
      <c r="F18" s="3">
        <v>1.21</v>
      </c>
      <c r="G18" s="3">
        <v>1.19</v>
      </c>
      <c r="H18" s="3">
        <v>1.19</v>
      </c>
      <c r="I18" s="3">
        <v>1.19</v>
      </c>
      <c r="J18" s="3">
        <f t="shared" si="1"/>
        <v>1.510343952</v>
      </c>
    </row>
    <row r="19">
      <c r="A19" s="3" t="s">
        <v>86</v>
      </c>
      <c r="B19" s="3">
        <v>1.21</v>
      </c>
      <c r="C19" s="3">
        <v>1.18</v>
      </c>
      <c r="D19" s="3">
        <v>1.31</v>
      </c>
      <c r="E19" s="3">
        <v>1.42</v>
      </c>
      <c r="F19" s="3">
        <v>1.46</v>
      </c>
      <c r="G19" s="3">
        <v>1.41</v>
      </c>
      <c r="H19" s="3">
        <v>1.29</v>
      </c>
      <c r="I19" s="3">
        <v>1.2</v>
      </c>
      <c r="J19" s="3">
        <f t="shared" si="1"/>
        <v>1.523035918</v>
      </c>
    </row>
    <row r="20">
      <c r="A20" s="3" t="s">
        <v>87</v>
      </c>
      <c r="B20" s="3">
        <v>1.43</v>
      </c>
      <c r="C20" s="3">
        <v>1.67</v>
      </c>
      <c r="D20" s="3">
        <v>1.66</v>
      </c>
      <c r="E20" s="3">
        <v>1.68</v>
      </c>
      <c r="F20" s="3">
        <v>1.56</v>
      </c>
      <c r="G20" s="3">
        <v>1.51</v>
      </c>
      <c r="H20" s="3">
        <v>1.41</v>
      </c>
      <c r="I20" s="3">
        <v>1.27</v>
      </c>
      <c r="J20" s="3">
        <f t="shared" si="1"/>
        <v>1.61187968</v>
      </c>
    </row>
    <row r="21">
      <c r="A21" s="3" t="s">
        <v>88</v>
      </c>
      <c r="B21" s="3">
        <v>1.21</v>
      </c>
      <c r="C21" s="3">
        <v>1.19</v>
      </c>
      <c r="D21" s="3">
        <v>1.1</v>
      </c>
      <c r="E21" s="3">
        <v>1.15</v>
      </c>
      <c r="F21" s="3">
        <v>1.27</v>
      </c>
      <c r="G21" s="3">
        <v>1.15</v>
      </c>
      <c r="H21" s="3">
        <v>1.06</v>
      </c>
      <c r="I21" s="3">
        <v>1.04</v>
      </c>
      <c r="J21" s="3">
        <f t="shared" si="1"/>
        <v>1.319964462</v>
      </c>
    </row>
    <row r="22">
      <c r="A22" s="3" t="s">
        <v>89</v>
      </c>
      <c r="B22" s="3">
        <v>0.41</v>
      </c>
      <c r="C22" s="3">
        <v>0.99</v>
      </c>
      <c r="D22" s="3">
        <v>0.94</v>
      </c>
      <c r="E22" s="3">
        <v>0.79</v>
      </c>
      <c r="F22" s="3">
        <v>0.81</v>
      </c>
      <c r="G22" s="3">
        <v>0.82</v>
      </c>
      <c r="H22" s="3">
        <v>0.8</v>
      </c>
      <c r="I22" s="3">
        <v>0.82</v>
      </c>
      <c r="J22" s="3">
        <f t="shared" si="1"/>
        <v>1.040741211</v>
      </c>
    </row>
    <row r="23">
      <c r="A23" s="3" t="s">
        <v>90</v>
      </c>
      <c r="B23" s="3">
        <v>0.11</v>
      </c>
      <c r="C23" s="3">
        <v>0.12</v>
      </c>
      <c r="D23" s="3">
        <v>0.15</v>
      </c>
      <c r="E23" s="3">
        <v>0.29</v>
      </c>
      <c r="F23" s="3">
        <v>0.35</v>
      </c>
      <c r="G23" s="3">
        <v>0.52</v>
      </c>
      <c r="H23" s="3">
        <v>0.88</v>
      </c>
      <c r="I23" s="3">
        <v>0.79</v>
      </c>
      <c r="J23" s="3">
        <f t="shared" si="1"/>
        <v>1.002665313</v>
      </c>
    </row>
    <row r="24">
      <c r="A24" s="3" t="s">
        <v>91</v>
      </c>
      <c r="B24" s="3">
        <v>1.86</v>
      </c>
      <c r="C24" s="3">
        <v>1.71</v>
      </c>
      <c r="D24" s="3">
        <v>1.05</v>
      </c>
      <c r="E24" s="3">
        <v>0.9</v>
      </c>
      <c r="F24" s="3">
        <v>0.94</v>
      </c>
      <c r="G24" s="3">
        <v>0.89</v>
      </c>
      <c r="H24" s="3">
        <v>0.83</v>
      </c>
      <c r="I24" s="3">
        <v>0.83</v>
      </c>
      <c r="J24" s="3">
        <f t="shared" si="1"/>
        <v>1.053433177</v>
      </c>
    </row>
    <row r="25">
      <c r="A25" s="3" t="s">
        <v>92</v>
      </c>
      <c r="B25" s="3">
        <v>1.09</v>
      </c>
      <c r="C25" s="3">
        <v>1.09</v>
      </c>
      <c r="D25" s="3">
        <v>1.01</v>
      </c>
      <c r="E25" s="3">
        <v>0.83</v>
      </c>
      <c r="F25" s="3">
        <v>0.81</v>
      </c>
      <c r="G25" s="3">
        <v>0.79</v>
      </c>
      <c r="H25" s="3">
        <v>0.75</v>
      </c>
      <c r="I25" s="3">
        <v>0.71</v>
      </c>
      <c r="J25" s="3">
        <f t="shared" si="1"/>
        <v>0.901129585</v>
      </c>
    </row>
    <row r="26">
      <c r="A26" s="3" t="s">
        <v>93</v>
      </c>
      <c r="B26" s="3">
        <v>0.11</v>
      </c>
      <c r="C26" s="3">
        <v>0.23</v>
      </c>
      <c r="D26" s="3">
        <v>0.31</v>
      </c>
      <c r="E26" s="3">
        <v>0.55</v>
      </c>
      <c r="F26" s="3">
        <v>0.69</v>
      </c>
      <c r="G26" s="3">
        <v>0.72</v>
      </c>
      <c r="H26" s="3">
        <v>0.73</v>
      </c>
      <c r="I26" s="3">
        <v>0.7</v>
      </c>
      <c r="J26" s="3">
        <f t="shared" si="1"/>
        <v>0.888437619</v>
      </c>
    </row>
    <row r="27">
      <c r="A27" s="3" t="s">
        <v>94</v>
      </c>
      <c r="B27" s="3">
        <v>0.18</v>
      </c>
      <c r="C27" s="3">
        <v>0.28</v>
      </c>
      <c r="D27" s="3">
        <v>0.46</v>
      </c>
      <c r="E27" s="3">
        <v>0.61</v>
      </c>
      <c r="F27" s="3">
        <v>0.64</v>
      </c>
      <c r="G27" s="3">
        <v>0.65</v>
      </c>
      <c r="H27" s="3">
        <v>0.66</v>
      </c>
      <c r="I27" s="3">
        <v>0.67</v>
      </c>
      <c r="J27" s="3">
        <f t="shared" si="1"/>
        <v>0.850361721</v>
      </c>
    </row>
    <row r="28">
      <c r="A28" s="3" t="s">
        <v>95</v>
      </c>
      <c r="B28" s="3">
        <v>0.23</v>
      </c>
      <c r="C28" s="3">
        <v>0.31</v>
      </c>
      <c r="D28" s="3">
        <v>0.55</v>
      </c>
      <c r="E28" s="3">
        <v>0.69</v>
      </c>
      <c r="F28" s="3">
        <v>0.72</v>
      </c>
      <c r="G28" s="3">
        <v>0.73</v>
      </c>
      <c r="H28" s="3">
        <v>0.73</v>
      </c>
      <c r="I28" s="3">
        <v>0.7</v>
      </c>
      <c r="J28" s="3">
        <f t="shared" si="1"/>
        <v>0.888437619</v>
      </c>
    </row>
    <row r="29">
      <c r="A29" s="3" t="s">
        <v>96</v>
      </c>
      <c r="B29" s="3">
        <v>50.49</v>
      </c>
      <c r="C29" s="3">
        <v>66.99</v>
      </c>
      <c r="D29" s="3">
        <v>65.87</v>
      </c>
      <c r="E29" s="3">
        <v>63.9</v>
      </c>
      <c r="F29" s="3">
        <v>64.32</v>
      </c>
      <c r="G29" s="3">
        <v>67.23</v>
      </c>
      <c r="H29" s="3">
        <v>63.41</v>
      </c>
      <c r="I29" s="3">
        <v>63.17</v>
      </c>
      <c r="J29" s="3">
        <v>80.0</v>
      </c>
    </row>
    <row r="30">
      <c r="A30" s="3" t="s">
        <v>97</v>
      </c>
      <c r="B30" s="3">
        <v>21.61</v>
      </c>
      <c r="C30" s="3">
        <v>14.86</v>
      </c>
      <c r="D30" s="3">
        <v>15.72</v>
      </c>
      <c r="E30" s="3">
        <v>15.89</v>
      </c>
      <c r="F30" s="3">
        <v>17.16</v>
      </c>
      <c r="G30" s="3">
        <v>17.27</v>
      </c>
      <c r="H30" s="3">
        <v>16.69</v>
      </c>
      <c r="I30" s="3">
        <v>15.62</v>
      </c>
      <c r="J30" s="3">
        <v>20.0</v>
      </c>
    </row>
    <row r="31">
      <c r="A31" s="3" t="s">
        <v>98</v>
      </c>
      <c r="B31" s="3">
        <v>72.1</v>
      </c>
      <c r="C31" s="3">
        <v>81.86</v>
      </c>
      <c r="D31" s="3">
        <v>81.59</v>
      </c>
      <c r="E31" s="3">
        <v>79.79</v>
      </c>
      <c r="F31" s="3">
        <v>81.48</v>
      </c>
      <c r="G31" s="3">
        <v>84.51</v>
      </c>
      <c r="H31" s="3">
        <v>80.09</v>
      </c>
      <c r="I31" s="3">
        <v>78.79</v>
      </c>
      <c r="J31" s="3">
        <v>100.0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99</v>
      </c>
      <c r="B1" s="3" t="s">
        <v>64</v>
      </c>
      <c r="C1" s="3" t="s">
        <v>65</v>
      </c>
      <c r="D1" s="3" t="s">
        <v>66</v>
      </c>
      <c r="E1" s="3" t="s">
        <v>67</v>
      </c>
      <c r="F1" s="3">
        <v>2017.0</v>
      </c>
      <c r="G1" s="3">
        <v>2018.0</v>
      </c>
      <c r="H1" s="3">
        <v>2019.0</v>
      </c>
      <c r="I1" s="3">
        <v>2020.0</v>
      </c>
      <c r="J1" s="3" t="s">
        <v>68</v>
      </c>
    </row>
    <row r="2">
      <c r="A2" s="3" t="s">
        <v>75</v>
      </c>
      <c r="B2" s="3">
        <v>0.5</v>
      </c>
      <c r="C2" s="3">
        <v>0.58</v>
      </c>
      <c r="D2" s="3">
        <v>0.84</v>
      </c>
      <c r="E2" s="3">
        <v>1.43</v>
      </c>
      <c r="F2" s="3">
        <v>1.59</v>
      </c>
      <c r="G2" s="3">
        <v>1.7</v>
      </c>
      <c r="H2" s="3">
        <v>1.79</v>
      </c>
      <c r="I2" s="3">
        <v>1.8</v>
      </c>
      <c r="J2" s="3">
        <v>16.0</v>
      </c>
    </row>
    <row r="3">
      <c r="A3" s="3" t="s">
        <v>69</v>
      </c>
      <c r="B3" s="3">
        <v>0.54</v>
      </c>
      <c r="C3" s="3">
        <v>1.46</v>
      </c>
      <c r="D3" s="3">
        <v>2.11</v>
      </c>
      <c r="E3" s="3">
        <v>2.03</v>
      </c>
      <c r="F3" s="3">
        <v>2.18</v>
      </c>
      <c r="G3" s="3">
        <v>1.96</v>
      </c>
      <c r="H3" s="3">
        <v>1.84</v>
      </c>
      <c r="I3" s="3">
        <v>1.46</v>
      </c>
      <c r="J3" s="3">
        <v>13.0</v>
      </c>
    </row>
    <row r="4">
      <c r="A4" s="3" t="s">
        <v>95</v>
      </c>
      <c r="B4" s="3">
        <v>0.44</v>
      </c>
      <c r="C4" s="3">
        <v>0.5</v>
      </c>
      <c r="D4" s="3">
        <v>0.86</v>
      </c>
      <c r="E4" s="3">
        <v>1.08</v>
      </c>
      <c r="F4" s="3">
        <v>1.16</v>
      </c>
      <c r="G4" s="3">
        <v>1.22</v>
      </c>
      <c r="H4" s="3">
        <v>1.24</v>
      </c>
      <c r="I4" s="3">
        <v>1.25</v>
      </c>
      <c r="J4" s="3">
        <v>11.0</v>
      </c>
    </row>
    <row r="5">
      <c r="A5" s="3" t="s">
        <v>88</v>
      </c>
      <c r="B5" s="3">
        <v>0.14</v>
      </c>
      <c r="C5" s="3">
        <v>0.15</v>
      </c>
      <c r="D5" s="3">
        <v>0.48</v>
      </c>
      <c r="E5" s="3">
        <v>0.85</v>
      </c>
      <c r="F5" s="3">
        <v>0.9</v>
      </c>
      <c r="G5" s="3">
        <v>1.01</v>
      </c>
      <c r="H5" s="3">
        <v>1.06</v>
      </c>
      <c r="I5" s="3">
        <v>1.15</v>
      </c>
      <c r="J5" s="3">
        <v>10.0</v>
      </c>
    </row>
    <row r="6">
      <c r="A6" s="3" t="s">
        <v>100</v>
      </c>
      <c r="B6" s="3">
        <v>0.19</v>
      </c>
      <c r="C6" s="3">
        <v>0.22</v>
      </c>
      <c r="D6" s="3">
        <v>0.33</v>
      </c>
      <c r="E6" s="3">
        <v>0.44</v>
      </c>
      <c r="F6" s="3">
        <v>0.4</v>
      </c>
      <c r="G6" s="3">
        <v>0.44</v>
      </c>
      <c r="H6" s="3">
        <v>0.39</v>
      </c>
      <c r="I6" s="3">
        <v>0.41</v>
      </c>
      <c r="J6" s="3">
        <v>4.0</v>
      </c>
    </row>
    <row r="7">
      <c r="A7" s="3" t="s">
        <v>70</v>
      </c>
      <c r="B7" s="3">
        <v>0.27</v>
      </c>
      <c r="C7" s="3">
        <v>0.31</v>
      </c>
      <c r="D7" s="3">
        <v>0.31</v>
      </c>
      <c r="E7" s="3">
        <v>0.47</v>
      </c>
      <c r="F7" s="3">
        <v>0.47</v>
      </c>
      <c r="G7" s="3">
        <v>0.66</v>
      </c>
      <c r="H7" s="3">
        <v>0.71</v>
      </c>
      <c r="I7" s="3">
        <v>0.49</v>
      </c>
      <c r="J7" s="3">
        <v>4.0</v>
      </c>
    </row>
    <row r="8">
      <c r="A8" s="3" t="s">
        <v>101</v>
      </c>
      <c r="B8" s="3">
        <v>0.05</v>
      </c>
      <c r="C8" s="3">
        <v>0.09</v>
      </c>
      <c r="D8" s="3">
        <v>0.34</v>
      </c>
      <c r="E8" s="3">
        <v>0.46</v>
      </c>
      <c r="F8" s="3">
        <v>0.47</v>
      </c>
      <c r="G8" s="3">
        <v>0.42</v>
      </c>
      <c r="H8" s="3">
        <v>0.4</v>
      </c>
      <c r="I8" s="3">
        <v>0.41</v>
      </c>
      <c r="J8" s="3">
        <v>4.0</v>
      </c>
    </row>
    <row r="9">
      <c r="A9" s="3" t="s">
        <v>102</v>
      </c>
      <c r="B9" s="3">
        <v>0.25</v>
      </c>
      <c r="C9" s="3">
        <v>0.29</v>
      </c>
      <c r="D9" s="3">
        <v>0.3</v>
      </c>
      <c r="E9" s="3">
        <v>0.33</v>
      </c>
      <c r="F9" s="3">
        <v>0.31</v>
      </c>
      <c r="G9" s="3">
        <v>0.3</v>
      </c>
      <c r="H9" s="3">
        <v>0.38</v>
      </c>
      <c r="I9" s="3">
        <v>0.41</v>
      </c>
      <c r="J9" s="3">
        <v>4.0</v>
      </c>
    </row>
    <row r="10">
      <c r="A10" s="3" t="s">
        <v>103</v>
      </c>
      <c r="B10" s="3">
        <v>0.1</v>
      </c>
      <c r="C10" s="3">
        <v>0.1</v>
      </c>
      <c r="D10" s="3">
        <v>0.21</v>
      </c>
      <c r="E10" s="3">
        <v>0.35</v>
      </c>
      <c r="F10" s="3">
        <v>0.42</v>
      </c>
      <c r="G10" s="3">
        <v>0.39</v>
      </c>
      <c r="H10" s="3">
        <v>0.37</v>
      </c>
      <c r="I10" s="3">
        <v>0.35</v>
      </c>
      <c r="J10" s="3">
        <v>3.0</v>
      </c>
    </row>
    <row r="11">
      <c r="A11" s="3" t="s">
        <v>104</v>
      </c>
      <c r="B11" s="3">
        <v>0.12</v>
      </c>
      <c r="C11" s="3">
        <v>0.23</v>
      </c>
      <c r="D11" s="3">
        <v>0.27</v>
      </c>
      <c r="E11" s="3">
        <v>0.25</v>
      </c>
      <c r="F11" s="3">
        <v>0.26</v>
      </c>
      <c r="G11" s="3">
        <v>0.27</v>
      </c>
      <c r="H11" s="3">
        <v>0.3</v>
      </c>
      <c r="I11" s="3">
        <v>0.32</v>
      </c>
      <c r="J11" s="3">
        <v>3.0</v>
      </c>
    </row>
    <row r="12">
      <c r="A12" s="3" t="s">
        <v>73</v>
      </c>
      <c r="B12" s="3">
        <v>0.09</v>
      </c>
      <c r="C12" s="3">
        <v>0.26</v>
      </c>
      <c r="D12" s="3">
        <v>0.22</v>
      </c>
      <c r="E12" s="3">
        <v>0.27</v>
      </c>
      <c r="F12" s="3">
        <v>0.27</v>
      </c>
      <c r="G12" s="3">
        <v>0.27</v>
      </c>
      <c r="H12" s="3">
        <v>0.25</v>
      </c>
      <c r="I12" s="3">
        <v>0.28</v>
      </c>
      <c r="J12" s="3">
        <v>2.0</v>
      </c>
    </row>
    <row r="13">
      <c r="A13" s="3" t="s">
        <v>105</v>
      </c>
      <c r="B13" s="3">
        <v>0.2</v>
      </c>
      <c r="C13" s="3">
        <v>0.18</v>
      </c>
      <c r="D13" s="3">
        <v>0.24</v>
      </c>
      <c r="E13" s="3">
        <v>0.23</v>
      </c>
      <c r="F13" s="3">
        <v>0.22</v>
      </c>
      <c r="G13" s="3">
        <v>0.22</v>
      </c>
      <c r="H13" s="3">
        <v>0.2</v>
      </c>
      <c r="I13" s="3">
        <v>0.22</v>
      </c>
      <c r="J13" s="3">
        <v>2.0</v>
      </c>
    </row>
    <row r="14">
      <c r="A14" s="3" t="s">
        <v>106</v>
      </c>
      <c r="B14" s="3">
        <v>0.13</v>
      </c>
      <c r="C14" s="3">
        <v>0.17</v>
      </c>
      <c r="D14" s="3">
        <v>0.23</v>
      </c>
      <c r="E14" s="3">
        <v>0.22</v>
      </c>
      <c r="F14" s="3">
        <v>0.23</v>
      </c>
      <c r="G14" s="3">
        <v>0.23</v>
      </c>
      <c r="H14" s="3">
        <v>0.23</v>
      </c>
      <c r="I14" s="3">
        <v>0.21</v>
      </c>
      <c r="J14" s="3">
        <v>2.0</v>
      </c>
    </row>
    <row r="15">
      <c r="A15" s="3" t="s">
        <v>107</v>
      </c>
      <c r="B15" s="3">
        <v>0.07</v>
      </c>
      <c r="C15" s="3">
        <v>0.06</v>
      </c>
      <c r="D15" s="3">
        <v>0.06</v>
      </c>
      <c r="E15" s="3">
        <v>0.14</v>
      </c>
      <c r="F15" s="3">
        <v>0.2</v>
      </c>
      <c r="G15" s="3">
        <v>0.22</v>
      </c>
      <c r="H15" s="3">
        <v>0.15</v>
      </c>
      <c r="I15" s="3">
        <v>0.17</v>
      </c>
      <c r="J15" s="3">
        <v>1.0</v>
      </c>
    </row>
    <row r="16">
      <c r="A16" s="3" t="s">
        <v>86</v>
      </c>
      <c r="B16" s="3">
        <v>0.11</v>
      </c>
      <c r="C16" s="3">
        <v>0.11</v>
      </c>
      <c r="D16" s="3">
        <v>0.11</v>
      </c>
      <c r="E16" s="3">
        <v>0.11</v>
      </c>
      <c r="F16" s="3">
        <v>0.1</v>
      </c>
      <c r="G16" s="3">
        <v>0.1</v>
      </c>
      <c r="H16" s="3">
        <v>0.1</v>
      </c>
      <c r="I16" s="3">
        <v>0.11</v>
      </c>
      <c r="J16" s="3">
        <v>1.0</v>
      </c>
    </row>
    <row r="17">
      <c r="A17" s="3" t="s">
        <v>76</v>
      </c>
      <c r="B17" s="3">
        <v>0.11</v>
      </c>
      <c r="C17" s="3">
        <v>0.14</v>
      </c>
      <c r="D17" s="3">
        <v>0.21</v>
      </c>
      <c r="E17" s="3">
        <v>0.16</v>
      </c>
      <c r="F17" s="3">
        <v>0.16</v>
      </c>
      <c r="G17" s="3">
        <v>0.16</v>
      </c>
      <c r="H17" s="3">
        <v>0.15</v>
      </c>
      <c r="I17" s="3">
        <v>0.15</v>
      </c>
      <c r="J17" s="3">
        <v>1.0</v>
      </c>
    </row>
    <row r="18">
      <c r="A18" s="3" t="s">
        <v>108</v>
      </c>
      <c r="B18" s="3">
        <v>0.07</v>
      </c>
      <c r="C18" s="3">
        <v>0.13</v>
      </c>
      <c r="D18" s="3">
        <v>0.12</v>
      </c>
      <c r="E18" s="3">
        <v>0.13</v>
      </c>
      <c r="F18" s="3">
        <v>0.14</v>
      </c>
      <c r="G18" s="3">
        <v>0.14</v>
      </c>
      <c r="H18" s="3">
        <v>0.14</v>
      </c>
      <c r="I18" s="3">
        <v>0.15</v>
      </c>
      <c r="J18" s="3">
        <v>1.0</v>
      </c>
    </row>
    <row r="19">
      <c r="A19" s="3" t="s">
        <v>81</v>
      </c>
      <c r="B19" s="3">
        <v>0.26</v>
      </c>
      <c r="C19" s="3">
        <v>0.19</v>
      </c>
      <c r="D19" s="3">
        <v>0.15</v>
      </c>
      <c r="E19" s="3">
        <v>0.18</v>
      </c>
      <c r="F19" s="3">
        <v>0.16</v>
      </c>
      <c r="G19" s="3">
        <v>0.16</v>
      </c>
      <c r="H19" s="3">
        <v>0.15</v>
      </c>
      <c r="I19" s="3">
        <v>0.15</v>
      </c>
      <c r="J19" s="3">
        <v>1.0</v>
      </c>
    </row>
    <row r="20">
      <c r="A20" s="3" t="s">
        <v>82</v>
      </c>
      <c r="B20" s="3">
        <v>0.1</v>
      </c>
      <c r="C20" s="3">
        <v>0.18</v>
      </c>
      <c r="D20" s="3">
        <v>0.21</v>
      </c>
      <c r="E20" s="3">
        <v>0.19</v>
      </c>
      <c r="F20" s="3">
        <v>0.19</v>
      </c>
      <c r="G20" s="3">
        <v>0.14</v>
      </c>
      <c r="H20" s="3">
        <v>0.13</v>
      </c>
      <c r="I20" s="3">
        <v>0.13</v>
      </c>
      <c r="J20" s="3">
        <v>1.0</v>
      </c>
    </row>
    <row r="21">
      <c r="A21" s="3" t="s">
        <v>109</v>
      </c>
      <c r="B21" s="3">
        <v>0.07</v>
      </c>
      <c r="C21" s="3">
        <v>0.09</v>
      </c>
      <c r="D21" s="3">
        <v>0.1</v>
      </c>
      <c r="E21" s="3">
        <v>0.1</v>
      </c>
      <c r="F21" s="3">
        <v>0.11</v>
      </c>
      <c r="G21" s="3">
        <v>0.09</v>
      </c>
      <c r="H21" s="3">
        <v>0.11</v>
      </c>
      <c r="I21" s="3">
        <v>0.12</v>
      </c>
      <c r="J21" s="3">
        <v>1.0</v>
      </c>
    </row>
    <row r="22">
      <c r="A22" s="3" t="s">
        <v>110</v>
      </c>
      <c r="B22" s="3">
        <v>0.05</v>
      </c>
      <c r="C22" s="3">
        <v>0.08</v>
      </c>
      <c r="D22" s="3">
        <v>0.08</v>
      </c>
      <c r="E22" s="3">
        <v>0.1</v>
      </c>
      <c r="F22" s="3">
        <v>0.11</v>
      </c>
      <c r="G22" s="3">
        <v>0.11</v>
      </c>
      <c r="H22" s="3">
        <v>0.11</v>
      </c>
      <c r="I22" s="3">
        <v>0.11</v>
      </c>
      <c r="J22" s="3">
        <v>1.0</v>
      </c>
    </row>
    <row r="23">
      <c r="A23" s="3" t="s">
        <v>111</v>
      </c>
      <c r="B23" s="3">
        <v>0.06</v>
      </c>
      <c r="C23" s="3">
        <v>0.07</v>
      </c>
      <c r="D23" s="3">
        <v>0.09</v>
      </c>
      <c r="E23" s="3">
        <v>0.1</v>
      </c>
      <c r="F23" s="3">
        <v>0.1</v>
      </c>
      <c r="G23" s="3">
        <v>0.1</v>
      </c>
      <c r="H23" s="3">
        <v>0.1</v>
      </c>
      <c r="I23" s="3">
        <v>0.11</v>
      </c>
      <c r="J23" s="3">
        <v>1.0</v>
      </c>
    </row>
    <row r="24">
      <c r="A24" s="3" t="s">
        <v>94</v>
      </c>
      <c r="B24" s="3">
        <v>0.01</v>
      </c>
      <c r="C24" s="3">
        <v>0.09</v>
      </c>
      <c r="D24" s="3">
        <v>0.07</v>
      </c>
      <c r="E24" s="3">
        <v>0.09</v>
      </c>
      <c r="F24" s="3">
        <v>0.1</v>
      </c>
      <c r="G24" s="3">
        <v>0.1</v>
      </c>
      <c r="H24" s="3">
        <v>0.1</v>
      </c>
      <c r="I24" s="3">
        <v>0.1</v>
      </c>
      <c r="J24" s="3">
        <v>1.0</v>
      </c>
    </row>
    <row r="25">
      <c r="A25" s="3" t="s">
        <v>112</v>
      </c>
      <c r="B25" s="3">
        <v>0.09</v>
      </c>
      <c r="C25" s="3">
        <v>0.18</v>
      </c>
      <c r="D25" s="3">
        <v>0.14</v>
      </c>
      <c r="E25" s="3">
        <v>0.14</v>
      </c>
      <c r="F25" s="3">
        <v>0.13</v>
      </c>
      <c r="G25" s="3">
        <v>0.14</v>
      </c>
      <c r="H25" s="3">
        <v>0.13</v>
      </c>
      <c r="I25" s="3">
        <v>0.13</v>
      </c>
      <c r="J25" s="3">
        <v>1.0</v>
      </c>
    </row>
    <row r="26">
      <c r="A26" s="3" t="s">
        <v>113</v>
      </c>
      <c r="B26" s="3">
        <v>0.0</v>
      </c>
      <c r="C26" s="3">
        <v>0.01</v>
      </c>
      <c r="D26" s="3">
        <v>0.02</v>
      </c>
      <c r="E26" s="3">
        <v>0.09</v>
      </c>
      <c r="F26" s="3">
        <v>0.1</v>
      </c>
      <c r="G26" s="3">
        <v>0.1</v>
      </c>
      <c r="H26" s="3">
        <v>0.12</v>
      </c>
      <c r="I26" s="3">
        <v>0.1</v>
      </c>
      <c r="J26" s="3">
        <v>1.0</v>
      </c>
    </row>
    <row r="27">
      <c r="A27" s="3" t="s">
        <v>114</v>
      </c>
      <c r="B27" s="3">
        <v>4.02</v>
      </c>
      <c r="C27" s="3">
        <v>4.06</v>
      </c>
      <c r="D27" s="3">
        <v>8.07</v>
      </c>
      <c r="E27" s="3">
        <v>9.95</v>
      </c>
      <c r="F27" s="3">
        <v>10.52</v>
      </c>
      <c r="G27" s="3">
        <v>10.64</v>
      </c>
      <c r="H27" s="3">
        <v>10.74</v>
      </c>
      <c r="I27" s="3">
        <v>10.13</v>
      </c>
      <c r="J27" s="3">
        <v>88.0</v>
      </c>
    </row>
    <row r="28">
      <c r="A28" s="3" t="s">
        <v>97</v>
      </c>
      <c r="B28" s="3">
        <v>1.67</v>
      </c>
      <c r="C28" s="3">
        <v>1.19</v>
      </c>
      <c r="D28" s="3">
        <v>1.19</v>
      </c>
      <c r="E28" s="3">
        <v>1.31</v>
      </c>
      <c r="F28" s="3">
        <v>1.35</v>
      </c>
      <c r="G28" s="3">
        <v>1.35</v>
      </c>
      <c r="H28" s="3">
        <v>1.34</v>
      </c>
      <c r="I28" s="3">
        <v>1.34</v>
      </c>
      <c r="J28" s="3">
        <v>12.0</v>
      </c>
    </row>
    <row r="29">
      <c r="A29" s="3" t="s">
        <v>115</v>
      </c>
      <c r="B29" s="3">
        <v>5.7</v>
      </c>
      <c r="C29" s="3">
        <v>7.05</v>
      </c>
      <c r="D29" s="3">
        <v>9.26</v>
      </c>
      <c r="E29" s="3">
        <v>11.26</v>
      </c>
      <c r="F29" s="3">
        <v>11.88</v>
      </c>
      <c r="G29" s="3">
        <v>11.99</v>
      </c>
      <c r="H29" s="3">
        <v>12.09</v>
      </c>
      <c r="I29" s="3">
        <v>11.47</v>
      </c>
      <c r="J29" s="3">
        <v>100.0</v>
      </c>
    </row>
    <row r="30">
      <c r="A30" s="3" t="s">
        <v>116</v>
      </c>
    </row>
    <row r="31">
      <c r="A31" s="3" t="s">
        <v>117</v>
      </c>
      <c r="B31" s="3">
        <v>2.87</v>
      </c>
      <c r="C31" s="3">
        <v>4.17</v>
      </c>
      <c r="D31" s="3">
        <v>5.98</v>
      </c>
      <c r="E31" s="3">
        <v>7.39</v>
      </c>
      <c r="F31" s="3">
        <v>7.85</v>
      </c>
      <c r="G31" s="3">
        <v>7.9</v>
      </c>
      <c r="H31" s="3">
        <v>7.89</v>
      </c>
      <c r="I31" s="3">
        <v>7.29</v>
      </c>
      <c r="J31" s="3">
        <v>64.0</v>
      </c>
    </row>
    <row r="32">
      <c r="A32" s="3" t="s">
        <v>118</v>
      </c>
      <c r="B32" s="3">
        <v>1.47</v>
      </c>
      <c r="C32" s="3">
        <v>1.89</v>
      </c>
      <c r="D32" s="3">
        <v>2.33</v>
      </c>
      <c r="E32" s="3">
        <v>2.87</v>
      </c>
      <c r="F32" s="3">
        <v>3.01</v>
      </c>
      <c r="G32" s="3">
        <v>3.02</v>
      </c>
      <c r="H32" s="3">
        <v>3.24</v>
      </c>
      <c r="I32" s="3">
        <v>3.21</v>
      </c>
      <c r="J32" s="3">
        <v>28.0</v>
      </c>
    </row>
    <row r="33">
      <c r="A33" s="3" t="s">
        <v>119</v>
      </c>
      <c r="B33" s="3">
        <v>0.56</v>
      </c>
      <c r="C33" s="3">
        <v>0.54</v>
      </c>
      <c r="D33" s="3">
        <v>0.58</v>
      </c>
      <c r="E33" s="3">
        <v>0.57</v>
      </c>
      <c r="F33" s="3">
        <v>0.59</v>
      </c>
      <c r="G33" s="3">
        <v>0.64</v>
      </c>
      <c r="H33" s="3">
        <v>0.55</v>
      </c>
      <c r="I33" s="3">
        <v>0.53</v>
      </c>
      <c r="J33" s="3">
        <v>5.0</v>
      </c>
    </row>
    <row r="34">
      <c r="A34" s="3" t="s">
        <v>120</v>
      </c>
      <c r="B34" s="3">
        <v>0.24</v>
      </c>
      <c r="C34" s="3">
        <v>0.36</v>
      </c>
      <c r="D34" s="3">
        <v>0.36</v>
      </c>
      <c r="E34" s="3">
        <v>0.39</v>
      </c>
      <c r="F34" s="3">
        <v>0.41</v>
      </c>
      <c r="G34" s="3">
        <v>0.43</v>
      </c>
      <c r="H34" s="3">
        <v>0.49</v>
      </c>
      <c r="I34" s="3">
        <v>0.42</v>
      </c>
      <c r="J34" s="3">
        <v>4.0</v>
      </c>
    </row>
    <row r="35">
      <c r="A35" s="3" t="s">
        <v>121</v>
      </c>
      <c r="B35" s="3">
        <v>0.02</v>
      </c>
      <c r="C35" s="3">
        <v>0.02</v>
      </c>
      <c r="D35" s="3">
        <v>0.02</v>
      </c>
      <c r="E35" s="3">
        <v>0.02</v>
      </c>
      <c r="F35" s="3">
        <v>0.02</v>
      </c>
      <c r="G35" s="3">
        <v>0.02</v>
      </c>
      <c r="H35" s="3">
        <v>0.02</v>
      </c>
      <c r="I35" s="3">
        <v>0.02</v>
      </c>
      <c r="J35" s="3">
        <v>0.0</v>
      </c>
    </row>
    <row r="36">
      <c r="A36" s="3" t="s">
        <v>122</v>
      </c>
      <c r="B36" s="3">
        <v>0.51</v>
      </c>
      <c r="C36" s="3" t="s">
        <v>123</v>
      </c>
      <c r="D36" s="3" t="s">
        <v>123</v>
      </c>
      <c r="E36" s="3" t="s">
        <v>123</v>
      </c>
      <c r="F36" s="3" t="s">
        <v>123</v>
      </c>
      <c r="G36" s="3" t="s">
        <v>123</v>
      </c>
      <c r="H36" s="3" t="s">
        <v>123</v>
      </c>
      <c r="I36" s="3" t="s">
        <v>123</v>
      </c>
      <c r="J36" s="3" t="s">
        <v>123</v>
      </c>
    </row>
    <row r="37">
      <c r="A37" s="3" t="s">
        <v>98</v>
      </c>
      <c r="B37" s="3">
        <v>5.7</v>
      </c>
      <c r="C37" s="3">
        <v>7.05</v>
      </c>
      <c r="D37" s="3">
        <v>9.26</v>
      </c>
      <c r="E37" s="3">
        <v>11.26</v>
      </c>
      <c r="F37" s="3">
        <v>11.88</v>
      </c>
      <c r="G37" s="3">
        <v>11.99</v>
      </c>
      <c r="H37" s="3">
        <v>12.09</v>
      </c>
      <c r="I37" s="3">
        <v>11.47</v>
      </c>
      <c r="J37" s="3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75"/>
    <col customWidth="1" min="3" max="3" width="27.88"/>
    <col customWidth="1" min="4" max="4" width="31.63"/>
    <col customWidth="1" min="5" max="5" width="10.25"/>
  </cols>
  <sheetData>
    <row r="1">
      <c r="A1" s="3" t="s">
        <v>124</v>
      </c>
      <c r="B1" s="13" t="s">
        <v>125</v>
      </c>
      <c r="C1" s="3" t="s">
        <v>57</v>
      </c>
      <c r="D1" s="3" t="s">
        <v>53</v>
      </c>
      <c r="E1" s="3" t="s">
        <v>56</v>
      </c>
    </row>
    <row r="2">
      <c r="A2" s="3" t="s">
        <v>126</v>
      </c>
      <c r="B2" s="3">
        <v>1960.0</v>
      </c>
      <c r="C2" s="14">
        <v>2047815.0</v>
      </c>
      <c r="D2" s="14">
        <v>3.168122E7</v>
      </c>
      <c r="E2" s="14">
        <v>3.3729035E7</v>
      </c>
    </row>
    <row r="3">
      <c r="A3" s="3" t="s">
        <v>126</v>
      </c>
      <c r="B3" s="3">
        <v>1961.0</v>
      </c>
      <c r="C3" s="14">
        <v>1955924.0</v>
      </c>
      <c r="D3" s="14">
        <v>3.5321224E7</v>
      </c>
      <c r="E3" s="14">
        <v>3.7277148E7</v>
      </c>
    </row>
    <row r="4">
      <c r="A4" s="3" t="s">
        <v>126</v>
      </c>
      <c r="B4" s="3">
        <v>1962.0</v>
      </c>
      <c r="C4" s="14">
        <v>2031135.0</v>
      </c>
      <c r="D4" s="14">
        <v>3.8341012E7</v>
      </c>
      <c r="E4" s="14">
        <v>4.0372147E7</v>
      </c>
    </row>
    <row r="5">
      <c r="A5" s="3" t="s">
        <v>126</v>
      </c>
      <c r="B5" s="3">
        <v>1963.0</v>
      </c>
      <c r="C5" s="14">
        <v>2278131.0</v>
      </c>
      <c r="D5" s="14">
        <v>3.8950196E7</v>
      </c>
      <c r="E5" s="14">
        <v>4.1228327E7</v>
      </c>
    </row>
    <row r="6">
      <c r="A6" s="3" t="s">
        <v>126</v>
      </c>
      <c r="B6" s="3">
        <v>1964.0</v>
      </c>
      <c r="C6" s="14">
        <v>2464211.0</v>
      </c>
      <c r="D6" s="14">
        <v>4.3015256E7</v>
      </c>
      <c r="E6" s="14">
        <v>4.5479467E7</v>
      </c>
    </row>
    <row r="7">
      <c r="A7" s="3" t="s">
        <v>126</v>
      </c>
      <c r="B7" s="3">
        <v>1965.0</v>
      </c>
      <c r="C7" s="14">
        <v>2664490.0</v>
      </c>
      <c r="D7" s="14">
        <v>4.345015E7</v>
      </c>
      <c r="E7" s="14">
        <v>4.611464E7</v>
      </c>
    </row>
    <row r="8">
      <c r="A8" s="3" t="s">
        <v>126</v>
      </c>
      <c r="B8" s="3">
        <v>1966.0</v>
      </c>
      <c r="C8" s="14">
        <v>2878194.0</v>
      </c>
      <c r="D8" s="14">
        <v>4.716038E7</v>
      </c>
      <c r="E8" s="14">
        <v>5.0038574E7</v>
      </c>
    </row>
    <row r="9">
      <c r="A9" s="3" t="s">
        <v>126</v>
      </c>
      <c r="B9" s="3">
        <v>1967.0</v>
      </c>
      <c r="C9" s="14">
        <v>2996726.0</v>
      </c>
      <c r="D9" s="14">
        <v>5.0181544E7</v>
      </c>
      <c r="E9" s="14">
        <v>5.317827E7</v>
      </c>
    </row>
    <row r="10">
      <c r="A10" s="3" t="s">
        <v>126</v>
      </c>
      <c r="B10" s="3">
        <v>1968.0</v>
      </c>
      <c r="C10" s="14">
        <v>3172722.0</v>
      </c>
      <c r="D10" s="14">
        <v>5.315617E7</v>
      </c>
      <c r="E10" s="14">
        <v>5.6328892E7</v>
      </c>
    </row>
    <row r="11">
      <c r="A11" s="3" t="s">
        <v>126</v>
      </c>
      <c r="B11" s="3">
        <v>1969.0</v>
      </c>
      <c r="C11" s="14">
        <v>3353912.0</v>
      </c>
      <c r="D11" s="14">
        <v>5.120221E7</v>
      </c>
      <c r="E11" s="14">
        <v>5.4556122E7</v>
      </c>
    </row>
    <row r="12">
      <c r="A12" s="3" t="s">
        <v>126</v>
      </c>
      <c r="B12" s="3">
        <v>1970.0</v>
      </c>
      <c r="C12" s="14">
        <v>3607571.0</v>
      </c>
      <c r="D12" s="14">
        <v>5.6302176E7</v>
      </c>
      <c r="E12" s="14">
        <v>5.9909747E7</v>
      </c>
    </row>
    <row r="13">
      <c r="A13" s="3" t="s">
        <v>126</v>
      </c>
      <c r="B13" s="3">
        <v>1971.0</v>
      </c>
      <c r="C13" s="14">
        <v>4058721.0</v>
      </c>
      <c r="D13" s="14">
        <v>5.640064E7</v>
      </c>
      <c r="E13" s="14">
        <v>6.0459361E7</v>
      </c>
    </row>
    <row r="14">
      <c r="A14" s="3" t="s">
        <v>126</v>
      </c>
      <c r="B14" s="3">
        <v>1972.0</v>
      </c>
      <c r="C14" s="14">
        <v>4435236.0</v>
      </c>
      <c r="D14" s="14">
        <v>5.1557936E7</v>
      </c>
      <c r="E14" s="14">
        <v>5.5993172E7</v>
      </c>
    </row>
    <row r="15">
      <c r="A15" s="3" t="s">
        <v>126</v>
      </c>
      <c r="B15" s="3">
        <v>1973.0</v>
      </c>
      <c r="C15" s="14">
        <v>4605380.0</v>
      </c>
      <c r="D15" s="14">
        <v>5.123429E7</v>
      </c>
      <c r="E15" s="14">
        <v>5.583967E7</v>
      </c>
    </row>
    <row r="16">
      <c r="A16" s="3" t="s">
        <v>126</v>
      </c>
      <c r="B16" s="3">
        <v>1974.0</v>
      </c>
      <c r="C16" s="14">
        <v>5054032.0</v>
      </c>
      <c r="D16" s="14">
        <v>5.4080336E7</v>
      </c>
      <c r="E16" s="14">
        <v>5.9134368E7</v>
      </c>
    </row>
    <row r="17">
      <c r="A17" s="3" t="s">
        <v>126</v>
      </c>
      <c r="B17" s="3">
        <v>1975.0</v>
      </c>
      <c r="C17" s="14">
        <v>5333828.0</v>
      </c>
      <c r="D17" s="14">
        <v>5.2705508E7</v>
      </c>
      <c r="E17" s="14">
        <v>5.8039336E7</v>
      </c>
    </row>
    <row r="18">
      <c r="A18" s="3" t="s">
        <v>126</v>
      </c>
      <c r="B18" s="3">
        <v>1976.0</v>
      </c>
      <c r="C18" s="14">
        <v>5509795.0</v>
      </c>
      <c r="D18" s="14">
        <v>5.600589E7</v>
      </c>
      <c r="E18" s="14">
        <v>6.1515685E7</v>
      </c>
    </row>
    <row r="19">
      <c r="A19" s="3" t="s">
        <v>126</v>
      </c>
      <c r="B19" s="3">
        <v>1977.0</v>
      </c>
      <c r="C19" s="14">
        <v>6501286.0</v>
      </c>
      <c r="D19" s="14">
        <v>5.5505716E7</v>
      </c>
      <c r="E19" s="14">
        <v>6.2007002E7</v>
      </c>
    </row>
    <row r="20">
      <c r="A20" s="3" t="s">
        <v>126</v>
      </c>
      <c r="B20" s="3">
        <v>1978.0</v>
      </c>
      <c r="C20" s="14">
        <v>6862791.0</v>
      </c>
      <c r="D20" s="14">
        <v>5.7813836E7</v>
      </c>
      <c r="E20" s="14">
        <v>6.4676627E7</v>
      </c>
    </row>
    <row r="21">
      <c r="A21" s="3" t="s">
        <v>126</v>
      </c>
      <c r="B21" s="3">
        <v>1979.0</v>
      </c>
      <c r="C21" s="14">
        <v>6947785.0</v>
      </c>
      <c r="D21" s="14">
        <v>5.8342956E7</v>
      </c>
      <c r="E21" s="14">
        <v>6.5290741E7</v>
      </c>
    </row>
    <row r="22">
      <c r="A22" s="3" t="s">
        <v>126</v>
      </c>
      <c r="B22" s="3">
        <v>1980.0</v>
      </c>
      <c r="C22" s="14">
        <v>7604596.0</v>
      </c>
      <c r="D22" s="14">
        <v>5.8362136E7</v>
      </c>
      <c r="E22" s="14">
        <v>6.5966732E7</v>
      </c>
    </row>
    <row r="23">
      <c r="A23" s="3" t="s">
        <v>126</v>
      </c>
      <c r="B23" s="3">
        <v>1981.0</v>
      </c>
      <c r="C23" s="14">
        <v>7986865.0</v>
      </c>
      <c r="D23" s="14">
        <v>6.0554988E7</v>
      </c>
      <c r="E23" s="14">
        <v>6.8541853E7</v>
      </c>
    </row>
    <row r="24">
      <c r="A24" s="3" t="s">
        <v>126</v>
      </c>
      <c r="B24" s="3">
        <v>1982.0</v>
      </c>
      <c r="C24" s="14">
        <v>8356278.0</v>
      </c>
      <c r="D24" s="14">
        <v>6.2072064E7</v>
      </c>
      <c r="E24" s="14">
        <v>7.0428342E7</v>
      </c>
    </row>
    <row r="25">
      <c r="A25" s="3" t="s">
        <v>126</v>
      </c>
      <c r="B25" s="3">
        <v>1983.0</v>
      </c>
      <c r="C25" s="14">
        <v>9236094.0</v>
      </c>
      <c r="D25" s="14">
        <v>6.2080228E7</v>
      </c>
      <c r="E25" s="14">
        <v>7.1316322E7</v>
      </c>
    </row>
    <row r="26">
      <c r="A26" s="3" t="s">
        <v>126</v>
      </c>
      <c r="B26" s="3">
        <v>1984.0</v>
      </c>
      <c r="C26" s="14">
        <v>1.0330986E7</v>
      </c>
      <c r="D26" s="14">
        <v>6.713148E7</v>
      </c>
      <c r="E26" s="14">
        <v>7.7462466E7</v>
      </c>
    </row>
    <row r="27">
      <c r="A27" s="3" t="s">
        <v>126</v>
      </c>
      <c r="B27" s="3">
        <v>1985.0</v>
      </c>
      <c r="C27" s="14">
        <v>1.1476787E7</v>
      </c>
      <c r="D27" s="14">
        <v>6.8831896E7</v>
      </c>
      <c r="E27" s="14">
        <v>8.0308683E7</v>
      </c>
    </row>
    <row r="28">
      <c r="A28" s="3" t="s">
        <v>126</v>
      </c>
      <c r="B28" s="3">
        <v>1986.0</v>
      </c>
      <c r="C28" s="14">
        <v>1.2672402E7</v>
      </c>
      <c r="D28" s="14">
        <v>7.372485E7</v>
      </c>
      <c r="E28" s="14">
        <v>8.6397252E7</v>
      </c>
    </row>
    <row r="29">
      <c r="A29" s="3" t="s">
        <v>126</v>
      </c>
      <c r="B29" s="3">
        <v>1987.0</v>
      </c>
      <c r="C29" s="14">
        <v>1.3905034E7</v>
      </c>
      <c r="D29" s="14">
        <v>7.4395416E7</v>
      </c>
      <c r="E29" s="14">
        <v>8.830045E7</v>
      </c>
    </row>
    <row r="30">
      <c r="A30" s="3" t="s">
        <v>126</v>
      </c>
      <c r="B30" s="3">
        <v>1988.0</v>
      </c>
      <c r="C30" s="14">
        <v>1.5878679E7</v>
      </c>
      <c r="D30" s="14">
        <v>8.847545E7</v>
      </c>
      <c r="E30" s="14">
        <v>1.04354129E8</v>
      </c>
    </row>
    <row r="31">
      <c r="A31" s="3" t="s">
        <v>126</v>
      </c>
      <c r="B31" s="3">
        <v>1989.0</v>
      </c>
      <c r="C31" s="14">
        <v>1.6933266E7</v>
      </c>
      <c r="D31" s="14">
        <v>8.910173E7</v>
      </c>
      <c r="E31" s="14">
        <v>1.06034996E8</v>
      </c>
    </row>
    <row r="32">
      <c r="A32" s="3" t="s">
        <v>126</v>
      </c>
      <c r="B32" s="3">
        <v>1990.0</v>
      </c>
      <c r="C32" s="14">
        <v>1.7244868E7</v>
      </c>
      <c r="D32" s="14">
        <v>8.538357E7</v>
      </c>
      <c r="E32" s="14">
        <v>1.02628438E8</v>
      </c>
    </row>
    <row r="33">
      <c r="A33" s="3" t="s">
        <v>126</v>
      </c>
      <c r="B33" s="3">
        <v>1991.0</v>
      </c>
      <c r="C33" s="14">
        <v>1.8903686E7</v>
      </c>
      <c r="D33" s="14">
        <v>8.438671E7</v>
      </c>
      <c r="E33" s="14">
        <v>1.03290396E8</v>
      </c>
    </row>
    <row r="34">
      <c r="A34" s="3" t="s">
        <v>126</v>
      </c>
      <c r="B34" s="3">
        <v>1992.0</v>
      </c>
      <c r="C34" s="14">
        <v>2.2057054E7</v>
      </c>
      <c r="D34" s="14">
        <v>8.622432E7</v>
      </c>
      <c r="E34" s="14">
        <v>1.08281374E8</v>
      </c>
    </row>
    <row r="35">
      <c r="A35" s="3" t="s">
        <v>126</v>
      </c>
      <c r="B35" s="3">
        <v>1993.0</v>
      </c>
      <c r="C35" s="14">
        <v>2.5526788E7</v>
      </c>
      <c r="D35" s="14">
        <v>8.753555E7</v>
      </c>
      <c r="E35" s="14">
        <v>1.13062338E8</v>
      </c>
    </row>
    <row r="36">
      <c r="A36" s="3" t="s">
        <v>126</v>
      </c>
      <c r="B36" s="3">
        <v>1994.0</v>
      </c>
      <c r="C36" s="14">
        <v>2.891541E7</v>
      </c>
      <c r="D36" s="14">
        <v>9.315099E7</v>
      </c>
      <c r="E36" s="14">
        <v>1.220664E8</v>
      </c>
    </row>
    <row r="37">
      <c r="A37" s="3" t="s">
        <v>126</v>
      </c>
      <c r="B37" s="3">
        <v>1995.0</v>
      </c>
      <c r="C37" s="14">
        <v>3.2365968E7</v>
      </c>
      <c r="D37" s="14">
        <v>9.324301E7</v>
      </c>
      <c r="E37" s="14">
        <v>1.25608978E8</v>
      </c>
    </row>
    <row r="38">
      <c r="A38" s="3" t="s">
        <v>126</v>
      </c>
      <c r="B38" s="3">
        <v>1996.0</v>
      </c>
      <c r="C38" s="14">
        <v>3.50989E7</v>
      </c>
      <c r="D38" s="14">
        <v>9.4906696E7</v>
      </c>
      <c r="E38" s="14">
        <v>1.30005596E8</v>
      </c>
    </row>
    <row r="39">
      <c r="A39" s="3" t="s">
        <v>126</v>
      </c>
      <c r="B39" s="3">
        <v>1997.0</v>
      </c>
      <c r="C39" s="14">
        <v>3.559191E7</v>
      </c>
      <c r="D39" s="14">
        <v>9.431367E7</v>
      </c>
      <c r="E39" s="14">
        <v>1.2990558E8</v>
      </c>
    </row>
    <row r="40">
      <c r="A40" s="3" t="s">
        <v>126</v>
      </c>
      <c r="B40" s="3">
        <v>1998.0</v>
      </c>
      <c r="C40" s="14">
        <v>3.7721636E7</v>
      </c>
      <c r="D40" s="14">
        <v>8.668124E7</v>
      </c>
      <c r="E40" s="14">
        <v>1.24402876E8</v>
      </c>
    </row>
    <row r="41">
      <c r="A41" s="3" t="s">
        <v>126</v>
      </c>
      <c r="B41" s="3">
        <v>1999.0</v>
      </c>
      <c r="C41" s="14">
        <v>4.1004304E7</v>
      </c>
      <c r="D41" s="14">
        <v>9.262074E7</v>
      </c>
      <c r="E41" s="14">
        <v>1.33625044E8</v>
      </c>
    </row>
    <row r="42">
      <c r="A42" s="3" t="s">
        <v>126</v>
      </c>
      <c r="B42" s="3">
        <v>2000.0</v>
      </c>
      <c r="C42" s="14">
        <v>4.3012664E7</v>
      </c>
      <c r="D42" s="14">
        <v>9.444219E7</v>
      </c>
      <c r="E42" s="14">
        <v>1.37454854E8</v>
      </c>
    </row>
    <row r="43">
      <c r="A43" s="3" t="s">
        <v>126</v>
      </c>
      <c r="B43" s="3">
        <v>2001.0</v>
      </c>
      <c r="C43" s="14">
        <v>4.5557276E7</v>
      </c>
      <c r="D43" s="14">
        <v>9.168643E7</v>
      </c>
      <c r="E43" s="14">
        <v>1.37243706E8</v>
      </c>
    </row>
    <row r="44">
      <c r="A44" s="3" t="s">
        <v>126</v>
      </c>
      <c r="B44" s="3">
        <v>2002.0</v>
      </c>
      <c r="C44" s="14">
        <v>4.8672236E7</v>
      </c>
      <c r="D44" s="14">
        <v>9.20534E7</v>
      </c>
      <c r="E44" s="14">
        <v>1.40725636E8</v>
      </c>
    </row>
    <row r="45">
      <c r="A45" s="3" t="s">
        <v>126</v>
      </c>
      <c r="B45" s="3">
        <v>2003.0</v>
      </c>
      <c r="C45" s="14">
        <v>5.153339E7</v>
      </c>
      <c r="D45" s="14">
        <v>8.928877E7</v>
      </c>
      <c r="E45" s="14">
        <v>1.4082216E8</v>
      </c>
    </row>
    <row r="46">
      <c r="A46" s="3" t="s">
        <v>126</v>
      </c>
      <c r="B46" s="3">
        <v>2004.0</v>
      </c>
      <c r="C46" s="14">
        <v>5.5811024E7</v>
      </c>
      <c r="D46" s="14">
        <v>9.396466E7</v>
      </c>
      <c r="E46" s="14">
        <v>1.49775684E8</v>
      </c>
    </row>
    <row r="47">
      <c r="A47" s="3" t="s">
        <v>126</v>
      </c>
      <c r="B47" s="3">
        <v>2005.0</v>
      </c>
      <c r="C47" s="14">
        <v>5.915562E7</v>
      </c>
      <c r="D47" s="14">
        <v>9.359538E7</v>
      </c>
      <c r="E47" s="14">
        <v>1.52751E8</v>
      </c>
    </row>
    <row r="48">
      <c r="A48" s="3" t="s">
        <v>126</v>
      </c>
      <c r="B48" s="3">
        <v>2006.0</v>
      </c>
      <c r="C48" s="14">
        <v>6.2950524E7</v>
      </c>
      <c r="D48" s="14">
        <v>9.117221E7</v>
      </c>
      <c r="E48" s="14">
        <v>1.54122734E8</v>
      </c>
    </row>
    <row r="49">
      <c r="A49" s="3" t="s">
        <v>126</v>
      </c>
      <c r="B49" s="3">
        <v>2007.0</v>
      </c>
      <c r="C49" s="14">
        <v>6.632081E7</v>
      </c>
      <c r="D49" s="14">
        <v>9.152775E7</v>
      </c>
      <c r="E49" s="14">
        <v>1.5784856E8</v>
      </c>
    </row>
    <row r="50">
      <c r="A50" s="3" t="s">
        <v>126</v>
      </c>
      <c r="B50" s="3">
        <v>2008.0</v>
      </c>
      <c r="C50" s="14">
        <v>7.021671E7</v>
      </c>
      <c r="D50" s="14">
        <v>9.060701E7</v>
      </c>
      <c r="E50" s="14">
        <v>1.6082372E8</v>
      </c>
    </row>
    <row r="51">
      <c r="A51" s="3" t="s">
        <v>126</v>
      </c>
      <c r="B51" s="3">
        <v>2009.0</v>
      </c>
      <c r="C51" s="14">
        <v>7.384517E7</v>
      </c>
      <c r="D51" s="14">
        <v>8.99993E7</v>
      </c>
      <c r="E51" s="14">
        <v>1.6384447E8</v>
      </c>
    </row>
    <row r="52">
      <c r="A52" s="3" t="s">
        <v>126</v>
      </c>
      <c r="B52" s="3">
        <v>2010.0</v>
      </c>
      <c r="C52" s="14">
        <v>7.799368E7</v>
      </c>
      <c r="D52" s="14">
        <v>8.808228E7</v>
      </c>
      <c r="E52" s="14">
        <v>1.6607596E8</v>
      </c>
    </row>
    <row r="53">
      <c r="A53" s="3" t="s">
        <v>126</v>
      </c>
      <c r="B53" s="3">
        <v>2011.0</v>
      </c>
      <c r="C53" s="14">
        <v>8.1623176E7</v>
      </c>
      <c r="D53" s="14">
        <v>9.257853E7</v>
      </c>
      <c r="E53" s="14">
        <v>1.74201706E8</v>
      </c>
    </row>
    <row r="54">
      <c r="A54" s="3" t="s">
        <v>126</v>
      </c>
      <c r="B54" s="3">
        <v>2012.0</v>
      </c>
      <c r="C54" s="14">
        <v>8.818365E7</v>
      </c>
      <c r="D54" s="14">
        <v>8.963103E7</v>
      </c>
      <c r="E54" s="14">
        <v>1.7781468E8</v>
      </c>
    </row>
    <row r="55">
      <c r="A55" s="3" t="s">
        <v>126</v>
      </c>
      <c r="B55" s="3">
        <v>2013.0</v>
      </c>
      <c r="C55" s="14">
        <v>9.495273E7</v>
      </c>
      <c r="D55" s="14">
        <v>9.086945E7</v>
      </c>
      <c r="E55" s="14">
        <v>1.8582218E8</v>
      </c>
    </row>
    <row r="56">
      <c r="A56" s="3" t="s">
        <v>126</v>
      </c>
      <c r="B56" s="3">
        <v>2014.0</v>
      </c>
      <c r="C56" s="14">
        <v>9.962623E7</v>
      </c>
      <c r="D56" s="14">
        <v>9.142762E7</v>
      </c>
      <c r="E56" s="14">
        <v>1.9105385E8</v>
      </c>
    </row>
    <row r="57">
      <c r="A57" s="3" t="s">
        <v>126</v>
      </c>
      <c r="B57" s="3">
        <v>2015.0</v>
      </c>
      <c r="C57" s="14">
        <v>1.040033E8</v>
      </c>
      <c r="D57" s="14">
        <v>9.251184E7</v>
      </c>
      <c r="E57" s="14">
        <v>1.9651514E8</v>
      </c>
    </row>
    <row r="58">
      <c r="A58" s="3" t="s">
        <v>126</v>
      </c>
      <c r="B58" s="3">
        <v>2016.0</v>
      </c>
      <c r="C58" s="14">
        <v>1.0821538E8</v>
      </c>
      <c r="D58" s="14">
        <v>9.052921E7</v>
      </c>
      <c r="E58" s="14">
        <v>1.9874459E8</v>
      </c>
    </row>
    <row r="59">
      <c r="A59" s="3" t="s">
        <v>126</v>
      </c>
      <c r="B59" s="3">
        <v>2017.0</v>
      </c>
      <c r="C59" s="14">
        <v>1.1223649E8</v>
      </c>
      <c r="D59" s="14">
        <v>9.439233E7</v>
      </c>
      <c r="E59" s="14">
        <v>2.0662882E8</v>
      </c>
    </row>
    <row r="60">
      <c r="A60" s="3" t="s">
        <v>126</v>
      </c>
      <c r="B60" s="3">
        <v>2018.0</v>
      </c>
      <c r="C60" s="14">
        <v>1.1591156E8</v>
      </c>
      <c r="D60" s="14">
        <v>9.732827E7</v>
      </c>
      <c r="E60" s="14">
        <v>2.1323983E8</v>
      </c>
    </row>
    <row r="61">
      <c r="A61" s="3" t="s">
        <v>126</v>
      </c>
      <c r="B61" s="3">
        <v>2019.0</v>
      </c>
      <c r="C61" s="14">
        <v>1.1979913E8</v>
      </c>
      <c r="D61" s="14">
        <v>9.31878E7</v>
      </c>
      <c r="E61" s="14">
        <v>2.1298693E8</v>
      </c>
    </row>
    <row r="62">
      <c r="A62" s="3" t="s">
        <v>126</v>
      </c>
      <c r="B62" s="3">
        <v>2020.0</v>
      </c>
      <c r="C62" s="14">
        <v>1.22580056E8</v>
      </c>
      <c r="D62" s="14">
        <v>9.133607E7</v>
      </c>
      <c r="E62" s="14">
        <v>2.13916126E8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127</v>
      </c>
      <c r="C1" s="3" t="s">
        <v>128</v>
      </c>
      <c r="D1" s="3" t="s">
        <v>129</v>
      </c>
    </row>
    <row r="2">
      <c r="A2" s="3">
        <v>1993.0</v>
      </c>
      <c r="B2" s="3">
        <v>709.0</v>
      </c>
      <c r="C2" s="3">
        <v>628.0</v>
      </c>
      <c r="D2" s="14">
        <v>13118.0</v>
      </c>
      <c r="E2" s="15">
        <f t="shared" ref="E2:E32" si="1">B2/D2*100</f>
        <v>5.404787315</v>
      </c>
    </row>
    <row r="3">
      <c r="A3" s="3">
        <v>1994.0</v>
      </c>
      <c r="B3" s="3">
        <v>727.0</v>
      </c>
      <c r="C3" s="3">
        <v>855.0</v>
      </c>
      <c r="D3" s="14">
        <v>15839.0</v>
      </c>
      <c r="E3" s="15">
        <f t="shared" si="1"/>
        <v>4.589936233</v>
      </c>
    </row>
    <row r="4">
      <c r="A4" s="3">
        <v>1995.0</v>
      </c>
      <c r="B4" s="3">
        <v>917.0</v>
      </c>
      <c r="C4" s="14">
        <v>1199.0</v>
      </c>
      <c r="D4" s="14">
        <v>20963.0</v>
      </c>
      <c r="E4" s="15">
        <f t="shared" si="1"/>
        <v>4.374373897</v>
      </c>
    </row>
    <row r="5">
      <c r="A5" s="3">
        <v>1996.0</v>
      </c>
      <c r="B5" s="14">
        <v>1011.0</v>
      </c>
      <c r="C5" s="3">
        <v>982.0</v>
      </c>
      <c r="D5" s="14">
        <v>23811.0</v>
      </c>
      <c r="E5" s="15">
        <f t="shared" si="1"/>
        <v>4.245936752</v>
      </c>
    </row>
    <row r="6">
      <c r="A6" s="3">
        <v>1997.0</v>
      </c>
      <c r="B6" s="14">
        <v>1035.0</v>
      </c>
      <c r="C6" s="3">
        <v>923.0</v>
      </c>
      <c r="D6" s="14">
        <v>26431.0</v>
      </c>
      <c r="E6" s="15">
        <f t="shared" si="1"/>
        <v>3.915856381</v>
      </c>
    </row>
    <row r="7">
      <c r="A7" s="3">
        <v>1998.0</v>
      </c>
      <c r="B7" s="3">
        <v>922.0</v>
      </c>
      <c r="C7" s="3">
        <v>728.0</v>
      </c>
      <c r="D7" s="14">
        <v>26434.0</v>
      </c>
      <c r="E7" s="15">
        <f t="shared" si="1"/>
        <v>3.487932209</v>
      </c>
    </row>
    <row r="8">
      <c r="A8" s="3">
        <v>1999.0</v>
      </c>
      <c r="B8" s="3">
        <v>809.0</v>
      </c>
      <c r="C8" s="3">
        <v>735.0</v>
      </c>
      <c r="D8" s="14">
        <v>23309.0</v>
      </c>
      <c r="E8" s="15">
        <f t="shared" si="1"/>
        <v>3.470762366</v>
      </c>
    </row>
    <row r="9">
      <c r="A9" s="3">
        <v>2000.0</v>
      </c>
      <c r="B9" s="3">
        <v>838.0</v>
      </c>
      <c r="C9" s="3">
        <v>699.0</v>
      </c>
      <c r="D9" s="14">
        <v>26341.0</v>
      </c>
      <c r="E9" s="15">
        <f t="shared" si="1"/>
        <v>3.181352265</v>
      </c>
    </row>
    <row r="10">
      <c r="A10" s="3">
        <v>2001.0</v>
      </c>
      <c r="B10" s="3">
        <v>956.0</v>
      </c>
      <c r="C10" s="3">
        <v>262.0</v>
      </c>
      <c r="D10" s="14">
        <v>26543.0</v>
      </c>
      <c r="E10" s="15">
        <f t="shared" si="1"/>
        <v>3.601702897</v>
      </c>
    </row>
    <row r="11">
      <c r="A11" s="3">
        <v>2002.0</v>
      </c>
      <c r="B11" s="3">
        <v>730.0</v>
      </c>
      <c r="C11" s="3">
        <v>485.0</v>
      </c>
      <c r="D11" s="14">
        <v>25651.0</v>
      </c>
      <c r="E11" s="15">
        <f t="shared" si="1"/>
        <v>2.845892948</v>
      </c>
    </row>
    <row r="12">
      <c r="A12" s="3">
        <v>2003.0</v>
      </c>
      <c r="B12" s="3">
        <v>891.0</v>
      </c>
      <c r="C12" s="3">
        <v>621.0</v>
      </c>
      <c r="D12" s="14">
        <v>29939.0</v>
      </c>
      <c r="E12" s="15">
        <f t="shared" si="1"/>
        <v>2.976051304</v>
      </c>
    </row>
    <row r="13">
      <c r="A13" s="3">
        <v>2004.0</v>
      </c>
      <c r="B13" s="3">
        <v>818.0</v>
      </c>
      <c r="C13" s="14">
        <v>1062.0</v>
      </c>
      <c r="D13" s="14">
        <v>34576.0</v>
      </c>
      <c r="E13" s="15">
        <f t="shared" si="1"/>
        <v>2.365802869</v>
      </c>
    </row>
    <row r="14">
      <c r="A14" s="3">
        <v>2005.0</v>
      </c>
      <c r="B14" s="3">
        <v>814.0</v>
      </c>
      <c r="C14" s="14">
        <v>1404.0</v>
      </c>
      <c r="D14" s="14">
        <v>40387.0</v>
      </c>
      <c r="E14" s="15">
        <f t="shared" si="1"/>
        <v>2.015500037</v>
      </c>
    </row>
    <row r="15">
      <c r="A15" s="3">
        <v>2006.0</v>
      </c>
      <c r="B15" s="14">
        <v>1250.0</v>
      </c>
      <c r="C15" s="14">
        <v>1358.0</v>
      </c>
      <c r="D15" s="14">
        <v>46546.0</v>
      </c>
      <c r="E15" s="15">
        <f t="shared" si="1"/>
        <v>2.685515404</v>
      </c>
    </row>
    <row r="16">
      <c r="A16" s="3">
        <v>2007.0</v>
      </c>
      <c r="B16" s="14">
        <v>1108.0</v>
      </c>
      <c r="C16" s="14">
        <v>1493.0</v>
      </c>
      <c r="D16" s="14">
        <v>55980.0</v>
      </c>
      <c r="E16" s="15">
        <f t="shared" si="1"/>
        <v>1.979278314</v>
      </c>
    </row>
    <row r="17">
      <c r="A17" s="3">
        <v>2008.0</v>
      </c>
      <c r="B17" s="14">
        <v>1304.0</v>
      </c>
      <c r="C17" s="14">
        <v>1735.0</v>
      </c>
      <c r="D17" s="14">
        <v>70019.0</v>
      </c>
      <c r="E17" s="15">
        <f t="shared" si="1"/>
        <v>1.862351647</v>
      </c>
    </row>
    <row r="18">
      <c r="A18" s="3">
        <v>2009.0</v>
      </c>
      <c r="B18" s="14">
        <v>1129.0</v>
      </c>
      <c r="C18" s="14">
        <v>1888.0</v>
      </c>
      <c r="D18" s="14">
        <v>55672.0</v>
      </c>
      <c r="E18" s="15">
        <f t="shared" si="1"/>
        <v>2.027949418</v>
      </c>
    </row>
    <row r="19">
      <c r="A19" s="3">
        <v>2010.0</v>
      </c>
      <c r="B19" s="14">
        <v>1344.0</v>
      </c>
      <c r="C19" s="14">
        <v>1356.0</v>
      </c>
      <c r="D19" s="14">
        <v>68174.0</v>
      </c>
      <c r="E19" s="15">
        <f t="shared" si="1"/>
        <v>1.971426057</v>
      </c>
    </row>
    <row r="20">
      <c r="A20" s="3">
        <v>2011.0</v>
      </c>
      <c r="B20" s="14">
        <v>1481.0</v>
      </c>
      <c r="C20" s="14">
        <v>1501.0</v>
      </c>
      <c r="D20" s="14">
        <v>82981.0</v>
      </c>
      <c r="E20" s="15">
        <f t="shared" si="1"/>
        <v>1.784745906</v>
      </c>
    </row>
    <row r="21">
      <c r="A21" s="3">
        <v>2012.0</v>
      </c>
      <c r="B21" s="14">
        <v>1340.0</v>
      </c>
      <c r="C21" s="14">
        <v>1283.0</v>
      </c>
      <c r="D21" s="14">
        <v>79982.0</v>
      </c>
      <c r="E21" s="15">
        <f t="shared" si="1"/>
        <v>1.67537696</v>
      </c>
    </row>
    <row r="22">
      <c r="A22" s="3">
        <v>2013.0</v>
      </c>
      <c r="B22" s="14">
        <v>1515.0</v>
      </c>
      <c r="C22" s="14">
        <v>1264.0</v>
      </c>
      <c r="D22" s="14">
        <v>75963.0</v>
      </c>
      <c r="E22" s="15">
        <f t="shared" si="1"/>
        <v>1.994392007</v>
      </c>
    </row>
    <row r="23">
      <c r="A23" s="3">
        <v>2014.0</v>
      </c>
      <c r="B23" s="14">
        <v>1584.0</v>
      </c>
      <c r="C23" s="14">
        <v>1282.0</v>
      </c>
      <c r="D23" s="14">
        <v>68404.0</v>
      </c>
      <c r="E23" s="15">
        <f t="shared" si="1"/>
        <v>2.315654055</v>
      </c>
    </row>
    <row r="24">
      <c r="A24" s="3">
        <v>2015.0</v>
      </c>
      <c r="B24" s="14">
        <v>1466.0</v>
      </c>
      <c r="C24" s="14">
        <v>1046.0</v>
      </c>
      <c r="D24" s="14">
        <v>56784.0</v>
      </c>
      <c r="E24" s="15">
        <f t="shared" si="1"/>
        <v>2.581713159</v>
      </c>
    </row>
    <row r="25">
      <c r="A25" s="3">
        <v>2016.0</v>
      </c>
      <c r="B25" s="14">
        <v>1701.0</v>
      </c>
      <c r="C25" s="14">
        <v>1249.0</v>
      </c>
      <c r="D25" s="14">
        <v>57909.0</v>
      </c>
      <c r="E25" s="15">
        <f t="shared" si="1"/>
        <v>2.937367249</v>
      </c>
    </row>
    <row r="26">
      <c r="A26" s="3">
        <v>2017.0</v>
      </c>
      <c r="B26" s="14">
        <v>1980.0</v>
      </c>
      <c r="C26" s="14">
        <v>1603.0</v>
      </c>
      <c r="D26" s="14">
        <v>58645.0</v>
      </c>
      <c r="E26" s="15">
        <f t="shared" si="1"/>
        <v>3.376246909</v>
      </c>
    </row>
    <row r="27">
      <c r="A27" s="3">
        <v>2018.0</v>
      </c>
      <c r="B27" s="14">
        <v>2155.0</v>
      </c>
      <c r="C27" s="14">
        <v>2345.0</v>
      </c>
      <c r="D27" s="14">
        <v>61782.0</v>
      </c>
      <c r="E27" s="15">
        <f t="shared" si="1"/>
        <v>3.488070959</v>
      </c>
    </row>
    <row r="28">
      <c r="A28" s="3">
        <v>2019.0</v>
      </c>
      <c r="B28" s="14">
        <v>1863.0</v>
      </c>
      <c r="C28" s="14">
        <v>3447.0</v>
      </c>
      <c r="D28" s="14">
        <v>65115.0</v>
      </c>
      <c r="E28" s="15">
        <f t="shared" si="1"/>
        <v>2.861091914</v>
      </c>
    </row>
    <row r="29">
      <c r="A29" s="3">
        <v>2020.0</v>
      </c>
      <c r="B29" s="14">
        <v>1730.0</v>
      </c>
      <c r="C29" s="14">
        <v>3043.0</v>
      </c>
      <c r="D29" s="14">
        <v>54884.0</v>
      </c>
      <c r="E29" s="15">
        <f t="shared" si="1"/>
        <v>3.152102616</v>
      </c>
    </row>
    <row r="30">
      <c r="A30" s="3">
        <v>2021.0</v>
      </c>
      <c r="B30" s="14">
        <v>1990.0</v>
      </c>
      <c r="C30" s="14">
        <v>3148.0</v>
      </c>
      <c r="D30" s="14">
        <v>77934.0</v>
      </c>
      <c r="E30" s="15">
        <f t="shared" si="1"/>
        <v>2.553442657</v>
      </c>
    </row>
    <row r="31">
      <c r="A31" s="3">
        <v>2022.0</v>
      </c>
      <c r="B31" s="14">
        <v>1823.0</v>
      </c>
      <c r="C31" s="14">
        <v>3795.0</v>
      </c>
      <c r="D31" s="14">
        <v>88446.0</v>
      </c>
      <c r="E31" s="15">
        <f t="shared" si="1"/>
        <v>2.061144653</v>
      </c>
    </row>
    <row r="32">
      <c r="A32" s="3">
        <v>2023.0</v>
      </c>
      <c r="B32" s="14">
        <v>1777.0</v>
      </c>
      <c r="C32" s="14">
        <v>3117.0</v>
      </c>
      <c r="D32" s="14">
        <v>66789.0</v>
      </c>
      <c r="E32" s="15">
        <f t="shared" si="1"/>
        <v>2.660617766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I1" s="10" t="s">
        <v>130</v>
      </c>
    </row>
    <row r="2">
      <c r="B2" s="3" t="s">
        <v>131</v>
      </c>
      <c r="C2" s="3" t="s">
        <v>132</v>
      </c>
      <c r="D2" s="10" t="s">
        <v>133</v>
      </c>
      <c r="E2" s="3" t="s">
        <v>134</v>
      </c>
      <c r="F2" s="10" t="s">
        <v>56</v>
      </c>
      <c r="G2" s="3" t="s">
        <v>135</v>
      </c>
      <c r="H2" s="3" t="s">
        <v>136</v>
      </c>
      <c r="I2" s="3" t="s">
        <v>131</v>
      </c>
      <c r="J2" s="10" t="s">
        <v>132</v>
      </c>
      <c r="K2" s="10" t="s">
        <v>133</v>
      </c>
    </row>
    <row r="3">
      <c r="A3" s="10">
        <v>2001.0</v>
      </c>
      <c r="B3" s="16">
        <v>23803.6</v>
      </c>
      <c r="C3" s="16">
        <v>375590.0</v>
      </c>
      <c r="D3" s="16">
        <v>123967.0</v>
      </c>
      <c r="E3" s="16">
        <v>371639.4</v>
      </c>
      <c r="F3" s="16">
        <v>895000.0</v>
      </c>
      <c r="G3" s="16">
        <v>453515.0</v>
      </c>
      <c r="H3" s="10">
        <v>1.9734738652525274</v>
      </c>
      <c r="I3" s="16">
        <v>1149.0</v>
      </c>
      <c r="J3" s="16">
        <v>6090.0</v>
      </c>
      <c r="K3" s="16">
        <v>1003.0</v>
      </c>
    </row>
    <row r="4">
      <c r="A4" s="10">
        <v>2002.0</v>
      </c>
      <c r="B4" s="16">
        <v>35709.2</v>
      </c>
      <c r="C4" s="16">
        <v>161115.0</v>
      </c>
      <c r="D4" s="16">
        <v>102552.0</v>
      </c>
      <c r="E4" s="16">
        <v>418623.80000000005</v>
      </c>
      <c r="F4" s="16">
        <v>718000.0</v>
      </c>
      <c r="G4" s="16">
        <v>456431.0</v>
      </c>
      <c r="H4" s="10">
        <v>1.57307457206018</v>
      </c>
      <c r="I4" s="16">
        <v>805.0</v>
      </c>
      <c r="J4" s="16">
        <v>4874.0</v>
      </c>
      <c r="K4" s="16">
        <v>799.0</v>
      </c>
    </row>
    <row r="5">
      <c r="A5" s="10">
        <v>2003.0</v>
      </c>
      <c r="B5" s="16">
        <v>123089.5</v>
      </c>
      <c r="C5" s="16">
        <v>380592.0</v>
      </c>
      <c r="D5" s="16">
        <v>84302.0</v>
      </c>
      <c r="E5" s="16">
        <v>298016.5</v>
      </c>
      <c r="F5" s="16">
        <v>886000.0</v>
      </c>
      <c r="G5" s="16">
        <v>487183.0</v>
      </c>
      <c r="H5" s="10">
        <v>1.8186184657510627</v>
      </c>
      <c r="I5" s="16">
        <v>1189.0</v>
      </c>
      <c r="J5" s="16">
        <v>8100.0</v>
      </c>
      <c r="K5" s="16">
        <v>868.0</v>
      </c>
    </row>
    <row r="6">
      <c r="A6" s="10">
        <v>2004.0</v>
      </c>
      <c r="B6" s="16">
        <v>134167.3</v>
      </c>
      <c r="C6" s="16">
        <v>213685.0</v>
      </c>
      <c r="D6" s="16">
        <v>51623.0</v>
      </c>
      <c r="E6" s="16">
        <v>417524.69999999995</v>
      </c>
      <c r="F6" s="16">
        <v>817000.0</v>
      </c>
      <c r="G6" s="16">
        <v>494220.0</v>
      </c>
      <c r="H6" s="10">
        <v>1.6531099510339524</v>
      </c>
      <c r="I6" s="16">
        <v>1296.0</v>
      </c>
      <c r="J6" s="16">
        <v>7777.0</v>
      </c>
      <c r="K6" s="16">
        <v>1540.0</v>
      </c>
    </row>
    <row r="7">
      <c r="A7" s="10">
        <v>2005.0</v>
      </c>
      <c r="B7" s="16">
        <v>252187.8</v>
      </c>
      <c r="C7" s="16">
        <v>84305.0</v>
      </c>
      <c r="D7" s="16">
        <v>92353.0</v>
      </c>
      <c r="E7" s="16">
        <v>382154.19999999995</v>
      </c>
      <c r="F7" s="16">
        <v>811000.0</v>
      </c>
      <c r="G7" s="16">
        <v>495580.0</v>
      </c>
      <c r="H7" s="10">
        <v>1.6364663626457887</v>
      </c>
      <c r="I7" s="16">
        <v>1612.0</v>
      </c>
      <c r="J7" s="16">
        <v>12135.0</v>
      </c>
      <c r="K7" s="16">
        <v>1842.0</v>
      </c>
    </row>
    <row r="8">
      <c r="A8" s="10">
        <v>2006.0</v>
      </c>
      <c r="B8" s="16">
        <v>311731.0</v>
      </c>
      <c r="C8" s="16">
        <v>371232.0</v>
      </c>
      <c r="D8" s="16">
        <v>176360.0</v>
      </c>
      <c r="E8" s="16">
        <v>389677.0</v>
      </c>
      <c r="F8" s="16">
        <v>1249000.0</v>
      </c>
      <c r="G8" s="16">
        <v>627469.0</v>
      </c>
      <c r="H8" s="10">
        <v>1.9905365842774703</v>
      </c>
      <c r="I8" s="16">
        <v>1896.0</v>
      </c>
      <c r="J8" s="16">
        <v>9482.0</v>
      </c>
      <c r="K8" s="16">
        <v>963.0</v>
      </c>
    </row>
    <row r="9">
      <c r="A9" s="10">
        <v>2007.0</v>
      </c>
      <c r="B9" s="16">
        <v>326857.0</v>
      </c>
      <c r="C9" s="16">
        <v>291902.0</v>
      </c>
      <c r="D9" s="16">
        <v>149391.0</v>
      </c>
      <c r="E9" s="16">
        <v>335850.0</v>
      </c>
      <c r="F9" s="16">
        <v>1104000.0</v>
      </c>
      <c r="G9" s="16">
        <v>540367.0</v>
      </c>
      <c r="H9" s="10">
        <v>2.0430559231041125</v>
      </c>
      <c r="I9" s="16">
        <v>2355.0</v>
      </c>
      <c r="J9" s="16">
        <v>6454.0</v>
      </c>
      <c r="K9" s="16">
        <v>772.0</v>
      </c>
    </row>
    <row r="10">
      <c r="A10" s="10">
        <v>2008.0</v>
      </c>
      <c r="B10" s="16">
        <v>330372.0</v>
      </c>
      <c r="C10" s="16">
        <v>402507.0</v>
      </c>
      <c r="D10" s="16">
        <v>156985.0</v>
      </c>
      <c r="E10" s="16">
        <v>409136.0</v>
      </c>
      <c r="F10" s="16">
        <v>1299000.0</v>
      </c>
      <c r="G10" s="16">
        <v>561601.0</v>
      </c>
      <c r="H10" s="10">
        <v>2.3130300693909023</v>
      </c>
      <c r="I10" s="16">
        <v>2746.0</v>
      </c>
      <c r="J10" s="16">
        <v>8948.0</v>
      </c>
      <c r="K10" s="16">
        <v>889.0</v>
      </c>
    </row>
    <row r="11">
      <c r="A11" s="10">
        <v>2009.0</v>
      </c>
      <c r="B11" s="16">
        <v>345395.0</v>
      </c>
      <c r="C11" s="16">
        <v>326757.0</v>
      </c>
      <c r="D11" s="16">
        <v>68055.0</v>
      </c>
      <c r="E11" s="16">
        <v>378793.0</v>
      </c>
      <c r="F11" s="16">
        <v>1119000.0</v>
      </c>
      <c r="G11" s="16">
        <v>484816.0</v>
      </c>
      <c r="H11" s="10">
        <v>2.3080921421735257</v>
      </c>
      <c r="I11" s="16">
        <v>2225.0</v>
      </c>
      <c r="J11" s="16">
        <v>6059.0</v>
      </c>
      <c r="K11" s="16">
        <v>1203.0</v>
      </c>
    </row>
    <row r="12">
      <c r="A12" s="10">
        <v>2010.0</v>
      </c>
      <c r="B12" s="16">
        <v>347278.0</v>
      </c>
      <c r="C12" s="16">
        <v>474096.0</v>
      </c>
      <c r="D12" s="16">
        <v>122663.0</v>
      </c>
      <c r="E12" s="16">
        <v>376963.0</v>
      </c>
      <c r="F12" s="16">
        <v>1321000.0</v>
      </c>
      <c r="G12" s="16">
        <v>456471.0</v>
      </c>
      <c r="H12" s="10">
        <v>2.8939406884555647</v>
      </c>
      <c r="I12" s="16">
        <v>2361.0</v>
      </c>
      <c r="J12" s="16">
        <v>6096.0</v>
      </c>
      <c r="K12" s="16">
        <v>2221.0</v>
      </c>
    </row>
    <row r="13">
      <c r="A13" s="10">
        <v>2011.0</v>
      </c>
      <c r="B13" s="16">
        <v>375539.0</v>
      </c>
      <c r="C13" s="16">
        <v>515544.0</v>
      </c>
      <c r="D13" s="16">
        <v>122701.0</v>
      </c>
      <c r="E13" s="16">
        <v>476216.0</v>
      </c>
      <c r="F13" s="16">
        <v>1490000.0</v>
      </c>
      <c r="G13" s="16">
        <v>464630.0</v>
      </c>
      <c r="H13" s="10">
        <v>3.2068527645653533</v>
      </c>
      <c r="I13" s="16">
        <v>2834.0</v>
      </c>
      <c r="J13" s="16">
        <v>6630.0</v>
      </c>
      <c r="K13" s="16">
        <v>2357.0</v>
      </c>
    </row>
    <row r="14">
      <c r="A14" s="10">
        <v>2012.0</v>
      </c>
      <c r="B14" s="16">
        <v>293318.0</v>
      </c>
      <c r="C14" s="16">
        <v>476068.0</v>
      </c>
      <c r="D14" s="16">
        <v>156576.0</v>
      </c>
      <c r="E14" s="16">
        <v>406038.0</v>
      </c>
      <c r="F14" s="16">
        <v>1332000.0</v>
      </c>
      <c r="G14" s="16">
        <v>431668.0</v>
      </c>
      <c r="H14" s="10">
        <v>3.0857047545799086</v>
      </c>
      <c r="I14" s="16">
        <v>2600.0</v>
      </c>
      <c r="J14" s="16">
        <v>6096.0</v>
      </c>
      <c r="K14" s="16">
        <v>2255.0</v>
      </c>
    </row>
    <row r="15">
      <c r="A15" s="10">
        <v>2013.0</v>
      </c>
      <c r="B15" s="16">
        <v>291890.0</v>
      </c>
      <c r="C15" s="16">
        <v>615058.0</v>
      </c>
      <c r="D15" s="16">
        <v>235423.0</v>
      </c>
      <c r="E15" s="16">
        <v>359629.0</v>
      </c>
      <c r="F15" s="16">
        <v>1502000.0</v>
      </c>
      <c r="G15" s="16">
        <v>504165.0</v>
      </c>
      <c r="H15" s="10">
        <v>2.979183402259181</v>
      </c>
      <c r="I15" s="16">
        <v>2440.0</v>
      </c>
      <c r="J15" s="16">
        <v>6748.0</v>
      </c>
      <c r="K15" s="16">
        <v>1769.0</v>
      </c>
    </row>
    <row r="16">
      <c r="A16" s="10">
        <v>2014.0</v>
      </c>
      <c r="B16" s="16">
        <v>291400.0</v>
      </c>
      <c r="C16" s="16">
        <v>755610.0</v>
      </c>
      <c r="D16" s="16">
        <v>164694.0</v>
      </c>
      <c r="E16" s="16">
        <v>368296.0</v>
      </c>
      <c r="F16" s="16">
        <v>1580000.0</v>
      </c>
      <c r="G16" s="16">
        <v>493244.0</v>
      </c>
      <c r="H16" s="10">
        <v>3.2032827566072775</v>
      </c>
      <c r="I16" s="16">
        <v>2502.0</v>
      </c>
      <c r="J16" s="16">
        <v>7060.0</v>
      </c>
      <c r="K16" s="16">
        <v>1375.0</v>
      </c>
    </row>
    <row r="17">
      <c r="A17" s="10">
        <v>2015.0</v>
      </c>
      <c r="B17" s="16">
        <v>245432.0</v>
      </c>
      <c r="C17" s="16">
        <v>763861.0</v>
      </c>
      <c r="D17" s="16">
        <v>104528.0</v>
      </c>
      <c r="E17" s="16">
        <v>352179.0</v>
      </c>
      <c r="F17" s="16">
        <v>1466000.0</v>
      </c>
      <c r="G17" s="16">
        <v>460485.0</v>
      </c>
      <c r="H17" s="10">
        <v>3.1835999001053237</v>
      </c>
      <c r="I17" s="16">
        <v>2464.0</v>
      </c>
      <c r="J17" s="16">
        <v>6321.0</v>
      </c>
      <c r="K17" s="16">
        <v>1101.0</v>
      </c>
    </row>
    <row r="18">
      <c r="A18" s="10">
        <v>2016.0</v>
      </c>
      <c r="B18" s="16">
        <v>250573.0</v>
      </c>
      <c r="C18" s="16">
        <v>1007435.0</v>
      </c>
      <c r="D18" s="16">
        <v>96715.0</v>
      </c>
      <c r="E18" s="16">
        <v>369277.0</v>
      </c>
      <c r="F18" s="16">
        <v>1724000.0</v>
      </c>
      <c r="G18" s="16">
        <v>449889.0</v>
      </c>
      <c r="H18" s="10">
        <v>3.8320563516778585</v>
      </c>
      <c r="I18" s="16">
        <v>2313.0</v>
      </c>
      <c r="J18" s="16">
        <v>6267.0</v>
      </c>
      <c r="K18" s="16">
        <v>2065.0</v>
      </c>
    </row>
    <row r="19">
      <c r="A19" s="10">
        <v>2017.0</v>
      </c>
      <c r="B19" s="16">
        <v>249360.0</v>
      </c>
      <c r="C19" s="16">
        <v>1200161.0</v>
      </c>
      <c r="D19" s="16">
        <v>182403.0</v>
      </c>
      <c r="E19" s="16">
        <v>346076.0</v>
      </c>
      <c r="F19" s="16">
        <v>1978000.0</v>
      </c>
      <c r="G19" s="16">
        <v>475591.0</v>
      </c>
      <c r="H19" s="10">
        <v>4.159035810181438</v>
      </c>
      <c r="I19" s="16">
        <v>2470.0</v>
      </c>
      <c r="J19" s="16">
        <v>6548.0</v>
      </c>
      <c r="K19" s="16">
        <v>2376.0</v>
      </c>
    </row>
    <row r="20">
      <c r="A20" s="10">
        <v>2018.0</v>
      </c>
      <c r="B20" s="16">
        <v>252136.0</v>
      </c>
      <c r="C20" s="16">
        <v>1300470.0</v>
      </c>
      <c r="D20" s="16">
        <v>238148.0</v>
      </c>
      <c r="E20" s="16">
        <v>357246.0</v>
      </c>
      <c r="F20" s="16">
        <v>2148000.0</v>
      </c>
      <c r="G20" s="16">
        <v>489173.0</v>
      </c>
      <c r="H20" s="10">
        <v>4.391084544731618</v>
      </c>
      <c r="I20" s="16">
        <v>2684.0</v>
      </c>
      <c r="J20" s="16">
        <v>7013.0</v>
      </c>
      <c r="K20" s="16">
        <v>2571.0</v>
      </c>
    </row>
    <row r="21">
      <c r="A21" s="10">
        <v>2019.0</v>
      </c>
      <c r="B21" s="16">
        <v>276098.0</v>
      </c>
      <c r="C21" s="16">
        <v>1052173.0</v>
      </c>
      <c r="D21" s="16">
        <v>210360.0</v>
      </c>
      <c r="E21" s="16">
        <v>324369.0</v>
      </c>
      <c r="F21" s="16">
        <v>1863000.0</v>
      </c>
      <c r="G21" s="16">
        <v>479832.0</v>
      </c>
      <c r="H21" s="10">
        <v>3.8826089131195918</v>
      </c>
      <c r="I21" s="16">
        <v>2499.0</v>
      </c>
      <c r="J21" s="16">
        <v>6359.0</v>
      </c>
      <c r="K21" s="16">
        <v>2492.0</v>
      </c>
    </row>
    <row r="22">
      <c r="A22" s="10">
        <v>2020.0</v>
      </c>
      <c r="B22" s="16">
        <v>221100.0</v>
      </c>
      <c r="C22" s="16">
        <v>829968.0</v>
      </c>
      <c r="D22" s="16">
        <v>395846.0</v>
      </c>
      <c r="E22" s="16">
        <v>282086.0</v>
      </c>
      <c r="F22" s="16">
        <v>1729000.0</v>
      </c>
      <c r="G22" s="16">
        <v>498458.0</v>
      </c>
      <c r="H22" s="10">
        <v>3.4686974629758174</v>
      </c>
      <c r="I22" s="16">
        <v>2205.0</v>
      </c>
      <c r="J22" s="16">
        <v>6396.0</v>
      </c>
      <c r="K22" s="16">
        <v>2670.0</v>
      </c>
    </row>
    <row r="23">
      <c r="A23" s="10">
        <v>2021.0</v>
      </c>
      <c r="B23" s="16">
        <v>258890.0</v>
      </c>
      <c r="C23" s="16">
        <v>1197234.0</v>
      </c>
      <c r="D23" s="16">
        <v>249005.0</v>
      </c>
      <c r="E23" s="16">
        <v>284871.0</v>
      </c>
      <c r="F23" s="16">
        <v>1990000.0</v>
      </c>
      <c r="G23" s="16">
        <v>515250.0</v>
      </c>
      <c r="H23" s="10">
        <v>3.8622028141678797</v>
      </c>
      <c r="I23" s="16">
        <v>2334.0</v>
      </c>
      <c r="J23" s="16">
        <v>7234.0</v>
      </c>
      <c r="K23" s="16">
        <v>2060.0</v>
      </c>
    </row>
    <row r="24">
      <c r="A24" s="10">
        <v>2022.0</v>
      </c>
      <c r="B24" s="16">
        <v>268451.0</v>
      </c>
      <c r="C24" s="16">
        <v>943673.0</v>
      </c>
      <c r="D24" s="16">
        <v>314783.0</v>
      </c>
      <c r="E24" s="16">
        <v>296093.0</v>
      </c>
      <c r="F24" s="16">
        <v>1823000.0</v>
      </c>
      <c r="G24" s="16">
        <v>490357.0</v>
      </c>
      <c r="H24" s="10">
        <v>3.7176995535905473</v>
      </c>
      <c r="I24" s="16">
        <v>2639.0</v>
      </c>
      <c r="J24" s="16">
        <v>6950.0</v>
      </c>
      <c r="K24" s="16">
        <v>2147.0</v>
      </c>
    </row>
    <row r="25">
      <c r="A25" s="10">
        <v>2023.0</v>
      </c>
      <c r="B25" s="16">
        <v>278462.0</v>
      </c>
      <c r="C25" s="16">
        <v>910327.0</v>
      </c>
      <c r="D25" s="16">
        <v>314373.0</v>
      </c>
      <c r="E25" s="16">
        <v>272838.0</v>
      </c>
      <c r="F25" s="16">
        <v>1776000.0</v>
      </c>
      <c r="G25" s="16">
        <v>490080.0</v>
      </c>
      <c r="H25" s="10">
        <v>3.623898139079334</v>
      </c>
      <c r="I25" s="16">
        <v>2571.0</v>
      </c>
      <c r="J25" s="16">
        <v>6457.0</v>
      </c>
      <c r="K25" s="16">
        <v>2264.0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124</v>
      </c>
      <c r="B1" s="3" t="s">
        <v>125</v>
      </c>
      <c r="C1" s="3" t="s">
        <v>137</v>
      </c>
    </row>
    <row r="2">
      <c r="A2" s="3" t="s">
        <v>89</v>
      </c>
      <c r="B2" s="3">
        <v>1960.0</v>
      </c>
      <c r="C2" s="3">
        <v>0.0</v>
      </c>
    </row>
    <row r="3">
      <c r="A3" s="3" t="s">
        <v>89</v>
      </c>
      <c r="B3" s="3">
        <v>1961.0</v>
      </c>
      <c r="C3" s="3">
        <v>0.0</v>
      </c>
    </row>
    <row r="4">
      <c r="A4" s="3" t="s">
        <v>89</v>
      </c>
      <c r="B4" s="3">
        <v>1962.0</v>
      </c>
      <c r="C4" s="3">
        <v>1.0</v>
      </c>
    </row>
    <row r="5">
      <c r="A5" s="3" t="s">
        <v>89</v>
      </c>
      <c r="B5" s="3">
        <v>1963.0</v>
      </c>
      <c r="C5" s="3">
        <v>2.0</v>
      </c>
    </row>
    <row r="6">
      <c r="A6" s="3" t="s">
        <v>89</v>
      </c>
      <c r="B6" s="3">
        <v>1964.0</v>
      </c>
      <c r="C6" s="3">
        <v>4.0</v>
      </c>
    </row>
    <row r="7">
      <c r="A7" s="3" t="s">
        <v>89</v>
      </c>
      <c r="B7" s="3">
        <v>1965.0</v>
      </c>
      <c r="C7" s="3">
        <v>5.0</v>
      </c>
    </row>
    <row r="8">
      <c r="A8" s="3" t="s">
        <v>89</v>
      </c>
      <c r="B8" s="3">
        <v>1966.0</v>
      </c>
      <c r="C8" s="3">
        <v>5.0</v>
      </c>
    </row>
    <row r="9">
      <c r="A9" s="3" t="s">
        <v>89</v>
      </c>
      <c r="B9" s="3">
        <v>1967.0</v>
      </c>
      <c r="C9" s="3">
        <v>8.0</v>
      </c>
    </row>
    <row r="10">
      <c r="A10" s="3" t="s">
        <v>89</v>
      </c>
      <c r="B10" s="3">
        <v>1968.0</v>
      </c>
      <c r="C10" s="3">
        <v>11.0</v>
      </c>
    </row>
    <row r="11">
      <c r="A11" s="3" t="s">
        <v>89</v>
      </c>
      <c r="B11" s="3">
        <v>1969.0</v>
      </c>
      <c r="C11" s="3">
        <v>15.0</v>
      </c>
    </row>
    <row r="12">
      <c r="A12" s="3" t="s">
        <v>89</v>
      </c>
      <c r="B12" s="3">
        <v>1970.0</v>
      </c>
      <c r="C12" s="3">
        <v>19.0</v>
      </c>
    </row>
    <row r="13">
      <c r="A13" s="3" t="s">
        <v>89</v>
      </c>
      <c r="B13" s="3">
        <v>1971.0</v>
      </c>
      <c r="C13" s="3">
        <v>23.0</v>
      </c>
    </row>
    <row r="14">
      <c r="A14" s="3" t="s">
        <v>89</v>
      </c>
      <c r="B14" s="3">
        <v>1972.0</v>
      </c>
      <c r="C14" s="3">
        <v>27.0</v>
      </c>
    </row>
    <row r="15">
      <c r="A15" s="3" t="s">
        <v>89</v>
      </c>
      <c r="B15" s="3">
        <v>1973.0</v>
      </c>
      <c r="C15" s="3">
        <v>31.0</v>
      </c>
    </row>
    <row r="16">
      <c r="A16" s="3" t="s">
        <v>89</v>
      </c>
      <c r="B16" s="3">
        <v>1974.0</v>
      </c>
      <c r="C16" s="3">
        <v>36.0</v>
      </c>
    </row>
    <row r="17">
      <c r="A17" s="3" t="s">
        <v>89</v>
      </c>
      <c r="B17" s="3">
        <v>1975.0</v>
      </c>
      <c r="C17" s="3">
        <v>42.0</v>
      </c>
    </row>
    <row r="18">
      <c r="A18" s="3" t="s">
        <v>89</v>
      </c>
      <c r="B18" s="3">
        <v>1976.0</v>
      </c>
      <c r="C18" s="3">
        <v>49.0</v>
      </c>
    </row>
    <row r="19">
      <c r="A19" s="3" t="s">
        <v>89</v>
      </c>
      <c r="B19" s="3">
        <v>1977.0</v>
      </c>
      <c r="C19" s="3">
        <v>57.0</v>
      </c>
    </row>
    <row r="20">
      <c r="A20" s="3" t="s">
        <v>89</v>
      </c>
      <c r="B20" s="3">
        <v>1978.0</v>
      </c>
      <c r="C20" s="3">
        <v>67.0</v>
      </c>
    </row>
    <row r="21">
      <c r="A21" s="3" t="s">
        <v>89</v>
      </c>
      <c r="B21" s="3">
        <v>1979.0</v>
      </c>
      <c r="C21" s="3">
        <v>78.0</v>
      </c>
    </row>
    <row r="22">
      <c r="A22" s="3" t="s">
        <v>89</v>
      </c>
      <c r="B22" s="3">
        <v>1980.0</v>
      </c>
      <c r="C22" s="3">
        <v>90.0</v>
      </c>
    </row>
    <row r="23">
      <c r="A23" s="3" t="s">
        <v>89</v>
      </c>
      <c r="B23" s="3">
        <v>1981.0</v>
      </c>
      <c r="C23" s="3">
        <v>105.0</v>
      </c>
    </row>
    <row r="24">
      <c r="A24" s="3" t="s">
        <v>89</v>
      </c>
      <c r="B24" s="3">
        <v>1982.0</v>
      </c>
      <c r="C24" s="3">
        <v>123.0</v>
      </c>
    </row>
    <row r="25">
      <c r="A25" s="3" t="s">
        <v>89</v>
      </c>
      <c r="B25" s="3">
        <v>1983.0</v>
      </c>
      <c r="C25" s="3">
        <v>143.0</v>
      </c>
    </row>
    <row r="26">
      <c r="A26" s="3" t="s">
        <v>89</v>
      </c>
      <c r="B26" s="3">
        <v>1984.0</v>
      </c>
      <c r="C26" s="3">
        <v>150.0</v>
      </c>
    </row>
    <row r="27">
      <c r="A27" s="3" t="s">
        <v>89</v>
      </c>
      <c r="B27" s="3">
        <v>1985.0</v>
      </c>
      <c r="C27" s="3">
        <v>270.0</v>
      </c>
    </row>
    <row r="28">
      <c r="A28" s="3" t="s">
        <v>89</v>
      </c>
      <c r="B28" s="3">
        <v>1986.0</v>
      </c>
      <c r="C28" s="3">
        <v>270.0</v>
      </c>
    </row>
    <row r="29">
      <c r="A29" s="3" t="s">
        <v>89</v>
      </c>
      <c r="B29" s="3">
        <v>1987.0</v>
      </c>
      <c r="C29" s="3">
        <v>353.0</v>
      </c>
    </row>
    <row r="30">
      <c r="A30" s="3" t="s">
        <v>89</v>
      </c>
      <c r="B30" s="3">
        <v>1988.0</v>
      </c>
      <c r="C30" s="3">
        <v>353.0</v>
      </c>
    </row>
    <row r="31">
      <c r="A31" s="3" t="s">
        <v>89</v>
      </c>
      <c r="B31" s="3">
        <v>1989.0</v>
      </c>
      <c r="C31" s="3">
        <v>300.0</v>
      </c>
    </row>
    <row r="32">
      <c r="A32" s="3" t="s">
        <v>89</v>
      </c>
      <c r="B32" s="3">
        <v>1990.0</v>
      </c>
      <c r="C32" s="3">
        <v>300.0</v>
      </c>
    </row>
    <row r="33">
      <c r="A33" s="3" t="s">
        <v>89</v>
      </c>
      <c r="B33" s="3">
        <v>1991.0</v>
      </c>
      <c r="C33" s="3">
        <v>350.0</v>
      </c>
    </row>
    <row r="34">
      <c r="A34" s="3" t="s">
        <v>89</v>
      </c>
      <c r="B34" s="3">
        <v>1992.0</v>
      </c>
      <c r="C34" s="3">
        <v>402.0</v>
      </c>
    </row>
    <row r="35">
      <c r="A35" s="3" t="s">
        <v>89</v>
      </c>
      <c r="B35" s="3">
        <v>1993.0</v>
      </c>
      <c r="C35" s="3">
        <v>707.0</v>
      </c>
    </row>
    <row r="36">
      <c r="A36" s="3" t="s">
        <v>89</v>
      </c>
      <c r="B36" s="3">
        <v>1994.0</v>
      </c>
      <c r="C36" s="3">
        <v>763.0</v>
      </c>
    </row>
    <row r="37">
      <c r="A37" s="3" t="s">
        <v>89</v>
      </c>
      <c r="B37" s="3">
        <v>1995.0</v>
      </c>
      <c r="C37" s="3">
        <v>1474.0</v>
      </c>
    </row>
    <row r="38">
      <c r="A38" s="3" t="s">
        <v>89</v>
      </c>
      <c r="B38" s="3">
        <v>1996.0</v>
      </c>
      <c r="C38" s="3">
        <v>1322.0</v>
      </c>
    </row>
    <row r="39">
      <c r="A39" s="3" t="s">
        <v>89</v>
      </c>
      <c r="B39" s="3">
        <v>1997.0</v>
      </c>
      <c r="C39" s="3">
        <v>1314.0</v>
      </c>
    </row>
    <row r="40">
      <c r="A40" s="3" t="s">
        <v>89</v>
      </c>
      <c r="B40" s="3">
        <v>1998.0</v>
      </c>
      <c r="C40" s="3">
        <v>1040.0</v>
      </c>
    </row>
    <row r="41">
      <c r="A41" s="3" t="s">
        <v>89</v>
      </c>
      <c r="B41" s="3">
        <v>1999.0</v>
      </c>
      <c r="C41" s="3">
        <v>1218.0</v>
      </c>
    </row>
    <row r="42">
      <c r="A42" s="3" t="s">
        <v>89</v>
      </c>
      <c r="B42" s="3">
        <v>2000.0</v>
      </c>
      <c r="C42" s="3">
        <v>1784.0</v>
      </c>
    </row>
    <row r="43">
      <c r="A43" s="3" t="s">
        <v>89</v>
      </c>
      <c r="B43" s="3">
        <v>2001.0</v>
      </c>
      <c r="C43" s="3">
        <v>1340.0</v>
      </c>
    </row>
    <row r="44">
      <c r="A44" s="3" t="s">
        <v>89</v>
      </c>
      <c r="B44" s="3">
        <v>2002.0</v>
      </c>
      <c r="C44" s="3">
        <v>1457.0</v>
      </c>
    </row>
    <row r="45">
      <c r="A45" s="3" t="s">
        <v>89</v>
      </c>
      <c r="B45" s="3">
        <v>2003.0</v>
      </c>
      <c r="C45" s="3">
        <v>1647.0</v>
      </c>
    </row>
    <row r="46">
      <c r="A46" s="3" t="s">
        <v>89</v>
      </c>
      <c r="B46" s="3">
        <v>2004.0</v>
      </c>
      <c r="C46" s="3">
        <v>1848.0</v>
      </c>
    </row>
    <row r="47">
      <c r="A47" s="3" t="s">
        <v>89</v>
      </c>
      <c r="B47" s="3">
        <v>2005.0</v>
      </c>
      <c r="C47" s="3">
        <v>2057.0</v>
      </c>
    </row>
    <row r="48">
      <c r="A48" s="3" t="s">
        <v>89</v>
      </c>
      <c r="B48" s="3">
        <v>2006.0</v>
      </c>
      <c r="C48" s="3">
        <v>2528.0</v>
      </c>
    </row>
    <row r="49">
      <c r="A49" s="3" t="s">
        <v>89</v>
      </c>
      <c r="B49" s="3">
        <v>2007.0</v>
      </c>
      <c r="C49" s="3">
        <v>2957.0</v>
      </c>
    </row>
    <row r="50">
      <c r="A50" s="3" t="s">
        <v>89</v>
      </c>
      <c r="B50" s="3">
        <v>2008.0</v>
      </c>
      <c r="C50" s="3">
        <v>2700.0</v>
      </c>
    </row>
    <row r="51">
      <c r="A51" s="3" t="s">
        <v>89</v>
      </c>
      <c r="B51" s="3">
        <v>2009.0</v>
      </c>
      <c r="C51" s="3">
        <v>2582.95</v>
      </c>
    </row>
    <row r="52">
      <c r="A52" s="3" t="s">
        <v>89</v>
      </c>
      <c r="B52" s="3">
        <v>2010.0</v>
      </c>
      <c r="C52" s="3">
        <v>2654.35</v>
      </c>
    </row>
    <row r="53">
      <c r="A53" s="3" t="s">
        <v>89</v>
      </c>
      <c r="B53" s="3">
        <v>2011.0</v>
      </c>
      <c r="C53" s="3">
        <v>3193.25</v>
      </c>
    </row>
    <row r="54">
      <c r="A54" s="3" t="s">
        <v>89</v>
      </c>
      <c r="B54" s="3">
        <v>2012.0</v>
      </c>
      <c r="C54" s="3">
        <v>2958.42</v>
      </c>
    </row>
    <row r="55">
      <c r="A55" s="3" t="s">
        <v>89</v>
      </c>
      <c r="B55" s="3">
        <v>2013.0</v>
      </c>
      <c r="C55" s="3">
        <v>3825.12</v>
      </c>
    </row>
    <row r="56">
      <c r="A56" s="3" t="s">
        <v>89</v>
      </c>
      <c r="B56" s="3">
        <v>2014.0</v>
      </c>
      <c r="C56" s="3">
        <v>4002.71</v>
      </c>
    </row>
    <row r="57">
      <c r="A57" s="3" t="s">
        <v>89</v>
      </c>
      <c r="B57" s="3">
        <v>2015.0</v>
      </c>
      <c r="C57" s="3">
        <v>3662.65</v>
      </c>
    </row>
    <row r="58">
      <c r="A58" s="3" t="s">
        <v>89</v>
      </c>
      <c r="B58" s="3">
        <v>2016.0</v>
      </c>
      <c r="C58" s="3">
        <v>3673.48</v>
      </c>
    </row>
    <row r="59">
      <c r="A59" s="3" t="s">
        <v>89</v>
      </c>
      <c r="B59" s="3">
        <v>2017.0</v>
      </c>
      <c r="C59" s="3">
        <v>3567.76</v>
      </c>
    </row>
    <row r="60">
      <c r="A60" s="3" t="s">
        <v>89</v>
      </c>
      <c r="B60" s="3">
        <v>2018.0</v>
      </c>
      <c r="C60" s="3">
        <v>3205.31</v>
      </c>
    </row>
    <row r="61">
      <c r="A61" s="3" t="s">
        <v>89</v>
      </c>
      <c r="B61" s="3">
        <v>2019.0</v>
      </c>
      <c r="C61" s="3">
        <v>2592.19</v>
      </c>
    </row>
    <row r="62">
      <c r="A62" s="3" t="s">
        <v>89</v>
      </c>
      <c r="B62" s="3">
        <v>2020.0</v>
      </c>
      <c r="C62" s="3">
        <v>2084.5</v>
      </c>
    </row>
    <row r="63">
      <c r="A63" s="3" t="s">
        <v>89</v>
      </c>
      <c r="B63" s="3">
        <v>2021.0</v>
      </c>
      <c r="C63" s="3">
        <v>3700.0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125</v>
      </c>
      <c r="B1" s="17" t="s">
        <v>138</v>
      </c>
      <c r="C1" s="17" t="s">
        <v>57</v>
      </c>
      <c r="D1" s="17" t="s">
        <v>139</v>
      </c>
      <c r="E1" s="17" t="s">
        <v>140</v>
      </c>
    </row>
    <row r="2">
      <c r="A2" s="10">
        <v>1996.0</v>
      </c>
      <c r="B2" s="16">
        <v>8452.75</v>
      </c>
      <c r="C2" s="16">
        <v>90.0</v>
      </c>
      <c r="D2" s="16">
        <v>416.75</v>
      </c>
      <c r="E2" s="16">
        <v>6243.0</v>
      </c>
    </row>
    <row r="3">
      <c r="A3" s="10">
        <v>1997.0</v>
      </c>
      <c r="B3" s="16">
        <v>9482.0</v>
      </c>
      <c r="C3" s="16">
        <v>46.5</v>
      </c>
      <c r="D3" s="16">
        <v>428.5</v>
      </c>
      <c r="E3" s="16">
        <v>6702.5</v>
      </c>
    </row>
    <row r="4">
      <c r="A4" s="10">
        <v>1998.0</v>
      </c>
      <c r="B4" s="16">
        <v>9333.5</v>
      </c>
      <c r="C4" s="16">
        <v>66.75</v>
      </c>
      <c r="D4" s="16">
        <v>478.5</v>
      </c>
      <c r="E4" s="16">
        <v>6568.25</v>
      </c>
    </row>
    <row r="5">
      <c r="A5" s="10">
        <v>1999.0</v>
      </c>
      <c r="B5" s="16">
        <v>8574.5</v>
      </c>
      <c r="C5" s="16">
        <v>86.0</v>
      </c>
      <c r="D5" s="16">
        <v>491.25</v>
      </c>
      <c r="E5" s="16">
        <v>6008.0</v>
      </c>
    </row>
    <row r="6">
      <c r="A6" s="10">
        <v>2000.0</v>
      </c>
      <c r="B6" s="16">
        <v>8361.5</v>
      </c>
      <c r="C6" s="16">
        <v>74.75</v>
      </c>
      <c r="D6" s="16">
        <v>508.5</v>
      </c>
      <c r="E6" s="16">
        <v>5584.5</v>
      </c>
    </row>
    <row r="7">
      <c r="A7" s="10">
        <v>2001.0</v>
      </c>
      <c r="B7" s="16">
        <v>9822.75</v>
      </c>
      <c r="C7" s="16">
        <v>65.25</v>
      </c>
      <c r="D7" s="16">
        <v>412.0</v>
      </c>
      <c r="E7" s="16">
        <v>5836.25</v>
      </c>
    </row>
    <row r="8">
      <c r="A8" s="10">
        <v>2002.0</v>
      </c>
      <c r="B8" s="16">
        <v>11757.75</v>
      </c>
      <c r="C8" s="16">
        <v>56.0</v>
      </c>
      <c r="D8" s="16">
        <v>566.5</v>
      </c>
      <c r="E8" s="16">
        <v>6480.0</v>
      </c>
    </row>
    <row r="9">
      <c r="A9" s="10">
        <v>2003.0</v>
      </c>
      <c r="B9" s="16">
        <v>13327.5</v>
      </c>
      <c r="C9" s="16">
        <v>54.5</v>
      </c>
      <c r="D9" s="16">
        <v>529.0</v>
      </c>
      <c r="E9" s="16">
        <v>7696.0</v>
      </c>
    </row>
    <row r="10">
      <c r="A10" s="10">
        <v>2004.0</v>
      </c>
      <c r="B10" s="16">
        <v>14411.75</v>
      </c>
      <c r="C10" s="16">
        <v>56.75</v>
      </c>
      <c r="D10" s="16">
        <v>402.75</v>
      </c>
      <c r="E10" s="16">
        <v>8310.75</v>
      </c>
    </row>
    <row r="11">
      <c r="A11" s="10">
        <v>2005.0</v>
      </c>
      <c r="B11" s="16">
        <v>14692.75</v>
      </c>
      <c r="C11" s="16">
        <v>65.75</v>
      </c>
      <c r="D11" s="16">
        <v>323.25</v>
      </c>
      <c r="E11" s="16">
        <v>8634.5</v>
      </c>
    </row>
    <row r="12">
      <c r="A12" s="10">
        <v>2006.0</v>
      </c>
      <c r="B12" s="16">
        <v>15599.75</v>
      </c>
      <c r="C12" s="16">
        <v>95.25</v>
      </c>
      <c r="D12" s="16">
        <v>316.75</v>
      </c>
      <c r="E12" s="16">
        <v>9400.0</v>
      </c>
    </row>
    <row r="13">
      <c r="A13" s="10">
        <v>2007.0</v>
      </c>
      <c r="B13" s="16">
        <v>15361.5</v>
      </c>
      <c r="C13" s="16">
        <v>108.0</v>
      </c>
      <c r="D13" s="16">
        <v>306.25</v>
      </c>
      <c r="E13" s="16">
        <v>9425.25</v>
      </c>
    </row>
    <row r="14">
      <c r="A14" s="10">
        <v>2008.0</v>
      </c>
      <c r="B14" s="16">
        <v>14575.25</v>
      </c>
      <c r="C14" s="16">
        <v>93.5</v>
      </c>
      <c r="D14" s="16">
        <v>344.75</v>
      </c>
      <c r="E14" s="16">
        <v>9542.5</v>
      </c>
    </row>
    <row r="15">
      <c r="A15" s="10">
        <v>2009.0</v>
      </c>
      <c r="B15" s="16">
        <v>13604.0</v>
      </c>
      <c r="C15" s="16">
        <v>111.25</v>
      </c>
      <c r="D15" s="16">
        <v>404.75</v>
      </c>
      <c r="E15" s="16">
        <v>9352.5</v>
      </c>
    </row>
    <row r="16">
      <c r="A16" s="10">
        <v>2010.0</v>
      </c>
      <c r="B16" s="16">
        <v>13455.0</v>
      </c>
      <c r="C16" s="16">
        <v>89.75</v>
      </c>
      <c r="D16" s="16">
        <v>416.5</v>
      </c>
      <c r="E16" s="16">
        <v>9546.75</v>
      </c>
    </row>
    <row r="17">
      <c r="A17" s="10">
        <v>2011.0</v>
      </c>
      <c r="B17" s="16">
        <v>13962.75</v>
      </c>
      <c r="C17" s="16">
        <v>71.25</v>
      </c>
      <c r="D17" s="16">
        <v>471.5</v>
      </c>
      <c r="E17" s="16">
        <v>9743.0</v>
      </c>
    </row>
    <row r="18">
      <c r="A18" s="10">
        <v>2012.0</v>
      </c>
      <c r="B18" s="16">
        <v>13016.75</v>
      </c>
      <c r="C18" s="16">
        <v>76.5</v>
      </c>
      <c r="D18" s="16">
        <v>415.5</v>
      </c>
      <c r="E18" s="16">
        <v>9200.25</v>
      </c>
    </row>
    <row r="19">
      <c r="A19" s="10">
        <v>2013.0</v>
      </c>
      <c r="B19" s="16">
        <v>12744.25</v>
      </c>
      <c r="C19" s="16">
        <v>81.25</v>
      </c>
      <c r="D19" s="16">
        <v>395.5</v>
      </c>
      <c r="E19" s="16">
        <v>8818.75</v>
      </c>
    </row>
    <row r="20">
      <c r="A20" s="10">
        <v>2014.0</v>
      </c>
      <c r="B20" s="16">
        <v>12601.25</v>
      </c>
      <c r="C20" s="16">
        <v>77.75</v>
      </c>
      <c r="D20" s="16">
        <v>372.0</v>
      </c>
      <c r="E20" s="16">
        <v>9388.25</v>
      </c>
    </row>
    <row r="21">
      <c r="A21" s="10">
        <v>2015.0</v>
      </c>
      <c r="B21" s="16">
        <v>12612.0</v>
      </c>
      <c r="C21" s="16">
        <v>80.0</v>
      </c>
      <c r="D21" s="16">
        <v>330.0</v>
      </c>
      <c r="E21" s="16">
        <v>9421.5</v>
      </c>
    </row>
    <row r="22">
      <c r="A22" s="10">
        <v>2016.0</v>
      </c>
      <c r="B22" s="16">
        <v>11847.25</v>
      </c>
      <c r="C22" s="16">
        <v>76.0</v>
      </c>
      <c r="D22" s="16">
        <v>320.0</v>
      </c>
      <c r="E22" s="16">
        <v>9782.25</v>
      </c>
    </row>
    <row r="23">
      <c r="A23" s="10">
        <v>2017.0</v>
      </c>
      <c r="B23" s="16">
        <v>11790.25</v>
      </c>
      <c r="C23" s="16">
        <v>72.5</v>
      </c>
      <c r="D23" s="16">
        <v>325.25</v>
      </c>
      <c r="E23" s="16">
        <v>10415.5</v>
      </c>
    </row>
    <row r="24">
      <c r="A24" s="10">
        <v>2018.0</v>
      </c>
      <c r="B24" s="16">
        <v>12080.5</v>
      </c>
      <c r="C24" s="16">
        <v>65.0</v>
      </c>
      <c r="D24" s="16">
        <v>358.75</v>
      </c>
      <c r="E24" s="16">
        <v>10796.75</v>
      </c>
    </row>
    <row r="25">
      <c r="A25" s="10">
        <v>2019.0</v>
      </c>
      <c r="B25" s="16">
        <v>12089.0</v>
      </c>
      <c r="C25" s="16">
        <v>61.75</v>
      </c>
      <c r="D25" s="16">
        <v>391.75</v>
      </c>
      <c r="E25" s="16">
        <v>10685.25</v>
      </c>
    </row>
    <row r="26">
      <c r="A26" s="10">
        <v>2020.0</v>
      </c>
      <c r="B26" s="16">
        <v>11905.5</v>
      </c>
      <c r="C26" s="16">
        <v>62.75</v>
      </c>
      <c r="D26" s="16">
        <v>346.5</v>
      </c>
      <c r="E26" s="16">
        <v>11129.0</v>
      </c>
    </row>
    <row r="27">
      <c r="A27" s="10">
        <v>2021.0</v>
      </c>
      <c r="B27" s="16">
        <v>12536.5</v>
      </c>
      <c r="C27" s="16">
        <v>102.5</v>
      </c>
      <c r="D27" s="16">
        <v>304.75</v>
      </c>
      <c r="E27" s="16">
        <v>11873.25</v>
      </c>
    </row>
    <row r="28">
      <c r="A28" s="10">
        <v>2022.0</v>
      </c>
      <c r="B28" s="16">
        <v>12329.25</v>
      </c>
      <c r="C28" s="16">
        <v>209.5</v>
      </c>
      <c r="D28" s="16">
        <v>332.75</v>
      </c>
      <c r="E28" s="16">
        <v>11914.0</v>
      </c>
    </row>
  </sheetData>
  <drawing r:id="rId1"/>
</worksheet>
</file>