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6760" windowHeight="16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9" i="1"/>
  <c r="F13" i="1"/>
  <c r="D37" i="1"/>
  <c r="D38" i="1"/>
  <c r="E37" i="1"/>
  <c r="E38" i="1"/>
  <c r="F37" i="1"/>
  <c r="F38" i="1"/>
  <c r="G37" i="1"/>
  <c r="G38" i="1"/>
  <c r="H37" i="1"/>
  <c r="H38" i="1"/>
  <c r="I37" i="1"/>
  <c r="I38" i="1"/>
  <c r="J37" i="1"/>
  <c r="J38" i="1"/>
  <c r="K37" i="1"/>
  <c r="K38" i="1"/>
  <c r="L37" i="1"/>
  <c r="L38" i="1"/>
  <c r="M37" i="1"/>
  <c r="M38" i="1"/>
  <c r="N37" i="1"/>
  <c r="N38" i="1"/>
  <c r="C37" i="1"/>
  <c r="C38" i="1"/>
  <c r="D32" i="1"/>
  <c r="E32" i="1"/>
  <c r="F32" i="1"/>
  <c r="G32" i="1"/>
  <c r="H32" i="1"/>
  <c r="I32" i="1"/>
  <c r="J32" i="1"/>
  <c r="K32" i="1"/>
  <c r="L32" i="1"/>
  <c r="M32" i="1"/>
  <c r="N32" i="1"/>
  <c r="C32" i="1"/>
  <c r="D18" i="1"/>
  <c r="D19" i="1"/>
  <c r="D13" i="1"/>
  <c r="E18" i="1"/>
  <c r="E19" i="1"/>
  <c r="E13" i="1"/>
  <c r="G18" i="1"/>
  <c r="G19" i="1"/>
  <c r="G13" i="1"/>
  <c r="H18" i="1"/>
  <c r="H19" i="1"/>
  <c r="H13" i="1"/>
  <c r="I18" i="1"/>
  <c r="I19" i="1"/>
  <c r="I13" i="1"/>
  <c r="J18" i="1"/>
  <c r="J19" i="1"/>
  <c r="J13" i="1"/>
  <c r="K18" i="1"/>
  <c r="K19" i="1"/>
  <c r="K13" i="1"/>
  <c r="L18" i="1"/>
  <c r="L19" i="1"/>
  <c r="L13" i="1"/>
  <c r="M18" i="1"/>
  <c r="M19" i="1"/>
  <c r="M13" i="1"/>
  <c r="N18" i="1"/>
  <c r="N19" i="1"/>
  <c r="N13" i="1"/>
  <c r="C18" i="1"/>
  <c r="C19" i="1"/>
  <c r="C13" i="1"/>
</calcChain>
</file>

<file path=xl/sharedStrings.xml><?xml version="1.0" encoding="utf-8"?>
<sst xmlns="http://schemas.openxmlformats.org/spreadsheetml/2006/main" count="55" uniqueCount="20">
  <si>
    <t>NAB</t>
  </si>
  <si>
    <t>ADCC</t>
  </si>
  <si>
    <t>BOTH</t>
  </si>
  <si>
    <t>alpha</t>
  </si>
  <si>
    <t>deltas</t>
  </si>
  <si>
    <t>beta</t>
  </si>
  <si>
    <t>deltai</t>
  </si>
  <si>
    <t>pi</t>
  </si>
  <si>
    <t>c</t>
  </si>
  <si>
    <t>IC50</t>
  </si>
  <si>
    <t>EC50</t>
  </si>
  <si>
    <t>m</t>
  </si>
  <si>
    <t>h</t>
  </si>
  <si>
    <t>S0</t>
  </si>
  <si>
    <t>I0</t>
  </si>
  <si>
    <t>V0</t>
  </si>
  <si>
    <t>S0 and I0 were calculated given the fitted parameters and the equilibrium equations.</t>
  </si>
  <si>
    <t>The objective funtion that was being minimized was a vector of the residuals.</t>
  </si>
  <si>
    <t>These fits were obtained by pegging deltai, beta, and V0. I calculated c for each patient such that their viral equilibrium is equal to their initial viral load.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</si>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</sst>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color theme="1" tint="0.34998626667073579"/>
      <name val="Calibri"/>
      <scheme val="minor"/>
    </font>
    <font>
      <sz val="12"/>
      <color rgb="FF65676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3" fillId="0" borderId="0" xfId="0" applyFont="1" applyBorder="1"/>
    <xf numFmtId="0" fontId="4" fillId="0" borderId="0" xfId="0" applyFont="1" applyFill="1" applyBorder="1"/>
    <xf numFmtId="0" fontId="5" fillId="0" borderId="4" xfId="0" applyFont="1" applyBorder="1"/>
    <xf numFmtId="0" fontId="5" fillId="0" borderId="0" xfId="0" applyFont="1" applyFill="1" applyBorder="1"/>
    <xf numFmtId="0" fontId="5" fillId="0" borderId="5" xfId="0" applyFont="1" applyBorder="1"/>
    <xf numFmtId="0" fontId="0" fillId="2" borderId="0" xfId="0" applyFill="1"/>
    <xf numFmtId="0" fontId="0" fillId="2" borderId="0" xfId="0" applyFill="1" applyBorder="1"/>
    <xf numFmtId="0" fontId="0" fillId="2" borderId="4" xfId="0" applyFill="1" applyBorder="1"/>
    <xf numFmtId="0" fontId="0" fillId="0" borderId="5" xfId="0" applyFill="1" applyBorder="1"/>
    <xf numFmtId="0" fontId="5" fillId="0" borderId="0" xfId="0" applyFont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9"/>
  <sheetViews>
    <sheetView tabSelected="1" zoomScale="125" zoomScaleNormal="125" zoomScalePageLayoutView="125" workbookViewId="0">
      <selection activeCell="A3" sqref="A3"/>
    </sheetView>
  </sheetViews>
  <sheetFormatPr baseColWidth="10" defaultRowHeight="15" x14ac:dyDescent="0"/>
  <sheetData>
    <row r="2" spans="2:14">
      <c r="B2" t="s">
        <v>18</v>
      </c>
    </row>
    <row r="3" spans="2:14">
      <c r="B3" t="s">
        <v>17</v>
      </c>
    </row>
    <row r="4" spans="2:14">
      <c r="B4" t="s">
        <v>16</v>
      </c>
    </row>
    <row r="6" spans="2:14">
      <c r="D6" s="10">
        <v>20</v>
      </c>
      <c r="G6" s="10">
        <v>21</v>
      </c>
      <c r="J6" s="10">
        <v>22</v>
      </c>
      <c r="M6" s="10">
        <v>23</v>
      </c>
    </row>
    <row r="7" spans="2:14">
      <c r="C7" s="10" t="s">
        <v>0</v>
      </c>
      <c r="D7" s="10" t="s">
        <v>1</v>
      </c>
      <c r="E7" s="10" t="s">
        <v>2</v>
      </c>
      <c r="F7" s="10" t="s">
        <v>0</v>
      </c>
      <c r="G7" s="10" t="s">
        <v>1</v>
      </c>
      <c r="H7" s="10" t="s">
        <v>2</v>
      </c>
      <c r="I7" s="10" t="s">
        <v>0</v>
      </c>
      <c r="J7" s="10" t="s">
        <v>1</v>
      </c>
      <c r="K7" s="10" t="s">
        <v>2</v>
      </c>
      <c r="L7" s="10" t="s">
        <v>0</v>
      </c>
      <c r="M7" s="10" t="s">
        <v>1</v>
      </c>
      <c r="N7" s="10" t="s">
        <v>2</v>
      </c>
    </row>
    <row r="8" spans="2:14">
      <c r="B8" t="s">
        <v>3</v>
      </c>
      <c r="C8" s="1">
        <v>1.4022539999999999</v>
      </c>
      <c r="D8" s="2">
        <v>0.53382410000000002</v>
      </c>
      <c r="E8" s="3"/>
      <c r="F8" s="1">
        <v>0.50078120000000004</v>
      </c>
      <c r="G8" s="2">
        <v>0.2211467</v>
      </c>
      <c r="H8" s="3"/>
      <c r="I8" s="1"/>
      <c r="J8" s="2"/>
      <c r="K8" s="3"/>
      <c r="L8" s="1">
        <v>0.85149940000000002</v>
      </c>
      <c r="M8" s="2">
        <v>0.23530000000000001</v>
      </c>
      <c r="N8" s="3"/>
    </row>
    <row r="9" spans="2:14">
      <c r="B9" t="s">
        <v>4</v>
      </c>
      <c r="C9" s="4">
        <v>1E-3</v>
      </c>
      <c r="D9" s="5">
        <v>1.904204E-2</v>
      </c>
      <c r="E9" s="6"/>
      <c r="F9" s="4">
        <v>2.1882809999999999E-2</v>
      </c>
      <c r="G9" s="11">
        <v>7.324372E-3</v>
      </c>
      <c r="H9" s="6"/>
      <c r="I9" s="4"/>
      <c r="J9" s="5"/>
      <c r="K9" s="6"/>
      <c r="L9" s="4">
        <v>8.141779E-3</v>
      </c>
      <c r="M9" s="5">
        <v>1.55E-2</v>
      </c>
      <c r="N9" s="6"/>
    </row>
    <row r="10" spans="2:14">
      <c r="B10" t="s">
        <v>5</v>
      </c>
      <c r="C10" s="14">
        <v>1E-3</v>
      </c>
      <c r="D10" s="15">
        <v>1E-3</v>
      </c>
      <c r="E10" s="16">
        <v>1E-3</v>
      </c>
      <c r="F10" s="14">
        <v>1E-3</v>
      </c>
      <c r="G10" s="12">
        <v>1E-3</v>
      </c>
      <c r="H10" s="16">
        <v>1E-3</v>
      </c>
      <c r="I10" s="21">
        <v>1E-3</v>
      </c>
      <c r="J10" s="21">
        <v>1E-3</v>
      </c>
      <c r="K10" s="16">
        <v>1E-3</v>
      </c>
      <c r="L10" s="21">
        <v>1E-3</v>
      </c>
      <c r="M10" s="13">
        <v>1E-3</v>
      </c>
      <c r="N10" s="16">
        <v>1E-3</v>
      </c>
    </row>
    <row r="11" spans="2:14">
      <c r="B11" t="s">
        <v>6</v>
      </c>
      <c r="C11" s="14">
        <v>1</v>
      </c>
      <c r="D11" s="15">
        <v>1</v>
      </c>
      <c r="E11" s="16">
        <v>1</v>
      </c>
      <c r="F11" s="14">
        <v>1</v>
      </c>
      <c r="G11" s="12">
        <v>1</v>
      </c>
      <c r="H11" s="16">
        <v>1</v>
      </c>
      <c r="I11" s="21">
        <v>1</v>
      </c>
      <c r="J11" s="21">
        <v>1</v>
      </c>
      <c r="K11" s="16">
        <v>1</v>
      </c>
      <c r="L11" s="21">
        <v>1</v>
      </c>
      <c r="M11" s="13">
        <v>1</v>
      </c>
      <c r="N11" s="16">
        <v>1</v>
      </c>
    </row>
    <row r="12" spans="2:14">
      <c r="B12" t="s">
        <v>7</v>
      </c>
      <c r="C12" s="4">
        <v>7000</v>
      </c>
      <c r="D12" s="11">
        <v>2526.6350000000002</v>
      </c>
      <c r="E12" s="6"/>
      <c r="F12" s="4">
        <v>1929.6880000000001</v>
      </c>
      <c r="G12" s="11">
        <v>4143.33</v>
      </c>
      <c r="H12" s="6"/>
      <c r="I12" s="4"/>
      <c r="J12" s="5"/>
      <c r="K12" s="6"/>
      <c r="L12" s="4">
        <v>2763.1880000000001</v>
      </c>
      <c r="M12" s="5">
        <v>321.47489999999999</v>
      </c>
      <c r="N12" s="6"/>
    </row>
    <row r="13" spans="2:14">
      <c r="B13" t="s">
        <v>8</v>
      </c>
      <c r="C13" s="4">
        <f>C12*C19/C20</f>
        <v>2158.7371893556187</v>
      </c>
      <c r="D13" s="5">
        <f t="shared" ref="D13:N13" si="0">D12*D19/D20</f>
        <v>59.709427886421921</v>
      </c>
      <c r="E13" s="5">
        <f t="shared" si="0"/>
        <v>0</v>
      </c>
      <c r="F13" s="4">
        <f t="shared" si="0"/>
        <v>33.986000197145579</v>
      </c>
      <c r="G13" s="5">
        <f t="shared" si="0"/>
        <v>66.036698440301279</v>
      </c>
      <c r="H13" s="5">
        <f t="shared" si="0"/>
        <v>0</v>
      </c>
      <c r="I13" s="4">
        <f t="shared" si="0"/>
        <v>0</v>
      </c>
      <c r="J13" s="5">
        <f t="shared" si="0"/>
        <v>0</v>
      </c>
      <c r="K13" s="6">
        <f t="shared" si="0"/>
        <v>0</v>
      </c>
      <c r="L13" s="4">
        <f t="shared" si="0"/>
        <v>65.292134355891136</v>
      </c>
      <c r="M13" s="5">
        <f t="shared" si="0"/>
        <v>1.7431682714200116</v>
      </c>
      <c r="N13" s="6">
        <f t="shared" si="0"/>
        <v>0</v>
      </c>
    </row>
    <row r="14" spans="2:14">
      <c r="B14" t="s">
        <v>9</v>
      </c>
      <c r="C14" s="4">
        <v>270</v>
      </c>
      <c r="D14" s="17" t="s">
        <v>19</v>
      </c>
      <c r="E14" s="6"/>
      <c r="F14" s="4">
        <v>1293.75</v>
      </c>
      <c r="G14" s="18" t="s">
        <v>19</v>
      </c>
      <c r="H14" s="6"/>
      <c r="I14" s="4"/>
      <c r="J14" s="18"/>
      <c r="K14" s="6"/>
      <c r="L14" s="4">
        <v>246.7944</v>
      </c>
      <c r="M14" s="18"/>
      <c r="N14" s="6"/>
    </row>
    <row r="15" spans="2:14">
      <c r="B15" t="s">
        <v>10</v>
      </c>
      <c r="C15" s="19"/>
      <c r="D15" s="11">
        <v>343.4151</v>
      </c>
      <c r="E15" s="20"/>
      <c r="F15" s="19"/>
      <c r="G15" s="11">
        <v>1169.807</v>
      </c>
      <c r="H15" s="6"/>
      <c r="I15" s="19"/>
      <c r="J15" s="5"/>
      <c r="K15" s="6"/>
      <c r="L15" s="19"/>
      <c r="M15" s="11">
        <v>194.29750000000001</v>
      </c>
      <c r="N15" s="6"/>
    </row>
    <row r="16" spans="2:14">
      <c r="B16" t="s">
        <v>11</v>
      </c>
      <c r="C16" s="4">
        <v>3</v>
      </c>
      <c r="D16" s="18"/>
      <c r="E16" s="6"/>
      <c r="F16" s="4">
        <v>131.09379999999999</v>
      </c>
      <c r="G16" s="18"/>
      <c r="H16" s="6"/>
      <c r="I16" s="4"/>
      <c r="J16" s="18"/>
      <c r="K16" s="6"/>
      <c r="L16" s="4">
        <v>94.647999999999996</v>
      </c>
      <c r="M16" s="17"/>
      <c r="N16" s="6"/>
    </row>
    <row r="17" spans="2:14">
      <c r="B17" t="s">
        <v>12</v>
      </c>
      <c r="C17" s="19"/>
      <c r="D17" s="5">
        <v>2.6879659999999999</v>
      </c>
      <c r="E17" s="6"/>
      <c r="F17" s="19"/>
      <c r="G17" s="11">
        <v>60.414189999999998</v>
      </c>
      <c r="H17" s="6"/>
      <c r="I17" s="19"/>
      <c r="J17" s="5"/>
      <c r="K17" s="6"/>
      <c r="L17" s="19"/>
      <c r="M17" s="11">
        <v>12.882099999999999</v>
      </c>
      <c r="N17" s="6"/>
    </row>
    <row r="18" spans="2:14">
      <c r="B18" t="s">
        <v>13</v>
      </c>
      <c r="C18" s="4">
        <f>C8/(C9+C10*C20)</f>
        <v>308.39102705080268</v>
      </c>
      <c r="D18" s="5">
        <f>D8/(D9+D10*D20)</f>
        <v>23.631995870563777</v>
      </c>
      <c r="E18" s="6">
        <f t="shared" ref="E18:N18" si="1">E8/(E9+E10*E20)</f>
        <v>0</v>
      </c>
      <c r="F18" s="5">
        <f t="shared" si="1"/>
        <v>17.612173676338134</v>
      </c>
      <c r="G18" s="5">
        <f t="shared" si="1"/>
        <v>15.938073588225238</v>
      </c>
      <c r="H18" s="6">
        <f t="shared" si="1"/>
        <v>0</v>
      </c>
      <c r="I18" s="5">
        <f t="shared" si="1"/>
        <v>0</v>
      </c>
      <c r="J18" s="5">
        <f t="shared" si="1"/>
        <v>0</v>
      </c>
      <c r="K18" s="6">
        <f t="shared" si="1"/>
        <v>0</v>
      </c>
      <c r="L18" s="5">
        <f t="shared" si="1"/>
        <v>23.629276891724754</v>
      </c>
      <c r="M18" s="5">
        <f t="shared" si="1"/>
        <v>5.4224086279209107</v>
      </c>
      <c r="N18" s="6">
        <f t="shared" si="1"/>
        <v>0</v>
      </c>
    </row>
    <row r="19" spans="2:14">
      <c r="B19" t="s">
        <v>14</v>
      </c>
      <c r="C19" s="4">
        <f>C10*C18*C20/C11</f>
        <v>1.0938629729491971</v>
      </c>
      <c r="D19" s="5">
        <f t="shared" ref="D19:N19" si="2">D10*D18*D20/D11</f>
        <v>8.3822689352889723E-2</v>
      </c>
      <c r="E19" s="5">
        <f t="shared" si="2"/>
        <v>0</v>
      </c>
      <c r="F19" s="4">
        <f t="shared" si="2"/>
        <v>0.11537734975369111</v>
      </c>
      <c r="G19" s="5">
        <f t="shared" si="2"/>
        <v>0.10441032007646354</v>
      </c>
      <c r="H19" s="5">
        <f t="shared" si="2"/>
        <v>0</v>
      </c>
      <c r="I19" s="4">
        <f t="shared" si="2"/>
        <v>0</v>
      </c>
      <c r="J19" s="5">
        <f t="shared" si="2"/>
        <v>0</v>
      </c>
      <c r="K19" s="5">
        <f t="shared" si="2"/>
        <v>0</v>
      </c>
      <c r="L19" s="4">
        <f t="shared" si="2"/>
        <v>0.65911504961777023</v>
      </c>
      <c r="M19" s="5">
        <f t="shared" si="2"/>
        <v>0.15125266626722586</v>
      </c>
      <c r="N19" s="6">
        <f t="shared" si="2"/>
        <v>0</v>
      </c>
    </row>
    <row r="20" spans="2:14">
      <c r="B20" t="s">
        <v>15</v>
      </c>
      <c r="C20" s="7">
        <v>3.5470000000000002</v>
      </c>
      <c r="D20" s="8">
        <v>3.5470000000000002</v>
      </c>
      <c r="E20" s="8">
        <v>3.5470000000000002</v>
      </c>
      <c r="F20" s="7">
        <v>6.5510000000000002</v>
      </c>
      <c r="G20" s="8">
        <v>6.5510000000000002</v>
      </c>
      <c r="H20" s="8">
        <v>6.5510000000000002</v>
      </c>
      <c r="I20" s="7">
        <v>0.745</v>
      </c>
      <c r="J20" s="8">
        <v>0.745</v>
      </c>
      <c r="K20" s="8">
        <v>0.745</v>
      </c>
      <c r="L20" s="7">
        <v>27.893999999999998</v>
      </c>
      <c r="M20" s="8">
        <v>27.893999999999998</v>
      </c>
      <c r="N20" s="9">
        <v>27.893999999999998</v>
      </c>
    </row>
    <row r="24" spans="2:14">
      <c r="G24" s="10"/>
    </row>
    <row r="25" spans="2:14">
      <c r="D25" s="10">
        <v>24</v>
      </c>
      <c r="G25" s="10">
        <v>25</v>
      </c>
      <c r="J25" s="10">
        <v>26</v>
      </c>
      <c r="M25" s="10">
        <v>27</v>
      </c>
    </row>
    <row r="26" spans="2:14">
      <c r="C26" s="10" t="s">
        <v>0</v>
      </c>
      <c r="D26" s="10" t="s">
        <v>1</v>
      </c>
      <c r="E26" s="10" t="s">
        <v>2</v>
      </c>
      <c r="F26" s="10" t="s">
        <v>0</v>
      </c>
      <c r="G26" s="10" t="s">
        <v>1</v>
      </c>
      <c r="H26" s="10" t="s">
        <v>2</v>
      </c>
      <c r="I26" s="10" t="s">
        <v>0</v>
      </c>
      <c r="J26" s="10" t="s">
        <v>1</v>
      </c>
      <c r="K26" s="10" t="s">
        <v>2</v>
      </c>
      <c r="L26" s="10" t="s">
        <v>0</v>
      </c>
      <c r="M26" s="10" t="s">
        <v>1</v>
      </c>
      <c r="N26" s="10" t="s">
        <v>2</v>
      </c>
    </row>
    <row r="27" spans="2:14">
      <c r="B27" t="s">
        <v>3</v>
      </c>
      <c r="C27" s="1">
        <v>0.60100450000000005</v>
      </c>
      <c r="D27" s="2">
        <v>0.62517869999999998</v>
      </c>
      <c r="E27" s="3"/>
      <c r="F27" s="1"/>
      <c r="G27" s="2"/>
      <c r="H27" s="3"/>
      <c r="I27" s="1"/>
      <c r="J27" s="2"/>
      <c r="K27" s="3"/>
      <c r="L27" s="1"/>
      <c r="M27" s="2"/>
      <c r="N27" s="3"/>
    </row>
    <row r="28" spans="2:14">
      <c r="B28" t="s">
        <v>4</v>
      </c>
      <c r="C28" s="4">
        <v>9.6212380000000007E-3</v>
      </c>
      <c r="D28" s="5">
        <v>2.886911E-2</v>
      </c>
      <c r="E28" s="6"/>
      <c r="F28" s="4"/>
      <c r="G28" s="5"/>
      <c r="H28" s="6"/>
      <c r="I28" s="4"/>
      <c r="J28" s="5"/>
      <c r="K28" s="6"/>
      <c r="L28" s="4"/>
      <c r="M28" s="5"/>
      <c r="N28" s="6"/>
    </row>
    <row r="29" spans="2:14">
      <c r="B29" t="s">
        <v>5</v>
      </c>
      <c r="C29" s="14">
        <v>1E-3</v>
      </c>
      <c r="D29" s="15">
        <v>1E-3</v>
      </c>
      <c r="E29" s="16">
        <v>1E-3</v>
      </c>
      <c r="F29" s="21">
        <v>1E-3</v>
      </c>
      <c r="G29" s="21">
        <v>1E-3</v>
      </c>
      <c r="H29" s="16">
        <v>1E-3</v>
      </c>
      <c r="I29" s="21">
        <v>1E-3</v>
      </c>
      <c r="J29" s="21">
        <v>1E-3</v>
      </c>
      <c r="K29" s="16">
        <v>1E-3</v>
      </c>
      <c r="L29" s="21">
        <v>1E-3</v>
      </c>
      <c r="M29" s="21">
        <v>1E-3</v>
      </c>
      <c r="N29" s="16">
        <v>1E-3</v>
      </c>
    </row>
    <row r="30" spans="2:14">
      <c r="B30" t="s">
        <v>6</v>
      </c>
      <c r="C30" s="14">
        <v>1</v>
      </c>
      <c r="D30" s="15">
        <v>1</v>
      </c>
      <c r="E30" s="16">
        <v>1</v>
      </c>
      <c r="F30" s="21">
        <v>1</v>
      </c>
      <c r="G30" s="21">
        <v>1</v>
      </c>
      <c r="H30" s="16">
        <v>1</v>
      </c>
      <c r="I30" s="21">
        <v>1</v>
      </c>
      <c r="J30" s="21">
        <v>1</v>
      </c>
      <c r="K30" s="16">
        <v>1</v>
      </c>
      <c r="L30" s="21">
        <v>1</v>
      </c>
      <c r="M30" s="21">
        <v>1</v>
      </c>
      <c r="N30" s="16">
        <v>1</v>
      </c>
    </row>
    <row r="31" spans="2:14">
      <c r="B31" t="s">
        <v>7</v>
      </c>
      <c r="C31" s="4">
        <v>4839.9129999999996</v>
      </c>
      <c r="D31" s="5">
        <v>7209.3950000000004</v>
      </c>
      <c r="E31" s="6"/>
      <c r="F31" s="4"/>
      <c r="G31" s="5"/>
      <c r="H31" s="6"/>
      <c r="I31" s="4"/>
      <c r="J31" s="5"/>
      <c r="K31" s="6"/>
      <c r="L31" s="4"/>
      <c r="M31" s="5"/>
      <c r="N31" s="6"/>
    </row>
    <row r="32" spans="2:14">
      <c r="B32" t="s">
        <v>8</v>
      </c>
      <c r="C32" s="4">
        <f>C31*C38/C39</f>
        <v>198.68594298866589</v>
      </c>
      <c r="D32" s="5">
        <f t="shared" ref="D32:N32" si="3">D31*D38/D39</f>
        <v>133.00122650352881</v>
      </c>
      <c r="E32" s="5">
        <f t="shared" si="3"/>
        <v>0</v>
      </c>
      <c r="F32" s="4">
        <f t="shared" si="3"/>
        <v>0</v>
      </c>
      <c r="G32" s="5">
        <f t="shared" si="3"/>
        <v>0</v>
      </c>
      <c r="H32" s="5">
        <f t="shared" si="3"/>
        <v>0</v>
      </c>
      <c r="I32" s="4">
        <f t="shared" si="3"/>
        <v>0</v>
      </c>
      <c r="J32" s="5">
        <f t="shared" si="3"/>
        <v>0</v>
      </c>
      <c r="K32" s="5">
        <f t="shared" si="3"/>
        <v>0</v>
      </c>
      <c r="L32" s="4">
        <f t="shared" si="3"/>
        <v>0</v>
      </c>
      <c r="M32" s="5">
        <f t="shared" si="3"/>
        <v>0</v>
      </c>
      <c r="N32" s="6">
        <f t="shared" si="3"/>
        <v>0</v>
      </c>
    </row>
    <row r="33" spans="2:14">
      <c r="B33" t="s">
        <v>9</v>
      </c>
      <c r="C33" s="4">
        <v>330.71179999999998</v>
      </c>
      <c r="D33" s="18"/>
      <c r="E33" s="6"/>
      <c r="F33" s="4"/>
      <c r="G33" s="18"/>
      <c r="H33" s="6"/>
      <c r="I33" s="4"/>
      <c r="J33" s="18"/>
      <c r="K33" s="6"/>
      <c r="L33" s="4"/>
      <c r="M33" s="18"/>
      <c r="N33" s="6"/>
    </row>
    <row r="34" spans="2:14">
      <c r="B34" t="s">
        <v>10</v>
      </c>
      <c r="C34" s="19"/>
      <c r="D34" s="11">
        <v>365</v>
      </c>
      <c r="E34" s="6"/>
      <c r="F34" s="19"/>
      <c r="G34" s="5"/>
      <c r="H34" s="6"/>
      <c r="I34" s="19"/>
      <c r="J34" s="5"/>
      <c r="K34" s="6"/>
      <c r="L34" s="19"/>
      <c r="M34" s="5"/>
      <c r="N34" s="6"/>
    </row>
    <row r="35" spans="2:14">
      <c r="B35" t="s">
        <v>11</v>
      </c>
      <c r="C35" s="4">
        <v>5.0390199999999998</v>
      </c>
      <c r="D35" s="18"/>
      <c r="E35" s="6"/>
      <c r="F35" s="4"/>
      <c r="G35" s="18"/>
      <c r="H35" s="6"/>
      <c r="I35" s="4"/>
      <c r="J35" s="18"/>
      <c r="K35" s="6"/>
      <c r="L35" s="4"/>
      <c r="M35" s="18"/>
      <c r="N35" s="6"/>
    </row>
    <row r="36" spans="2:14">
      <c r="B36" t="s">
        <v>12</v>
      </c>
      <c r="C36" s="19"/>
      <c r="D36" s="5">
        <v>12.14823</v>
      </c>
      <c r="E36" s="6"/>
      <c r="F36" s="19"/>
      <c r="G36" s="5"/>
      <c r="H36" s="6"/>
      <c r="I36" s="19"/>
      <c r="J36" s="5"/>
      <c r="K36" s="6"/>
      <c r="L36" s="19"/>
      <c r="M36" s="5"/>
      <c r="N36" s="6"/>
    </row>
    <row r="37" spans="2:14">
      <c r="B37" t="s">
        <v>13</v>
      </c>
      <c r="C37" s="4">
        <f>C27/(C28+C29*C39)</f>
        <v>41.051552577219034</v>
      </c>
      <c r="D37" s="5">
        <f t="shared" ref="D37:N37" si="4">D27/(D28+D29*D39)</f>
        <v>18.448320074504007</v>
      </c>
      <c r="E37" s="5">
        <f t="shared" si="4"/>
        <v>0</v>
      </c>
      <c r="F37" s="4">
        <f t="shared" si="4"/>
        <v>0</v>
      </c>
      <c r="G37" s="5">
        <f t="shared" si="4"/>
        <v>0</v>
      </c>
      <c r="H37" s="5">
        <f t="shared" si="4"/>
        <v>0</v>
      </c>
      <c r="I37" s="4">
        <f t="shared" si="4"/>
        <v>0</v>
      </c>
      <c r="J37" s="5">
        <f t="shared" si="4"/>
        <v>0</v>
      </c>
      <c r="K37" s="5">
        <f t="shared" si="4"/>
        <v>0</v>
      </c>
      <c r="L37" s="4">
        <f t="shared" si="4"/>
        <v>0</v>
      </c>
      <c r="M37" s="5">
        <f t="shared" si="4"/>
        <v>0</v>
      </c>
      <c r="N37" s="6">
        <f t="shared" si="4"/>
        <v>0</v>
      </c>
    </row>
    <row r="38" spans="2:14">
      <c r="B38" t="s">
        <v>14</v>
      </c>
      <c r="C38" s="4">
        <f>C29*C37*C39/C30</f>
        <v>0.20603774238506234</v>
      </c>
      <c r="D38" s="5">
        <f t="shared" ref="D38:N38" si="5">D29*D37*D39/D30</f>
        <v>9.2592118453935612E-2</v>
      </c>
      <c r="E38" s="5">
        <f t="shared" si="5"/>
        <v>0</v>
      </c>
      <c r="F38" s="4">
        <f t="shared" si="5"/>
        <v>0</v>
      </c>
      <c r="G38" s="5">
        <f t="shared" si="5"/>
        <v>0</v>
      </c>
      <c r="H38" s="5">
        <f t="shared" si="5"/>
        <v>0</v>
      </c>
      <c r="I38" s="4">
        <f t="shared" si="5"/>
        <v>0</v>
      </c>
      <c r="J38" s="5">
        <f t="shared" si="5"/>
        <v>0</v>
      </c>
      <c r="K38" s="5">
        <f t="shared" si="5"/>
        <v>0</v>
      </c>
      <c r="L38" s="4">
        <f t="shared" si="5"/>
        <v>0</v>
      </c>
      <c r="M38" s="5">
        <f t="shared" si="5"/>
        <v>0</v>
      </c>
      <c r="N38" s="6">
        <f t="shared" si="5"/>
        <v>0</v>
      </c>
    </row>
    <row r="39" spans="2:14">
      <c r="B39" t="s">
        <v>15</v>
      </c>
      <c r="C39" s="7">
        <v>5.0190000000000001</v>
      </c>
      <c r="D39" s="8">
        <v>5.0190000000000001</v>
      </c>
      <c r="E39" s="8">
        <v>5.0190000000000001</v>
      </c>
      <c r="F39" s="7">
        <v>27.09</v>
      </c>
      <c r="G39" s="8">
        <v>27.09</v>
      </c>
      <c r="H39" s="8">
        <v>27.09</v>
      </c>
      <c r="I39" s="7">
        <v>5.141</v>
      </c>
      <c r="J39" s="8">
        <v>5.141</v>
      </c>
      <c r="K39" s="8">
        <v>5.141</v>
      </c>
      <c r="L39" s="7">
        <v>0.23699999999999999</v>
      </c>
      <c r="M39" s="8">
        <v>0.23699999999999999</v>
      </c>
      <c r="N39" s="9">
        <v>0.23699999999999999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D</dc:creator>
  <cp:lastModifiedBy>Rebecca</cp:lastModifiedBy>
  <dcterms:created xsi:type="dcterms:W3CDTF">2016-08-16T15:45:20Z</dcterms:created>
  <dcterms:modified xsi:type="dcterms:W3CDTF">2016-08-24T18:42:06Z</dcterms:modified>
</cp:coreProperties>
</file>