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6. CONTROLADOR PD Y PID\INFORME PREVIO\"/>
    </mc:Choice>
  </mc:AlternateContent>
  <xr:revisionPtr revIDLastSave="0" documentId="13_ncr:1_{DCFC82E2-FDE8-48A6-BF00-BA0332689969}" xr6:coauthVersionLast="47" xr6:coauthVersionMax="47" xr10:uidLastSave="{00000000-0000-0000-0000-000000000000}"/>
  <bookViews>
    <workbookView xWindow="7188" yWindow="804" windowWidth="11508" windowHeight="11580" xr2:uid="{B57FF5AF-B79F-42F9-94A3-05B12E01A3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I39" i="1"/>
  <c r="I40" i="1"/>
  <c r="I41" i="1"/>
  <c r="H41" i="1" s="1"/>
  <c r="I42" i="1"/>
  <c r="I43" i="1"/>
  <c r="I44" i="1"/>
  <c r="H44" i="1" s="1"/>
  <c r="I45" i="1"/>
  <c r="H45" i="1" s="1"/>
  <c r="I38" i="1"/>
  <c r="H38" i="1" s="1"/>
  <c r="I49" i="1"/>
  <c r="I50" i="1"/>
  <c r="H50" i="1" s="1"/>
  <c r="I51" i="1"/>
  <c r="H51" i="1" s="1"/>
  <c r="I52" i="1"/>
  <c r="H52" i="1" s="1"/>
  <c r="I53" i="1"/>
  <c r="I54" i="1"/>
  <c r="H54" i="1" s="1"/>
  <c r="I55" i="1"/>
  <c r="H55" i="1" s="1"/>
  <c r="I48" i="1"/>
  <c r="I29" i="1"/>
  <c r="I30" i="1"/>
  <c r="H30" i="1" s="1"/>
  <c r="I31" i="1"/>
  <c r="I32" i="1"/>
  <c r="H32" i="1" s="1"/>
  <c r="I33" i="1"/>
  <c r="I34" i="1"/>
  <c r="H34" i="1" s="1"/>
  <c r="I35" i="1"/>
  <c r="H35" i="1" s="1"/>
  <c r="I28" i="1"/>
  <c r="H28" i="1" s="1"/>
  <c r="I19" i="1"/>
  <c r="H19" i="1" s="1"/>
  <c r="I20" i="1"/>
  <c r="I21" i="1"/>
  <c r="I22" i="1"/>
  <c r="I23" i="1"/>
  <c r="I24" i="1"/>
  <c r="H24" i="1" s="1"/>
  <c r="I25" i="1"/>
  <c r="I18" i="1"/>
  <c r="I9" i="1"/>
  <c r="I10" i="1"/>
  <c r="I11" i="1"/>
  <c r="I12" i="1"/>
  <c r="H12" i="1" s="1"/>
  <c r="I13" i="1"/>
  <c r="H13" i="1" s="1"/>
  <c r="I14" i="1"/>
  <c r="H14" i="1" s="1"/>
  <c r="I15" i="1"/>
  <c r="J55" i="1"/>
  <c r="G55" i="1"/>
  <c r="J54" i="1"/>
  <c r="G54" i="1" s="1"/>
  <c r="J53" i="1"/>
  <c r="H53" i="1"/>
  <c r="G53" i="1"/>
  <c r="J52" i="1"/>
  <c r="G52" i="1" s="1"/>
  <c r="J51" i="1"/>
  <c r="G51" i="1"/>
  <c r="J50" i="1"/>
  <c r="G50" i="1" s="1"/>
  <c r="J49" i="1"/>
  <c r="H49" i="1"/>
  <c r="G49" i="1"/>
  <c r="J48" i="1"/>
  <c r="G48" i="1" s="1"/>
  <c r="H48" i="1"/>
  <c r="J35" i="1"/>
  <c r="G35" i="1"/>
  <c r="J34" i="1"/>
  <c r="G34" i="1" s="1"/>
  <c r="J33" i="1"/>
  <c r="H33" i="1"/>
  <c r="G33" i="1"/>
  <c r="J32" i="1"/>
  <c r="G32" i="1" s="1"/>
  <c r="J31" i="1"/>
  <c r="H31" i="1"/>
  <c r="G31" i="1"/>
  <c r="J30" i="1"/>
  <c r="G30" i="1" s="1"/>
  <c r="J29" i="1"/>
  <c r="G29" i="1" s="1"/>
  <c r="H29" i="1"/>
  <c r="J28" i="1"/>
  <c r="G28" i="1" s="1"/>
  <c r="J45" i="1"/>
  <c r="G45" i="1" s="1"/>
  <c r="J44" i="1"/>
  <c r="G44" i="1" s="1"/>
  <c r="J43" i="1"/>
  <c r="G43" i="1" s="1"/>
  <c r="H43" i="1"/>
  <c r="J42" i="1"/>
  <c r="H42" i="1"/>
  <c r="G42" i="1"/>
  <c r="J41" i="1"/>
  <c r="G41" i="1" s="1"/>
  <c r="J40" i="1"/>
  <c r="H40" i="1"/>
  <c r="G40" i="1"/>
  <c r="J39" i="1"/>
  <c r="G39" i="1" s="1"/>
  <c r="H39" i="1"/>
  <c r="J38" i="1"/>
  <c r="G38" i="1" s="1"/>
  <c r="J25" i="1"/>
  <c r="H25" i="1"/>
  <c r="G25" i="1"/>
  <c r="J24" i="1"/>
  <c r="G24" i="1" s="1"/>
  <c r="J23" i="1"/>
  <c r="G23" i="1" s="1"/>
  <c r="H23" i="1"/>
  <c r="K23" i="1" s="1"/>
  <c r="J22" i="1"/>
  <c r="G22" i="1" s="1"/>
  <c r="H22" i="1"/>
  <c r="J21" i="1"/>
  <c r="G21" i="1" s="1"/>
  <c r="H21" i="1"/>
  <c r="J20" i="1"/>
  <c r="G20" i="1" s="1"/>
  <c r="H20" i="1"/>
  <c r="J19" i="1"/>
  <c r="G19" i="1" s="1"/>
  <c r="J18" i="1"/>
  <c r="H18" i="1"/>
  <c r="G18" i="1"/>
  <c r="J8" i="1"/>
  <c r="G8" i="1" s="1"/>
  <c r="H11" i="1"/>
  <c r="G9" i="1"/>
  <c r="G10" i="1"/>
  <c r="G13" i="1"/>
  <c r="G14" i="1"/>
  <c r="J9" i="1"/>
  <c r="K9" i="1"/>
  <c r="J15" i="1"/>
  <c r="G15" i="1" s="1"/>
  <c r="J14" i="1"/>
  <c r="J13" i="1"/>
  <c r="J12" i="1"/>
  <c r="G12" i="1" s="1"/>
  <c r="J11" i="1"/>
  <c r="G11" i="1" s="1"/>
  <c r="J10" i="1"/>
  <c r="H9" i="1"/>
  <c r="H10" i="1"/>
  <c r="H15" i="1"/>
  <c r="I8" i="1"/>
  <c r="H8" i="1" s="1"/>
  <c r="B10" i="1"/>
  <c r="B13" i="1"/>
  <c r="A10" i="1"/>
  <c r="A11" i="1"/>
  <c r="A13" i="1"/>
  <c r="A15" i="1"/>
  <c r="E8" i="1"/>
  <c r="E9" i="1"/>
  <c r="E10" i="1"/>
  <c r="E11" i="1"/>
  <c r="E12" i="1"/>
  <c r="E13" i="1"/>
  <c r="E14" i="1"/>
  <c r="E15" i="1"/>
  <c r="C9" i="1"/>
  <c r="B9" i="1" s="1"/>
  <c r="C8" i="1"/>
  <c r="A8" i="1" s="1"/>
  <c r="C13" i="1"/>
  <c r="C15" i="1"/>
  <c r="B15" i="1" s="1"/>
  <c r="C14" i="1"/>
  <c r="B14" i="1" s="1"/>
  <c r="C12" i="1"/>
  <c r="A12" i="1" s="1"/>
  <c r="C11" i="1"/>
  <c r="B11" i="1" s="1"/>
  <c r="C10" i="1"/>
  <c r="K20" i="1" l="1"/>
  <c r="K34" i="1"/>
  <c r="K19" i="1"/>
  <c r="K41" i="1"/>
  <c r="K24" i="1"/>
  <c r="A14" i="1"/>
  <c r="B8" i="1"/>
  <c r="B12" i="1"/>
  <c r="K49" i="1"/>
  <c r="A9" i="1"/>
  <c r="K12" i="1"/>
  <c r="K28" i="1"/>
  <c r="K35" i="1"/>
  <c r="K32" i="1"/>
  <c r="K21" i="1"/>
  <c r="K29" i="1"/>
  <c r="K31" i="1"/>
  <c r="K33" i="1"/>
  <c r="K14" i="1"/>
  <c r="K8" i="1"/>
  <c r="K40" i="1"/>
  <c r="K11" i="1"/>
  <c r="K25" i="1"/>
  <c r="K42" i="1"/>
  <c r="K30" i="1"/>
  <c r="K51" i="1"/>
  <c r="K13" i="1"/>
  <c r="K44" i="1"/>
  <c r="K48" i="1"/>
  <c r="K50" i="1"/>
  <c r="K38" i="1"/>
  <c r="K55" i="1"/>
  <c r="K45" i="1"/>
  <c r="K53" i="1"/>
  <c r="K54" i="1"/>
  <c r="K52" i="1"/>
  <c r="K22" i="1"/>
  <c r="K18" i="1"/>
  <c r="K10" i="1"/>
  <c r="K39" i="1"/>
  <c r="K43" i="1"/>
  <c r="K15" i="1"/>
</calcChain>
</file>

<file path=xl/sharedStrings.xml><?xml version="1.0" encoding="utf-8"?>
<sst xmlns="http://schemas.openxmlformats.org/spreadsheetml/2006/main" count="40" uniqueCount="19">
  <si>
    <t>C3</t>
  </si>
  <si>
    <t>R3</t>
  </si>
  <si>
    <t>R4</t>
  </si>
  <si>
    <t>Controlador PD</t>
  </si>
  <si>
    <t>ka</t>
  </si>
  <si>
    <t>Kp</t>
  </si>
  <si>
    <t>Cero</t>
  </si>
  <si>
    <t>R5</t>
  </si>
  <si>
    <t>R6</t>
  </si>
  <si>
    <t>kp</t>
  </si>
  <si>
    <t>R1</t>
  </si>
  <si>
    <t>R2</t>
  </si>
  <si>
    <t>C2</t>
  </si>
  <si>
    <t>C1</t>
  </si>
  <si>
    <t>S^2</t>
  </si>
  <si>
    <t>S</t>
  </si>
  <si>
    <t>S^0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</si>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</sst>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589-6F32-4FD5-A019-C43814C5252D}">
  <dimension ref="A1:Q55"/>
  <sheetViews>
    <sheetView tabSelected="1" workbookViewId="0">
      <selection activeCell="B2" sqref="B2"/>
    </sheetView>
  </sheetViews>
  <sheetFormatPr baseColWidth="10" defaultRowHeight="14.4" x14ac:dyDescent="0.3"/>
  <sheetData>
    <row r="1" spans="1:14" x14ac:dyDescent="0.3">
      <c r="A1" s="1" t="s">
        <v>4</v>
      </c>
      <c r="B1">
        <v>4.4621000000000001E-2</v>
      </c>
      <c r="G1" s="1" t="s">
        <v>9</v>
      </c>
      <c r="H1">
        <v>0.8</v>
      </c>
      <c r="M1" s="2" t="s">
        <v>17</v>
      </c>
      <c r="N1" s="2" t="s">
        <v>18</v>
      </c>
    </row>
    <row r="2" spans="1:14" x14ac:dyDescent="0.3">
      <c r="A2" s="1" t="s">
        <v>9</v>
      </c>
      <c r="B2">
        <v>4</v>
      </c>
      <c r="G2" s="1" t="s">
        <v>14</v>
      </c>
      <c r="H2">
        <v>3.1300000000000001E-2</v>
      </c>
      <c r="M2" s="3">
        <v>220</v>
      </c>
      <c r="N2" s="3">
        <f t="shared" ref="N2:N21" si="0">$H$1*M2</f>
        <v>176</v>
      </c>
    </row>
    <row r="3" spans="1:14" x14ac:dyDescent="0.3">
      <c r="A3" s="1" t="s">
        <v>6</v>
      </c>
      <c r="B3">
        <v>111</v>
      </c>
      <c r="G3" s="1" t="s">
        <v>15</v>
      </c>
      <c r="H3">
        <v>7.7717999999999998</v>
      </c>
      <c r="M3" s="3">
        <v>120</v>
      </c>
      <c r="N3" s="3">
        <f t="shared" si="0"/>
        <v>96</v>
      </c>
    </row>
    <row r="4" spans="1:14" x14ac:dyDescent="0.3">
      <c r="G4" s="1" t="s">
        <v>16</v>
      </c>
      <c r="H4">
        <v>74.591700000000003</v>
      </c>
      <c r="M4" s="3">
        <v>180</v>
      </c>
      <c r="N4" s="3">
        <f t="shared" si="0"/>
        <v>144</v>
      </c>
    </row>
    <row r="5" spans="1:14" x14ac:dyDescent="0.3">
      <c r="M5" s="3">
        <v>220</v>
      </c>
      <c r="N5" s="3">
        <f t="shared" si="0"/>
        <v>176</v>
      </c>
    </row>
    <row r="6" spans="1:14" x14ac:dyDescent="0.3">
      <c r="A6" s="6" t="s">
        <v>3</v>
      </c>
      <c r="B6" s="6"/>
      <c r="C6" s="6"/>
      <c r="D6" s="6"/>
      <c r="E6" s="6"/>
      <c r="M6" s="3">
        <v>270</v>
      </c>
      <c r="N6" s="3">
        <f t="shared" si="0"/>
        <v>216</v>
      </c>
    </row>
    <row r="7" spans="1:14" x14ac:dyDescent="0.3">
      <c r="A7" s="2" t="s">
        <v>1</v>
      </c>
      <c r="B7" s="2" t="s">
        <v>2</v>
      </c>
      <c r="C7" s="2" t="s">
        <v>0</v>
      </c>
      <c r="D7" s="2" t="s">
        <v>7</v>
      </c>
      <c r="E7" s="2" t="s">
        <v>8</v>
      </c>
      <c r="G7" s="2" t="s">
        <v>10</v>
      </c>
      <c r="H7" s="2" t="s">
        <v>11</v>
      </c>
      <c r="I7" s="2" t="s">
        <v>13</v>
      </c>
      <c r="J7" s="2" t="s">
        <v>12</v>
      </c>
      <c r="K7" s="2" t="s">
        <v>5</v>
      </c>
      <c r="M7" s="3">
        <v>330</v>
      </c>
      <c r="N7" s="3">
        <f t="shared" si="0"/>
        <v>264</v>
      </c>
    </row>
    <row r="8" spans="1:14" x14ac:dyDescent="0.3">
      <c r="A8">
        <f>1/($B$3*C8)</f>
        <v>9009.0090090090089</v>
      </c>
      <c r="B8">
        <f>$B$1/C8</f>
        <v>44621</v>
      </c>
      <c r="C8">
        <f>1*10^-6</f>
        <v>9.9999999999999995E-7</v>
      </c>
      <c r="D8">
        <v>560</v>
      </c>
      <c r="E8">
        <f>$B$2*D8</f>
        <v>2240</v>
      </c>
      <c r="G8">
        <f t="shared" ref="G8:G15" si="1">1/($H$4*J8)</f>
        <v>13406.317324849815</v>
      </c>
      <c r="H8">
        <f t="shared" ref="H8:H15" si="2">$H$2/I8</f>
        <v>31300.000000000004</v>
      </c>
      <c r="I8">
        <f t="shared" ref="I8:I15" si="3">1*10^-6</f>
        <v>9.9999999999999995E-7</v>
      </c>
      <c r="J8">
        <f>1*10^-6</f>
        <v>9.9999999999999995E-7</v>
      </c>
      <c r="K8">
        <f>(H8/G8)+(I8/J8)</f>
        <v>3.3347202100000004</v>
      </c>
      <c r="M8" s="3">
        <v>390</v>
      </c>
      <c r="N8" s="3">
        <f t="shared" si="0"/>
        <v>312</v>
      </c>
    </row>
    <row r="9" spans="1:14" x14ac:dyDescent="0.3">
      <c r="A9">
        <f t="shared" ref="A9:A15" si="4">1/($B$3*C9)</f>
        <v>1916.8104274487255</v>
      </c>
      <c r="B9">
        <f t="shared" ref="B9:B15" si="5">$B$1/C9</f>
        <v>9493.8297872340427</v>
      </c>
      <c r="C9">
        <f>4.7*10^-6</f>
        <v>4.6999999999999999E-6</v>
      </c>
      <c r="D9">
        <v>120</v>
      </c>
      <c r="E9">
        <f t="shared" ref="E9:E15" si="6">$B$2*D9</f>
        <v>480</v>
      </c>
      <c r="G9">
        <f t="shared" si="1"/>
        <v>2852.4079414574076</v>
      </c>
      <c r="H9">
        <f t="shared" si="2"/>
        <v>31300.000000000004</v>
      </c>
      <c r="I9">
        <f t="shared" si="3"/>
        <v>9.9999999999999995E-7</v>
      </c>
      <c r="J9">
        <f>4.7*10^-6</f>
        <v>4.6999999999999999E-6</v>
      </c>
      <c r="K9">
        <f t="shared" ref="K9:K14" si="7">(H9/G9)+(I9/J9)</f>
        <v>11.185950944446811</v>
      </c>
      <c r="M9" s="3">
        <v>470</v>
      </c>
      <c r="N9" s="3">
        <f t="shared" si="0"/>
        <v>376</v>
      </c>
    </row>
    <row r="10" spans="1:14" x14ac:dyDescent="0.3">
      <c r="A10">
        <f t="shared" si="4"/>
        <v>900.90090090090098</v>
      </c>
      <c r="B10">
        <f t="shared" si="5"/>
        <v>4462.1000000000004</v>
      </c>
      <c r="C10">
        <f>10*10^-6</f>
        <v>9.9999999999999991E-6</v>
      </c>
      <c r="D10">
        <v>220</v>
      </c>
      <c r="E10">
        <f t="shared" si="6"/>
        <v>880</v>
      </c>
      <c r="G10" s="4">
        <f t="shared" si="1"/>
        <v>1340.6317324849817</v>
      </c>
      <c r="H10" s="4">
        <f t="shared" si="2"/>
        <v>31300.000000000004</v>
      </c>
      <c r="I10" s="4">
        <f t="shared" si="3"/>
        <v>9.9999999999999995E-7</v>
      </c>
      <c r="J10" s="4">
        <f t="shared" ref="J10:J40" si="8">10*10^-6</f>
        <v>9.9999999999999991E-6</v>
      </c>
      <c r="K10" s="4">
        <f t="shared" si="7"/>
        <v>23.447202100000002</v>
      </c>
      <c r="M10" s="3"/>
      <c r="N10" s="3">
        <f t="shared" si="0"/>
        <v>0</v>
      </c>
    </row>
    <row r="11" spans="1:14" x14ac:dyDescent="0.3">
      <c r="A11">
        <f t="shared" si="4"/>
        <v>409.50040950040955</v>
      </c>
      <c r="B11">
        <f t="shared" si="5"/>
        <v>2028.2272727272727</v>
      </c>
      <c r="C11">
        <f>22*10^-6</f>
        <v>2.1999999999999999E-5</v>
      </c>
      <c r="D11">
        <v>270</v>
      </c>
      <c r="E11">
        <f t="shared" si="6"/>
        <v>1080</v>
      </c>
      <c r="G11" s="1">
        <f t="shared" si="1"/>
        <v>609.37806022044617</v>
      </c>
      <c r="H11" s="1">
        <f t="shared" si="2"/>
        <v>31300.000000000004</v>
      </c>
      <c r="I11" s="1">
        <f t="shared" si="3"/>
        <v>9.9999999999999995E-7</v>
      </c>
      <c r="J11" s="1">
        <f t="shared" ref="J11:J41" si="9">22*10^-6</f>
        <v>2.1999999999999999E-5</v>
      </c>
      <c r="K11" s="1">
        <f t="shared" si="7"/>
        <v>51.409299165454556</v>
      </c>
      <c r="M11" s="3"/>
      <c r="N11" s="3">
        <f t="shared" si="0"/>
        <v>0</v>
      </c>
    </row>
    <row r="12" spans="1:14" x14ac:dyDescent="0.3">
      <c r="A12" s="5">
        <f t="shared" si="4"/>
        <v>191.68104274487254</v>
      </c>
      <c r="B12" s="5">
        <f t="shared" si="5"/>
        <v>949.38297872340434</v>
      </c>
      <c r="C12" s="5">
        <f>47*10^-6</f>
        <v>4.6999999999999997E-5</v>
      </c>
      <c r="D12" s="4">
        <v>120</v>
      </c>
      <c r="E12" s="4">
        <f t="shared" si="6"/>
        <v>480</v>
      </c>
      <c r="G12">
        <f t="shared" si="1"/>
        <v>285.24079414574078</v>
      </c>
      <c r="H12">
        <f t="shared" si="2"/>
        <v>31300.000000000004</v>
      </c>
      <c r="I12">
        <f t="shared" si="3"/>
        <v>9.9999999999999995E-7</v>
      </c>
      <c r="J12">
        <f t="shared" ref="J12:J42" si="10">47*10^-6</f>
        <v>4.6999999999999997E-5</v>
      </c>
      <c r="K12">
        <f t="shared" si="7"/>
        <v>109.75312646574469</v>
      </c>
      <c r="M12" s="3"/>
      <c r="N12" s="3">
        <f t="shared" si="0"/>
        <v>0</v>
      </c>
    </row>
    <row r="13" spans="1:14" x14ac:dyDescent="0.3">
      <c r="A13">
        <f t="shared" si="4"/>
        <v>90.090090090090101</v>
      </c>
      <c r="B13">
        <f t="shared" si="5"/>
        <v>446.21000000000004</v>
      </c>
      <c r="C13">
        <f>100*10^-6</f>
        <v>9.9999999999999991E-5</v>
      </c>
      <c r="D13">
        <v>150</v>
      </c>
      <c r="E13">
        <f t="shared" si="6"/>
        <v>600</v>
      </c>
      <c r="G13">
        <f t="shared" si="1"/>
        <v>134.06317324849817</v>
      </c>
      <c r="H13">
        <f t="shared" si="2"/>
        <v>31300.000000000004</v>
      </c>
      <c r="I13">
        <f t="shared" si="3"/>
        <v>9.9999999999999995E-7</v>
      </c>
      <c r="J13">
        <f t="shared" ref="J13:J43" si="11">100*10^-6</f>
        <v>9.9999999999999991E-5</v>
      </c>
      <c r="K13">
        <f t="shared" si="7"/>
        <v>233.482021</v>
      </c>
      <c r="M13" s="3"/>
      <c r="N13" s="3">
        <f t="shared" si="0"/>
        <v>0</v>
      </c>
    </row>
    <row r="14" spans="1:14" x14ac:dyDescent="0.3">
      <c r="A14">
        <f t="shared" si="4"/>
        <v>19.168104274487252</v>
      </c>
      <c r="B14">
        <f t="shared" si="5"/>
        <v>94.938297872340428</v>
      </c>
      <c r="C14">
        <f>470*10^-6</f>
        <v>4.6999999999999999E-4</v>
      </c>
      <c r="D14">
        <v>390</v>
      </c>
      <c r="E14">
        <f t="shared" si="6"/>
        <v>1560</v>
      </c>
      <c r="G14">
        <f t="shared" si="1"/>
        <v>28.524079414574075</v>
      </c>
      <c r="H14">
        <f t="shared" si="2"/>
        <v>31300.000000000004</v>
      </c>
      <c r="I14">
        <f t="shared" si="3"/>
        <v>9.9999999999999995E-7</v>
      </c>
      <c r="J14">
        <f t="shared" ref="J14:J44" si="12">470*10^-6</f>
        <v>4.6999999999999999E-4</v>
      </c>
      <c r="K14">
        <f t="shared" si="7"/>
        <v>1097.3206263595746</v>
      </c>
      <c r="M14" s="3"/>
      <c r="N14" s="3">
        <f t="shared" si="0"/>
        <v>0</v>
      </c>
    </row>
    <row r="15" spans="1:14" x14ac:dyDescent="0.3">
      <c r="A15">
        <f t="shared" si="4"/>
        <v>9.0090090090090094</v>
      </c>
      <c r="B15">
        <f t="shared" si="5"/>
        <v>44.621000000000002</v>
      </c>
      <c r="C15">
        <f>1000*10^-6</f>
        <v>1E-3</v>
      </c>
      <c r="D15">
        <v>470</v>
      </c>
      <c r="E15">
        <f t="shared" si="6"/>
        <v>1880</v>
      </c>
      <c r="G15">
        <f t="shared" si="1"/>
        <v>13.406317324849814</v>
      </c>
      <c r="H15">
        <f t="shared" si="2"/>
        <v>31300.000000000004</v>
      </c>
      <c r="I15">
        <f t="shared" si="3"/>
        <v>9.9999999999999995E-7</v>
      </c>
      <c r="J15">
        <f t="shared" ref="J15:J45" si="13">1000*10^-6</f>
        <v>1E-3</v>
      </c>
      <c r="K15">
        <f>(H15/G15)+(I15/J15)</f>
        <v>2334.7212100000006</v>
      </c>
      <c r="M15" s="3"/>
      <c r="N15" s="3">
        <f t="shared" si="0"/>
        <v>0</v>
      </c>
    </row>
    <row r="16" spans="1:14" x14ac:dyDescent="0.3">
      <c r="M16" s="3"/>
      <c r="N16" s="3">
        <f t="shared" si="0"/>
        <v>0</v>
      </c>
    </row>
    <row r="17" spans="7:17" x14ac:dyDescent="0.3">
      <c r="G17" s="2" t="s">
        <v>10</v>
      </c>
      <c r="H17" s="2" t="s">
        <v>11</v>
      </c>
      <c r="I17" s="2" t="s">
        <v>13</v>
      </c>
      <c r="J17" s="2" t="s">
        <v>12</v>
      </c>
      <c r="K17" s="2" t="s">
        <v>5</v>
      </c>
      <c r="M17" s="3"/>
      <c r="N17" s="3">
        <f t="shared" si="0"/>
        <v>0</v>
      </c>
    </row>
    <row r="18" spans="7:17" x14ac:dyDescent="0.3">
      <c r="G18">
        <f t="shared" ref="G18:G25" si="14">1/($H$4*J18)</f>
        <v>13406.317324849815</v>
      </c>
      <c r="H18">
        <f t="shared" ref="H18:H25" si="15">$H$2/I18</f>
        <v>6659.5744680851067</v>
      </c>
      <c r="I18">
        <f t="shared" ref="I18:I25" si="16">4.7*10^-6</f>
        <v>4.6999999999999999E-6</v>
      </c>
      <c r="J18">
        <f>1*10^-6</f>
        <v>9.9999999999999995E-7</v>
      </c>
      <c r="K18">
        <f>(H18/G18)+(I18/J18)</f>
        <v>5.1967489808510638</v>
      </c>
      <c r="M18" s="3"/>
      <c r="N18" s="3">
        <f t="shared" si="0"/>
        <v>0</v>
      </c>
    </row>
    <row r="19" spans="7:17" x14ac:dyDescent="0.3">
      <c r="G19">
        <f t="shared" si="14"/>
        <v>2852.4079414574076</v>
      </c>
      <c r="H19">
        <f t="shared" si="15"/>
        <v>6659.5744680851067</v>
      </c>
      <c r="I19">
        <f t="shared" si="16"/>
        <v>4.6999999999999999E-6</v>
      </c>
      <c r="J19">
        <f>4.7*10^-6</f>
        <v>4.6999999999999999E-6</v>
      </c>
      <c r="K19">
        <f t="shared" ref="K19:K24" si="17">(H19/G19)+(I19/J19)</f>
        <v>3.33472021</v>
      </c>
      <c r="M19" s="3"/>
      <c r="N19" s="3">
        <f t="shared" si="0"/>
        <v>0</v>
      </c>
    </row>
    <row r="20" spans="7:17" x14ac:dyDescent="0.3">
      <c r="G20">
        <f t="shared" si="14"/>
        <v>1340.6317324849817</v>
      </c>
      <c r="H20">
        <f t="shared" si="15"/>
        <v>6659.5744680851067</v>
      </c>
      <c r="I20">
        <f t="shared" si="16"/>
        <v>4.6999999999999999E-6</v>
      </c>
      <c r="J20">
        <f t="shared" ref="J20" si="18">10*10^-6</f>
        <v>9.9999999999999991E-6</v>
      </c>
      <c r="K20">
        <f t="shared" si="17"/>
        <v>5.4374898085106373</v>
      </c>
      <c r="M20" s="3"/>
      <c r="N20" s="3">
        <f t="shared" si="0"/>
        <v>0</v>
      </c>
    </row>
    <row r="21" spans="7:17" x14ac:dyDescent="0.3">
      <c r="G21">
        <f t="shared" si="14"/>
        <v>609.37806022044617</v>
      </c>
      <c r="H21">
        <f t="shared" si="15"/>
        <v>6659.5744680851067</v>
      </c>
      <c r="I21">
        <f t="shared" si="16"/>
        <v>4.6999999999999999E-6</v>
      </c>
      <c r="J21">
        <f t="shared" ref="J21" si="19">22*10^-6</f>
        <v>2.1999999999999999E-5</v>
      </c>
      <c r="K21">
        <f t="shared" si="17"/>
        <v>11.142113942359767</v>
      </c>
      <c r="M21" s="3"/>
      <c r="N21" s="3">
        <f t="shared" si="0"/>
        <v>0</v>
      </c>
    </row>
    <row r="22" spans="7:17" x14ac:dyDescent="0.3">
      <c r="G22">
        <f t="shared" si="14"/>
        <v>285.24079414574078</v>
      </c>
      <c r="H22">
        <f t="shared" si="15"/>
        <v>6659.5744680851067</v>
      </c>
      <c r="I22">
        <f t="shared" si="16"/>
        <v>4.6999999999999999E-6</v>
      </c>
      <c r="J22">
        <f t="shared" ref="J22" si="20">47*10^-6</f>
        <v>4.6999999999999997E-5</v>
      </c>
      <c r="K22">
        <f t="shared" si="17"/>
        <v>23.447202100000002</v>
      </c>
    </row>
    <row r="23" spans="7:17" x14ac:dyDescent="0.3">
      <c r="G23" s="1">
        <f t="shared" si="14"/>
        <v>134.06317324849817</v>
      </c>
      <c r="H23" s="1">
        <f t="shared" si="15"/>
        <v>6659.5744680851067</v>
      </c>
      <c r="I23" s="1">
        <f t="shared" si="16"/>
        <v>4.6999999999999999E-6</v>
      </c>
      <c r="J23" s="1">
        <f t="shared" ref="J23" si="21">100*10^-6</f>
        <v>9.9999999999999991E-5</v>
      </c>
      <c r="K23" s="1">
        <f t="shared" si="17"/>
        <v>49.721898085106375</v>
      </c>
    </row>
    <row r="24" spans="7:17" x14ac:dyDescent="0.3">
      <c r="G24">
        <f t="shared" si="14"/>
        <v>28.524079414574075</v>
      </c>
      <c r="H24">
        <f t="shared" si="15"/>
        <v>6659.5744680851067</v>
      </c>
      <c r="I24">
        <f t="shared" si="16"/>
        <v>4.6999999999999999E-6</v>
      </c>
      <c r="J24">
        <f t="shared" ref="J24" si="22">470*10^-6</f>
        <v>4.6999999999999999E-4</v>
      </c>
      <c r="K24">
        <f t="shared" si="17"/>
        <v>233.482021</v>
      </c>
    </row>
    <row r="25" spans="7:17" x14ac:dyDescent="0.3">
      <c r="G25">
        <f t="shared" si="14"/>
        <v>13.406317324849814</v>
      </c>
      <c r="H25">
        <f t="shared" si="15"/>
        <v>6659.5744680851067</v>
      </c>
      <c r="I25">
        <f t="shared" si="16"/>
        <v>4.6999999999999999E-6</v>
      </c>
      <c r="J25">
        <f t="shared" ref="J25" si="23">1000*10^-6</f>
        <v>1E-3</v>
      </c>
      <c r="K25">
        <f>(H25/G25)+(I25/J25)</f>
        <v>496.7536808510639</v>
      </c>
    </row>
    <row r="27" spans="7:17" x14ac:dyDescent="0.3">
      <c r="G27" s="2" t="s">
        <v>10</v>
      </c>
      <c r="H27" s="2" t="s">
        <v>11</v>
      </c>
      <c r="I27" s="2" t="s">
        <v>13</v>
      </c>
      <c r="J27" s="2" t="s">
        <v>12</v>
      </c>
      <c r="K27" s="2" t="s">
        <v>5</v>
      </c>
      <c r="M27" s="2"/>
      <c r="N27" s="2"/>
      <c r="O27" s="2"/>
      <c r="P27" s="2"/>
      <c r="Q27" s="2"/>
    </row>
    <row r="28" spans="7:17" x14ac:dyDescent="0.3">
      <c r="G28">
        <f t="shared" ref="G28:G35" si="24">1/($H$4*J28)</f>
        <v>13406.317324849815</v>
      </c>
      <c r="H28">
        <f t="shared" ref="H28:H35" si="25">$H$2/I28</f>
        <v>3130.0000000000005</v>
      </c>
      <c r="I28">
        <f t="shared" ref="I28:J35" si="26">10*10^-6</f>
        <v>9.9999999999999991E-6</v>
      </c>
      <c r="J28">
        <f>1*10^-6</f>
        <v>9.9999999999999995E-7</v>
      </c>
      <c r="K28">
        <f>(H28/G28)+(I28/J28)</f>
        <v>10.233472021000001</v>
      </c>
    </row>
    <row r="29" spans="7:17" x14ac:dyDescent="0.3">
      <c r="G29">
        <f t="shared" si="24"/>
        <v>2852.4079414574076</v>
      </c>
      <c r="H29">
        <f t="shared" si="25"/>
        <v>3130.0000000000005</v>
      </c>
      <c r="I29">
        <f t="shared" si="26"/>
        <v>9.9999999999999991E-6</v>
      </c>
      <c r="J29">
        <f>4.7*10^-6</f>
        <v>4.6999999999999999E-6</v>
      </c>
      <c r="K29">
        <f t="shared" ref="K29:K34" si="27">(H29/G29)+(I29/J29)</f>
        <v>3.224978073168085</v>
      </c>
    </row>
    <row r="30" spans="7:17" x14ac:dyDescent="0.3">
      <c r="G30">
        <f t="shared" si="24"/>
        <v>1340.6317324849817</v>
      </c>
      <c r="H30">
        <f t="shared" si="25"/>
        <v>3130.0000000000005</v>
      </c>
      <c r="I30">
        <f t="shared" si="26"/>
        <v>9.9999999999999991E-6</v>
      </c>
      <c r="J30">
        <f t="shared" si="26"/>
        <v>9.9999999999999991E-6</v>
      </c>
      <c r="K30">
        <f t="shared" si="27"/>
        <v>3.33472021</v>
      </c>
    </row>
    <row r="31" spans="7:17" x14ac:dyDescent="0.3">
      <c r="G31">
        <f t="shared" si="24"/>
        <v>609.37806022044617</v>
      </c>
      <c r="H31">
        <f t="shared" si="25"/>
        <v>3130.0000000000005</v>
      </c>
      <c r="I31">
        <f t="shared" si="26"/>
        <v>9.9999999999999991E-6</v>
      </c>
      <c r="J31">
        <f t="shared" ref="J31" si="28">22*10^-6</f>
        <v>2.1999999999999999E-5</v>
      </c>
      <c r="K31">
        <f t="shared" si="27"/>
        <v>5.5909299165454547</v>
      </c>
    </row>
    <row r="32" spans="7:17" x14ac:dyDescent="0.3">
      <c r="G32" s="1">
        <f t="shared" si="24"/>
        <v>285.24079414574078</v>
      </c>
      <c r="H32" s="1">
        <f t="shared" si="25"/>
        <v>3130.0000000000005</v>
      </c>
      <c r="I32" s="1">
        <f t="shared" si="26"/>
        <v>9.9999999999999991E-6</v>
      </c>
      <c r="J32" s="1">
        <f t="shared" ref="J32" si="29">47*10^-6</f>
        <v>4.6999999999999997E-5</v>
      </c>
      <c r="K32" s="1">
        <f t="shared" si="27"/>
        <v>11.185950944446811</v>
      </c>
    </row>
    <row r="33" spans="7:17" x14ac:dyDescent="0.3">
      <c r="G33">
        <f t="shared" si="24"/>
        <v>134.06317324849817</v>
      </c>
      <c r="H33">
        <f t="shared" si="25"/>
        <v>3130.0000000000005</v>
      </c>
      <c r="I33">
        <f t="shared" si="26"/>
        <v>9.9999999999999991E-6</v>
      </c>
      <c r="J33">
        <f t="shared" ref="J33" si="30">100*10^-6</f>
        <v>9.9999999999999991E-5</v>
      </c>
      <c r="K33">
        <f t="shared" si="27"/>
        <v>23.447202100000002</v>
      </c>
    </row>
    <row r="34" spans="7:17" x14ac:dyDescent="0.3">
      <c r="G34">
        <f t="shared" si="24"/>
        <v>28.524079414574075</v>
      </c>
      <c r="H34">
        <f t="shared" si="25"/>
        <v>3130.0000000000005</v>
      </c>
      <c r="I34">
        <f t="shared" si="26"/>
        <v>9.9999999999999991E-6</v>
      </c>
      <c r="J34">
        <f t="shared" ref="J34" si="31">470*10^-6</f>
        <v>4.6999999999999999E-4</v>
      </c>
      <c r="K34">
        <f t="shared" si="27"/>
        <v>109.7531264657447</v>
      </c>
    </row>
    <row r="35" spans="7:17" x14ac:dyDescent="0.3">
      <c r="G35">
        <f t="shared" si="24"/>
        <v>13.406317324849814</v>
      </c>
      <c r="H35">
        <f t="shared" si="25"/>
        <v>3130.0000000000005</v>
      </c>
      <c r="I35">
        <f t="shared" si="26"/>
        <v>9.9999999999999991E-6</v>
      </c>
      <c r="J35">
        <f t="shared" ref="J35" si="32">1000*10^-6</f>
        <v>1E-3</v>
      </c>
      <c r="K35">
        <f>(H35/G35)+(I35/J35)</f>
        <v>233.48202100000006</v>
      </c>
    </row>
    <row r="37" spans="7:17" x14ac:dyDescent="0.3">
      <c r="G37" s="2" t="s">
        <v>10</v>
      </c>
      <c r="H37" s="2" t="s">
        <v>11</v>
      </c>
      <c r="I37" s="2" t="s">
        <v>13</v>
      </c>
      <c r="J37" s="2" t="s">
        <v>12</v>
      </c>
      <c r="K37" s="2" t="s">
        <v>5</v>
      </c>
      <c r="M37" s="2"/>
      <c r="N37" s="2"/>
      <c r="O37" s="2"/>
      <c r="P37" s="2"/>
      <c r="Q37" s="2"/>
    </row>
    <row r="38" spans="7:17" x14ac:dyDescent="0.3">
      <c r="G38">
        <f t="shared" ref="G38:G45" si="33">1/($H$4*J38)</f>
        <v>13406.317324849815</v>
      </c>
      <c r="H38">
        <f t="shared" ref="H38:H45" si="34">$H$2/I38</f>
        <v>665.95744680851067</v>
      </c>
      <c r="I38">
        <f t="shared" ref="I38:I45" si="35">47*10^-6</f>
        <v>4.6999999999999997E-5</v>
      </c>
      <c r="J38">
        <f>1*10^-6</f>
        <v>9.9999999999999995E-7</v>
      </c>
      <c r="K38">
        <f>(H38/G38)+(I38/J38)</f>
        <v>47.049674898085108</v>
      </c>
    </row>
    <row r="39" spans="7:17" x14ac:dyDescent="0.3">
      <c r="G39">
        <f t="shared" si="33"/>
        <v>2852.4079414574076</v>
      </c>
      <c r="H39">
        <f t="shared" si="34"/>
        <v>665.95744680851067</v>
      </c>
      <c r="I39">
        <f t="shared" si="35"/>
        <v>4.6999999999999997E-5</v>
      </c>
      <c r="J39">
        <f>4.7*10^-6</f>
        <v>4.6999999999999999E-6</v>
      </c>
      <c r="K39">
        <f t="shared" ref="K39:K44" si="36">(H39/G39)+(I39/J39)</f>
        <v>10.233472021000001</v>
      </c>
    </row>
    <row r="40" spans="7:17" x14ac:dyDescent="0.3">
      <c r="G40">
        <f t="shared" si="33"/>
        <v>1340.6317324849817</v>
      </c>
      <c r="H40">
        <f t="shared" si="34"/>
        <v>665.95744680851067</v>
      </c>
      <c r="I40">
        <f t="shared" si="35"/>
        <v>4.6999999999999997E-5</v>
      </c>
      <c r="J40">
        <f t="shared" si="8"/>
        <v>9.9999999999999991E-6</v>
      </c>
      <c r="K40">
        <f t="shared" si="36"/>
        <v>5.1967489808510638</v>
      </c>
    </row>
    <row r="41" spans="7:17" x14ac:dyDescent="0.3">
      <c r="G41" s="1">
        <f t="shared" si="33"/>
        <v>609.37806022044617</v>
      </c>
      <c r="H41" s="1">
        <f t="shared" si="34"/>
        <v>665.95744680851067</v>
      </c>
      <c r="I41" s="1">
        <f t="shared" si="35"/>
        <v>4.6999999999999997E-5</v>
      </c>
      <c r="J41" s="1">
        <f t="shared" si="9"/>
        <v>2.1999999999999999E-5</v>
      </c>
      <c r="K41" s="1">
        <f t="shared" si="36"/>
        <v>3.2292113942359766</v>
      </c>
    </row>
    <row r="42" spans="7:17" x14ac:dyDescent="0.3">
      <c r="G42">
        <f t="shared" si="33"/>
        <v>285.24079414574078</v>
      </c>
      <c r="H42">
        <f t="shared" si="34"/>
        <v>665.95744680851067</v>
      </c>
      <c r="I42">
        <f t="shared" si="35"/>
        <v>4.6999999999999997E-5</v>
      </c>
      <c r="J42">
        <f t="shared" si="10"/>
        <v>4.6999999999999997E-5</v>
      </c>
      <c r="K42">
        <f t="shared" si="36"/>
        <v>3.33472021</v>
      </c>
    </row>
    <row r="43" spans="7:17" x14ac:dyDescent="0.3">
      <c r="G43">
        <f t="shared" si="33"/>
        <v>134.06317324849817</v>
      </c>
      <c r="H43">
        <f t="shared" si="34"/>
        <v>665.95744680851067</v>
      </c>
      <c r="I43">
        <f t="shared" si="35"/>
        <v>4.6999999999999997E-5</v>
      </c>
      <c r="J43">
        <f t="shared" si="11"/>
        <v>9.9999999999999991E-5</v>
      </c>
      <c r="K43">
        <f t="shared" si="36"/>
        <v>5.4374898085106373</v>
      </c>
    </row>
    <row r="44" spans="7:17" x14ac:dyDescent="0.3">
      <c r="G44">
        <f t="shared" si="33"/>
        <v>28.524079414574075</v>
      </c>
      <c r="H44">
        <f t="shared" si="34"/>
        <v>665.95744680851067</v>
      </c>
      <c r="I44">
        <f t="shared" si="35"/>
        <v>4.6999999999999997E-5</v>
      </c>
      <c r="J44">
        <f t="shared" si="12"/>
        <v>4.6999999999999999E-4</v>
      </c>
      <c r="K44">
        <f t="shared" si="36"/>
        <v>23.447202100000002</v>
      </c>
    </row>
    <row r="45" spans="7:17" x14ac:dyDescent="0.3">
      <c r="G45">
        <f t="shared" si="33"/>
        <v>13.406317324849814</v>
      </c>
      <c r="H45">
        <f t="shared" si="34"/>
        <v>665.95744680851067</v>
      </c>
      <c r="I45">
        <f t="shared" si="35"/>
        <v>4.6999999999999997E-5</v>
      </c>
      <c r="J45">
        <f t="shared" si="13"/>
        <v>1E-3</v>
      </c>
      <c r="K45">
        <f>(H45/G45)+(I45/J45)</f>
        <v>49.721898085106389</v>
      </c>
    </row>
    <row r="47" spans="7:17" x14ac:dyDescent="0.3">
      <c r="G47" s="2" t="s">
        <v>10</v>
      </c>
      <c r="H47" s="2" t="s">
        <v>11</v>
      </c>
      <c r="I47" s="2" t="s">
        <v>13</v>
      </c>
      <c r="J47" s="2" t="s">
        <v>12</v>
      </c>
      <c r="K47" s="2" t="s">
        <v>5</v>
      </c>
    </row>
    <row r="48" spans="7:17" x14ac:dyDescent="0.3">
      <c r="G48">
        <f t="shared" ref="G48:G55" si="37">1/($H$4*J48)</f>
        <v>13406.317324849815</v>
      </c>
      <c r="H48">
        <f t="shared" ref="H48:H55" si="38">$H$2/I48</f>
        <v>1422.7272727272727</v>
      </c>
      <c r="I48">
        <f t="shared" ref="I48:I55" si="39">22*10^-6</f>
        <v>2.1999999999999999E-5</v>
      </c>
      <c r="J48">
        <f>1*10^-6</f>
        <v>9.9999999999999995E-7</v>
      </c>
      <c r="K48">
        <f>(H48/G48)+(I48/J48)</f>
        <v>22.10612364590909</v>
      </c>
    </row>
    <row r="49" spans="7:11" x14ac:dyDescent="0.3">
      <c r="G49">
        <f t="shared" si="37"/>
        <v>2852.4079414574076</v>
      </c>
      <c r="H49">
        <f t="shared" si="38"/>
        <v>1422.7272727272727</v>
      </c>
      <c r="I49">
        <f t="shared" si="39"/>
        <v>2.1999999999999999E-5</v>
      </c>
      <c r="J49">
        <f>4.7*10^-6</f>
        <v>4.6999999999999999E-6</v>
      </c>
      <c r="K49">
        <f t="shared" ref="K49:K54" si="40">(H49/G49)+(I49/J49)</f>
        <v>5.1796321996025148</v>
      </c>
    </row>
    <row r="50" spans="7:11" x14ac:dyDescent="0.3">
      <c r="G50">
        <f t="shared" si="37"/>
        <v>1340.6317324849817</v>
      </c>
      <c r="H50">
        <f t="shared" si="38"/>
        <v>1422.7272727272727</v>
      </c>
      <c r="I50">
        <f t="shared" si="39"/>
        <v>2.1999999999999999E-5</v>
      </c>
      <c r="J50">
        <f t="shared" ref="J50" si="41">10*10^-6</f>
        <v>9.9999999999999991E-6</v>
      </c>
      <c r="K50">
        <f t="shared" si="40"/>
        <v>3.2612364590909091</v>
      </c>
    </row>
    <row r="51" spans="7:11" x14ac:dyDescent="0.3">
      <c r="G51">
        <f t="shared" si="37"/>
        <v>609.37806022044617</v>
      </c>
      <c r="H51">
        <f t="shared" si="38"/>
        <v>1422.7272727272727</v>
      </c>
      <c r="I51">
        <f t="shared" si="39"/>
        <v>2.1999999999999999E-5</v>
      </c>
      <c r="J51">
        <f t="shared" ref="J51" si="42">22*10^-6</f>
        <v>2.1999999999999999E-5</v>
      </c>
      <c r="K51">
        <f t="shared" si="40"/>
        <v>3.33472021</v>
      </c>
    </row>
    <row r="52" spans="7:11" x14ac:dyDescent="0.3">
      <c r="G52">
        <f t="shared" si="37"/>
        <v>285.24079414574078</v>
      </c>
      <c r="H52">
        <f t="shared" si="38"/>
        <v>1422.7272727272727</v>
      </c>
      <c r="I52">
        <f t="shared" si="39"/>
        <v>2.1999999999999999E-5</v>
      </c>
      <c r="J52">
        <f t="shared" ref="J52" si="43">47*10^-6</f>
        <v>4.6999999999999997E-5</v>
      </c>
      <c r="K52">
        <f t="shared" si="40"/>
        <v>5.4558964641102516</v>
      </c>
    </row>
    <row r="53" spans="7:11" x14ac:dyDescent="0.3">
      <c r="G53" s="1">
        <f t="shared" si="37"/>
        <v>134.06317324849817</v>
      </c>
      <c r="H53" s="1">
        <f t="shared" si="38"/>
        <v>1422.7272727272727</v>
      </c>
      <c r="I53" s="1">
        <f t="shared" si="39"/>
        <v>2.1999999999999999E-5</v>
      </c>
      <c r="J53" s="1">
        <f t="shared" ref="J53" si="44">100*10^-6</f>
        <v>9.9999999999999991E-5</v>
      </c>
      <c r="K53" s="1">
        <f t="shared" si="40"/>
        <v>10.832364590909091</v>
      </c>
    </row>
    <row r="54" spans="7:11" x14ac:dyDescent="0.3">
      <c r="G54" s="1">
        <f t="shared" si="37"/>
        <v>28.524079414574075</v>
      </c>
      <c r="H54" s="1">
        <f t="shared" si="38"/>
        <v>1422.7272727272727</v>
      </c>
      <c r="I54" s="1">
        <f t="shared" si="39"/>
        <v>2.1999999999999999E-5</v>
      </c>
      <c r="J54" s="1">
        <f t="shared" ref="J54" si="45">470*10^-6</f>
        <v>4.6999999999999999E-4</v>
      </c>
      <c r="K54" s="1">
        <f t="shared" si="40"/>
        <v>49.924922087911028</v>
      </c>
    </row>
    <row r="55" spans="7:11" x14ac:dyDescent="0.3">
      <c r="G55">
        <f t="shared" si="37"/>
        <v>13.406317324849814</v>
      </c>
      <c r="H55">
        <f t="shared" si="38"/>
        <v>1422.7272727272727</v>
      </c>
      <c r="I55">
        <f t="shared" si="39"/>
        <v>2.1999999999999999E-5</v>
      </c>
      <c r="J55">
        <f t="shared" ref="J55" si="46">1000*10^-6</f>
        <v>1E-3</v>
      </c>
      <c r="K55">
        <f>(H55/G55)+(I55/J55)</f>
        <v>106.14564590909093</v>
      </c>
    </row>
  </sheetData>
  <mergeCells count="1"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Bremdows Salazar Roa</dc:creator>
  <cp:lastModifiedBy>Bremdows</cp:lastModifiedBy>
  <dcterms:created xsi:type="dcterms:W3CDTF">2024-12-08T22:12:02Z</dcterms:created>
  <dcterms:modified xsi:type="dcterms:W3CDTF">2024-12-12T15:50:30Z</dcterms:modified>
</cp:coreProperties>
</file>