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remdows\UNSAAC\SEMESTRE VIII\lab-control-i\5. COMPENSADORES\INFORME PREVIO\"/>
    </mc:Choice>
  </mc:AlternateContent>
  <xr:revisionPtr revIDLastSave="0" documentId="13_ncr:1_{9D7622D9-968F-47E7-924C-46A8982A661A}" xr6:coauthVersionLast="47" xr6:coauthVersionMax="47" xr10:uidLastSave="{00000000-0000-0000-0000-000000000000}"/>
  <bookViews>
    <workbookView xWindow="11520" yWindow="456" windowWidth="11520" windowHeight="12504" xr2:uid="{00000000-000D-0000-FFFF-FFFF00000000}"/>
  </bookViews>
  <sheets>
    <sheet name="subamortiguado" sheetId="1" r:id="rId1"/>
    <sheet name="sobreamortigu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1" i="1"/>
  <c r="H15" i="1" s="1"/>
  <c r="H1" i="2"/>
  <c r="H19" i="2"/>
  <c r="E12" i="2"/>
  <c r="F14" i="2"/>
  <c r="D14" i="2"/>
  <c r="E14" i="2" s="1"/>
  <c r="C14" i="2"/>
  <c r="B14" i="2"/>
  <c r="A14" i="2" s="1"/>
  <c r="F13" i="2"/>
  <c r="D13" i="2"/>
  <c r="E13" i="2" s="1"/>
  <c r="C13" i="2"/>
  <c r="B13" i="2" s="1"/>
  <c r="A13" i="2" s="1"/>
  <c r="F12" i="2"/>
  <c r="D12" i="2" s="1"/>
  <c r="C12" i="2"/>
  <c r="B12" i="2"/>
  <c r="A12" i="2" s="1"/>
  <c r="F11" i="2"/>
  <c r="D11" i="2"/>
  <c r="E11" i="2" s="1"/>
  <c r="C11" i="2"/>
  <c r="B11" i="2"/>
  <c r="A11" i="2" s="1"/>
  <c r="F10" i="2"/>
  <c r="D10" i="2"/>
  <c r="E10" i="2" s="1"/>
  <c r="C10" i="2"/>
  <c r="B10" i="2"/>
  <c r="A10" i="2" s="1"/>
  <c r="F9" i="2"/>
  <c r="D9" i="2" s="1"/>
  <c r="E9" i="2" s="1"/>
  <c r="C9" i="2"/>
  <c r="B9" i="2"/>
  <c r="A9" i="2" s="1"/>
  <c r="F8" i="2"/>
  <c r="D8" i="2"/>
  <c r="E8" i="2" s="1"/>
  <c r="C8" i="2"/>
  <c r="B8" i="2"/>
  <c r="A8" i="2" s="1"/>
  <c r="F7" i="2"/>
  <c r="D7" i="2" s="1"/>
  <c r="C7" i="2"/>
  <c r="B7" i="2"/>
  <c r="B3" i="2" s="1"/>
  <c r="D7" i="1"/>
  <c r="E7" i="1" s="1"/>
  <c r="E3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B3" i="1"/>
  <c r="F14" i="1"/>
  <c r="F13" i="1"/>
  <c r="F12" i="1"/>
  <c r="F11" i="1"/>
  <c r="F10" i="1"/>
  <c r="F9" i="1"/>
  <c r="F8" i="1"/>
  <c r="F7" i="1"/>
  <c r="C14" i="1"/>
  <c r="B14" i="1" s="1"/>
  <c r="A14" i="1" s="1"/>
  <c r="C13" i="1"/>
  <c r="B13" i="1" s="1"/>
  <c r="A13" i="1" s="1"/>
  <c r="C12" i="1"/>
  <c r="B12" i="1" s="1"/>
  <c r="A12" i="1" s="1"/>
  <c r="C11" i="1"/>
  <c r="B11" i="1" s="1"/>
  <c r="C10" i="1"/>
  <c r="B10" i="1" s="1"/>
  <c r="A10" i="1" s="1"/>
  <c r="C9" i="1"/>
  <c r="B9" i="1" s="1"/>
  <c r="A9" i="1" s="1"/>
  <c r="C8" i="1"/>
  <c r="B8" i="1" s="1"/>
  <c r="A8" i="1" s="1"/>
  <c r="C7" i="1"/>
  <c r="B7" i="1" s="1"/>
  <c r="A7" i="1" s="1"/>
  <c r="H7" i="1" l="1"/>
  <c r="H18" i="1"/>
  <c r="H11" i="1"/>
  <c r="H8" i="1"/>
  <c r="H12" i="1"/>
  <c r="H19" i="1"/>
  <c r="H14" i="1"/>
  <c r="H10" i="1"/>
  <c r="H17" i="1"/>
  <c r="H13" i="1"/>
  <c r="H9" i="1"/>
  <c r="H16" i="1"/>
  <c r="H10" i="2"/>
  <c r="H14" i="2"/>
  <c r="H11" i="2"/>
  <c r="H15" i="2"/>
  <c r="H8" i="2"/>
  <c r="H12" i="2"/>
  <c r="H16" i="2"/>
  <c r="H9" i="2"/>
  <c r="H13" i="2"/>
  <c r="H17" i="2"/>
  <c r="H18" i="2"/>
  <c r="E7" i="2"/>
  <c r="E3" i="2"/>
  <c r="A7" i="2"/>
  <c r="A11" i="1"/>
</calcChain>
</file>

<file path=xl/sharedStrings.xml><?xml version="1.0" encoding="utf-8"?>
<sst xmlns="http://schemas.openxmlformats.org/spreadsheetml/2006/main" count="35" uniqueCount="16">
  <si>
    <t>R5</t>
  </si>
  <si>
    <t>R6</t>
  </si>
  <si>
    <t>R7</t>
  </si>
  <si>
    <t>R8</t>
  </si>
  <si>
    <t>Adelanto</t>
  </si>
  <si>
    <t>Atraso</t>
  </si>
  <si>
    <t>C1</t>
  </si>
  <si>
    <t>C2</t>
  </si>
  <si>
    <t xml:space="preserve">Ka </t>
  </si>
  <si>
    <t>Cero</t>
  </si>
  <si>
    <t>Krtr</t>
  </si>
  <si>
    <t>Polo</t>
  </si>
  <si>
    <t>Kc</t>
  </si>
  <si>
    <t>R9</t>
  </si>
  <si>
    <t>R10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</si>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</sst>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E16" sqref="E16"/>
    </sheetView>
  </sheetViews>
  <sheetFormatPr baseColWidth="10" defaultColWidth="9.109375" defaultRowHeight="14.4" x14ac:dyDescent="0.3"/>
  <cols>
    <col min="3" max="3" width="10" bestFit="1" customWidth="1"/>
    <col min="5" max="5" width="12" bestFit="1" customWidth="1"/>
    <col min="6" max="6" width="10" bestFit="1" customWidth="1"/>
  </cols>
  <sheetData>
    <row r="1" spans="1:8" x14ac:dyDescent="0.3">
      <c r="A1" s="1" t="s">
        <v>8</v>
      </c>
      <c r="B1">
        <v>1.25</v>
      </c>
      <c r="D1" s="1" t="s">
        <v>10</v>
      </c>
      <c r="E1">
        <v>3.0000000000000001E-3</v>
      </c>
      <c r="G1" s="1" t="s">
        <v>12</v>
      </c>
      <c r="H1">
        <f>(0.0792*0.5086*1.36)/(B1*E1)</f>
        <v>14.608619520000005</v>
      </c>
    </row>
    <row r="2" spans="1:8" x14ac:dyDescent="0.3">
      <c r="A2" s="1" t="s">
        <v>9</v>
      </c>
      <c r="B2">
        <v>10</v>
      </c>
      <c r="D2" s="1" t="s">
        <v>9</v>
      </c>
      <c r="E2">
        <v>180</v>
      </c>
    </row>
    <row r="3" spans="1:8" x14ac:dyDescent="0.3">
      <c r="A3" s="1" t="s">
        <v>11</v>
      </c>
      <c r="B3">
        <f>1/(B7*C7)</f>
        <v>12.5</v>
      </c>
      <c r="D3" s="1" t="s">
        <v>11</v>
      </c>
      <c r="E3">
        <f>1/((D7+E7)*F7)</f>
        <v>0.54</v>
      </c>
    </row>
    <row r="5" spans="1:8" x14ac:dyDescent="0.3">
      <c r="A5" s="3" t="s">
        <v>4</v>
      </c>
      <c r="B5" s="3"/>
      <c r="C5" s="3"/>
      <c r="D5" s="3" t="s">
        <v>5</v>
      </c>
      <c r="E5" s="3"/>
      <c r="F5" s="3"/>
    </row>
    <row r="6" spans="1:8" x14ac:dyDescent="0.3">
      <c r="A6" s="2" t="s">
        <v>0</v>
      </c>
      <c r="B6" s="2" t="s">
        <v>1</v>
      </c>
      <c r="C6" s="2" t="s">
        <v>6</v>
      </c>
      <c r="D6" s="2" t="s">
        <v>2</v>
      </c>
      <c r="E6" s="2" t="s">
        <v>3</v>
      </c>
      <c r="F6" s="2" t="s">
        <v>7</v>
      </c>
      <c r="G6" s="2" t="s">
        <v>13</v>
      </c>
      <c r="H6" s="2" t="s">
        <v>14</v>
      </c>
    </row>
    <row r="7" spans="1:8" x14ac:dyDescent="0.3">
      <c r="A7">
        <f>B7*($B$1-1)</f>
        <v>20000</v>
      </c>
      <c r="B7">
        <f>1/($B$2*$B$1*C7)</f>
        <v>80000</v>
      </c>
      <c r="C7">
        <f>1*10^-6</f>
        <v>9.9999999999999995E-7</v>
      </c>
      <c r="D7">
        <f>1/($E$2*F7)</f>
        <v>5555.5555555555557</v>
      </c>
      <c r="E7">
        <f>-(D7*($E$1-1))/($E$1)</f>
        <v>1846296.2962962962</v>
      </c>
      <c r="F7">
        <f>1*10^-6</f>
        <v>9.9999999999999995E-7</v>
      </c>
      <c r="G7">
        <v>100</v>
      </c>
      <c r="H7">
        <f>G7*$H$1</f>
        <v>1460.8619520000004</v>
      </c>
    </row>
    <row r="8" spans="1:8" x14ac:dyDescent="0.3">
      <c r="A8">
        <f t="shared" ref="A8:A14" si="0">B8*($B$1-1)</f>
        <v>4255.3191489361707</v>
      </c>
      <c r="B8">
        <f t="shared" ref="B8:B14" si="1">1/($B$2*$B$1*C8)</f>
        <v>17021.276595744683</v>
      </c>
      <c r="C8">
        <f>4.7*10^-6</f>
        <v>4.6999999999999999E-6</v>
      </c>
      <c r="D8">
        <f t="shared" ref="D8:D14" si="2">1/($E$2*F8)</f>
        <v>1182.0330969267141</v>
      </c>
      <c r="E8">
        <f t="shared" ref="E8:E14" si="3">-(D8*($E$1-1))/($E$1)</f>
        <v>392828.99921197793</v>
      </c>
      <c r="F8">
        <f>4.7*10^-6</f>
        <v>4.6999999999999999E-6</v>
      </c>
      <c r="G8">
        <v>120</v>
      </c>
      <c r="H8">
        <f t="shared" ref="H8:H18" si="4">G8*$H$1</f>
        <v>1753.0343424000007</v>
      </c>
    </row>
    <row r="9" spans="1:8" x14ac:dyDescent="0.3">
      <c r="A9">
        <f t="shared" si="0"/>
        <v>2000</v>
      </c>
      <c r="B9">
        <f t="shared" si="1"/>
        <v>8000</v>
      </c>
      <c r="C9">
        <f>10*10^-6</f>
        <v>9.9999999999999991E-6</v>
      </c>
      <c r="D9">
        <f t="shared" si="2"/>
        <v>555.55555555555554</v>
      </c>
      <c r="E9">
        <f t="shared" si="3"/>
        <v>184629.62962962964</v>
      </c>
      <c r="F9">
        <f>10*10^-6</f>
        <v>9.9999999999999991E-6</v>
      </c>
      <c r="G9" s="1">
        <v>150</v>
      </c>
      <c r="H9" s="1">
        <f t="shared" si="4"/>
        <v>2191.2929280000008</v>
      </c>
    </row>
    <row r="10" spans="1:8" x14ac:dyDescent="0.3">
      <c r="A10">
        <f t="shared" si="0"/>
        <v>909.09090909090901</v>
      </c>
      <c r="B10">
        <f t="shared" si="1"/>
        <v>3636.363636363636</v>
      </c>
      <c r="C10">
        <f>22*10^-6</f>
        <v>2.1999999999999999E-5</v>
      </c>
      <c r="D10" s="1">
        <f t="shared" si="2"/>
        <v>252.52525252525254</v>
      </c>
      <c r="E10" s="1">
        <f t="shared" si="3"/>
        <v>83922.558922558921</v>
      </c>
      <c r="F10" s="1">
        <f>22*10^-6</f>
        <v>2.1999999999999999E-5</v>
      </c>
      <c r="G10" s="1">
        <v>220</v>
      </c>
      <c r="H10" s="1">
        <f t="shared" si="4"/>
        <v>3213.8962944000009</v>
      </c>
    </row>
    <row r="11" spans="1:8" x14ac:dyDescent="0.3">
      <c r="A11">
        <f t="shared" si="0"/>
        <v>425.53191489361706</v>
      </c>
      <c r="B11">
        <f t="shared" si="1"/>
        <v>1702.1276595744682</v>
      </c>
      <c r="C11">
        <f>47*10^-6</f>
        <v>4.6999999999999997E-5</v>
      </c>
      <c r="D11">
        <f t="shared" si="2"/>
        <v>118.20330969267141</v>
      </c>
      <c r="E11">
        <f t="shared" si="3"/>
        <v>39282.899921197801</v>
      </c>
      <c r="F11">
        <f>47*10^-6</f>
        <v>4.6999999999999997E-5</v>
      </c>
      <c r="G11">
        <v>330</v>
      </c>
      <c r="H11">
        <f t="shared" si="4"/>
        <v>4820.844441600002</v>
      </c>
    </row>
    <row r="12" spans="1:8" x14ac:dyDescent="0.3">
      <c r="A12" s="1">
        <f t="shared" si="0"/>
        <v>200.00000000000003</v>
      </c>
      <c r="B12" s="1">
        <f t="shared" si="1"/>
        <v>800.00000000000011</v>
      </c>
      <c r="C12" s="1">
        <f>100*10^-6</f>
        <v>9.9999999999999991E-5</v>
      </c>
      <c r="D12">
        <f t="shared" si="2"/>
        <v>55.555555555555557</v>
      </c>
      <c r="E12">
        <f t="shared" si="3"/>
        <v>18462.962962962964</v>
      </c>
      <c r="F12">
        <f>100*10^-6</f>
        <v>9.9999999999999991E-5</v>
      </c>
      <c r="G12">
        <v>470</v>
      </c>
      <c r="H12">
        <f t="shared" si="4"/>
        <v>6866.0511744000023</v>
      </c>
    </row>
    <row r="13" spans="1:8" x14ac:dyDescent="0.3">
      <c r="A13">
        <f t="shared" si="0"/>
        <v>42.553191489361701</v>
      </c>
      <c r="B13">
        <f t="shared" si="1"/>
        <v>170.21276595744681</v>
      </c>
      <c r="C13">
        <f>470*10^-6</f>
        <v>4.6999999999999999E-4</v>
      </c>
      <c r="D13">
        <f t="shared" si="2"/>
        <v>11.82033096926714</v>
      </c>
      <c r="E13">
        <f t="shared" si="3"/>
        <v>3928.2899921197795</v>
      </c>
      <c r="F13">
        <f>470*10^-6</f>
        <v>4.6999999999999999E-4</v>
      </c>
      <c r="H13">
        <f t="shared" si="4"/>
        <v>0</v>
      </c>
    </row>
    <row r="14" spans="1:8" x14ac:dyDescent="0.3">
      <c r="A14">
        <f t="shared" si="0"/>
        <v>20</v>
      </c>
      <c r="B14">
        <f t="shared" si="1"/>
        <v>80</v>
      </c>
      <c r="C14">
        <f>1000*10^-6</f>
        <v>1E-3</v>
      </c>
      <c r="D14">
        <f t="shared" si="2"/>
        <v>5.5555555555555554</v>
      </c>
      <c r="E14">
        <f t="shared" si="3"/>
        <v>1846.2962962962963</v>
      </c>
      <c r="F14">
        <f>1000*10^-6</f>
        <v>1E-3</v>
      </c>
      <c r="H14">
        <f t="shared" si="4"/>
        <v>0</v>
      </c>
    </row>
    <row r="15" spans="1:8" x14ac:dyDescent="0.3">
      <c r="H15">
        <f t="shared" si="4"/>
        <v>0</v>
      </c>
    </row>
    <row r="16" spans="1:8" x14ac:dyDescent="0.3">
      <c r="H16">
        <f t="shared" si="4"/>
        <v>0</v>
      </c>
    </row>
    <row r="17" spans="8:8" x14ac:dyDescent="0.3">
      <c r="H17">
        <f t="shared" si="4"/>
        <v>0</v>
      </c>
    </row>
    <row r="18" spans="8:8" x14ac:dyDescent="0.3">
      <c r="H18">
        <f t="shared" si="4"/>
        <v>0</v>
      </c>
    </row>
    <row r="19" spans="8:8" x14ac:dyDescent="0.3">
      <c r="H19">
        <f>G19*$H$1</f>
        <v>0</v>
      </c>
    </row>
  </sheetData>
  <mergeCells count="2">
    <mergeCell ref="A5:C5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16B4-834C-4C8E-B4C6-41F500A21A8A}">
  <dimension ref="A1:H24"/>
  <sheetViews>
    <sheetView workbookViewId="0">
      <selection activeCell="H7" sqref="H7"/>
    </sheetView>
  </sheetViews>
  <sheetFormatPr baseColWidth="10" defaultRowHeight="14.4" x14ac:dyDescent="0.3"/>
  <sheetData>
    <row r="1" spans="1:8" x14ac:dyDescent="0.3">
      <c r="A1" s="1" t="s">
        <v>8</v>
      </c>
      <c r="B1">
        <v>1.1000000000000001</v>
      </c>
      <c r="D1" s="1" t="s">
        <v>10</v>
      </c>
      <c r="E1">
        <v>4.0000000000000001E-3</v>
      </c>
      <c r="G1" s="1" t="s">
        <v>12</v>
      </c>
      <c r="H1">
        <f>(0.609*1.1854*100)/(B1*E1)</f>
        <v>16407.013636363634</v>
      </c>
    </row>
    <row r="2" spans="1:8" x14ac:dyDescent="0.3">
      <c r="A2" s="1" t="s">
        <v>9</v>
      </c>
      <c r="B2">
        <v>190</v>
      </c>
      <c r="D2" s="1" t="s">
        <v>9</v>
      </c>
      <c r="E2">
        <v>5.5</v>
      </c>
    </row>
    <row r="3" spans="1:8" x14ac:dyDescent="0.3">
      <c r="A3" s="1" t="s">
        <v>11</v>
      </c>
      <c r="B3">
        <f>1/(B7*C7)</f>
        <v>209.00000000000006</v>
      </c>
      <c r="D3" s="1" t="s">
        <v>11</v>
      </c>
      <c r="E3">
        <f>1/((D7+E7)*F7)</f>
        <v>2.2000000000000002E-2</v>
      </c>
    </row>
    <row r="5" spans="1:8" x14ac:dyDescent="0.3">
      <c r="A5" s="3" t="s">
        <v>4</v>
      </c>
      <c r="B5" s="3"/>
      <c r="C5" s="3"/>
      <c r="D5" s="3" t="s">
        <v>5</v>
      </c>
      <c r="E5" s="3"/>
      <c r="F5" s="3"/>
    </row>
    <row r="6" spans="1:8" x14ac:dyDescent="0.3">
      <c r="A6" s="2" t="s">
        <v>0</v>
      </c>
      <c r="B6" s="2" t="s">
        <v>1</v>
      </c>
      <c r="C6" s="2" t="s">
        <v>6</v>
      </c>
      <c r="D6" s="2" t="s">
        <v>2</v>
      </c>
      <c r="E6" s="2" t="s">
        <v>3</v>
      </c>
      <c r="F6" s="2" t="s">
        <v>7</v>
      </c>
      <c r="G6" s="2" t="s">
        <v>13</v>
      </c>
      <c r="H6" s="2" t="s">
        <v>14</v>
      </c>
    </row>
    <row r="7" spans="1:8" x14ac:dyDescent="0.3">
      <c r="A7" s="1">
        <f>B7*($B$1-1)</f>
        <v>478.46889952153145</v>
      </c>
      <c r="B7" s="1">
        <f>1/($B$2*$B$1*C7)</f>
        <v>4784.6889952153106</v>
      </c>
      <c r="C7" s="1">
        <f>1*10^-6</f>
        <v>9.9999999999999995E-7</v>
      </c>
      <c r="D7">
        <f>1/($E$2*F7)</f>
        <v>181818.18181818182</v>
      </c>
      <c r="E7">
        <f>-(D7*($E$1-1))/($E$1)</f>
        <v>45272727.272727273</v>
      </c>
      <c r="F7">
        <f>1*10^-6</f>
        <v>9.9999999999999995E-7</v>
      </c>
      <c r="G7" s="1">
        <v>100</v>
      </c>
      <c r="H7" s="1">
        <f>G7*$H$1</f>
        <v>1640701.3636363633</v>
      </c>
    </row>
    <row r="8" spans="1:8" x14ac:dyDescent="0.3">
      <c r="A8" s="1">
        <f t="shared" ref="A8:A14" si="0">B8*($B$1-1)</f>
        <v>101.80189351521946</v>
      </c>
      <c r="B8" s="1">
        <f t="shared" ref="B8:B14" si="1">1/($B$2*$B$1*C8)</f>
        <v>1018.0189351521936</v>
      </c>
      <c r="C8" s="1">
        <f>4.7*10^-6</f>
        <v>4.6999999999999999E-6</v>
      </c>
      <c r="D8">
        <f t="shared" ref="D8:D14" si="2">1/($E$2*F8)</f>
        <v>38684.71953578337</v>
      </c>
      <c r="E8">
        <f t="shared" ref="E8:E14" si="3">-(D8*($E$1-1))/($E$1)</f>
        <v>9632495.1644100584</v>
      </c>
      <c r="F8">
        <f>4.7*10^-6</f>
        <v>4.6999999999999999E-6</v>
      </c>
      <c r="H8">
        <f t="shared" ref="H8:H18" si="4">G8*$H$1</f>
        <v>0</v>
      </c>
    </row>
    <row r="9" spans="1:8" x14ac:dyDescent="0.3">
      <c r="A9">
        <f t="shared" si="0"/>
        <v>47.846889952153148</v>
      </c>
      <c r="B9">
        <f t="shared" si="1"/>
        <v>478.46889952153106</v>
      </c>
      <c r="C9">
        <f>10*10^-6</f>
        <v>9.9999999999999991E-6</v>
      </c>
      <c r="D9">
        <f t="shared" si="2"/>
        <v>18181.818181818184</v>
      </c>
      <c r="E9">
        <f t="shared" si="3"/>
        <v>4527272.7272727275</v>
      </c>
      <c r="F9">
        <f>10*10^-6</f>
        <v>9.9999999999999991E-6</v>
      </c>
      <c r="H9">
        <f t="shared" si="4"/>
        <v>0</v>
      </c>
    </row>
    <row r="10" spans="1:8" x14ac:dyDescent="0.3">
      <c r="A10">
        <f t="shared" si="0"/>
        <v>21.748586341887794</v>
      </c>
      <c r="B10">
        <f t="shared" si="1"/>
        <v>217.48586341887776</v>
      </c>
      <c r="C10">
        <f>22*10^-6</f>
        <v>2.1999999999999999E-5</v>
      </c>
      <c r="D10">
        <f t="shared" si="2"/>
        <v>8264.4628099173551</v>
      </c>
      <c r="E10">
        <f t="shared" si="3"/>
        <v>2057851.2396694212</v>
      </c>
      <c r="F10">
        <f>22*10^-6</f>
        <v>2.1999999999999999E-5</v>
      </c>
      <c r="H10">
        <f t="shared" si="4"/>
        <v>0</v>
      </c>
    </row>
    <row r="11" spans="1:8" x14ac:dyDescent="0.3">
      <c r="A11">
        <f t="shared" si="0"/>
        <v>10.180189351521946</v>
      </c>
      <c r="B11">
        <f t="shared" si="1"/>
        <v>101.80189351521938</v>
      </c>
      <c r="C11">
        <f>47*10^-6</f>
        <v>4.6999999999999997E-5</v>
      </c>
      <c r="D11">
        <f t="shared" si="2"/>
        <v>3868.4719535783365</v>
      </c>
      <c r="E11">
        <f t="shared" si="3"/>
        <v>963249.51644100575</v>
      </c>
      <c r="F11">
        <f>47*10^-6</f>
        <v>4.6999999999999997E-5</v>
      </c>
      <c r="H11">
        <f t="shared" si="4"/>
        <v>0</v>
      </c>
    </row>
    <row r="12" spans="1:8" x14ac:dyDescent="0.3">
      <c r="A12">
        <f t="shared" si="0"/>
        <v>4.7846889952153147</v>
      </c>
      <c r="B12">
        <f t="shared" si="1"/>
        <v>47.846889952153106</v>
      </c>
      <c r="C12">
        <f>100*10^-6</f>
        <v>9.9999999999999991E-5</v>
      </c>
      <c r="D12">
        <f t="shared" si="2"/>
        <v>1818.1818181818185</v>
      </c>
      <c r="E12">
        <f>-(D12*($E$1-1))/($E$1)</f>
        <v>452727.27272727282</v>
      </c>
      <c r="F12">
        <f>100*10^-6</f>
        <v>9.9999999999999991E-5</v>
      </c>
      <c r="H12">
        <f t="shared" si="4"/>
        <v>0</v>
      </c>
    </row>
    <row r="13" spans="1:8" x14ac:dyDescent="0.3">
      <c r="A13">
        <f t="shared" si="0"/>
        <v>1.0180189351521947</v>
      </c>
      <c r="B13">
        <f t="shared" si="1"/>
        <v>10.180189351521937</v>
      </c>
      <c r="C13">
        <f>470*10^-6</f>
        <v>4.6999999999999999E-4</v>
      </c>
      <c r="D13">
        <f t="shared" si="2"/>
        <v>386.84719535783364</v>
      </c>
      <c r="E13">
        <f t="shared" si="3"/>
        <v>96324.951644100584</v>
      </c>
      <c r="F13">
        <f>470*10^-6</f>
        <v>4.6999999999999999E-4</v>
      </c>
      <c r="H13">
        <f t="shared" si="4"/>
        <v>0</v>
      </c>
    </row>
    <row r="14" spans="1:8" x14ac:dyDescent="0.3">
      <c r="A14">
        <f t="shared" si="0"/>
        <v>0.47846889952153143</v>
      </c>
      <c r="B14">
        <f t="shared" si="1"/>
        <v>4.7846889952153102</v>
      </c>
      <c r="C14">
        <f>1000*10^-6</f>
        <v>1E-3</v>
      </c>
      <c r="D14" s="1">
        <f t="shared" si="2"/>
        <v>181.81818181818184</v>
      </c>
      <c r="E14" s="1">
        <f t="shared" si="3"/>
        <v>45272.727272727279</v>
      </c>
      <c r="F14" s="1">
        <f>1000*10^-6</f>
        <v>1E-3</v>
      </c>
      <c r="H14">
        <f t="shared" si="4"/>
        <v>0</v>
      </c>
    </row>
    <row r="15" spans="1:8" x14ac:dyDescent="0.3">
      <c r="H15">
        <f t="shared" si="4"/>
        <v>0</v>
      </c>
    </row>
    <row r="16" spans="1:8" x14ac:dyDescent="0.3">
      <c r="H16">
        <f t="shared" si="4"/>
        <v>0</v>
      </c>
    </row>
    <row r="17" spans="4:8" x14ac:dyDescent="0.3">
      <c r="H17">
        <f t="shared" si="4"/>
        <v>0</v>
      </c>
    </row>
    <row r="18" spans="4:8" x14ac:dyDescent="0.3">
      <c r="H18">
        <f t="shared" si="4"/>
        <v>0</v>
      </c>
    </row>
    <row r="19" spans="4:8" x14ac:dyDescent="0.3">
      <c r="H19">
        <f>G19*$H$1</f>
        <v>0</v>
      </c>
    </row>
    <row r="24" spans="4:8" x14ac:dyDescent="0.3">
      <c r="D24" t="s">
        <v>15</v>
      </c>
    </row>
  </sheetData>
  <mergeCells count="2">
    <mergeCell ref="A5:C5"/>
    <mergeCell ref="D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subamortiguado</vt:lpstr>
      <vt:lpstr>sobreamortiguado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</dc:creator>
  <cp:lastModifiedBy>Bremdows</cp:lastModifiedBy>
  <dcterms:created xsi:type="dcterms:W3CDTF">2015-06-05T18:19:34Z</dcterms:created>
  <dcterms:modified xsi:type="dcterms:W3CDTF">2024-11-20T23:57:29Z</dcterms:modified>
</cp:coreProperties>
</file>