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28413B27-A4C1-47FF-84FF-8280AB8C38C6}" xr6:coauthVersionLast="47" xr6:coauthVersionMax="47" xr10:uidLastSave="{00000000-0000-0000-0000-000000000000}"/>
  <bookViews>
    <workbookView xWindow="14865" yWindow="0" windowWidth="13935" windowHeight="16200" xr2:uid="{F90661F7-0B90-4347-BEF0-C5ED98793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L11" i="1"/>
  <c r="N11" i="1"/>
  <c r="L12" i="1"/>
  <c r="N12" i="1"/>
  <c r="O12" i="1" s="1"/>
  <c r="P12" i="1" s="1"/>
  <c r="L13" i="1"/>
  <c r="N13" i="1"/>
  <c r="L14" i="1"/>
  <c r="N14" i="1"/>
  <c r="O14" i="1" s="1"/>
  <c r="P14" i="1" s="1"/>
  <c r="L15" i="1"/>
  <c r="N15" i="1"/>
  <c r="L16" i="1"/>
  <c r="N16" i="1"/>
  <c r="O16" i="1" s="1"/>
  <c r="P16" i="1" s="1"/>
  <c r="L17" i="1"/>
  <c r="N17" i="1"/>
  <c r="L18" i="1"/>
  <c r="N18" i="1"/>
  <c r="O18" i="1" s="1"/>
  <c r="P18" i="1" s="1"/>
  <c r="L19" i="1"/>
  <c r="N19" i="1"/>
  <c r="L20" i="1"/>
  <c r="N20" i="1"/>
  <c r="O20" i="1" s="1"/>
  <c r="P20" i="1" s="1"/>
  <c r="L21" i="1"/>
  <c r="N21" i="1"/>
  <c r="L22" i="1"/>
  <c r="N22" i="1"/>
  <c r="O22" i="1" s="1"/>
  <c r="P22" i="1" s="1"/>
  <c r="L23" i="1"/>
  <c r="N23" i="1"/>
  <c r="L24" i="1"/>
  <c r="N24" i="1"/>
  <c r="O24" i="1" s="1"/>
  <c r="P24" i="1" s="1"/>
  <c r="L25" i="1"/>
  <c r="N25" i="1"/>
  <c r="L26" i="1"/>
  <c r="N26" i="1"/>
  <c r="O26" i="1" s="1"/>
  <c r="P26" i="1" s="1"/>
  <c r="L27" i="1"/>
  <c r="N27" i="1"/>
  <c r="L28" i="1"/>
  <c r="N28" i="1"/>
  <c r="O28" i="1" s="1"/>
  <c r="P28" i="1" s="1"/>
  <c r="L29" i="1"/>
  <c r="N29" i="1"/>
  <c r="L30" i="1"/>
  <c r="N30" i="1"/>
  <c r="O30" i="1" s="1"/>
  <c r="P30" i="1" s="1"/>
  <c r="L31" i="1"/>
  <c r="N31" i="1"/>
  <c r="L32" i="1"/>
  <c r="N32" i="1"/>
  <c r="O32" i="1" s="1"/>
  <c r="P32" i="1" s="1"/>
  <c r="L33" i="1"/>
  <c r="N33" i="1"/>
  <c r="L34" i="1"/>
  <c r="N34" i="1"/>
  <c r="O34" i="1" s="1"/>
  <c r="P34" i="1" s="1"/>
  <c r="L35" i="1"/>
  <c r="N35" i="1"/>
  <c r="L36" i="1"/>
  <c r="N36" i="1"/>
  <c r="O36" i="1" s="1"/>
  <c r="P36" i="1" s="1"/>
  <c r="L37" i="1"/>
  <c r="T3" i="1"/>
  <c r="O37" i="1" s="1"/>
  <c r="P37" i="1" s="1"/>
  <c r="L4" i="1"/>
  <c r="L5" i="1"/>
  <c r="L6" i="1"/>
  <c r="L7" i="1"/>
  <c r="L8" i="1"/>
  <c r="L9" i="1"/>
  <c r="L10" i="1"/>
  <c r="L3" i="1"/>
  <c r="O1" i="1"/>
  <c r="N4" i="1"/>
  <c r="N5" i="1"/>
  <c r="N6" i="1"/>
  <c r="N7" i="1"/>
  <c r="N8" i="1"/>
  <c r="N9" i="1"/>
  <c r="N10" i="1"/>
  <c r="N3" i="1"/>
  <c r="H8" i="1"/>
  <c r="I8" i="1" s="1"/>
  <c r="H4" i="1"/>
  <c r="J4" i="1" s="1"/>
  <c r="H3" i="1"/>
  <c r="J3" i="1" s="1"/>
  <c r="H5" i="1"/>
  <c r="J5" i="1" s="1"/>
  <c r="H6" i="1"/>
  <c r="J6" i="1" s="1"/>
  <c r="H7" i="1"/>
  <c r="I7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I15" i="1" s="1"/>
  <c r="H16" i="1"/>
  <c r="J16" i="1" s="1"/>
  <c r="H17" i="1"/>
  <c r="J17" i="1" s="1"/>
  <c r="H18" i="1"/>
  <c r="J18" i="1" s="1"/>
  <c r="O19" i="1" l="1"/>
  <c r="P19" i="1" s="1"/>
  <c r="O17" i="1"/>
  <c r="P17" i="1" s="1"/>
  <c r="K17" i="1" s="1"/>
  <c r="O15" i="1"/>
  <c r="P15" i="1" s="1"/>
  <c r="Q15" i="1" s="1"/>
  <c r="O13" i="1"/>
  <c r="P13" i="1" s="1"/>
  <c r="K13" i="1" s="1"/>
  <c r="O11" i="1"/>
  <c r="P11" i="1" s="1"/>
  <c r="O35" i="1"/>
  <c r="P35" i="1" s="1"/>
  <c r="O33" i="1"/>
  <c r="P33" i="1" s="1"/>
  <c r="K33" i="1" s="1"/>
  <c r="O31" i="1"/>
  <c r="P31" i="1" s="1"/>
  <c r="K31" i="1" s="1"/>
  <c r="O29" i="1"/>
  <c r="P29" i="1" s="1"/>
  <c r="K29" i="1" s="1"/>
  <c r="O27" i="1"/>
  <c r="P27" i="1" s="1"/>
  <c r="O25" i="1"/>
  <c r="P25" i="1" s="1"/>
  <c r="K25" i="1" s="1"/>
  <c r="O23" i="1"/>
  <c r="P23" i="1" s="1"/>
  <c r="K23" i="1" s="1"/>
  <c r="O21" i="1"/>
  <c r="P21" i="1" s="1"/>
  <c r="K37" i="1"/>
  <c r="K35" i="1"/>
  <c r="Q35" i="1"/>
  <c r="Q29" i="1"/>
  <c r="K27" i="1"/>
  <c r="Q27" i="1"/>
  <c r="K21" i="1"/>
  <c r="Q21" i="1"/>
  <c r="K19" i="1"/>
  <c r="Q19" i="1"/>
  <c r="Q17" i="1"/>
  <c r="K15" i="1"/>
  <c r="K11" i="1"/>
  <c r="Q11" i="1"/>
  <c r="Q37" i="1"/>
  <c r="K36" i="1"/>
  <c r="Q36" i="1"/>
  <c r="K34" i="1"/>
  <c r="Q34" i="1"/>
  <c r="K32" i="1"/>
  <c r="Q32" i="1"/>
  <c r="K30" i="1"/>
  <c r="Q30" i="1"/>
  <c r="K28" i="1"/>
  <c r="Q28" i="1"/>
  <c r="K26" i="1"/>
  <c r="Q26" i="1"/>
  <c r="K24" i="1"/>
  <c r="Q24" i="1"/>
  <c r="K22" i="1"/>
  <c r="Q22" i="1"/>
  <c r="K20" i="1"/>
  <c r="Q20" i="1"/>
  <c r="K18" i="1"/>
  <c r="Q18" i="1"/>
  <c r="K16" i="1"/>
  <c r="Q16" i="1"/>
  <c r="K14" i="1"/>
  <c r="Q14" i="1"/>
  <c r="K12" i="1"/>
  <c r="Q12" i="1"/>
  <c r="O6" i="1"/>
  <c r="O9" i="1"/>
  <c r="O5" i="1"/>
  <c r="P5" i="1" s="1"/>
  <c r="K5" i="1" s="1"/>
  <c r="O4" i="1"/>
  <c r="O8" i="1"/>
  <c r="P8" i="1" s="1"/>
  <c r="O3" i="1"/>
  <c r="P3" i="1" s="1"/>
  <c r="K3" i="1" s="1"/>
  <c r="O7" i="1"/>
  <c r="P7" i="1" s="1"/>
  <c r="O10" i="1"/>
  <c r="K8" i="1"/>
  <c r="J8" i="1"/>
  <c r="I3" i="1"/>
  <c r="I4" i="1"/>
  <c r="I11" i="1"/>
  <c r="J15" i="1"/>
  <c r="J7" i="1"/>
  <c r="I18" i="1"/>
  <c r="I10" i="1"/>
  <c r="I17" i="1"/>
  <c r="I13" i="1"/>
  <c r="I9" i="1"/>
  <c r="I5" i="1"/>
  <c r="I14" i="1"/>
  <c r="I6" i="1"/>
  <c r="I16" i="1"/>
  <c r="I12" i="1"/>
  <c r="Q23" i="1" l="1"/>
  <c r="Q31" i="1"/>
  <c r="Q13" i="1"/>
  <c r="Q25" i="1"/>
  <c r="Q33" i="1"/>
  <c r="P9" i="1"/>
  <c r="K9" i="1" s="1"/>
  <c r="P6" i="1"/>
  <c r="Q6" i="1" s="1"/>
  <c r="P10" i="1"/>
  <c r="Q10" i="1" s="1"/>
  <c r="P4" i="1"/>
  <c r="K4" i="1" s="1"/>
  <c r="Q9" i="1"/>
  <c r="K7" i="1"/>
  <c r="Q7" i="1"/>
  <c r="Q5" i="1"/>
  <c r="Q8" i="1"/>
  <c r="Q3" i="1"/>
  <c r="K6" i="1" l="1"/>
  <c r="K10" i="1"/>
  <c r="Q4" i="1"/>
  <c r="B3" i="1"/>
  <c r="E3" i="1" s="1"/>
  <c r="D3" i="1" l="1"/>
  <c r="E6" i="1" s="1"/>
  <c r="E5" i="1" l="1"/>
  <c r="E7" i="1" s="1"/>
  <c r="E8" i="1" s="1"/>
  <c r="E16" i="1" s="1"/>
</calcChain>
</file>

<file path=xl/sharedStrings.xml><?xml version="1.0" encoding="utf-8"?>
<sst xmlns="http://schemas.openxmlformats.org/spreadsheetml/2006/main" count="38" uniqueCount="29">
  <si>
    <t>Xi</t>
  </si>
  <si>
    <t>Ts</t>
  </si>
  <si>
    <t>Wn</t>
  </si>
  <si>
    <t>R</t>
  </si>
  <si>
    <t>Im</t>
  </si>
  <si>
    <t>Polo Deseado</t>
  </si>
  <si>
    <t>Angulo Compensar</t>
  </si>
  <si>
    <t>Polo Inicial R</t>
  </si>
  <si>
    <t>Polo Inicial Im</t>
  </si>
  <si>
    <t>the1</t>
  </si>
  <si>
    <t>the2</t>
  </si>
  <si>
    <t>SumAngl</t>
  </si>
  <si>
    <t>Compensar</t>
  </si>
  <si>
    <t>Compensador</t>
  </si>
  <si>
    <t>Polo</t>
  </si>
  <si>
    <t>Cero</t>
  </si>
  <si>
    <t>S</t>
  </si>
  <si>
    <t>S^0</t>
  </si>
  <si>
    <t>Kc</t>
  </si>
  <si>
    <t>Img</t>
  </si>
  <si>
    <t>angl cero</t>
  </si>
  <si>
    <t>angl compensacion</t>
  </si>
  <si>
    <t>Diferencia</t>
  </si>
  <si>
    <t>Ubi Cero</t>
  </si>
  <si>
    <t>Ubi Polo</t>
  </si>
  <si>
    <t>Real</t>
  </si>
  <si>
    <t>th1</t>
  </si>
  <si>
    <t>th2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</si>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</sst>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4FA5-F217-46F3-AEA7-890BB5321A26}">
  <dimension ref="A1:T585"/>
  <sheetViews>
    <sheetView tabSelected="1" topLeftCell="J1" zoomScaleNormal="100" workbookViewId="0">
      <selection activeCell="P23" sqref="P23"/>
    </sheetView>
  </sheetViews>
  <sheetFormatPr baseColWidth="10" defaultRowHeight="15" x14ac:dyDescent="0.25"/>
  <cols>
    <col min="15" max="15" width="9.5703125" customWidth="1"/>
  </cols>
  <sheetData>
    <row r="1" spans="1:20" x14ac:dyDescent="0.25">
      <c r="A1" s="1" t="s">
        <v>0</v>
      </c>
      <c r="B1">
        <v>0.66369999999999996</v>
      </c>
      <c r="D1" s="2" t="s">
        <v>5</v>
      </c>
      <c r="E1" s="2"/>
      <c r="G1" s="1" t="s">
        <v>1</v>
      </c>
      <c r="H1">
        <v>0.19</v>
      </c>
      <c r="L1" s="1" t="s">
        <v>19</v>
      </c>
      <c r="M1">
        <v>14.31</v>
      </c>
      <c r="N1" s="1" t="s">
        <v>25</v>
      </c>
      <c r="O1">
        <f>14.035</f>
        <v>14.035</v>
      </c>
      <c r="S1" t="s">
        <v>26</v>
      </c>
      <c r="T1">
        <v>103.86</v>
      </c>
    </row>
    <row r="2" spans="1:20" x14ac:dyDescent="0.25">
      <c r="A2" s="1" t="s">
        <v>1</v>
      </c>
      <c r="B2">
        <v>0.5</v>
      </c>
      <c r="D2" s="1" t="s">
        <v>3</v>
      </c>
      <c r="E2" s="1" t="s">
        <v>4</v>
      </c>
      <c r="G2" s="1" t="s">
        <v>0</v>
      </c>
      <c r="H2" s="1" t="s">
        <v>2</v>
      </c>
      <c r="I2" s="1" t="s">
        <v>3</v>
      </c>
      <c r="J2" s="1" t="s">
        <v>4</v>
      </c>
      <c r="K2" s="1" t="s">
        <v>24</v>
      </c>
      <c r="L2" s="1" t="s">
        <v>23</v>
      </c>
      <c r="M2" s="1" t="s">
        <v>15</v>
      </c>
      <c r="N2" s="1" t="s">
        <v>20</v>
      </c>
      <c r="O2" s="1" t="s">
        <v>21</v>
      </c>
      <c r="P2" s="1" t="s">
        <v>14</v>
      </c>
      <c r="Q2" s="1" t="s">
        <v>22</v>
      </c>
      <c r="S2" s="1" t="s">
        <v>27</v>
      </c>
      <c r="T2">
        <v>65.7</v>
      </c>
    </row>
    <row r="3" spans="1:20" x14ac:dyDescent="0.25">
      <c r="A3" s="1" t="s">
        <v>2</v>
      </c>
      <c r="B3">
        <f>4/(B2*B1)</f>
        <v>12.053638692180202</v>
      </c>
      <c r="D3">
        <f>-B1*B3</f>
        <v>-8</v>
      </c>
      <c r="E3">
        <f>B3*SQRT(1-POWER(B1,2))</f>
        <v>9.0161081249962649</v>
      </c>
      <c r="G3">
        <v>0.3</v>
      </c>
      <c r="H3">
        <f>4/(G3*$H$1)</f>
        <v>70.175438596491233</v>
      </c>
      <c r="I3">
        <f>-G3*H3</f>
        <v>-21.05263157894737</v>
      </c>
      <c r="J3">
        <f>H3*SQRT(1-G3^2)</f>
        <v>66.94310185382075</v>
      </c>
      <c r="K3">
        <f>14.035+P3</f>
        <v>15.298775285376902</v>
      </c>
      <c r="L3">
        <f>$O$1+M3</f>
        <v>18</v>
      </c>
      <c r="M3">
        <v>3.9649999999999999</v>
      </c>
      <c r="N3">
        <f>ATAN($M$1/M3)*180/PI()</f>
        <v>74.513066555434591</v>
      </c>
      <c r="O3">
        <f>N3+$T$3</f>
        <v>84.953066555434589</v>
      </c>
      <c r="P3">
        <f>$M$1/(TAN(O3*PI()/180))</f>
        <v>1.2637752853769022</v>
      </c>
      <c r="Q3">
        <f>P3-M3</f>
        <v>-2.7012247146230974</v>
      </c>
      <c r="S3" t="s">
        <v>28</v>
      </c>
      <c r="T3">
        <f>180-T1-T2</f>
        <v>10.439999999999998</v>
      </c>
    </row>
    <row r="4" spans="1:20" x14ac:dyDescent="0.25">
      <c r="A4" s="1" t="s">
        <v>7</v>
      </c>
      <c r="B4">
        <v>-10</v>
      </c>
      <c r="D4" s="1" t="s">
        <v>6</v>
      </c>
      <c r="G4">
        <v>0.4</v>
      </c>
      <c r="H4">
        <f>4/(G4*$H$1)</f>
        <v>52.631578947368411</v>
      </c>
      <c r="I4">
        <f t="shared" ref="I4:I18" si="0">-G4*H4</f>
        <v>-21.052631578947366</v>
      </c>
      <c r="J4">
        <f>H4*SQRT(1-G4^2)</f>
        <v>48.237638894271988</v>
      </c>
      <c r="K4">
        <f t="shared" ref="K4:K42" si="1">14.035+P4</f>
        <v>16.223392529690507</v>
      </c>
      <c r="L4">
        <f t="shared" ref="L4:L37" si="2">$O$1+M4</f>
        <v>19</v>
      </c>
      <c r="M4">
        <v>4.9649999999999999</v>
      </c>
      <c r="N4">
        <f t="shared" ref="N4:N37" si="3">ATAN($M$1/M4)*180/PI()</f>
        <v>70.865262799488406</v>
      </c>
      <c r="O4">
        <f t="shared" ref="O4:O37" si="4">N4+$T$3</f>
        <v>81.305262799488403</v>
      </c>
      <c r="P4">
        <f t="shared" ref="P4:P37" si="5">$M$1/(TAN(O4*PI()/180))</f>
        <v>2.1883925296905087</v>
      </c>
      <c r="Q4">
        <f t="shared" ref="Q4:Q18" si="6">P4-M4</f>
        <v>-2.7766074703094912</v>
      </c>
    </row>
    <row r="5" spans="1:20" x14ac:dyDescent="0.25">
      <c r="A5" s="1" t="s">
        <v>8</v>
      </c>
      <c r="B5">
        <v>15</v>
      </c>
      <c r="D5" s="1" t="s">
        <v>9</v>
      </c>
      <c r="E5">
        <f>ATAN((E3--B5)/(ABS(B4)-ABS(D3)))*180/PI()</f>
        <v>85.239538698294368</v>
      </c>
      <c r="G5">
        <v>0.5</v>
      </c>
      <c r="H5">
        <f t="shared" ref="H5:H18" si="7">4/(G5*$H$1)</f>
        <v>42.10526315789474</v>
      </c>
      <c r="I5">
        <f t="shared" si="0"/>
        <v>-21.05263157894737</v>
      </c>
      <c r="J5">
        <f>H5*SQRT(1-G5^2)</f>
        <v>36.464227527765836</v>
      </c>
      <c r="K5">
        <f t="shared" si="1"/>
        <v>17.125897322070809</v>
      </c>
      <c r="L5">
        <f t="shared" si="2"/>
        <v>20</v>
      </c>
      <c r="M5">
        <v>5.9649999999999999</v>
      </c>
      <c r="N5">
        <f t="shared" si="3"/>
        <v>67.371606567637471</v>
      </c>
      <c r="O5">
        <f t="shared" si="4"/>
        <v>77.811606567637469</v>
      </c>
      <c r="P5">
        <f t="shared" si="5"/>
        <v>3.0908973220708083</v>
      </c>
      <c r="Q5">
        <f t="shared" si="6"/>
        <v>-2.8741026779291916</v>
      </c>
    </row>
    <row r="6" spans="1:20" x14ac:dyDescent="0.25">
      <c r="D6" s="1" t="s">
        <v>10</v>
      </c>
      <c r="E6">
        <f>180-ATAN((B5-E3)/(ABS(B4)-ABS(D3)))*180/PI()</f>
        <v>108.48120696158526</v>
      </c>
      <c r="G6">
        <v>0.6</v>
      </c>
      <c r="H6">
        <f t="shared" si="7"/>
        <v>35.087719298245617</v>
      </c>
      <c r="I6">
        <f t="shared" si="0"/>
        <v>-21.05263157894737</v>
      </c>
      <c r="J6">
        <f>H6*SQRT(1-G6^2)</f>
        <v>28.070175438596493</v>
      </c>
      <c r="K6">
        <f t="shared" si="1"/>
        <v>18.007073526567645</v>
      </c>
      <c r="L6">
        <f t="shared" si="2"/>
        <v>21</v>
      </c>
      <c r="M6">
        <v>6.9649999999999999</v>
      </c>
      <c r="N6">
        <f t="shared" si="3"/>
        <v>64.046767529564917</v>
      </c>
      <c r="O6">
        <f t="shared" si="4"/>
        <v>74.486767529564915</v>
      </c>
      <c r="P6">
        <f t="shared" si="5"/>
        <v>3.9720735265676446</v>
      </c>
      <c r="Q6">
        <f t="shared" si="6"/>
        <v>-2.9929264734323553</v>
      </c>
    </row>
    <row r="7" spans="1:20" x14ac:dyDescent="0.25">
      <c r="D7" s="1" t="s">
        <v>11</v>
      </c>
      <c r="E7">
        <f>-(E5+E6)</f>
        <v>-193.72074565987964</v>
      </c>
      <c r="G7">
        <v>0.7</v>
      </c>
      <c r="H7">
        <f t="shared" si="7"/>
        <v>30.075187969924816</v>
      </c>
      <c r="I7">
        <f t="shared" si="0"/>
        <v>-21.05263157894737</v>
      </c>
      <c r="J7">
        <f>H7*SQRT(1-G7^2)</f>
        <v>21.4779802362191</v>
      </c>
      <c r="K7">
        <f t="shared" si="1"/>
        <v>18.867668390324923</v>
      </c>
      <c r="L7">
        <f t="shared" si="2"/>
        <v>22</v>
      </c>
      <c r="M7">
        <v>7.9649999999999999</v>
      </c>
      <c r="N7">
        <f t="shared" si="3"/>
        <v>60.899522588456556</v>
      </c>
      <c r="O7">
        <f t="shared" si="4"/>
        <v>71.33952258845656</v>
      </c>
      <c r="P7">
        <f t="shared" si="5"/>
        <v>4.8326683903249235</v>
      </c>
      <c r="Q7">
        <f t="shared" si="6"/>
        <v>-3.1323316096750764</v>
      </c>
    </row>
    <row r="8" spans="1:20" x14ac:dyDescent="0.25">
      <c r="D8" s="1" t="s">
        <v>12</v>
      </c>
      <c r="E8">
        <f>-E7-180</f>
        <v>13.72074565987964</v>
      </c>
      <c r="G8" s="1">
        <v>0.8</v>
      </c>
      <c r="H8" s="1">
        <f>4/(G8*$H$1)</f>
        <v>26.315789473684205</v>
      </c>
      <c r="I8" s="1">
        <f>-G8*H8</f>
        <v>-21.052631578947366</v>
      </c>
      <c r="J8" s="1">
        <f>H8*SQRT(1-G8^2)</f>
        <v>15.78947368421052</v>
      </c>
      <c r="K8">
        <f t="shared" si="1"/>
        <v>19.708394657021483</v>
      </c>
      <c r="L8">
        <f t="shared" si="2"/>
        <v>23</v>
      </c>
      <c r="M8">
        <v>8.9649999999999999</v>
      </c>
      <c r="N8">
        <f t="shared" si="3"/>
        <v>57.933474462297923</v>
      </c>
      <c r="O8">
        <f t="shared" si="4"/>
        <v>68.373474462297921</v>
      </c>
      <c r="P8">
        <f t="shared" si="5"/>
        <v>5.6733946570214835</v>
      </c>
      <c r="Q8">
        <f t="shared" si="6"/>
        <v>-3.2916053429785164</v>
      </c>
    </row>
    <row r="9" spans="1:20" x14ac:dyDescent="0.25">
      <c r="G9">
        <v>0.9</v>
      </c>
      <c r="H9">
        <f t="shared" si="7"/>
        <v>23.391812865497073</v>
      </c>
      <c r="I9">
        <f t="shared" si="0"/>
        <v>-21.052631578947366</v>
      </c>
      <c r="J9">
        <f>H9*SQRT(1-G9^2)</f>
        <v>10.196254838691631</v>
      </c>
      <c r="K9">
        <f t="shared" si="1"/>
        <v>20.529932535603095</v>
      </c>
      <c r="L9">
        <f t="shared" si="2"/>
        <v>24</v>
      </c>
      <c r="M9">
        <v>9.9649999999999999</v>
      </c>
      <c r="N9">
        <f t="shared" si="3"/>
        <v>55.147951829703857</v>
      </c>
      <c r="O9">
        <f t="shared" si="4"/>
        <v>65.587951829703854</v>
      </c>
      <c r="P9">
        <f t="shared" si="5"/>
        <v>6.4949325356030956</v>
      </c>
      <c r="Q9">
        <f t="shared" si="6"/>
        <v>-3.4700674643969043</v>
      </c>
    </row>
    <row r="10" spans="1:20" x14ac:dyDescent="0.25">
      <c r="D10" s="1" t="s">
        <v>13</v>
      </c>
      <c r="G10">
        <v>1</v>
      </c>
      <c r="H10">
        <f t="shared" si="7"/>
        <v>21.05263157894737</v>
      </c>
      <c r="I10">
        <f t="shared" si="0"/>
        <v>-21.05263157894737</v>
      </c>
      <c r="J10">
        <f>H10*SQRT(1-G10^2)</f>
        <v>0</v>
      </c>
      <c r="K10">
        <f t="shared" si="1"/>
        <v>21.33293153573484</v>
      </c>
      <c r="L10">
        <f t="shared" si="2"/>
        <v>25</v>
      </c>
      <c r="M10">
        <v>10.965</v>
      </c>
      <c r="N10">
        <f t="shared" si="3"/>
        <v>52.538953697242917</v>
      </c>
      <c r="O10">
        <f t="shared" si="4"/>
        <v>62.978953697242915</v>
      </c>
      <c r="P10">
        <f t="shared" si="5"/>
        <v>7.2979315357348398</v>
      </c>
      <c r="Q10">
        <f t="shared" si="6"/>
        <v>-3.6670684642651601</v>
      </c>
    </row>
    <row r="11" spans="1:20" x14ac:dyDescent="0.25">
      <c r="D11" s="1" t="s">
        <v>15</v>
      </c>
      <c r="G11">
        <v>1.1000000000000001</v>
      </c>
      <c r="H11">
        <f t="shared" si="7"/>
        <v>19.138755980861241</v>
      </c>
      <c r="I11">
        <f t="shared" si="0"/>
        <v>-21.052631578947366</v>
      </c>
      <c r="J11" t="e">
        <f>H11*SQRT(1-G11^2)</f>
        <v>#NUM!</v>
      </c>
      <c r="K11">
        <f t="shared" ref="K11:K37" si="8">14.035+P11</f>
        <v>22.118012180383012</v>
      </c>
      <c r="L11">
        <f t="shared" si="2"/>
        <v>26</v>
      </c>
      <c r="M11">
        <v>11.965</v>
      </c>
      <c r="N11">
        <f t="shared" si="3"/>
        <v>50.100040503687794</v>
      </c>
      <c r="O11">
        <f t="shared" si="4"/>
        <v>60.540040503687791</v>
      </c>
      <c r="P11">
        <f t="shared" si="5"/>
        <v>8.0830121803830135</v>
      </c>
      <c r="Q11">
        <f t="shared" ref="Q11:Q37" si="9">P11-M11</f>
        <v>-3.8819878196169864</v>
      </c>
    </row>
    <row r="12" spans="1:20" x14ac:dyDescent="0.25">
      <c r="D12" s="1" t="s">
        <v>16</v>
      </c>
      <c r="E12" s="1" t="s">
        <v>17</v>
      </c>
      <c r="G12">
        <v>1.2</v>
      </c>
      <c r="H12">
        <f t="shared" si="7"/>
        <v>17.543859649122808</v>
      </c>
      <c r="I12">
        <f t="shared" si="0"/>
        <v>-21.05263157894737</v>
      </c>
      <c r="J12" t="e">
        <f>H12*SQRT(1-G12^2)</f>
        <v>#NUM!</v>
      </c>
      <c r="K12">
        <f t="shared" si="8"/>
        <v>22.885767605016881</v>
      </c>
      <c r="L12">
        <f t="shared" si="2"/>
        <v>27</v>
      </c>
      <c r="M12">
        <v>12.965</v>
      </c>
      <c r="N12">
        <f t="shared" si="3"/>
        <v>47.823114542372387</v>
      </c>
      <c r="O12">
        <f t="shared" si="4"/>
        <v>58.263114542372385</v>
      </c>
      <c r="P12">
        <f t="shared" si="5"/>
        <v>8.8507676050168822</v>
      </c>
      <c r="Q12">
        <f t="shared" si="9"/>
        <v>-4.1142323949831177</v>
      </c>
    </row>
    <row r="13" spans="1:20" x14ac:dyDescent="0.25">
      <c r="D13">
        <v>1</v>
      </c>
      <c r="E13">
        <v>8</v>
      </c>
      <c r="G13">
        <v>1.3</v>
      </c>
      <c r="H13">
        <f t="shared" si="7"/>
        <v>16.194331983805668</v>
      </c>
      <c r="I13">
        <f t="shared" si="0"/>
        <v>-21.05263157894737</v>
      </c>
      <c r="J13" t="e">
        <f>H13*SQRT(1-G13^2)</f>
        <v>#NUM!</v>
      </c>
      <c r="K13">
        <f t="shared" si="8"/>
        <v>23.636765052091945</v>
      </c>
      <c r="L13">
        <f t="shared" si="2"/>
        <v>28</v>
      </c>
      <c r="M13">
        <v>13.965</v>
      </c>
      <c r="N13">
        <f t="shared" si="3"/>
        <v>45.699065006359135</v>
      </c>
      <c r="O13">
        <f t="shared" si="4"/>
        <v>56.139065006359132</v>
      </c>
      <c r="P13">
        <f t="shared" si="5"/>
        <v>9.6017650520919471</v>
      </c>
      <c r="Q13">
        <f t="shared" si="9"/>
        <v>-4.3632349479080528</v>
      </c>
    </row>
    <row r="14" spans="1:20" x14ac:dyDescent="0.25">
      <c r="D14" s="1" t="s">
        <v>14</v>
      </c>
      <c r="G14">
        <v>1.4</v>
      </c>
      <c r="H14">
        <f t="shared" si="7"/>
        <v>15.037593984962408</v>
      </c>
      <c r="I14">
        <f t="shared" si="0"/>
        <v>-21.05263157894737</v>
      </c>
      <c r="J14" t="e">
        <f>H14*SQRT(1-G14^2)</f>
        <v>#NUM!</v>
      </c>
      <c r="K14">
        <f t="shared" si="8"/>
        <v>24.371547268728449</v>
      </c>
      <c r="L14">
        <f t="shared" si="2"/>
        <v>29</v>
      </c>
      <c r="M14">
        <v>14.965</v>
      </c>
      <c r="N14">
        <f t="shared" si="3"/>
        <v>43.718275825929609</v>
      </c>
      <c r="O14">
        <f t="shared" si="4"/>
        <v>54.158275825929607</v>
      </c>
      <c r="P14">
        <f t="shared" si="5"/>
        <v>10.336547268728451</v>
      </c>
      <c r="Q14">
        <f t="shared" si="9"/>
        <v>-4.6284527312715493</v>
      </c>
    </row>
    <row r="15" spans="1:20" x14ac:dyDescent="0.25">
      <c r="D15" s="1" t="s">
        <v>16</v>
      </c>
      <c r="E15" s="1" t="s">
        <v>17</v>
      </c>
      <c r="G15">
        <v>1.5</v>
      </c>
      <c r="H15">
        <f t="shared" si="7"/>
        <v>14.035087719298245</v>
      </c>
      <c r="I15">
        <f t="shared" si="0"/>
        <v>-21.052631578947366</v>
      </c>
      <c r="J15" t="e">
        <f>H15*SQRT(1-G15^2)</f>
        <v>#NUM!</v>
      </c>
      <c r="K15">
        <f t="shared" si="8"/>
        <v>25.09063381482245</v>
      </c>
      <c r="L15">
        <f t="shared" si="2"/>
        <v>30</v>
      </c>
      <c r="M15">
        <v>15.965</v>
      </c>
      <c r="N15">
        <f t="shared" si="3"/>
        <v>41.871008137691582</v>
      </c>
      <c r="O15">
        <f t="shared" si="4"/>
        <v>52.31100813769158</v>
      </c>
      <c r="P15">
        <f t="shared" si="5"/>
        <v>11.05563381482245</v>
      </c>
      <c r="Q15">
        <f t="shared" si="9"/>
        <v>-4.9093661851775501</v>
      </c>
    </row>
    <row r="16" spans="1:20" x14ac:dyDescent="0.25">
      <c r="D16">
        <v>1</v>
      </c>
      <c r="E16">
        <f>E13+TAN(E8*PI()/180)*9</f>
        <v>10.197416184116788</v>
      </c>
      <c r="G16">
        <v>1.6</v>
      </c>
      <c r="H16">
        <f t="shared" si="7"/>
        <v>13.157894736842103</v>
      </c>
      <c r="I16">
        <f t="shared" si="0"/>
        <v>-21.052631578947366</v>
      </c>
      <c r="J16" t="e">
        <f>H16*SQRT(1-G16^2)</f>
        <v>#NUM!</v>
      </c>
      <c r="K16">
        <f t="shared" si="8"/>
        <v>25.794522288215177</v>
      </c>
      <c r="L16">
        <f t="shared" si="2"/>
        <v>31</v>
      </c>
      <c r="M16">
        <v>16.965</v>
      </c>
      <c r="N16">
        <f t="shared" si="3"/>
        <v>40.147675782917872</v>
      </c>
      <c r="O16">
        <f t="shared" si="4"/>
        <v>50.58767578291787</v>
      </c>
      <c r="P16">
        <f t="shared" si="5"/>
        <v>11.759522288215175</v>
      </c>
      <c r="Q16">
        <f t="shared" si="9"/>
        <v>-5.205477711784825</v>
      </c>
    </row>
    <row r="17" spans="4:17" x14ac:dyDescent="0.25">
      <c r="G17">
        <v>1.7</v>
      </c>
      <c r="H17">
        <f t="shared" si="7"/>
        <v>12.383900928792569</v>
      </c>
      <c r="I17">
        <f t="shared" si="0"/>
        <v>-21.052631578947366</v>
      </c>
      <c r="J17" t="e">
        <f>H17*SQRT(1-G17^2)</f>
        <v>#NUM!</v>
      </c>
      <c r="K17">
        <f t="shared" si="8"/>
        <v>26.483689472991966</v>
      </c>
      <c r="L17">
        <f t="shared" si="2"/>
        <v>32</v>
      </c>
      <c r="M17">
        <v>17.965</v>
      </c>
      <c r="N17">
        <f t="shared" si="3"/>
        <v>38.539034002280765</v>
      </c>
      <c r="O17">
        <f t="shared" si="4"/>
        <v>48.979034002280763</v>
      </c>
      <c r="P17">
        <f t="shared" si="5"/>
        <v>12.448689472991965</v>
      </c>
      <c r="Q17">
        <f t="shared" si="9"/>
        <v>-5.5163105270080344</v>
      </c>
    </row>
    <row r="18" spans="4:17" x14ac:dyDescent="0.25">
      <c r="D18" s="1" t="s">
        <v>18</v>
      </c>
      <c r="G18">
        <v>1.8</v>
      </c>
      <c r="H18">
        <f t="shared" si="7"/>
        <v>11.695906432748536</v>
      </c>
      <c r="I18">
        <f t="shared" si="0"/>
        <v>-21.052631578947366</v>
      </c>
      <c r="J18" t="e">
        <f>H18*SQRT(1-G18^2)</f>
        <v>#NUM!</v>
      </c>
      <c r="K18">
        <f t="shared" si="8"/>
        <v>27.158592416479394</v>
      </c>
      <c r="L18">
        <f t="shared" si="2"/>
        <v>33</v>
      </c>
      <c r="M18">
        <v>18.965</v>
      </c>
      <c r="N18">
        <f t="shared" si="3"/>
        <v>37.036300443678932</v>
      </c>
      <c r="O18">
        <f t="shared" si="4"/>
        <v>47.47630044367893</v>
      </c>
      <c r="P18">
        <f t="shared" si="5"/>
        <v>13.123592416479394</v>
      </c>
      <c r="Q18">
        <f t="shared" si="9"/>
        <v>-5.8414075835206063</v>
      </c>
    </row>
    <row r="19" spans="4:17" x14ac:dyDescent="0.25">
      <c r="K19">
        <f t="shared" si="8"/>
        <v>27.819669440052994</v>
      </c>
      <c r="L19">
        <f t="shared" si="2"/>
        <v>34</v>
      </c>
      <c r="M19">
        <v>19.965</v>
      </c>
      <c r="N19">
        <f t="shared" si="3"/>
        <v>35.631225158896171</v>
      </c>
      <c r="O19">
        <f t="shared" si="4"/>
        <v>46.071225158896169</v>
      </c>
      <c r="P19">
        <f t="shared" si="5"/>
        <v>13.784669440052994</v>
      </c>
      <c r="Q19">
        <f t="shared" si="9"/>
        <v>-6.1803305599470058</v>
      </c>
    </row>
    <row r="20" spans="4:17" x14ac:dyDescent="0.25">
      <c r="K20">
        <f t="shared" si="8"/>
        <v>28.467341088453292</v>
      </c>
      <c r="L20">
        <f t="shared" si="2"/>
        <v>35</v>
      </c>
      <c r="M20">
        <v>20.965</v>
      </c>
      <c r="N20">
        <f t="shared" si="3"/>
        <v>34.316123355582661</v>
      </c>
      <c r="O20">
        <f t="shared" si="4"/>
        <v>44.756123355582659</v>
      </c>
      <c r="P20">
        <f t="shared" si="5"/>
        <v>14.432341088453292</v>
      </c>
      <c r="Q20">
        <f t="shared" si="9"/>
        <v>-6.532658911546708</v>
      </c>
    </row>
    <row r="21" spans="4:17" x14ac:dyDescent="0.25">
      <c r="K21">
        <f t="shared" si="8"/>
        <v>29.102011021930508</v>
      </c>
      <c r="L21">
        <f t="shared" si="2"/>
        <v>36</v>
      </c>
      <c r="M21">
        <v>21.965</v>
      </c>
      <c r="N21">
        <f t="shared" si="3"/>
        <v>33.083881823233448</v>
      </c>
      <c r="O21">
        <f t="shared" si="4"/>
        <v>43.523881823233445</v>
      </c>
      <c r="P21">
        <f t="shared" si="5"/>
        <v>15.06701102193051</v>
      </c>
      <c r="Q21">
        <f t="shared" si="9"/>
        <v>-6.8979889780694901</v>
      </c>
    </row>
    <row r="22" spans="4:17" x14ac:dyDescent="0.25">
      <c r="K22">
        <f t="shared" si="8"/>
        <v>29.724066855195066</v>
      </c>
      <c r="L22">
        <f t="shared" si="2"/>
        <v>37</v>
      </c>
      <c r="M22">
        <v>22.965</v>
      </c>
      <c r="N22">
        <f t="shared" si="3"/>
        <v>31.92794742676698</v>
      </c>
      <c r="O22">
        <f t="shared" si="4"/>
        <v>42.367947426766975</v>
      </c>
      <c r="P22">
        <f t="shared" si="5"/>
        <v>15.689066855195065</v>
      </c>
      <c r="Q22">
        <f t="shared" si="9"/>
        <v>-7.2759331448049345</v>
      </c>
    </row>
    <row r="23" spans="4:17" x14ac:dyDescent="0.25">
      <c r="K23">
        <f t="shared" si="8"/>
        <v>30.333880946837606</v>
      </c>
      <c r="L23">
        <f t="shared" si="2"/>
        <v>38</v>
      </c>
      <c r="M23">
        <v>23.965</v>
      </c>
      <c r="N23">
        <f t="shared" si="3"/>
        <v>30.842303954116499</v>
      </c>
      <c r="O23">
        <f t="shared" si="4"/>
        <v>41.2823039541165</v>
      </c>
      <c r="P23">
        <f t="shared" si="5"/>
        <v>16.298880946837606</v>
      </c>
      <c r="Q23">
        <f t="shared" si="9"/>
        <v>-7.6661190531623937</v>
      </c>
    </row>
    <row r="24" spans="4:17" x14ac:dyDescent="0.25">
      <c r="K24">
        <f t="shared" si="8"/>
        <v>30.931811142597184</v>
      </c>
      <c r="L24">
        <f t="shared" si="2"/>
        <v>39</v>
      </c>
      <c r="M24">
        <v>24.965</v>
      </c>
      <c r="N24">
        <f t="shared" si="3"/>
        <v>29.821441917118293</v>
      </c>
      <c r="O24">
        <f t="shared" si="4"/>
        <v>40.26144191711829</v>
      </c>
      <c r="P24">
        <f t="shared" si="5"/>
        <v>16.896811142597183</v>
      </c>
      <c r="Q24">
        <f t="shared" si="9"/>
        <v>-8.0681888574028164</v>
      </c>
    </row>
    <row r="25" spans="4:17" x14ac:dyDescent="0.25">
      <c r="K25">
        <f t="shared" si="8"/>
        <v>31.518201475594726</v>
      </c>
      <c r="L25">
        <f t="shared" si="2"/>
        <v>40</v>
      </c>
      <c r="M25">
        <v>25.965</v>
      </c>
      <c r="N25">
        <f t="shared" si="3"/>
        <v>28.860324594690333</v>
      </c>
      <c r="O25">
        <f t="shared" si="4"/>
        <v>39.300324594690331</v>
      </c>
      <c r="P25">
        <f t="shared" si="5"/>
        <v>17.483201475594726</v>
      </c>
      <c r="Q25">
        <f t="shared" si="9"/>
        <v>-8.4817985244052743</v>
      </c>
    </row>
    <row r="26" spans="4:17" x14ac:dyDescent="0.25">
      <c r="K26">
        <f t="shared" si="8"/>
        <v>32.0933828264113</v>
      </c>
      <c r="L26">
        <f t="shared" si="2"/>
        <v>41</v>
      </c>
      <c r="M26">
        <v>26.965</v>
      </c>
      <c r="N26">
        <f t="shared" si="3"/>
        <v>27.954352613600509</v>
      </c>
      <c r="O26">
        <f t="shared" si="4"/>
        <v>38.394352613600503</v>
      </c>
      <c r="P26">
        <f t="shared" si="5"/>
        <v>18.058382826411297</v>
      </c>
      <c r="Q26">
        <f t="shared" si="9"/>
        <v>-8.9066171735887032</v>
      </c>
    </row>
    <row r="27" spans="4:17" x14ac:dyDescent="0.25">
      <c r="K27">
        <f t="shared" si="8"/>
        <v>32.657673545671969</v>
      </c>
      <c r="L27">
        <f t="shared" si="2"/>
        <v>42</v>
      </c>
      <c r="M27">
        <v>27.965</v>
      </c>
      <c r="N27">
        <f t="shared" si="3"/>
        <v>27.099328623258867</v>
      </c>
      <c r="O27">
        <f t="shared" si="4"/>
        <v>37.539328623258868</v>
      </c>
      <c r="P27">
        <f t="shared" si="5"/>
        <v>18.622673545671972</v>
      </c>
      <c r="Q27">
        <f t="shared" si="9"/>
        <v>-9.3423264543280276</v>
      </c>
    </row>
    <row r="28" spans="4:17" x14ac:dyDescent="0.25">
      <c r="K28">
        <f t="shared" si="8"/>
        <v>33.211380041597003</v>
      </c>
      <c r="L28">
        <f t="shared" si="2"/>
        <v>43</v>
      </c>
      <c r="M28">
        <v>28.965</v>
      </c>
      <c r="N28">
        <f t="shared" si="3"/>
        <v>26.291423081101009</v>
      </c>
      <c r="O28">
        <f t="shared" si="4"/>
        <v>36.731423081101006</v>
      </c>
      <c r="P28">
        <f t="shared" si="5"/>
        <v>19.176380041597003</v>
      </c>
      <c r="Q28">
        <f t="shared" si="9"/>
        <v>-9.7886199584029967</v>
      </c>
    </row>
    <row r="29" spans="4:17" x14ac:dyDescent="0.25">
      <c r="K29">
        <f t="shared" si="8"/>
        <v>33.754797334798482</v>
      </c>
      <c r="L29">
        <f t="shared" si="2"/>
        <v>44</v>
      </c>
      <c r="M29">
        <v>29.965</v>
      </c>
      <c r="N29">
        <f t="shared" si="3"/>
        <v>25.527141777178251</v>
      </c>
      <c r="O29">
        <f t="shared" si="4"/>
        <v>35.967141777178249</v>
      </c>
      <c r="P29">
        <f t="shared" si="5"/>
        <v>19.719797334798486</v>
      </c>
      <c r="Q29">
        <f t="shared" si="9"/>
        <v>-10.245202665201514</v>
      </c>
    </row>
    <row r="30" spans="4:17" x14ac:dyDescent="0.25">
      <c r="K30">
        <f t="shared" si="8"/>
        <v>34.288209582433488</v>
      </c>
      <c r="L30">
        <f t="shared" si="2"/>
        <v>45</v>
      </c>
      <c r="M30">
        <v>30.965</v>
      </c>
      <c r="N30">
        <f t="shared" si="3"/>
        <v>24.803295452537711</v>
      </c>
      <c r="O30">
        <f t="shared" si="4"/>
        <v>35.243295452537708</v>
      </c>
      <c r="P30">
        <f t="shared" si="5"/>
        <v>20.253209582433488</v>
      </c>
      <c r="Q30">
        <f t="shared" si="9"/>
        <v>-10.711790417566512</v>
      </c>
    </row>
    <row r="31" spans="4:17" x14ac:dyDescent="0.25">
      <c r="K31">
        <f t="shared" si="8"/>
        <v>34.811890573670098</v>
      </c>
      <c r="L31">
        <f t="shared" si="2"/>
        <v>46</v>
      </c>
      <c r="M31">
        <v>31.965</v>
      </c>
      <c r="N31">
        <f t="shared" si="3"/>
        <v>24.11697167610907</v>
      </c>
      <c r="O31">
        <f t="shared" si="4"/>
        <v>34.556971676109072</v>
      </c>
      <c r="P31">
        <f t="shared" si="5"/>
        <v>20.776890573670102</v>
      </c>
      <c r="Q31">
        <f t="shared" si="9"/>
        <v>-11.188109426329898</v>
      </c>
    </row>
    <row r="32" spans="4:17" x14ac:dyDescent="0.25">
      <c r="K32">
        <f t="shared" si="8"/>
        <v>35.326104198281655</v>
      </c>
      <c r="L32">
        <f t="shared" si="2"/>
        <v>47</v>
      </c>
      <c r="M32">
        <v>32.965000000000003</v>
      </c>
      <c r="N32">
        <f t="shared" si="3"/>
        <v>23.465509016322347</v>
      </c>
      <c r="O32">
        <f t="shared" si="4"/>
        <v>33.905509016322341</v>
      </c>
      <c r="P32">
        <f t="shared" si="5"/>
        <v>21.291104198281655</v>
      </c>
      <c r="Q32">
        <f t="shared" si="9"/>
        <v>-11.673895801718349</v>
      </c>
    </row>
    <row r="33" spans="11:17" x14ac:dyDescent="0.25">
      <c r="K33">
        <f t="shared" si="8"/>
        <v>35.831104890054121</v>
      </c>
      <c r="L33">
        <f t="shared" si="2"/>
        <v>48</v>
      </c>
      <c r="M33">
        <v>33.965000000000003</v>
      </c>
      <c r="N33">
        <f t="shared" si="3"/>
        <v>22.846473459393554</v>
      </c>
      <c r="O33">
        <f t="shared" si="4"/>
        <v>33.286473459393548</v>
      </c>
      <c r="P33">
        <f t="shared" si="5"/>
        <v>21.796104890054117</v>
      </c>
      <c r="Q33">
        <f t="shared" si="9"/>
        <v>-12.168895109945886</v>
      </c>
    </row>
    <row r="34" spans="11:17" x14ac:dyDescent="0.25">
      <c r="K34">
        <f t="shared" si="8"/>
        <v>36.32713804657223</v>
      </c>
      <c r="L34">
        <f t="shared" si="2"/>
        <v>49</v>
      </c>
      <c r="M34">
        <v>34.965000000000003</v>
      </c>
      <c r="N34">
        <f t="shared" si="3"/>
        <v>22.257636973370133</v>
      </c>
      <c r="O34">
        <f t="shared" si="4"/>
        <v>32.69763697337013</v>
      </c>
      <c r="P34">
        <f t="shared" si="5"/>
        <v>22.292138046572234</v>
      </c>
      <c r="Q34">
        <f t="shared" si="9"/>
        <v>-12.67286195342777</v>
      </c>
    </row>
    <row r="35" spans="11:17" x14ac:dyDescent="0.25">
      <c r="K35">
        <f t="shared" si="8"/>
        <v>36.814440426839298</v>
      </c>
      <c r="L35">
        <f t="shared" si="2"/>
        <v>50</v>
      </c>
      <c r="M35">
        <v>35.965000000000003</v>
      </c>
      <c r="N35">
        <f t="shared" si="3"/>
        <v>21.69695808624402</v>
      </c>
      <c r="O35">
        <f t="shared" si="4"/>
        <v>32.136958086244022</v>
      </c>
      <c r="P35">
        <f t="shared" si="5"/>
        <v>22.779440426839301</v>
      </c>
      <c r="Q35">
        <f t="shared" si="9"/>
        <v>-13.185559573160702</v>
      </c>
    </row>
    <row r="36" spans="11:17" x14ac:dyDescent="0.25">
      <c r="K36">
        <f t="shared" si="8"/>
        <v>53.585406003461515</v>
      </c>
      <c r="L36">
        <f t="shared" si="2"/>
        <v>100</v>
      </c>
      <c r="M36">
        <v>85.965000000000003</v>
      </c>
      <c r="N36">
        <f t="shared" si="3"/>
        <v>9.4509732988194379</v>
      </c>
      <c r="O36">
        <f t="shared" si="4"/>
        <v>19.890973298819436</v>
      </c>
      <c r="P36">
        <f>$M$1/(TAN(O36*PI()/180))</f>
        <v>39.550406003461511</v>
      </c>
      <c r="Q36">
        <f t="shared" si="9"/>
        <v>-46.414593996538493</v>
      </c>
    </row>
    <row r="37" spans="11:17" x14ac:dyDescent="0.25">
      <c r="K37">
        <f t="shared" si="8"/>
        <v>84.477468641008912</v>
      </c>
      <c r="L37">
        <f t="shared" si="2"/>
        <v>800</v>
      </c>
      <c r="M37">
        <v>785.96500000000003</v>
      </c>
      <c r="N37">
        <f>ATAN($M$1/M37)*180/PI()</f>
        <v>1.0430642914596919</v>
      </c>
      <c r="O37">
        <f t="shared" si="4"/>
        <v>11.483064291459689</v>
      </c>
      <c r="P37">
        <f>$M$1/(TAN(O37*PI()/180))</f>
        <v>70.442468641008915</v>
      </c>
      <c r="Q37">
        <f t="shared" si="9"/>
        <v>-715.52253135899116</v>
      </c>
    </row>
    <row r="585" spans="12:15" x14ac:dyDescent="0.25">
      <c r="L585" s="1"/>
      <c r="M585" s="1"/>
      <c r="N585" s="1"/>
      <c r="O585" s="1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2024-11-13T22:08:28Z</dcterms:created>
  <dcterms:modified xsi:type="dcterms:W3CDTF">2024-11-14T16:35:16Z</dcterms:modified>
</cp:coreProperties>
</file>