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UNSAAC\SEMESTRE VIII\lab-control-i\5. COMPENSADORES\INFORME PREVIO\"/>
    </mc:Choice>
  </mc:AlternateContent>
  <xr:revisionPtr revIDLastSave="0" documentId="13_ncr:1_{F710EA50-4EAC-4834-95F9-CD8FF7CE53AD}" xr6:coauthVersionLast="47" xr6:coauthVersionMax="47" xr10:uidLastSave="{00000000-0000-0000-0000-000000000000}"/>
  <bookViews>
    <workbookView xWindow="930" yWindow="0" windowWidth="13935" windowHeight="16200" activeTab="1" xr2:uid="{00000000-000D-0000-FFFF-FFFF00000000}"/>
  </bookViews>
  <sheets>
    <sheet name="subamortiguado" sheetId="1" r:id="rId1"/>
    <sheet name="sobreamortigu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" l="1"/>
  <c r="F11" i="2"/>
  <c r="F12" i="2"/>
  <c r="F14" i="2" l="1"/>
  <c r="D14" i="2" s="1"/>
  <c r="E14" i="2" s="1"/>
  <c r="C14" i="2"/>
  <c r="B14" i="2" s="1"/>
  <c r="A14" i="2" s="1"/>
  <c r="D13" i="2"/>
  <c r="E13" i="2" s="1"/>
  <c r="C13" i="2"/>
  <c r="B13" i="2"/>
  <c r="A13" i="2" s="1"/>
  <c r="D12" i="2"/>
  <c r="E12" i="2" s="1"/>
  <c r="C12" i="2"/>
  <c r="B12" i="2" s="1"/>
  <c r="A12" i="2" s="1"/>
  <c r="D11" i="2"/>
  <c r="E11" i="2" s="1"/>
  <c r="C11" i="2"/>
  <c r="B11" i="2"/>
  <c r="A11" i="2"/>
  <c r="F10" i="2"/>
  <c r="D10" i="2"/>
  <c r="E10" i="2" s="1"/>
  <c r="C10" i="2"/>
  <c r="B10" i="2" s="1"/>
  <c r="A10" i="2" s="1"/>
  <c r="F9" i="2"/>
  <c r="D9" i="2" s="1"/>
  <c r="E9" i="2" s="1"/>
  <c r="C9" i="2"/>
  <c r="B9" i="2"/>
  <c r="A9" i="2" s="1"/>
  <c r="F8" i="2"/>
  <c r="D8" i="2" s="1"/>
  <c r="E8" i="2" s="1"/>
  <c r="C8" i="2"/>
  <c r="B8" i="2"/>
  <c r="A8" i="2"/>
  <c r="F7" i="2"/>
  <c r="D7" i="2"/>
  <c r="E7" i="2" s="1"/>
  <c r="C7" i="2"/>
  <c r="B7" i="2"/>
  <c r="A7" i="2"/>
  <c r="H1" i="2"/>
  <c r="H8" i="1"/>
  <c r="H9" i="1"/>
  <c r="H10" i="1"/>
  <c r="H11" i="1"/>
  <c r="H12" i="1"/>
  <c r="H13" i="1"/>
  <c r="H14" i="1"/>
  <c r="H7" i="1"/>
  <c r="E7" i="1"/>
  <c r="D7" i="1"/>
  <c r="E14" i="1"/>
  <c r="E13" i="1"/>
  <c r="E12" i="1"/>
  <c r="E11" i="1"/>
  <c r="E10" i="1"/>
  <c r="E9" i="1"/>
  <c r="E8" i="1"/>
  <c r="A7" i="1"/>
  <c r="B8" i="1"/>
  <c r="A8" i="1" s="1"/>
  <c r="B9" i="1"/>
  <c r="B10" i="1"/>
  <c r="B11" i="1"/>
  <c r="A11" i="1" s="1"/>
  <c r="B12" i="1"/>
  <c r="A12" i="1" s="1"/>
  <c r="B13" i="1"/>
  <c r="A13" i="1" s="1"/>
  <c r="A9" i="1"/>
  <c r="A10" i="1"/>
  <c r="B7" i="1"/>
  <c r="F11" i="1"/>
  <c r="D11" i="1"/>
  <c r="H1" i="1"/>
  <c r="D13" i="1"/>
  <c r="D12" i="1"/>
  <c r="D10" i="1"/>
  <c r="D9" i="1"/>
  <c r="D8" i="1"/>
  <c r="D14" i="1"/>
  <c r="A14" i="1"/>
  <c r="B14" i="1"/>
  <c r="F14" i="1"/>
  <c r="F13" i="1"/>
  <c r="F12" i="1"/>
  <c r="F10" i="1"/>
  <c r="F9" i="1"/>
  <c r="F8" i="1"/>
  <c r="F7" i="1"/>
  <c r="C14" i="1"/>
  <c r="C13" i="1"/>
  <c r="C12" i="1"/>
  <c r="C11" i="1"/>
  <c r="C10" i="1"/>
  <c r="C9" i="1"/>
  <c r="C8" i="1"/>
  <c r="C7" i="1"/>
  <c r="H14" i="2" l="1"/>
  <c r="H12" i="2"/>
  <c r="H10" i="2"/>
  <c r="H9" i="2"/>
  <c r="H13" i="2"/>
  <c r="H8" i="2"/>
  <c r="H7" i="2"/>
  <c r="H11" i="2"/>
</calcChain>
</file>

<file path=xl/sharedStrings.xml><?xml version="1.0" encoding="utf-8"?>
<sst xmlns="http://schemas.openxmlformats.org/spreadsheetml/2006/main" count="37" uniqueCount="17">
  <si>
    <t>R5</t>
  </si>
  <si>
    <t>R6</t>
  </si>
  <si>
    <t>R7</t>
  </si>
  <si>
    <t>R8</t>
  </si>
  <si>
    <t>Adelanto</t>
  </si>
  <si>
    <t>Atraso</t>
  </si>
  <si>
    <t>C1</t>
  </si>
  <si>
    <t>C2</t>
  </si>
  <si>
    <t xml:space="preserve">Ka </t>
  </si>
  <si>
    <t>Cero</t>
  </si>
  <si>
    <t>Polo</t>
  </si>
  <si>
    <t>R9</t>
  </si>
  <si>
    <t>R10</t>
  </si>
  <si>
    <t>|</t>
  </si>
  <si>
    <t>Kat</t>
  </si>
  <si>
    <t>kt</t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</si>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</sst>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activeCell="H11" sqref="H11"/>
    </sheetView>
  </sheetViews>
  <sheetFormatPr baseColWidth="10" defaultColWidth="9.140625" defaultRowHeight="15" x14ac:dyDescent="0.25"/>
  <cols>
    <col min="3" max="3" width="10" bestFit="1" customWidth="1"/>
    <col min="5" max="5" width="12" bestFit="1" customWidth="1"/>
    <col min="6" max="6" width="10" bestFit="1" customWidth="1"/>
  </cols>
  <sheetData>
    <row r="1" spans="1:8" x14ac:dyDescent="0.25">
      <c r="A1" s="1" t="s">
        <v>8</v>
      </c>
      <c r="B1">
        <v>1.9709000000000001</v>
      </c>
      <c r="D1" s="1" t="s">
        <v>14</v>
      </c>
      <c r="E1">
        <v>1.3019000000000001</v>
      </c>
      <c r="G1" s="1" t="s">
        <v>15</v>
      </c>
      <c r="H1">
        <f>E1*B1</f>
        <v>2.5659147100000004</v>
      </c>
    </row>
    <row r="2" spans="1:8" x14ac:dyDescent="0.25">
      <c r="A2" s="1" t="s">
        <v>9</v>
      </c>
      <c r="B2">
        <v>10</v>
      </c>
      <c r="D2" s="1" t="s">
        <v>9</v>
      </c>
      <c r="E2">
        <v>25</v>
      </c>
    </row>
    <row r="3" spans="1:8" x14ac:dyDescent="0.25">
      <c r="A3" s="1" t="s">
        <v>10</v>
      </c>
      <c r="B3">
        <v>43.36</v>
      </c>
      <c r="D3" s="1" t="s">
        <v>10</v>
      </c>
      <c r="E3">
        <v>0.1148</v>
      </c>
    </row>
    <row r="5" spans="1:8" x14ac:dyDescent="0.25">
      <c r="A5" s="6" t="s">
        <v>4</v>
      </c>
      <c r="B5" s="6"/>
      <c r="C5" s="6"/>
      <c r="D5" s="7" t="s">
        <v>5</v>
      </c>
      <c r="E5" s="6"/>
      <c r="F5" s="6"/>
      <c r="G5" s="7" t="s">
        <v>16</v>
      </c>
      <c r="H5" s="6"/>
    </row>
    <row r="6" spans="1:8" x14ac:dyDescent="0.25">
      <c r="A6" s="2" t="s">
        <v>0</v>
      </c>
      <c r="B6" s="2" t="s">
        <v>1</v>
      </c>
      <c r="C6" s="2" t="s">
        <v>6</v>
      </c>
      <c r="D6" s="3" t="s">
        <v>2</v>
      </c>
      <c r="E6" s="2" t="s">
        <v>3</v>
      </c>
      <c r="F6" s="2" t="s">
        <v>7</v>
      </c>
      <c r="G6" s="3" t="s">
        <v>11</v>
      </c>
      <c r="H6" s="2" t="s">
        <v>12</v>
      </c>
    </row>
    <row r="7" spans="1:8" x14ac:dyDescent="0.25">
      <c r="A7">
        <f>((1/$B$2)-B7*C7)/(C7)</f>
        <v>76937.269372693743</v>
      </c>
      <c r="B7">
        <f>(1)/($B$3*C7)</f>
        <v>23062.730627306275</v>
      </c>
      <c r="C7">
        <f>1*10^-6</f>
        <v>9.9999999999999995E-7</v>
      </c>
      <c r="D7" s="4">
        <f t="shared" ref="D7:D13" si="0">1/($E$2*F7)</f>
        <v>40000</v>
      </c>
      <c r="E7">
        <f>((1/$E$3) - D7*F7)/(F7)</f>
        <v>8670801.3937282246</v>
      </c>
      <c r="F7">
        <f>1*10^-6</f>
        <v>9.9999999999999995E-7</v>
      </c>
      <c r="G7" s="4">
        <v>3300</v>
      </c>
      <c r="H7">
        <f>($H$1*A7*B7*G7*(D7+E7))/(D7*E7*(A7+B7))</f>
        <v>3773.4841761743446</v>
      </c>
    </row>
    <row r="8" spans="1:8" x14ac:dyDescent="0.25">
      <c r="A8">
        <f t="shared" ref="A8:A14" si="1">((1/$B$2)-B8*C8)/(C8)</f>
        <v>16369.631781424201</v>
      </c>
      <c r="B8">
        <f t="shared" ref="B8:B14" si="2">1/($B$3*C8)</f>
        <v>4906.9639632566541</v>
      </c>
      <c r="C8">
        <f>4.7*10^-6</f>
        <v>4.6999999999999999E-6</v>
      </c>
      <c r="D8" s="4">
        <f t="shared" si="0"/>
        <v>8510.6382978723414</v>
      </c>
      <c r="E8">
        <f t="shared" ref="E8:E14" si="3">((1/$E$3)-D8*F8)/(F8)</f>
        <v>1844851.3603677072</v>
      </c>
      <c r="F8">
        <f>4.7*10^-6</f>
        <v>4.6999999999999999E-6</v>
      </c>
      <c r="G8" s="4">
        <v>3900</v>
      </c>
      <c r="H8">
        <f t="shared" ref="H8:H14" si="4">($H$1*A8*B8*G8*(D8+E8))/(D8*E8*(A8+B8))</f>
        <v>4459.5722082060429</v>
      </c>
    </row>
    <row r="9" spans="1:8" x14ac:dyDescent="0.25">
      <c r="A9">
        <f t="shared" si="1"/>
        <v>7693.7269372693745</v>
      </c>
      <c r="B9">
        <f t="shared" si="2"/>
        <v>2306.2730627306273</v>
      </c>
      <c r="C9">
        <f>10*10^-6</f>
        <v>9.9999999999999991E-6</v>
      </c>
      <c r="D9" s="4">
        <f t="shared" si="0"/>
        <v>4000</v>
      </c>
      <c r="E9">
        <f t="shared" si="3"/>
        <v>867080.13937282248</v>
      </c>
      <c r="F9">
        <f>10*10^-6</f>
        <v>9.9999999999999991E-6</v>
      </c>
      <c r="G9" s="4">
        <v>4700</v>
      </c>
      <c r="H9">
        <f t="shared" si="4"/>
        <v>5374.3562509149751</v>
      </c>
    </row>
    <row r="10" spans="1:8" x14ac:dyDescent="0.25">
      <c r="A10">
        <f t="shared" si="1"/>
        <v>3497.1486078497155</v>
      </c>
      <c r="B10">
        <f t="shared" si="2"/>
        <v>1048.3059376048307</v>
      </c>
      <c r="C10">
        <f>22*10^-6</f>
        <v>2.1999999999999999E-5</v>
      </c>
      <c r="D10" s="4">
        <f t="shared" si="0"/>
        <v>1818.181818181818</v>
      </c>
      <c r="E10">
        <f t="shared" si="3"/>
        <v>394127.33607855567</v>
      </c>
      <c r="F10">
        <f>22*10^-6</f>
        <v>2.1999999999999999E-5</v>
      </c>
      <c r="G10" s="4">
        <v>6800</v>
      </c>
      <c r="H10">
        <f t="shared" si="4"/>
        <v>7775.6643630259205</v>
      </c>
    </row>
    <row r="11" spans="1:8" x14ac:dyDescent="0.25">
      <c r="A11" s="1">
        <f>((1/$B$2)-B11*C11)/(C11)</f>
        <v>1636.96317814242</v>
      </c>
      <c r="B11" s="1">
        <f>1/($B$3*C11)</f>
        <v>490.69639632566538</v>
      </c>
      <c r="C11" s="1">
        <f>47*10^-6</f>
        <v>4.6999999999999997E-5</v>
      </c>
      <c r="D11" s="5">
        <f t="shared" si="0"/>
        <v>851.06382978723411</v>
      </c>
      <c r="E11" s="1">
        <f t="shared" si="3"/>
        <v>184485.13603677074</v>
      </c>
      <c r="F11" s="1">
        <f>47*10^-6</f>
        <v>4.6999999999999997E-5</v>
      </c>
      <c r="G11" s="5">
        <v>470</v>
      </c>
      <c r="H11" s="1">
        <f t="shared" si="4"/>
        <v>537.4356250914974</v>
      </c>
    </row>
    <row r="12" spans="1:8" x14ac:dyDescent="0.25">
      <c r="A12">
        <f t="shared" si="1"/>
        <v>769.37269372693743</v>
      </c>
      <c r="B12">
        <f t="shared" si="2"/>
        <v>230.62730627306274</v>
      </c>
      <c r="C12">
        <f>100*10^-6</f>
        <v>9.9999999999999991E-5</v>
      </c>
      <c r="D12" s="4">
        <f t="shared" si="0"/>
        <v>400.00000000000006</v>
      </c>
      <c r="E12">
        <f t="shared" si="3"/>
        <v>86708.013937282245</v>
      </c>
      <c r="F12">
        <f>100*10^-6</f>
        <v>9.9999999999999991E-5</v>
      </c>
      <c r="G12" s="4">
        <v>10000</v>
      </c>
      <c r="H12">
        <f t="shared" si="4"/>
        <v>11434.800533861648</v>
      </c>
    </row>
    <row r="13" spans="1:8" x14ac:dyDescent="0.25">
      <c r="A13">
        <f t="shared" si="1"/>
        <v>163.69631781424201</v>
      </c>
      <c r="B13">
        <f t="shared" si="2"/>
        <v>49.069639632566535</v>
      </c>
      <c r="C13">
        <f>470*10^-6</f>
        <v>4.6999999999999999E-4</v>
      </c>
      <c r="D13" s="4">
        <f t="shared" si="0"/>
        <v>85.106382978723403</v>
      </c>
      <c r="E13">
        <f t="shared" si="3"/>
        <v>18448.513603677075</v>
      </c>
      <c r="F13">
        <f>470*10^-6</f>
        <v>4.6999999999999999E-4</v>
      </c>
      <c r="G13" s="4">
        <v>560</v>
      </c>
      <c r="H13">
        <f t="shared" si="4"/>
        <v>640.34882989625225</v>
      </c>
    </row>
    <row r="14" spans="1:8" x14ac:dyDescent="0.25">
      <c r="A14">
        <f t="shared" si="1"/>
        <v>76.937269372693734</v>
      </c>
      <c r="B14">
        <f t="shared" si="2"/>
        <v>23.062730627306273</v>
      </c>
      <c r="C14">
        <f>1000*10^-6</f>
        <v>1E-3</v>
      </c>
      <c r="D14" s="4">
        <f t="shared" ref="D14" si="5">1/($E$2*F14)</f>
        <v>40</v>
      </c>
      <c r="E14">
        <f t="shared" si="3"/>
        <v>8670.8013937282249</v>
      </c>
      <c r="F14">
        <f>1000*10^-6</f>
        <v>1E-3</v>
      </c>
      <c r="G14" s="4">
        <v>1200</v>
      </c>
      <c r="H14">
        <f t="shared" si="4"/>
        <v>1372.1760640633977</v>
      </c>
    </row>
    <row r="15" spans="1:8" x14ac:dyDescent="0.25">
      <c r="G15" s="4"/>
    </row>
  </sheetData>
  <mergeCells count="3">
    <mergeCell ref="A5:C5"/>
    <mergeCell ref="D5:F5"/>
    <mergeCell ref="G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16B4-834C-4C8E-B4C6-41F500A21A8A}">
  <dimension ref="A1:H24"/>
  <sheetViews>
    <sheetView tabSelected="1" topLeftCell="B1" workbookViewId="0">
      <selection activeCell="I17" sqref="I17"/>
    </sheetView>
  </sheetViews>
  <sheetFormatPr baseColWidth="10" defaultRowHeight="15" x14ac:dyDescent="0.25"/>
  <sheetData>
    <row r="1" spans="1:8" x14ac:dyDescent="0.25">
      <c r="A1" s="1" t="s">
        <v>8</v>
      </c>
      <c r="B1">
        <v>8.4290000000000003</v>
      </c>
      <c r="D1" s="1" t="s">
        <v>14</v>
      </c>
      <c r="E1">
        <v>1.2912999999999999</v>
      </c>
      <c r="G1" s="1" t="s">
        <v>15</v>
      </c>
      <c r="H1">
        <f>E1*B1</f>
        <v>10.8843677</v>
      </c>
    </row>
    <row r="2" spans="1:8" x14ac:dyDescent="0.25">
      <c r="A2" s="1" t="s">
        <v>9</v>
      </c>
      <c r="B2">
        <v>41.98</v>
      </c>
      <c r="D2" s="1" t="s">
        <v>9</v>
      </c>
      <c r="E2">
        <v>16.8</v>
      </c>
    </row>
    <row r="3" spans="1:8" x14ac:dyDescent="0.25">
      <c r="A3" s="1" t="s">
        <v>10</v>
      </c>
      <c r="B3">
        <v>117.4</v>
      </c>
      <c r="D3" s="1" t="s">
        <v>10</v>
      </c>
      <c r="E3">
        <v>0.51119999999999999</v>
      </c>
    </row>
    <row r="5" spans="1:8" x14ac:dyDescent="0.25">
      <c r="A5" s="6" t="s">
        <v>4</v>
      </c>
      <c r="B5" s="6"/>
      <c r="C5" s="6"/>
      <c r="D5" s="7" t="s">
        <v>5</v>
      </c>
      <c r="E5" s="6"/>
      <c r="F5" s="6"/>
      <c r="G5" s="7" t="s">
        <v>16</v>
      </c>
      <c r="H5" s="6"/>
    </row>
    <row r="6" spans="1:8" x14ac:dyDescent="0.25">
      <c r="A6" s="2" t="s">
        <v>0</v>
      </c>
      <c r="B6" s="2" t="s">
        <v>1</v>
      </c>
      <c r="C6" s="2" t="s">
        <v>6</v>
      </c>
      <c r="D6" s="3" t="s">
        <v>2</v>
      </c>
      <c r="E6" s="2" t="s">
        <v>3</v>
      </c>
      <c r="F6" s="2" t="s">
        <v>7</v>
      </c>
      <c r="G6" s="3" t="s">
        <v>11</v>
      </c>
      <c r="H6" s="2" t="s">
        <v>12</v>
      </c>
    </row>
    <row r="7" spans="1:8" x14ac:dyDescent="0.25">
      <c r="A7">
        <f>((1/$B$2)-B7*C7)/(C7)</f>
        <v>15302.979515677542</v>
      </c>
      <c r="B7">
        <f>(1)/($B$3*C7)</f>
        <v>8517.8875638841564</v>
      </c>
      <c r="C7">
        <f>1*10^-6</f>
        <v>9.9999999999999995E-7</v>
      </c>
      <c r="D7" s="4">
        <f t="shared" ref="D7:D14" si="0">1/($E$2*F7)</f>
        <v>59523.809523809527</v>
      </c>
      <c r="E7">
        <f>((1/$E$3) - D7*F7)/(F7)</f>
        <v>1896657.7241225129</v>
      </c>
      <c r="F7">
        <f>1*10^-6</f>
        <v>9.9999999999999995E-7</v>
      </c>
      <c r="G7" s="4">
        <v>3300</v>
      </c>
      <c r="H7">
        <f>($H$1*A7*B7*G7*(D7+E7))/(D7*E7*(A7+B7))</f>
        <v>3405.6259903155274</v>
      </c>
    </row>
    <row r="8" spans="1:8" x14ac:dyDescent="0.25">
      <c r="A8">
        <f t="shared" ref="A8:A14" si="1">((1/$B$2)-B8*C8)/(C8)</f>
        <v>3255.9530884420301</v>
      </c>
      <c r="B8">
        <f t="shared" ref="B8:B14" si="2">1/($B$3*C8)</f>
        <v>1812.316502954076</v>
      </c>
      <c r="C8">
        <f>4.7*10^-6</f>
        <v>4.6999999999999999E-6</v>
      </c>
      <c r="D8" s="4">
        <f t="shared" si="0"/>
        <v>12664.640324214792</v>
      </c>
      <c r="E8">
        <f t="shared" ref="E8:E14" si="3">((1/$E$3)-D8*F8)/(F8)</f>
        <v>403544.19662181125</v>
      </c>
      <c r="F8">
        <f>4.7*10^-6</f>
        <v>4.6999999999999999E-6</v>
      </c>
      <c r="G8" s="4">
        <v>3900</v>
      </c>
      <c r="H8">
        <f t="shared" ref="H8:H14" si="4">($H$1*A8*B8*G8*(D8+E8))/(D8*E8*(A8+B8))</f>
        <v>4024.8307158274411</v>
      </c>
    </row>
    <row r="9" spans="1:8" x14ac:dyDescent="0.25">
      <c r="A9">
        <f t="shared" si="1"/>
        <v>1530.2979515677541</v>
      </c>
      <c r="B9">
        <f t="shared" si="2"/>
        <v>851.78875638841578</v>
      </c>
      <c r="C9">
        <f>10*10^-6</f>
        <v>9.9999999999999991E-6</v>
      </c>
      <c r="D9" s="4">
        <f t="shared" si="0"/>
        <v>5952.3809523809523</v>
      </c>
      <c r="E9">
        <f t="shared" si="3"/>
        <v>189665.7724122513</v>
      </c>
      <c r="F9">
        <f>10*10^-6</f>
        <v>9.9999999999999991E-6</v>
      </c>
      <c r="G9" s="4">
        <v>4700</v>
      </c>
      <c r="H9">
        <f t="shared" si="4"/>
        <v>4850.4370165099945</v>
      </c>
    </row>
    <row r="10" spans="1:8" x14ac:dyDescent="0.25">
      <c r="A10">
        <f t="shared" si="1"/>
        <v>695.58997798534278</v>
      </c>
      <c r="B10">
        <f t="shared" si="2"/>
        <v>387.17670744927983</v>
      </c>
      <c r="C10">
        <f>22*10^-6</f>
        <v>2.1999999999999999E-5</v>
      </c>
      <c r="D10" s="4">
        <f t="shared" si="0"/>
        <v>2705.6277056277058</v>
      </c>
      <c r="E10">
        <f t="shared" si="3"/>
        <v>86211.714732841501</v>
      </c>
      <c r="F10">
        <f>22*10^-6</f>
        <v>2.1999999999999999E-5</v>
      </c>
      <c r="G10" s="4">
        <v>6800</v>
      </c>
      <c r="H10">
        <f t="shared" si="4"/>
        <v>7017.6535558016913</v>
      </c>
    </row>
    <row r="11" spans="1:8" x14ac:dyDescent="0.25">
      <c r="A11" s="1">
        <f>((1/$B$2)-B11*C11)/(C11)</f>
        <v>325.59530884420298</v>
      </c>
      <c r="B11" s="1">
        <f>1/($B$3*C11)</f>
        <v>181.2316502954076</v>
      </c>
      <c r="C11" s="1">
        <f>47*10^-6</f>
        <v>4.6999999999999997E-5</v>
      </c>
      <c r="D11" s="5">
        <f t="shared" si="0"/>
        <v>126.64640324214793</v>
      </c>
      <c r="E11" s="1">
        <f t="shared" si="3"/>
        <v>4035.4419662181126</v>
      </c>
      <c r="F11" s="1">
        <f>470*10^-6</f>
        <v>4.6999999999999999E-4</v>
      </c>
      <c r="G11" s="5">
        <v>470</v>
      </c>
      <c r="H11" s="1">
        <f t="shared" si="4"/>
        <v>4850.4370165099945</v>
      </c>
    </row>
    <row r="12" spans="1:8" x14ac:dyDescent="0.25">
      <c r="A12">
        <f t="shared" si="1"/>
        <v>153.02979515677541</v>
      </c>
      <c r="B12">
        <f t="shared" si="2"/>
        <v>85.178875638841575</v>
      </c>
      <c r="C12">
        <f>100*10^-6</f>
        <v>9.9999999999999991E-5</v>
      </c>
      <c r="D12" s="4">
        <f t="shared" si="0"/>
        <v>1266.4640324214793</v>
      </c>
      <c r="E12">
        <f t="shared" si="3"/>
        <v>40354.419662181128</v>
      </c>
      <c r="F12">
        <f>47*10^-6</f>
        <v>4.6999999999999997E-5</v>
      </c>
      <c r="G12" s="4">
        <v>10000</v>
      </c>
      <c r="H12">
        <f t="shared" si="4"/>
        <v>4850.4370165099936</v>
      </c>
    </row>
    <row r="13" spans="1:8" x14ac:dyDescent="0.25">
      <c r="A13">
        <f t="shared" si="1"/>
        <v>32.559530884420298</v>
      </c>
      <c r="B13">
        <f t="shared" si="2"/>
        <v>18.123165029540761</v>
      </c>
      <c r="C13">
        <f>470*10^-6</f>
        <v>4.6999999999999999E-4</v>
      </c>
      <c r="D13" s="4">
        <f t="shared" si="0"/>
        <v>595.2380952380953</v>
      </c>
      <c r="E13">
        <f t="shared" si="3"/>
        <v>18966.577241225132</v>
      </c>
      <c r="F13">
        <f>100*10^-6</f>
        <v>9.9999999999999991E-5</v>
      </c>
      <c r="G13" s="4">
        <v>560</v>
      </c>
      <c r="H13">
        <f t="shared" si="4"/>
        <v>122.96264052718857</v>
      </c>
    </row>
    <row r="14" spans="1:8" x14ac:dyDescent="0.25">
      <c r="A14">
        <f t="shared" si="1"/>
        <v>15.302979515677539</v>
      </c>
      <c r="B14">
        <f t="shared" si="2"/>
        <v>8.5178875638841571</v>
      </c>
      <c r="C14">
        <f>1000*10^-6</f>
        <v>1E-3</v>
      </c>
      <c r="D14" s="4">
        <f t="shared" si="0"/>
        <v>59.523809523809518</v>
      </c>
      <c r="E14">
        <f t="shared" si="3"/>
        <v>1896.6577241225129</v>
      </c>
      <c r="F14">
        <f>1000*10^-6</f>
        <v>1E-3</v>
      </c>
      <c r="G14" s="4">
        <v>1200</v>
      </c>
      <c r="H14">
        <f t="shared" si="4"/>
        <v>1238.4094510238281</v>
      </c>
    </row>
    <row r="24" spans="4:4" x14ac:dyDescent="0.25">
      <c r="D24" t="s">
        <v>13</v>
      </c>
    </row>
  </sheetData>
  <mergeCells count="3">
    <mergeCell ref="A5:C5"/>
    <mergeCell ref="D5:F5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subamortiguado</vt:lpstr>
      <vt:lpstr>sobreamortiguado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</dc:creator>
  <cp:lastModifiedBy>Davis Bremdows Salazar Roa</cp:lastModifiedBy>
  <dcterms:created xsi:type="dcterms:W3CDTF">2015-06-05T18:19:34Z</dcterms:created>
  <dcterms:modified xsi:type="dcterms:W3CDTF">2024-12-12T04:09:55Z</dcterms:modified>
</cp:coreProperties>
</file>