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emdows\UNSAAC\SEMESTRE VIII\lab-control-i\2. MODELO MATEMATICO 2DO ORDEN\INFORME PREVIO\"/>
    </mc:Choice>
  </mc:AlternateContent>
  <xr:revisionPtr revIDLastSave="0" documentId="13_ncr:1_{F4363FFB-74E0-4C23-8DFE-B19194E84AD8}" xr6:coauthVersionLast="47" xr6:coauthVersionMax="47" xr10:uidLastSave="{00000000-0000-0000-0000-000000000000}"/>
  <bookViews>
    <workbookView xWindow="11520" yWindow="456" windowWidth="11520" windowHeight="12504" xr2:uid="{FE5A758F-3994-4092-854E-C1DBB8CE080E}"/>
  </bookViews>
  <sheets>
    <sheet name="Implementación" sheetId="1" r:id="rId1"/>
    <sheet name="Polos Bremdow" sheetId="2" r:id="rId2"/>
    <sheet name="Hoja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1" l="1"/>
  <c r="C7" i="1"/>
  <c r="C8" i="1"/>
  <c r="C9" i="1"/>
  <c r="C10" i="1"/>
  <c r="C11" i="1"/>
  <c r="C12" i="1"/>
  <c r="C13" i="1"/>
  <c r="C14" i="1"/>
  <c r="C15" i="1"/>
  <c r="C3" i="1"/>
  <c r="C4" i="1"/>
  <c r="C5" i="1"/>
  <c r="B9" i="1"/>
  <c r="C6" i="3"/>
  <c r="B34" i="3"/>
  <c r="B28" i="3"/>
  <c r="B20" i="3"/>
  <c r="B22" i="3" s="1"/>
  <c r="B1" i="3" s="1"/>
  <c r="B15" i="3"/>
  <c r="C15" i="3" s="1"/>
  <c r="B14" i="3"/>
  <c r="C14" i="3" s="1"/>
  <c r="B13" i="3"/>
  <c r="C13" i="3" s="1"/>
  <c r="C12" i="3"/>
  <c r="B12" i="3"/>
  <c r="C11" i="3"/>
  <c r="B11" i="3"/>
  <c r="B10" i="3"/>
  <c r="C10" i="3" s="1"/>
  <c r="C9" i="3"/>
  <c r="B9" i="3"/>
  <c r="B8" i="3"/>
  <c r="C8" i="3" s="1"/>
  <c r="B7" i="3"/>
  <c r="C7" i="3" s="1"/>
  <c r="B6" i="3"/>
  <c r="C5" i="3"/>
  <c r="B5" i="3"/>
  <c r="C4" i="3"/>
  <c r="B4" i="3"/>
  <c r="C3" i="3"/>
  <c r="B3" i="3"/>
  <c r="F27" i="1"/>
  <c r="G25" i="1"/>
  <c r="F25" i="1"/>
  <c r="H4" i="1"/>
  <c r="H5" i="1"/>
  <c r="H6" i="1"/>
  <c r="H7" i="1"/>
  <c r="H8" i="1"/>
  <c r="H9" i="1"/>
  <c r="H10" i="1"/>
  <c r="H11" i="1"/>
  <c r="H3" i="1"/>
  <c r="G1" i="1"/>
  <c r="F7" i="1" s="1"/>
  <c r="B34" i="1"/>
  <c r="G9" i="1"/>
  <c r="G8" i="1"/>
  <c r="G7" i="1"/>
  <c r="G6" i="1"/>
  <c r="G5" i="1"/>
  <c r="G4" i="1"/>
  <c r="G3" i="1"/>
  <c r="B8" i="1"/>
  <c r="B7" i="1"/>
  <c r="B6" i="1"/>
  <c r="B5" i="1"/>
  <c r="B4" i="1"/>
  <c r="B3" i="1"/>
  <c r="G20" i="1"/>
  <c r="G22" i="1" s="1"/>
  <c r="I22" i="2"/>
  <c r="H22" i="2"/>
  <c r="B8" i="2"/>
  <c r="H7" i="2"/>
  <c r="H6" i="2"/>
  <c r="H5" i="2"/>
  <c r="H4" i="2"/>
  <c r="I4" i="2" s="1"/>
  <c r="H3" i="2"/>
  <c r="B20" i="2"/>
  <c r="C22" i="2" s="1"/>
  <c r="B6" i="2"/>
  <c r="B7" i="2"/>
  <c r="C7" i="2"/>
  <c r="B5" i="2"/>
  <c r="C5" i="2" s="1"/>
  <c r="B4" i="2"/>
  <c r="B3" i="2"/>
  <c r="I20" i="2"/>
  <c r="H1" i="2" s="1"/>
  <c r="G10" i="2" s="1"/>
  <c r="I5" i="2"/>
  <c r="I6" i="2"/>
  <c r="I7" i="2"/>
  <c r="I8" i="2"/>
  <c r="I9" i="2"/>
  <c r="I10" i="2"/>
  <c r="I11" i="2"/>
  <c r="I3" i="2"/>
  <c r="C14" i="2"/>
  <c r="C15" i="2"/>
  <c r="C4" i="2"/>
  <c r="C6" i="2"/>
  <c r="C8" i="2"/>
  <c r="C9" i="2"/>
  <c r="C10" i="2"/>
  <c r="C11" i="2"/>
  <c r="C12" i="2"/>
  <c r="C13" i="2"/>
  <c r="C3" i="2"/>
  <c r="H20" i="2"/>
  <c r="B28" i="1"/>
  <c r="B30" i="1" s="1"/>
  <c r="B32" i="1" s="1"/>
  <c r="A32" i="1" s="1"/>
  <c r="B20" i="1"/>
  <c r="B22" i="1" s="1"/>
  <c r="B15" i="1"/>
  <c r="B14" i="1"/>
  <c r="B13" i="1"/>
  <c r="B12" i="1"/>
  <c r="B11" i="1"/>
  <c r="B10" i="1"/>
  <c r="F6" i="1"/>
  <c r="A34" i="1" l="1"/>
  <c r="A36" i="1"/>
  <c r="A8" i="3"/>
  <c r="A5" i="3"/>
  <c r="A3" i="3"/>
  <c r="A9" i="3"/>
  <c r="B32" i="3"/>
  <c r="A32" i="3" s="1"/>
  <c r="A11" i="3"/>
  <c r="A6" i="3"/>
  <c r="A14" i="3"/>
  <c r="B30" i="3"/>
  <c r="A4" i="3"/>
  <c r="A12" i="3"/>
  <c r="A7" i="3"/>
  <c r="A15" i="3"/>
  <c r="A13" i="3"/>
  <c r="A10" i="3"/>
  <c r="G22" i="2"/>
  <c r="G24" i="2" s="1"/>
  <c r="F10" i="1"/>
  <c r="F4" i="1"/>
  <c r="F5" i="1"/>
  <c r="F9" i="1"/>
  <c r="F8" i="1"/>
  <c r="F3" i="1"/>
  <c r="B1" i="1"/>
  <c r="A14" i="1" s="1"/>
  <c r="G8" i="2"/>
  <c r="G3" i="2"/>
  <c r="G7" i="2"/>
  <c r="G6" i="2"/>
  <c r="C20" i="2"/>
  <c r="G5" i="2"/>
  <c r="G9" i="2"/>
  <c r="G4" i="2"/>
  <c r="A8" i="1" l="1"/>
  <c r="A13" i="1"/>
  <c r="A7" i="1"/>
  <c r="A11" i="1"/>
  <c r="A5" i="1"/>
  <c r="A9" i="1"/>
  <c r="A4" i="1"/>
  <c r="A6" i="1"/>
  <c r="A10" i="1"/>
  <c r="A15" i="1"/>
  <c r="A3" i="1"/>
  <c r="A12" i="1"/>
  <c r="A36" i="3"/>
  <c r="A34" i="3"/>
  <c r="A22" i="2"/>
  <c r="B22" i="2" s="1"/>
  <c r="A24" i="2"/>
  <c r="C24" i="2"/>
  <c r="B24" i="2"/>
  <c r="B1" i="2"/>
  <c r="A7" i="2" l="1"/>
  <c r="A9" i="2"/>
  <c r="A8" i="2"/>
  <c r="A15" i="2"/>
  <c r="A10" i="2"/>
  <c r="A13" i="2"/>
  <c r="A11" i="2"/>
  <c r="A12" i="2"/>
  <c r="A14" i="2"/>
  <c r="A4" i="2"/>
  <c r="A3" i="2"/>
  <c r="A6" i="2"/>
  <c r="A5" i="2"/>
</calcChain>
</file>

<file path=xl/sharedStrings.xml><?xml version="1.0" encoding="utf-8"?>
<sst xmlns="http://schemas.openxmlformats.org/spreadsheetml/2006/main" count="76" uniqueCount="22">
  <si>
    <t>R</t>
  </si>
  <si>
    <t>C1</t>
  </si>
  <si>
    <t>C2</t>
  </si>
  <si>
    <t>Xi</t>
  </si>
  <si>
    <t>Polo Ruth</t>
  </si>
  <si>
    <t>Wn^2</t>
  </si>
  <si>
    <t>Wn</t>
  </si>
  <si>
    <t>Sobre Amortiguado</t>
  </si>
  <si>
    <t>Polo</t>
  </si>
  <si>
    <t xml:space="preserve">Polo Bremdow </t>
  </si>
  <si>
    <t>Wd</t>
  </si>
  <si>
    <t>Tp</t>
  </si>
  <si>
    <t>Tr</t>
  </si>
  <si>
    <t>Ts</t>
  </si>
  <si>
    <t>Polo Bremdow</t>
  </si>
  <si>
    <t>Ts 2%</t>
  </si>
  <si>
    <t>Ts 5%</t>
  </si>
  <si>
    <t>atenuaciòn</t>
  </si>
  <si>
    <t>Atenuacion</t>
  </si>
  <si>
    <t>Cons Tiempo</t>
  </si>
  <si>
    <t>Atenu</t>
  </si>
  <si>
    <t>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</si>
</sst>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D4429-F3D6-4F7B-A018-34B483DED09C}">
  <dimension ref="A1:I36"/>
  <sheetViews>
    <sheetView tabSelected="1" workbookViewId="0">
      <selection activeCell="E11" sqref="E11"/>
    </sheetView>
  </sheetViews>
  <sheetFormatPr baseColWidth="10" defaultRowHeight="14.4" x14ac:dyDescent="0.3"/>
  <cols>
    <col min="1" max="1" width="12" bestFit="1" customWidth="1"/>
    <col min="2" max="2" width="11.88671875" bestFit="1" customWidth="1"/>
    <col min="5" max="5" width="12" bestFit="1" customWidth="1"/>
  </cols>
  <sheetData>
    <row r="1" spans="1:9" x14ac:dyDescent="0.3">
      <c r="A1" s="1" t="s">
        <v>3</v>
      </c>
      <c r="B1">
        <f>B22</f>
        <v>0.55470019622522915</v>
      </c>
      <c r="C1" s="1" t="s">
        <v>8</v>
      </c>
      <c r="D1">
        <v>20</v>
      </c>
      <c r="F1" s="1" t="s">
        <v>3</v>
      </c>
      <c r="G1">
        <f>G22</f>
        <v>1.000283567282036</v>
      </c>
      <c r="H1" s="1" t="s">
        <v>8</v>
      </c>
      <c r="I1">
        <v>42</v>
      </c>
    </row>
    <row r="2" spans="1:9" x14ac:dyDescent="0.3">
      <c r="A2" s="1" t="s">
        <v>2</v>
      </c>
      <c r="B2" s="1" t="s">
        <v>1</v>
      </c>
      <c r="C2" s="1" t="s">
        <v>0</v>
      </c>
      <c r="F2" s="1" t="s">
        <v>2</v>
      </c>
      <c r="G2" s="1" t="s">
        <v>1</v>
      </c>
      <c r="H2" s="1" t="s">
        <v>0</v>
      </c>
    </row>
    <row r="3" spans="1:9" x14ac:dyDescent="0.3">
      <c r="A3">
        <f>$B$1^2*4*B3/(9)</f>
        <v>1.3675213675213676E-6</v>
      </c>
      <c r="B3">
        <f>10*10^-6</f>
        <v>9.9999999999999991E-6</v>
      </c>
      <c r="C3">
        <f t="shared" ref="C3:C4" si="0">3/($D$1*B3)</f>
        <v>15000.000000000002</v>
      </c>
      <c r="F3">
        <f t="shared" ref="F3:F10" si="1">($G$1^2*4*G3)/9</f>
        <v>4.4469653998865575E-6</v>
      </c>
      <c r="G3">
        <f>10*10^-6</f>
        <v>9.9999999999999991E-6</v>
      </c>
      <c r="H3">
        <f>3/(2*$I$1*G3)</f>
        <v>3571.4285714285716</v>
      </c>
    </row>
    <row r="4" spans="1:9" x14ac:dyDescent="0.3">
      <c r="A4">
        <f>$B$1^2*4*B4/(9)</f>
        <v>6.427350427350428E-6</v>
      </c>
      <c r="B4">
        <f>47*10^-6</f>
        <v>4.6999999999999997E-5</v>
      </c>
      <c r="C4">
        <f t="shared" si="0"/>
        <v>3191.4893617021276</v>
      </c>
      <c r="F4">
        <f t="shared" si="1"/>
        <v>2.0900737379466819E-5</v>
      </c>
      <c r="G4">
        <f>47*10^-6</f>
        <v>4.6999999999999997E-5</v>
      </c>
      <c r="H4">
        <f t="shared" ref="H4:H11" si="2">3/(2*$I$1*G4)</f>
        <v>759.87841945288756</v>
      </c>
    </row>
    <row r="5" spans="1:9" x14ac:dyDescent="0.3">
      <c r="A5">
        <f>$B$1^2*4*B5/(9)</f>
        <v>1.3675213675213674E-5</v>
      </c>
      <c r="B5">
        <f>100*10^-6</f>
        <v>9.9999999999999991E-5</v>
      </c>
      <c r="C5">
        <f>3/($D$1*B5)</f>
        <v>1500</v>
      </c>
      <c r="F5">
        <f t="shared" si="1"/>
        <v>4.4469653998865572E-5</v>
      </c>
      <c r="G5">
        <f>100*10^-6</f>
        <v>9.9999999999999991E-5</v>
      </c>
      <c r="H5">
        <f t="shared" si="2"/>
        <v>357.14285714285717</v>
      </c>
    </row>
    <row r="6" spans="1:9" x14ac:dyDescent="0.3">
      <c r="A6">
        <f t="shared" ref="A6:A15" si="3">$B$1^2*4*B6/(9)</f>
        <v>6.4273504273504274E-5</v>
      </c>
      <c r="B6">
        <f>470*10^-6</f>
        <v>4.6999999999999999E-4</v>
      </c>
      <c r="C6">
        <f t="shared" ref="C6:C15" si="4">3/($D$1*B6)</f>
        <v>319.14893617021278</v>
      </c>
      <c r="F6">
        <f t="shared" si="1"/>
        <v>2.0900737379466822E-4</v>
      </c>
      <c r="G6">
        <f>470*10^-6</f>
        <v>4.6999999999999999E-4</v>
      </c>
      <c r="H6">
        <f t="shared" si="2"/>
        <v>75.98784194528875</v>
      </c>
    </row>
    <row r="7" spans="1:9" x14ac:dyDescent="0.3">
      <c r="A7">
        <f t="shared" si="3"/>
        <v>1.3675213675213676E-4</v>
      </c>
      <c r="B7">
        <f>1000*10^-6</f>
        <v>1E-3</v>
      </c>
      <c r="C7">
        <f t="shared" si="4"/>
        <v>150</v>
      </c>
      <c r="F7">
        <f t="shared" si="1"/>
        <v>4.4469653998865575E-4</v>
      </c>
      <c r="G7">
        <f>1000*10^-6</f>
        <v>1E-3</v>
      </c>
      <c r="H7">
        <f t="shared" si="2"/>
        <v>35.714285714285715</v>
      </c>
    </row>
    <row r="8" spans="1:9" x14ac:dyDescent="0.3">
      <c r="A8">
        <f t="shared" si="3"/>
        <v>3.0085470085470087E-6</v>
      </c>
      <c r="B8">
        <f>22*10^-6</f>
        <v>2.1999999999999999E-5</v>
      </c>
      <c r="C8">
        <f t="shared" si="4"/>
        <v>6818.1818181818189</v>
      </c>
      <c r="F8">
        <f t="shared" si="1"/>
        <v>9.7833238797504279E-6</v>
      </c>
      <c r="G8">
        <f>22*10^-6</f>
        <v>2.1999999999999999E-5</v>
      </c>
      <c r="H8">
        <f t="shared" si="2"/>
        <v>1623.3766233766235</v>
      </c>
    </row>
    <row r="9" spans="1:9" x14ac:dyDescent="0.3">
      <c r="A9">
        <f t="shared" si="3"/>
        <v>1.3675213675213676E-6</v>
      </c>
      <c r="B9">
        <f>10*10^-6</f>
        <v>9.9999999999999991E-6</v>
      </c>
      <c r="C9">
        <f t="shared" si="4"/>
        <v>15000.000000000002</v>
      </c>
      <c r="F9">
        <f t="shared" si="1"/>
        <v>2.0900737379466822E-6</v>
      </c>
      <c r="G9">
        <f>4.7*10^-6</f>
        <v>4.6999999999999999E-6</v>
      </c>
      <c r="H9">
        <f t="shared" si="2"/>
        <v>7598.7841945288756</v>
      </c>
    </row>
    <row r="10" spans="1:9" x14ac:dyDescent="0.3">
      <c r="A10">
        <f t="shared" si="3"/>
        <v>1.3675213675213676E-4</v>
      </c>
      <c r="B10">
        <f t="shared" ref="B9:B15" si="5">1000*10^-6</f>
        <v>1E-3</v>
      </c>
      <c r="C10">
        <f t="shared" si="4"/>
        <v>150</v>
      </c>
      <c r="F10">
        <f t="shared" si="1"/>
        <v>0</v>
      </c>
      <c r="H10" t="e">
        <f t="shared" si="2"/>
        <v>#DIV/0!</v>
      </c>
    </row>
    <row r="11" spans="1:9" x14ac:dyDescent="0.3">
      <c r="A11">
        <f t="shared" si="3"/>
        <v>1.3675213675213676E-4</v>
      </c>
      <c r="B11">
        <f t="shared" si="5"/>
        <v>1E-3</v>
      </c>
      <c r="C11">
        <f t="shared" si="4"/>
        <v>150</v>
      </c>
      <c r="H11" t="e">
        <f t="shared" si="2"/>
        <v>#DIV/0!</v>
      </c>
    </row>
    <row r="12" spans="1:9" x14ac:dyDescent="0.3">
      <c r="A12">
        <f t="shared" si="3"/>
        <v>1.3675213675213676E-4</v>
      </c>
      <c r="B12">
        <f t="shared" si="5"/>
        <v>1E-3</v>
      </c>
      <c r="C12">
        <f t="shared" si="4"/>
        <v>150</v>
      </c>
    </row>
    <row r="13" spans="1:9" x14ac:dyDescent="0.3">
      <c r="A13">
        <f t="shared" si="3"/>
        <v>1.3675213675213676E-4</v>
      </c>
      <c r="B13">
        <f t="shared" si="5"/>
        <v>1E-3</v>
      </c>
      <c r="C13">
        <f t="shared" si="4"/>
        <v>150</v>
      </c>
    </row>
    <row r="14" spans="1:9" x14ac:dyDescent="0.3">
      <c r="A14">
        <f t="shared" si="3"/>
        <v>1.3675213675213676E-4</v>
      </c>
      <c r="B14">
        <f t="shared" si="5"/>
        <v>1E-3</v>
      </c>
      <c r="C14">
        <f t="shared" si="4"/>
        <v>150</v>
      </c>
    </row>
    <row r="15" spans="1:9" x14ac:dyDescent="0.3">
      <c r="A15">
        <f t="shared" si="3"/>
        <v>1.3675213675213676E-4</v>
      </c>
      <c r="B15">
        <f t="shared" si="5"/>
        <v>1E-3</v>
      </c>
      <c r="C15">
        <f t="shared" si="4"/>
        <v>150</v>
      </c>
    </row>
    <row r="17" spans="1:7" x14ac:dyDescent="0.3">
      <c r="B17" s="2"/>
    </row>
    <row r="19" spans="1:7" x14ac:dyDescent="0.3">
      <c r="A19" s="1" t="s">
        <v>5</v>
      </c>
      <c r="B19" s="1" t="s">
        <v>6</v>
      </c>
      <c r="F19" s="1" t="s">
        <v>5</v>
      </c>
      <c r="G19" s="1" t="s">
        <v>6</v>
      </c>
    </row>
    <row r="20" spans="1:7" x14ac:dyDescent="0.3">
      <c r="A20">
        <v>325</v>
      </c>
      <c r="B20">
        <f>SQRT(A20)</f>
        <v>18.027756377319946</v>
      </c>
      <c r="F20">
        <v>440.75</v>
      </c>
      <c r="G20">
        <f>SQRT(F20)</f>
        <v>20.994046775217015</v>
      </c>
    </row>
    <row r="21" spans="1:7" x14ac:dyDescent="0.3">
      <c r="B21" s="1" t="s">
        <v>3</v>
      </c>
      <c r="G21" s="1" t="s">
        <v>3</v>
      </c>
    </row>
    <row r="22" spans="1:7" x14ac:dyDescent="0.3">
      <c r="B22">
        <f>D1/(2*B20)</f>
        <v>0.55470019622522915</v>
      </c>
      <c r="G22">
        <f>I1/(2*G20)</f>
        <v>1.000283567282036</v>
      </c>
    </row>
    <row r="24" spans="1:7" x14ac:dyDescent="0.3">
      <c r="F24" s="1" t="s">
        <v>13</v>
      </c>
      <c r="G24" t="s">
        <v>20</v>
      </c>
    </row>
    <row r="25" spans="1:7" x14ac:dyDescent="0.3">
      <c r="F25">
        <f>(2*G22)/G20</f>
        <v>9.5292115711854808E-2</v>
      </c>
      <c r="G25">
        <f>G22*G20</f>
        <v>21</v>
      </c>
    </row>
    <row r="26" spans="1:7" x14ac:dyDescent="0.3">
      <c r="A26" s="1" t="s">
        <v>4</v>
      </c>
      <c r="B26" s="1" t="s">
        <v>7</v>
      </c>
      <c r="F26" t="s">
        <v>21</v>
      </c>
    </row>
    <row r="27" spans="1:7" x14ac:dyDescent="0.3">
      <c r="A27" s="1" t="s">
        <v>5</v>
      </c>
      <c r="B27" s="1" t="s">
        <v>6</v>
      </c>
      <c r="F27">
        <f>F25*4</f>
        <v>0.38116846284741923</v>
      </c>
    </row>
    <row r="28" spans="1:7" x14ac:dyDescent="0.3">
      <c r="A28">
        <v>325</v>
      </c>
      <c r="B28">
        <f>SQRT(A28)</f>
        <v>18.027756377319946</v>
      </c>
    </row>
    <row r="29" spans="1:7" x14ac:dyDescent="0.3">
      <c r="B29" s="1" t="s">
        <v>3</v>
      </c>
    </row>
    <row r="30" spans="1:7" x14ac:dyDescent="0.3">
      <c r="B30">
        <f>D1/(2*B28)</f>
        <v>0.55470019622522915</v>
      </c>
    </row>
    <row r="31" spans="1:7" x14ac:dyDescent="0.3">
      <c r="A31" s="1" t="s">
        <v>11</v>
      </c>
      <c r="B31" s="1" t="s">
        <v>10</v>
      </c>
    </row>
    <row r="32" spans="1:7" x14ac:dyDescent="0.3">
      <c r="A32">
        <f>PI()/(B32)</f>
        <v>0.20943951023931953</v>
      </c>
      <c r="B32" s="3">
        <f>B28*SQRT(1-B30^2)</f>
        <v>15</v>
      </c>
    </row>
    <row r="33" spans="1:2" x14ac:dyDescent="0.3">
      <c r="A33" s="1" t="s">
        <v>13</v>
      </c>
      <c r="B33" s="1" t="s">
        <v>12</v>
      </c>
    </row>
    <row r="34" spans="1:2" x14ac:dyDescent="0.3">
      <c r="A34">
        <f>4/(B30*B28)</f>
        <v>0.4</v>
      </c>
      <c r="B34">
        <f>1.8/(B28)</f>
        <v>9.9846035320541246E-2</v>
      </c>
    </row>
    <row r="35" spans="1:2" x14ac:dyDescent="0.3">
      <c r="A35" t="s">
        <v>18</v>
      </c>
    </row>
    <row r="36" spans="1:2" x14ac:dyDescent="0.3">
      <c r="A36">
        <f>B28*B30</f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16E6C-2C46-4AD1-BC3F-907E935C7AD3}">
  <dimension ref="A1:J24"/>
  <sheetViews>
    <sheetView workbookViewId="0">
      <selection activeCell="D30" sqref="D30"/>
    </sheetView>
  </sheetViews>
  <sheetFormatPr baseColWidth="10" defaultRowHeight="14.4" x14ac:dyDescent="0.3"/>
  <cols>
    <col min="1" max="2" width="12" bestFit="1" customWidth="1"/>
    <col min="7" max="7" width="12" bestFit="1" customWidth="1"/>
  </cols>
  <sheetData>
    <row r="1" spans="1:10" x14ac:dyDescent="0.3">
      <c r="A1" s="1" t="s">
        <v>3</v>
      </c>
      <c r="B1">
        <f>C20</f>
        <v>0.12403473458920847</v>
      </c>
      <c r="C1" s="1" t="s">
        <v>8</v>
      </c>
      <c r="D1">
        <v>2</v>
      </c>
      <c r="G1" s="1" t="s">
        <v>3</v>
      </c>
      <c r="H1">
        <f>I20</f>
        <v>1.0564771737160452</v>
      </c>
      <c r="I1" s="1" t="s">
        <v>8</v>
      </c>
      <c r="J1">
        <v>31</v>
      </c>
    </row>
    <row r="2" spans="1:10" x14ac:dyDescent="0.3">
      <c r="A2" s="1" t="s">
        <v>2</v>
      </c>
      <c r="B2" s="1" t="s">
        <v>1</v>
      </c>
      <c r="C2" s="1" t="s">
        <v>0</v>
      </c>
      <c r="G2" s="1" t="s">
        <v>2</v>
      </c>
      <c r="H2" s="1" t="s">
        <v>1</v>
      </c>
      <c r="I2" s="1" t="s">
        <v>0</v>
      </c>
    </row>
    <row r="3" spans="1:10" x14ac:dyDescent="0.3">
      <c r="A3">
        <f>$B$1^2*4*B3/(9)</f>
        <v>6.8376068376068386E-8</v>
      </c>
      <c r="B3">
        <f>10*10^-6</f>
        <v>9.9999999999999991E-6</v>
      </c>
      <c r="C3">
        <f>3/(2*$D$1*B3)</f>
        <v>75000</v>
      </c>
      <c r="G3">
        <f t="shared" ref="G3:G10" si="0">($H$1^2*4*H3)/9</f>
        <v>4.9606400825913001E-6</v>
      </c>
      <c r="H3">
        <f>10*10^-6</f>
        <v>9.9999999999999991E-6</v>
      </c>
      <c r="I3">
        <f>3/(2*$J$1*H3)</f>
        <v>4838.709677419356</v>
      </c>
    </row>
    <row r="4" spans="1:10" x14ac:dyDescent="0.3">
      <c r="A4">
        <f>$B$1^2*4*B4/(9)</f>
        <v>6.8376068376068378E-7</v>
      </c>
      <c r="B4">
        <f>100*10^-6</f>
        <v>9.9999999999999991E-5</v>
      </c>
      <c r="C4">
        <f t="shared" ref="C4:C15" si="1">3/(2*$D$1*B4)</f>
        <v>7500.0000000000009</v>
      </c>
      <c r="G4">
        <f t="shared" si="0"/>
        <v>4.9606400825913007E-5</v>
      </c>
      <c r="H4">
        <f>100*10^-6</f>
        <v>9.9999999999999991E-5</v>
      </c>
      <c r="I4">
        <f t="shared" ref="I4:I11" si="2">3/(2*$J$1*H4)</f>
        <v>483.87096774193549</v>
      </c>
    </row>
    <row r="5" spans="1:10" x14ac:dyDescent="0.3">
      <c r="A5">
        <f>$B$1^2*4*B5/(9)</f>
        <v>3.213675213675214E-6</v>
      </c>
      <c r="B5">
        <f>470*10^-6</f>
        <v>4.6999999999999999E-4</v>
      </c>
      <c r="C5">
        <f t="shared" si="1"/>
        <v>1595.7446808510638</v>
      </c>
      <c r="G5">
        <f t="shared" si="0"/>
        <v>2.3315008388179114E-4</v>
      </c>
      <c r="H5">
        <f>470*10^-6</f>
        <v>4.6999999999999999E-4</v>
      </c>
      <c r="I5">
        <f t="shared" si="2"/>
        <v>102.95126973232671</v>
      </c>
    </row>
    <row r="6" spans="1:10" x14ac:dyDescent="0.3">
      <c r="A6">
        <f t="shared" ref="A6:A15" si="3">$B$1^2*4*B6/(9)</f>
        <v>6.8376068376068387E-6</v>
      </c>
      <c r="B6">
        <f>1000*10^-6</f>
        <v>1E-3</v>
      </c>
      <c r="C6">
        <f t="shared" si="1"/>
        <v>750</v>
      </c>
      <c r="G6">
        <f t="shared" si="0"/>
        <v>4.9606400825913009E-4</v>
      </c>
      <c r="H6">
        <f>1000*10^-6</f>
        <v>1E-3</v>
      </c>
      <c r="I6">
        <f t="shared" si="2"/>
        <v>48.387096774193552</v>
      </c>
    </row>
    <row r="7" spans="1:10" x14ac:dyDescent="0.3">
      <c r="A7">
        <f t="shared" si="3"/>
        <v>1.5042735042735044E-7</v>
      </c>
      <c r="B7">
        <f>22*10^-6</f>
        <v>2.1999999999999999E-5</v>
      </c>
      <c r="C7">
        <f t="shared" si="1"/>
        <v>34090.909090909088</v>
      </c>
      <c r="G7">
        <f t="shared" si="0"/>
        <v>1.0913408181700861E-5</v>
      </c>
      <c r="H7">
        <f>22*10^-6</f>
        <v>2.1999999999999999E-5</v>
      </c>
      <c r="I7">
        <f t="shared" si="2"/>
        <v>2199.4134897360705</v>
      </c>
    </row>
    <row r="8" spans="1:10" x14ac:dyDescent="0.3">
      <c r="A8">
        <f t="shared" si="3"/>
        <v>3.2136752136752138E-7</v>
      </c>
      <c r="B8">
        <f>47*10^-6</f>
        <v>4.6999999999999997E-5</v>
      </c>
      <c r="C8">
        <f t="shared" si="1"/>
        <v>15957.44680851064</v>
      </c>
      <c r="G8">
        <f t="shared" si="0"/>
        <v>0</v>
      </c>
      <c r="I8" t="e">
        <f t="shared" si="2"/>
        <v>#DIV/0!</v>
      </c>
    </row>
    <row r="9" spans="1:10" x14ac:dyDescent="0.3">
      <c r="A9">
        <f t="shared" si="3"/>
        <v>0</v>
      </c>
      <c r="C9" t="e">
        <f t="shared" si="1"/>
        <v>#DIV/0!</v>
      </c>
      <c r="G9">
        <f t="shared" si="0"/>
        <v>0</v>
      </c>
      <c r="I9" t="e">
        <f t="shared" si="2"/>
        <v>#DIV/0!</v>
      </c>
    </row>
    <row r="10" spans="1:10" x14ac:dyDescent="0.3">
      <c r="A10">
        <f t="shared" si="3"/>
        <v>0</v>
      </c>
      <c r="C10" t="e">
        <f t="shared" si="1"/>
        <v>#DIV/0!</v>
      </c>
      <c r="G10">
        <f t="shared" si="0"/>
        <v>0</v>
      </c>
      <c r="I10" t="e">
        <f t="shared" si="2"/>
        <v>#DIV/0!</v>
      </c>
    </row>
    <row r="11" spans="1:10" x14ac:dyDescent="0.3">
      <c r="A11">
        <f t="shared" si="3"/>
        <v>0</v>
      </c>
      <c r="C11" t="e">
        <f t="shared" si="1"/>
        <v>#DIV/0!</v>
      </c>
      <c r="I11" t="e">
        <f t="shared" si="2"/>
        <v>#DIV/0!</v>
      </c>
    </row>
    <row r="12" spans="1:10" x14ac:dyDescent="0.3">
      <c r="A12">
        <f t="shared" si="3"/>
        <v>0</v>
      </c>
      <c r="C12" t="e">
        <f t="shared" si="1"/>
        <v>#DIV/0!</v>
      </c>
    </row>
    <row r="13" spans="1:10" x14ac:dyDescent="0.3">
      <c r="A13">
        <f t="shared" si="3"/>
        <v>0</v>
      </c>
      <c r="C13" t="e">
        <f t="shared" si="1"/>
        <v>#DIV/0!</v>
      </c>
    </row>
    <row r="14" spans="1:10" x14ac:dyDescent="0.3">
      <c r="A14">
        <f t="shared" si="3"/>
        <v>0</v>
      </c>
      <c r="C14" t="e">
        <f t="shared" si="1"/>
        <v>#DIV/0!</v>
      </c>
    </row>
    <row r="15" spans="1:10" x14ac:dyDescent="0.3">
      <c r="A15">
        <f t="shared" si="3"/>
        <v>0</v>
      </c>
      <c r="C15" t="e">
        <f t="shared" si="1"/>
        <v>#DIV/0!</v>
      </c>
    </row>
    <row r="18" spans="1:9" x14ac:dyDescent="0.3">
      <c r="A18" t="s">
        <v>9</v>
      </c>
      <c r="G18" s="1" t="s">
        <v>14</v>
      </c>
      <c r="H18" s="1" t="s">
        <v>7</v>
      </c>
    </row>
    <row r="19" spans="1:9" x14ac:dyDescent="0.3">
      <c r="A19" s="1" t="s">
        <v>5</v>
      </c>
      <c r="B19" s="1" t="s">
        <v>6</v>
      </c>
      <c r="C19" s="1" t="s">
        <v>3</v>
      </c>
      <c r="G19" s="1" t="s">
        <v>5</v>
      </c>
      <c r="H19" s="1" t="s">
        <v>6</v>
      </c>
      <c r="I19" s="1" t="s">
        <v>3</v>
      </c>
    </row>
    <row r="20" spans="1:9" x14ac:dyDescent="0.3">
      <c r="A20">
        <v>65</v>
      </c>
      <c r="B20">
        <f>SQRT(A20)</f>
        <v>8.0622577482985491</v>
      </c>
      <c r="C20">
        <f>$D$1/(2*B20)</f>
        <v>0.12403473458920847</v>
      </c>
      <c r="G20">
        <v>215.25</v>
      </c>
      <c r="H20">
        <f>SQRT(G20)</f>
        <v>14.67140075112121</v>
      </c>
      <c r="I20">
        <f>$J$1/(2*H20)</f>
        <v>1.0564771737160452</v>
      </c>
    </row>
    <row r="21" spans="1:9" x14ac:dyDescent="0.3">
      <c r="A21" s="1" t="s">
        <v>10</v>
      </c>
      <c r="B21" s="1" t="s">
        <v>11</v>
      </c>
      <c r="C21" s="1" t="s">
        <v>12</v>
      </c>
      <c r="G21" s="1" t="s">
        <v>19</v>
      </c>
      <c r="H21" s="1" t="s">
        <v>10</v>
      </c>
      <c r="I21" t="s">
        <v>18</v>
      </c>
    </row>
    <row r="22" spans="1:9" x14ac:dyDescent="0.3">
      <c r="A22">
        <f>B20*SQRT(1-C20^2)</f>
        <v>7.9999999999999991</v>
      </c>
      <c r="B22">
        <f>PI()/A22</f>
        <v>0.3926990816987242</v>
      </c>
      <c r="C22">
        <f>1.8/B20</f>
        <v>0.22326252226057525</v>
      </c>
      <c r="G22">
        <f>(2*I20)/(H20)</f>
        <v>0.14401858304297327</v>
      </c>
      <c r="H22" t="e">
        <f>H20*SQRT(1 - I20^2)</f>
        <v>#NUM!</v>
      </c>
      <c r="I22">
        <f>I20*H20</f>
        <v>15.499999999999998</v>
      </c>
    </row>
    <row r="23" spans="1:9" x14ac:dyDescent="0.3">
      <c r="A23" s="1" t="s">
        <v>15</v>
      </c>
      <c r="B23" t="s">
        <v>16</v>
      </c>
      <c r="C23" t="s">
        <v>17</v>
      </c>
      <c r="G23" s="1" t="s">
        <v>13</v>
      </c>
    </row>
    <row r="24" spans="1:9" x14ac:dyDescent="0.3">
      <c r="A24">
        <f>4/(C20*B20)</f>
        <v>4</v>
      </c>
      <c r="B24">
        <f>3/(C20*B20)</f>
        <v>3</v>
      </c>
      <c r="C24">
        <f>C20*B20</f>
        <v>1</v>
      </c>
      <c r="G24">
        <f>G22*4</f>
        <v>0.57607433217189308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98210-21BD-4E89-84CF-93BB2956A098}">
  <dimension ref="A1:D36"/>
  <sheetViews>
    <sheetView workbookViewId="0">
      <selection activeCell="F17" sqref="F17"/>
    </sheetView>
  </sheetViews>
  <sheetFormatPr baseColWidth="10" defaultRowHeight="14.4" x14ac:dyDescent="0.3"/>
  <sheetData>
    <row r="1" spans="1:4" x14ac:dyDescent="0.3">
      <c r="A1" s="1" t="s">
        <v>3</v>
      </c>
      <c r="B1">
        <f>B22</f>
        <v>0.44721359549995793</v>
      </c>
      <c r="C1" s="1" t="s">
        <v>8</v>
      </c>
      <c r="D1">
        <v>2</v>
      </c>
    </row>
    <row r="2" spans="1:4" x14ac:dyDescent="0.3">
      <c r="A2" s="1" t="s">
        <v>2</v>
      </c>
      <c r="B2" s="1" t="s">
        <v>1</v>
      </c>
      <c r="C2" s="1" t="s">
        <v>0</v>
      </c>
    </row>
    <row r="3" spans="1:4" x14ac:dyDescent="0.3">
      <c r="A3">
        <f>$B$1^2*4*B3/(9)</f>
        <v>8.8888888888888866E-7</v>
      </c>
      <c r="B3">
        <f>10*10^-6</f>
        <v>9.9999999999999991E-6</v>
      </c>
      <c r="C3">
        <f t="shared" ref="C3:C15" si="0">3/(2*$D$1*B3)</f>
        <v>75000</v>
      </c>
    </row>
    <row r="4" spans="1:4" x14ac:dyDescent="0.3">
      <c r="A4">
        <f>$B$1^2*4*B4/(9)</f>
        <v>4.1777777777777772E-6</v>
      </c>
      <c r="B4">
        <f>47*10^-6</f>
        <v>4.6999999999999997E-5</v>
      </c>
      <c r="C4">
        <f t="shared" si="0"/>
        <v>15957.44680851064</v>
      </c>
    </row>
    <row r="5" spans="1:4" x14ac:dyDescent="0.3">
      <c r="A5">
        <f>$B$1^2*4*B5/(9)</f>
        <v>8.8888888888888883E-6</v>
      </c>
      <c r="B5">
        <f>100*10^-6</f>
        <v>9.9999999999999991E-5</v>
      </c>
      <c r="C5">
        <f t="shared" si="0"/>
        <v>7500.0000000000009</v>
      </c>
    </row>
    <row r="6" spans="1:4" x14ac:dyDescent="0.3">
      <c r="A6">
        <f t="shared" ref="A6:A15" si="1">$B$1^2*4*B6/(9)</f>
        <v>4.1777777777777774E-5</v>
      </c>
      <c r="B6">
        <f>470*10^-6</f>
        <v>4.6999999999999999E-4</v>
      </c>
      <c r="C6">
        <f>3/(2*$D$1*B6)</f>
        <v>1595.7446808510638</v>
      </c>
    </row>
    <row r="7" spans="1:4" x14ac:dyDescent="0.3">
      <c r="A7">
        <f t="shared" si="1"/>
        <v>8.888888888888888E-5</v>
      </c>
      <c r="B7">
        <f>1000*10^-6</f>
        <v>1E-3</v>
      </c>
      <c r="C7">
        <f t="shared" si="0"/>
        <v>750</v>
      </c>
    </row>
    <row r="8" spans="1:4" x14ac:dyDescent="0.3">
      <c r="A8">
        <f t="shared" si="1"/>
        <v>1.9555555555555551E-6</v>
      </c>
      <c r="B8">
        <f>22*10^-6</f>
        <v>2.1999999999999999E-5</v>
      </c>
      <c r="C8">
        <f t="shared" si="0"/>
        <v>34090.909090909088</v>
      </c>
    </row>
    <row r="9" spans="1:4" x14ac:dyDescent="0.3">
      <c r="A9">
        <f t="shared" si="1"/>
        <v>8.888888888888888E-5</v>
      </c>
      <c r="B9">
        <f t="shared" ref="B9:B15" si="2">1000*10^-6</f>
        <v>1E-3</v>
      </c>
      <c r="C9">
        <f t="shared" si="0"/>
        <v>750</v>
      </c>
    </row>
    <row r="10" spans="1:4" x14ac:dyDescent="0.3">
      <c r="A10">
        <f t="shared" si="1"/>
        <v>8.888888888888888E-5</v>
      </c>
      <c r="B10">
        <f t="shared" si="2"/>
        <v>1E-3</v>
      </c>
      <c r="C10">
        <f t="shared" si="0"/>
        <v>750</v>
      </c>
    </row>
    <row r="11" spans="1:4" x14ac:dyDescent="0.3">
      <c r="A11">
        <f t="shared" si="1"/>
        <v>8.888888888888888E-5</v>
      </c>
      <c r="B11">
        <f t="shared" si="2"/>
        <v>1E-3</v>
      </c>
      <c r="C11">
        <f t="shared" si="0"/>
        <v>750</v>
      </c>
    </row>
    <row r="12" spans="1:4" x14ac:dyDescent="0.3">
      <c r="A12">
        <f t="shared" si="1"/>
        <v>8.888888888888888E-5</v>
      </c>
      <c r="B12">
        <f t="shared" si="2"/>
        <v>1E-3</v>
      </c>
      <c r="C12">
        <f t="shared" si="0"/>
        <v>750</v>
      </c>
    </row>
    <row r="13" spans="1:4" x14ac:dyDescent="0.3">
      <c r="A13">
        <f t="shared" si="1"/>
        <v>8.888888888888888E-5</v>
      </c>
      <c r="B13">
        <f t="shared" si="2"/>
        <v>1E-3</v>
      </c>
      <c r="C13">
        <f t="shared" si="0"/>
        <v>750</v>
      </c>
    </row>
    <row r="14" spans="1:4" x14ac:dyDescent="0.3">
      <c r="A14">
        <f t="shared" si="1"/>
        <v>8.888888888888888E-5</v>
      </c>
      <c r="B14">
        <f t="shared" si="2"/>
        <v>1E-3</v>
      </c>
      <c r="C14">
        <f t="shared" si="0"/>
        <v>750</v>
      </c>
    </row>
    <row r="15" spans="1:4" x14ac:dyDescent="0.3">
      <c r="A15">
        <f t="shared" si="1"/>
        <v>8.888888888888888E-5</v>
      </c>
      <c r="B15">
        <f t="shared" si="2"/>
        <v>1E-3</v>
      </c>
      <c r="C15">
        <f t="shared" si="0"/>
        <v>750</v>
      </c>
    </row>
    <row r="17" spans="1:2" x14ac:dyDescent="0.3">
      <c r="B17" s="2"/>
    </row>
    <row r="19" spans="1:2" x14ac:dyDescent="0.3">
      <c r="A19" s="1" t="s">
        <v>5</v>
      </c>
      <c r="B19" s="1" t="s">
        <v>6</v>
      </c>
    </row>
    <row r="20" spans="1:2" x14ac:dyDescent="0.3">
      <c r="A20">
        <v>5</v>
      </c>
      <c r="B20">
        <f>SQRT(A20)</f>
        <v>2.2360679774997898</v>
      </c>
    </row>
    <row r="21" spans="1:2" x14ac:dyDescent="0.3">
      <c r="B21" s="1" t="s">
        <v>3</v>
      </c>
    </row>
    <row r="22" spans="1:2" x14ac:dyDescent="0.3">
      <c r="B22">
        <f>D1/(2*B20)</f>
        <v>0.44721359549995793</v>
      </c>
    </row>
    <row r="26" spans="1:2" x14ac:dyDescent="0.3">
      <c r="A26" s="1" t="s">
        <v>4</v>
      </c>
      <c r="B26" s="1" t="s">
        <v>7</v>
      </c>
    </row>
    <row r="27" spans="1:2" x14ac:dyDescent="0.3">
      <c r="A27" s="1" t="s">
        <v>5</v>
      </c>
      <c r="B27" s="1" t="s">
        <v>6</v>
      </c>
    </row>
    <row r="28" spans="1:2" x14ac:dyDescent="0.3">
      <c r="A28">
        <v>325</v>
      </c>
      <c r="B28">
        <f>SQRT(A28)</f>
        <v>18.027756377319946</v>
      </c>
    </row>
    <row r="29" spans="1:2" x14ac:dyDescent="0.3">
      <c r="B29" s="1" t="s">
        <v>3</v>
      </c>
    </row>
    <row r="30" spans="1:2" x14ac:dyDescent="0.3">
      <c r="B30">
        <f>D1/(2*B28)</f>
        <v>5.5470019622522911E-2</v>
      </c>
    </row>
    <row r="31" spans="1:2" x14ac:dyDescent="0.3">
      <c r="A31" s="1" t="s">
        <v>11</v>
      </c>
      <c r="B31" s="1" t="s">
        <v>10</v>
      </c>
    </row>
    <row r="32" spans="1:2" x14ac:dyDescent="0.3">
      <c r="A32">
        <f>PI()/(B32)</f>
        <v>0.17453292519943295</v>
      </c>
      <c r="B32" s="3">
        <f>B28*SQRT(1-B30^2)</f>
        <v>18</v>
      </c>
    </row>
    <row r="33" spans="1:2" x14ac:dyDescent="0.3">
      <c r="A33" s="1" t="s">
        <v>13</v>
      </c>
      <c r="B33" s="1" t="s">
        <v>12</v>
      </c>
    </row>
    <row r="34" spans="1:2" x14ac:dyDescent="0.3">
      <c r="A34">
        <f>4/(B30*B28)</f>
        <v>4</v>
      </c>
      <c r="B34">
        <f>1.8/(B28)</f>
        <v>9.9846035320541246E-2</v>
      </c>
    </row>
    <row r="35" spans="1:2" x14ac:dyDescent="0.3">
      <c r="A35" t="s">
        <v>18</v>
      </c>
    </row>
    <row r="36" spans="1:2" x14ac:dyDescent="0.3">
      <c r="A36">
        <f>B28*B30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Implementación</vt:lpstr>
      <vt:lpstr>Polos Bremdow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Bremdows</dc:creator>
  <cp:lastModifiedBy>Bremdows</cp:lastModifiedBy>
  <dcterms:created xsi:type="dcterms:W3CDTF">2024-09-26T00:21:51Z</dcterms:created>
  <dcterms:modified xsi:type="dcterms:W3CDTF">2024-10-23T22:56:53Z</dcterms:modified>
</cp:coreProperties>
</file>