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22160" activeTab="4"/>
  </bookViews>
  <sheets>
    <sheet name="Calibration" sheetId="1" r:id="rId1"/>
    <sheet name="Measurement - offset on current" sheetId="2" r:id="rId2"/>
    <sheet name="Measurement - offset on Irms" sheetId="3" r:id="rId3"/>
    <sheet name="Measurement - new calib" sheetId="4" r:id="rId4"/>
    <sheet name="Measurement - new non unity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6" l="1"/>
  <c r="J6" i="6"/>
  <c r="K6" i="6"/>
  <c r="L6" i="6"/>
  <c r="I5" i="6"/>
  <c r="J5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K25" i="6"/>
  <c r="K23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4" i="6"/>
  <c r="L11" i="6"/>
  <c r="L12" i="6"/>
  <c r="L13" i="6"/>
  <c r="L14" i="6"/>
  <c r="L15" i="6"/>
  <c r="L16" i="6"/>
  <c r="L17" i="6"/>
  <c r="L18" i="6"/>
  <c r="L19" i="6"/>
  <c r="L10" i="6"/>
  <c r="L9" i="6"/>
  <c r="L8" i="6"/>
  <c r="L7" i="6"/>
  <c r="L5" i="6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20" i="4"/>
  <c r="F20" i="4"/>
  <c r="B21" i="4"/>
  <c r="F21" i="4"/>
  <c r="B22" i="4"/>
  <c r="F22" i="4"/>
  <c r="B23" i="4"/>
  <c r="F23" i="4"/>
  <c r="B24" i="4"/>
  <c r="F2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G38" i="4"/>
  <c r="G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7" i="4"/>
  <c r="B6" i="3"/>
  <c r="H6" i="3"/>
  <c r="B7" i="3"/>
  <c r="H7" i="3"/>
  <c r="B8" i="3"/>
  <c r="H8" i="3"/>
  <c r="B9" i="3"/>
  <c r="H9" i="3"/>
  <c r="B10" i="3"/>
  <c r="H10" i="3"/>
  <c r="B11" i="3"/>
  <c r="H11" i="3"/>
  <c r="B12" i="3"/>
  <c r="H12" i="3"/>
  <c r="B13" i="3"/>
  <c r="H13" i="3"/>
  <c r="B14" i="3"/>
  <c r="H14" i="3"/>
  <c r="B15" i="3"/>
  <c r="H15" i="3"/>
  <c r="B16" i="3"/>
  <c r="H16" i="3"/>
  <c r="B17" i="3"/>
  <c r="H17" i="3"/>
  <c r="B18" i="3"/>
  <c r="H18" i="3"/>
  <c r="B19" i="3"/>
  <c r="H19" i="3"/>
  <c r="B20" i="3"/>
  <c r="H20" i="3"/>
  <c r="B21" i="3"/>
  <c r="H21" i="3"/>
  <c r="B22" i="3"/>
  <c r="H22" i="3"/>
  <c r="B23" i="3"/>
  <c r="H23" i="3"/>
  <c r="B24" i="3"/>
  <c r="H24" i="3"/>
  <c r="B25" i="3"/>
  <c r="H25" i="3"/>
  <c r="B26" i="3"/>
  <c r="H26" i="3"/>
  <c r="B27" i="3"/>
  <c r="H27" i="3"/>
  <c r="B28" i="3"/>
  <c r="H28" i="3"/>
  <c r="B29" i="3"/>
  <c r="H29" i="3"/>
  <c r="B30" i="3"/>
  <c r="H30" i="3"/>
  <c r="B31" i="3"/>
  <c r="H31" i="3"/>
  <c r="B32" i="3"/>
  <c r="H32" i="3"/>
  <c r="B33" i="3"/>
  <c r="H33" i="3"/>
  <c r="H34" i="3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9" i="1"/>
  <c r="E10" i="1"/>
  <c r="E11" i="1"/>
  <c r="E12" i="1"/>
  <c r="E13" i="1"/>
  <c r="E14" i="1"/>
  <c r="E15" i="1"/>
  <c r="E8" i="1"/>
  <c r="G34" i="4"/>
  <c r="J19" i="3"/>
  <c r="D16" i="3"/>
  <c r="G16" i="3"/>
  <c r="D18" i="3"/>
  <c r="G18" i="3"/>
  <c r="D20" i="3"/>
  <c r="G20" i="3"/>
  <c r="D27" i="3"/>
  <c r="G27" i="3"/>
  <c r="D28" i="3"/>
  <c r="G28" i="3"/>
  <c r="D31" i="3"/>
  <c r="G31" i="3"/>
  <c r="D32" i="3"/>
  <c r="G32" i="3"/>
  <c r="D33" i="3"/>
  <c r="G33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8" i="3"/>
  <c r="G8" i="3"/>
  <c r="D7" i="3"/>
  <c r="G7" i="3"/>
  <c r="D6" i="3"/>
  <c r="G6" i="3"/>
  <c r="B5" i="3"/>
  <c r="D5" i="3"/>
  <c r="G5" i="3"/>
  <c r="D17" i="3"/>
  <c r="G17" i="3"/>
  <c r="D19" i="3"/>
  <c r="G19" i="3"/>
  <c r="D21" i="3"/>
  <c r="G21" i="3"/>
  <c r="D22" i="3"/>
  <c r="G22" i="3"/>
  <c r="D23" i="3"/>
  <c r="G23" i="3"/>
  <c r="D24" i="3"/>
  <c r="G24" i="3"/>
  <c r="D25" i="3"/>
  <c r="G25" i="3"/>
  <c r="D26" i="3"/>
  <c r="G26" i="3"/>
  <c r="D29" i="3"/>
  <c r="G29" i="3"/>
  <c r="D30" i="3"/>
  <c r="G3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5" i="3"/>
  <c r="I19" i="4"/>
  <c r="F34" i="4"/>
  <c r="G34" i="3"/>
  <c r="H5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27" i="2"/>
  <c r="F5" i="2"/>
  <c r="F6" i="2"/>
  <c r="F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6" i="2"/>
  <c r="F26" i="2"/>
</calcChain>
</file>

<file path=xl/sharedStrings.xml><?xml version="1.0" encoding="utf-8"?>
<sst xmlns="http://schemas.openxmlformats.org/spreadsheetml/2006/main" count="64" uniqueCount="37">
  <si>
    <t>Power</t>
  </si>
  <si>
    <t>PF</t>
  </si>
  <si>
    <t>Actual</t>
  </si>
  <si>
    <t>Abs Error</t>
  </si>
  <si>
    <t>Pct Error</t>
  </si>
  <si>
    <t>Set to 100 W, re-scale</t>
  </si>
  <si>
    <t>Set to ?? W, re-scale</t>
  </si>
  <si>
    <t>Var</t>
  </si>
  <si>
    <t>R17 = 1k</t>
  </si>
  <si>
    <t>R17 = 4.99k</t>
  </si>
  <si>
    <t>App P</t>
  </si>
  <si>
    <t>True scaled</t>
  </si>
  <si>
    <t>New Power</t>
  </si>
  <si>
    <t>New Value</t>
  </si>
  <si>
    <t>Orig Value</t>
  </si>
  <si>
    <t>Average Pct Error:</t>
  </si>
  <si>
    <t>Average Abs Error:</t>
  </si>
  <si>
    <t>Sum Error over Sum Power:</t>
  </si>
  <si>
    <t>PLM</t>
  </si>
  <si>
    <t>WU</t>
  </si>
  <si>
    <t>PLM PF</t>
  </si>
  <si>
    <t>WU PF</t>
  </si>
  <si>
    <t>Blender</t>
  </si>
  <si>
    <t>Drill max</t>
  </si>
  <si>
    <t>Drill low</t>
  </si>
  <si>
    <t>Hot Air</t>
  </si>
  <si>
    <t>150 W Bulb</t>
  </si>
  <si>
    <t>50W CFL</t>
  </si>
  <si>
    <t>Fridge</t>
  </si>
  <si>
    <t>Tv full</t>
  </si>
  <si>
    <t>Router</t>
  </si>
  <si>
    <t>Xbox</t>
  </si>
  <si>
    <t>TV low</t>
  </si>
  <si>
    <t>MacBook</t>
  </si>
  <si>
    <t>Vacuum</t>
  </si>
  <si>
    <t>Toaster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</si>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</sst>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Orig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  <c:pt idx="9">
                  <c:v>325.0</c:v>
                </c:pt>
                <c:pt idx="10">
                  <c:v>350.0</c:v>
                </c:pt>
                <c:pt idx="11">
                  <c:v>375.0</c:v>
                </c:pt>
                <c:pt idx="12">
                  <c:v>400.0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634.8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708333333333333"/>
                  <c:y val="0.24763597258676"/>
                </c:manualLayout>
              </c:layout>
              <c:numFmt formatCode="General" sourceLinked="0"/>
            </c:trendlineLbl>
          </c:trendline>
          <c:xVal>
            <c:numRef>
              <c:f>Calibration!$E$8:$E$15</c:f>
              <c:numCache>
                <c:formatCode>General</c:formatCode>
                <c:ptCount val="8"/>
                <c:pt idx="0">
                  <c:v>2.074666666666667</c:v>
                </c:pt>
                <c:pt idx="1">
                  <c:v>2.289333333333333</c:v>
                </c:pt>
                <c:pt idx="2">
                  <c:v>2.496916666666666</c:v>
                </c:pt>
                <c:pt idx="3">
                  <c:v>2.71075</c:v>
                </c:pt>
                <c:pt idx="4">
                  <c:v>2.925916666666667</c:v>
                </c:pt>
                <c:pt idx="5">
                  <c:v>3.136083333333333</c:v>
                </c:pt>
                <c:pt idx="6">
                  <c:v>3.3485</c:v>
                </c:pt>
                <c:pt idx="7">
                  <c:v>6.674166666666666</c:v>
                </c:pt>
              </c:numCache>
            </c:numRef>
          </c:xVal>
          <c:yVal>
            <c:numRef>
              <c:f>Calibration!$F$8:$F$15</c:f>
              <c:numCache>
                <c:formatCode>General</c:formatCode>
                <c:ptCount val="8"/>
                <c:pt idx="0">
                  <c:v>115.35</c:v>
                </c:pt>
                <c:pt idx="1">
                  <c:v>118.48</c:v>
                </c:pt>
                <c:pt idx="2">
                  <c:v>129.54</c:v>
                </c:pt>
                <c:pt idx="3">
                  <c:v>135.35</c:v>
                </c:pt>
                <c:pt idx="4">
                  <c:v>145.42</c:v>
                </c:pt>
                <c:pt idx="5">
                  <c:v>152.39</c:v>
                </c:pt>
                <c:pt idx="6">
                  <c:v>158.8</c:v>
                </c:pt>
                <c:pt idx="7">
                  <c:v>298.25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47432"/>
        <c:axId val="-2138644456"/>
      </c:scatterChart>
      <c:valAx>
        <c:axId val="-213864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644456"/>
        <c:crosses val="autoZero"/>
        <c:crossBetween val="midCat"/>
      </c:valAx>
      <c:valAx>
        <c:axId val="-213864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47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unity'!$J$4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unity'!$F$5:$F$33</c:f>
              <c:numCache>
                <c:formatCode>General</c:formatCode>
                <c:ptCount val="29"/>
                <c:pt idx="0">
                  <c:v>161.18</c:v>
                </c:pt>
                <c:pt idx="1">
                  <c:v>143.6</c:v>
                </c:pt>
                <c:pt idx="2">
                  <c:v>238.17</c:v>
                </c:pt>
                <c:pt idx="3">
                  <c:v>71.5</c:v>
                </c:pt>
                <c:pt idx="4">
                  <c:v>303.61</c:v>
                </c:pt>
                <c:pt idx="5">
                  <c:v>39.06</c:v>
                </c:pt>
                <c:pt idx="6">
                  <c:v>102.92</c:v>
                </c:pt>
                <c:pt idx="7">
                  <c:v>187.2</c:v>
                </c:pt>
                <c:pt idx="8">
                  <c:v>125.51</c:v>
                </c:pt>
                <c:pt idx="9">
                  <c:v>49.61</c:v>
                </c:pt>
                <c:pt idx="10">
                  <c:v>8.49</c:v>
                </c:pt>
                <c:pt idx="11">
                  <c:v>1745.74</c:v>
                </c:pt>
                <c:pt idx="12">
                  <c:v>805.76</c:v>
                </c:pt>
                <c:pt idx="13">
                  <c:v>1262.2</c:v>
                </c:pt>
                <c:pt idx="14">
                  <c:v>48.19</c:v>
                </c:pt>
              </c:numCache>
            </c:numRef>
          </c:xVal>
          <c:yVal>
            <c:numRef>
              <c:f>'Measurement - new non unity'!$J$5:$J$33</c:f>
              <c:numCache>
                <c:formatCode>General</c:formatCode>
                <c:ptCount val="29"/>
                <c:pt idx="0">
                  <c:v>0.989999999999981</c:v>
                </c:pt>
                <c:pt idx="1">
                  <c:v>36.97</c:v>
                </c:pt>
                <c:pt idx="2">
                  <c:v>2.95999999999998</c:v>
                </c:pt>
                <c:pt idx="3">
                  <c:v>20.4</c:v>
                </c:pt>
                <c:pt idx="4">
                  <c:v>1.930000000000007</c:v>
                </c:pt>
                <c:pt idx="5">
                  <c:v>9.509999999999998</c:v>
                </c:pt>
                <c:pt idx="6">
                  <c:v>5.299999999999997</c:v>
                </c:pt>
                <c:pt idx="7">
                  <c:v>9.030000000000001</c:v>
                </c:pt>
                <c:pt idx="8">
                  <c:v>3.999999999999986</c:v>
                </c:pt>
                <c:pt idx="9">
                  <c:v>0.829999999999998</c:v>
                </c:pt>
                <c:pt idx="10">
                  <c:v>0.619999999999999</c:v>
                </c:pt>
                <c:pt idx="11">
                  <c:v>16.00999999999999</c:v>
                </c:pt>
                <c:pt idx="12">
                  <c:v>22.11000000000001</c:v>
                </c:pt>
                <c:pt idx="13">
                  <c:v>15.24000000000001</c:v>
                </c:pt>
                <c:pt idx="14">
                  <c:v>4.490000000000002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41800"/>
        <c:axId val="-2135238840"/>
      </c:scatterChart>
      <c:valAx>
        <c:axId val="-213524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38840"/>
        <c:crosses val="autoZero"/>
        <c:crossBetween val="midCat"/>
      </c:valAx>
      <c:valAx>
        <c:axId val="-213523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4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unity'!$K$4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strRef>
              <c:f>'Measurement - new non unity'!$A$5:$A$33</c:f>
              <c:strCache>
                <c:ptCount val="15"/>
                <c:pt idx="0">
                  <c:v>150 W Bulb</c:v>
                </c:pt>
                <c:pt idx="1">
                  <c:v>Blender</c:v>
                </c:pt>
                <c:pt idx="2">
                  <c:v>Drill max</c:v>
                </c:pt>
                <c:pt idx="3">
                  <c:v>Drill low</c:v>
                </c:pt>
                <c:pt idx="4">
                  <c:v>Hot Air</c:v>
                </c:pt>
                <c:pt idx="5">
                  <c:v>50W CFL</c:v>
                </c:pt>
                <c:pt idx="6">
                  <c:v>Fridge</c:v>
                </c:pt>
                <c:pt idx="7">
                  <c:v>Tv full</c:v>
                </c:pt>
                <c:pt idx="8">
                  <c:v>TV low</c:v>
                </c:pt>
                <c:pt idx="9">
                  <c:v>Xbox</c:v>
                </c:pt>
                <c:pt idx="10">
                  <c:v>Router</c:v>
                </c:pt>
                <c:pt idx="11">
                  <c:v>Microwave</c:v>
                </c:pt>
                <c:pt idx="12">
                  <c:v>Toaster</c:v>
                </c:pt>
                <c:pt idx="13">
                  <c:v>Vacuum</c:v>
                </c:pt>
                <c:pt idx="14">
                  <c:v>MacBook</c:v>
                </c:pt>
              </c:strCache>
            </c:strRef>
          </c:xVal>
          <c:yVal>
            <c:numRef>
              <c:f>'Measurement - new non unity'!$K$5:$K$33</c:f>
              <c:numCache>
                <c:formatCode>General</c:formatCode>
                <c:ptCount val="29"/>
                <c:pt idx="0">
                  <c:v>0.610470493926115</c:v>
                </c:pt>
                <c:pt idx="1">
                  <c:v>34.67129325705712</c:v>
                </c:pt>
                <c:pt idx="2">
                  <c:v>1.258449895837753</c:v>
                </c:pt>
                <c:pt idx="3">
                  <c:v>39.92172211350293</c:v>
                </c:pt>
                <c:pt idx="4">
                  <c:v>0.631668521306541</c:v>
                </c:pt>
                <c:pt idx="5">
                  <c:v>19.57998764669549</c:v>
                </c:pt>
                <c:pt idx="6">
                  <c:v>4.89743115875069</c:v>
                </c:pt>
                <c:pt idx="7">
                  <c:v>4.601742852774806</c:v>
                </c:pt>
                <c:pt idx="8">
                  <c:v>3.08856458960697</c:v>
                </c:pt>
                <c:pt idx="9">
                  <c:v>1.64551942902458</c:v>
                </c:pt>
                <c:pt idx="10">
                  <c:v>6.80570801317233</c:v>
                </c:pt>
                <c:pt idx="11">
                  <c:v>0.92557798037844</c:v>
                </c:pt>
                <c:pt idx="12">
                  <c:v>2.670709169314024</c:v>
                </c:pt>
                <c:pt idx="13">
                  <c:v>1.222172323089755</c:v>
                </c:pt>
                <c:pt idx="14">
                  <c:v>8.523158694001523</c:v>
                </c:pt>
                <c:pt idx="18">
                  <c:v>10.026</c:v>
                </c:pt>
                <c:pt idx="19">
                  <c:v>8.736945075895937</c:v>
                </c:pt>
                <c:pt idx="20">
                  <c:v>11.16323606915134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12184"/>
        <c:axId val="-2135209224"/>
      </c:scatterChart>
      <c:valAx>
        <c:axId val="-213521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09224"/>
        <c:crosses val="autoZero"/>
        <c:crossBetween val="midCat"/>
      </c:valAx>
      <c:valAx>
        <c:axId val="-2135209224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1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current'!$C$4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current'!$C$5:$C$25</c:f>
              <c:numCache>
                <c:formatCode>General</c:formatCode>
                <c:ptCount val="21"/>
                <c:pt idx="0">
                  <c:v>7.66</c:v>
                </c:pt>
                <c:pt idx="1">
                  <c:v>16.4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72.85</c:v>
                </c:pt>
                <c:pt idx="6">
                  <c:v>98.07</c:v>
                </c:pt>
                <c:pt idx="7">
                  <c:v>123.4</c:v>
                </c:pt>
                <c:pt idx="8">
                  <c:v>148.7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'Measurement - offset on current'!$B$4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92D050"/>
              </a:solidFill>
            </c:spPr>
          </c:marke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current'!$B$5:$B$25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73992"/>
        <c:axId val="-2135571000"/>
      </c:scatterChart>
      <c:scatterChart>
        <c:scatterStyle val="lineMarker"/>
        <c:varyColors val="0"/>
        <c:ser>
          <c:idx val="1"/>
          <c:order val="1"/>
          <c:tx>
            <c:strRef>
              <c:f>'Measurement - offset on current'!$D$4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current'!$D$5:$D$25</c:f>
              <c:numCache>
                <c:formatCode>General</c:formatCode>
                <c:ptCount val="21"/>
                <c:pt idx="0">
                  <c:v>0.193</c:v>
                </c:pt>
                <c:pt idx="1">
                  <c:v>0.388</c:v>
                </c:pt>
                <c:pt idx="2">
                  <c:v>0.559</c:v>
                </c:pt>
                <c:pt idx="3">
                  <c:v>0.696</c:v>
                </c:pt>
                <c:pt idx="4">
                  <c:v>0.783</c:v>
                </c:pt>
                <c:pt idx="5">
                  <c:v>0.893</c:v>
                </c:pt>
                <c:pt idx="6">
                  <c:v>0.94</c:v>
                </c:pt>
                <c:pt idx="7">
                  <c:v>0.968</c:v>
                </c:pt>
                <c:pt idx="8">
                  <c:v>0.98</c:v>
                </c:pt>
                <c:pt idx="9">
                  <c:v>0.987</c:v>
                </c:pt>
                <c:pt idx="10">
                  <c:v>0.992</c:v>
                </c:pt>
                <c:pt idx="11">
                  <c:v>0.988</c:v>
                </c:pt>
                <c:pt idx="12">
                  <c:v>0.989</c:v>
                </c:pt>
                <c:pt idx="13">
                  <c:v>0.987</c:v>
                </c:pt>
                <c:pt idx="14">
                  <c:v>0.99</c:v>
                </c:pt>
                <c:pt idx="15">
                  <c:v>0.988</c:v>
                </c:pt>
                <c:pt idx="16">
                  <c:v>0.992</c:v>
                </c:pt>
                <c:pt idx="17">
                  <c:v>0.993</c:v>
                </c:pt>
                <c:pt idx="18">
                  <c:v>0.992</c:v>
                </c:pt>
                <c:pt idx="19">
                  <c:v>0.994</c:v>
                </c:pt>
                <c:pt idx="20">
                  <c:v>0.994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64728"/>
        <c:axId val="-2135567672"/>
      </c:scatterChart>
      <c:valAx>
        <c:axId val="-213557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571000"/>
        <c:crosses val="autoZero"/>
        <c:crossBetween val="midCat"/>
      </c:valAx>
      <c:valAx>
        <c:axId val="-2135571000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73992"/>
        <c:crosses val="autoZero"/>
        <c:crossBetween val="midCat"/>
      </c:valAx>
      <c:valAx>
        <c:axId val="-2135567672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564728"/>
        <c:crosses val="max"/>
        <c:crossBetween val="midCat"/>
      </c:valAx>
      <c:valAx>
        <c:axId val="-2135564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567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offset on Irms'!$C$4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Irms'!$D$5:$D$33</c:f>
              <c:numCache>
                <c:formatCode>General</c:formatCode>
                <c:ptCount val="29"/>
                <c:pt idx="0">
                  <c:v>4.398585517241379</c:v>
                </c:pt>
                <c:pt idx="1">
                  <c:v>6.02328827586207</c:v>
                </c:pt>
                <c:pt idx="2">
                  <c:v>9.500548448275861</c:v>
                </c:pt>
                <c:pt idx="3">
                  <c:v>29.35362362068965</c:v>
                </c:pt>
                <c:pt idx="4">
                  <c:v>49.53659270689655</c:v>
                </c:pt>
                <c:pt idx="5">
                  <c:v>74.69670000000001</c:v>
                </c:pt>
                <c:pt idx="6">
                  <c:v>99.87959275862069</c:v>
                </c:pt>
                <c:pt idx="7">
                  <c:v>150.3543522413793</c:v>
                </c:pt>
                <c:pt idx="8">
                  <c:v>199.8879729310345</c:v>
                </c:pt>
                <c:pt idx="9">
                  <c:v>250.7094677586207</c:v>
                </c:pt>
                <c:pt idx="10">
                  <c:v>301.6300298275862</c:v>
                </c:pt>
                <c:pt idx="11">
                  <c:v>352.7190062068966</c:v>
                </c:pt>
                <c:pt idx="12">
                  <c:v>402.2922537931034</c:v>
                </c:pt>
                <c:pt idx="13">
                  <c:v>451.6673668965517</c:v>
                </c:pt>
                <c:pt idx="14">
                  <c:v>506.5605253448276</c:v>
                </c:pt>
                <c:pt idx="15">
                  <c:v>558.50148</c:v>
                </c:pt>
                <c:pt idx="16">
                  <c:v>610.4226212068966</c:v>
                </c:pt>
                <c:pt idx="17">
                  <c:v>662.6013372413793</c:v>
                </c:pt>
                <c:pt idx="18">
                  <c:v>708.7666717241381</c:v>
                </c:pt>
                <c:pt idx="19">
                  <c:v>760.0735960344828</c:v>
                </c:pt>
                <c:pt idx="20">
                  <c:v>813.2528912068964</c:v>
                </c:pt>
                <c:pt idx="21">
                  <c:v>871.9106048275862</c:v>
                </c:pt>
                <c:pt idx="22">
                  <c:v>925.0007394827586</c:v>
                </c:pt>
                <c:pt idx="23">
                  <c:v>966.8467422413793</c:v>
                </c:pt>
                <c:pt idx="24">
                  <c:v>1030.210149827586</c:v>
                </c:pt>
                <c:pt idx="25">
                  <c:v>1081.031644655172</c:v>
                </c:pt>
                <c:pt idx="26">
                  <c:v>1134.993571034483</c:v>
                </c:pt>
                <c:pt idx="27">
                  <c:v>1189.054564655172</c:v>
                </c:pt>
                <c:pt idx="28">
                  <c:v>1243.036304482759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offset on Irms'!$B$4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Irms'!$B$5:$B$33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17304"/>
        <c:axId val="-2135511912"/>
      </c:scatterChart>
      <c:scatterChart>
        <c:scatterStyle val="lineMarker"/>
        <c:varyColors val="0"/>
        <c:ser>
          <c:idx val="2"/>
          <c:order val="2"/>
          <c:tx>
            <c:strRef>
              <c:f>'Measurement - offset on Irms'!$E$4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Irms'!$E$5:$E$33</c:f>
              <c:numCache>
                <c:formatCode>General</c:formatCode>
                <c:ptCount val="29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0.15</c:v>
                </c:pt>
                <c:pt idx="4">
                  <c:v>0.266</c:v>
                </c:pt>
                <c:pt idx="5">
                  <c:v>0.396</c:v>
                </c:pt>
                <c:pt idx="6">
                  <c:v>0.509</c:v>
                </c:pt>
                <c:pt idx="7">
                  <c:v>0.672</c:v>
                </c:pt>
                <c:pt idx="8">
                  <c:v>0.772</c:v>
                </c:pt>
                <c:pt idx="9">
                  <c:v>0.848</c:v>
                </c:pt>
                <c:pt idx="10">
                  <c:v>0.888</c:v>
                </c:pt>
                <c:pt idx="11">
                  <c:v>0.915</c:v>
                </c:pt>
                <c:pt idx="12">
                  <c:v>0.924</c:v>
                </c:pt>
                <c:pt idx="13">
                  <c:v>0.936</c:v>
                </c:pt>
                <c:pt idx="14">
                  <c:v>0.954</c:v>
                </c:pt>
                <c:pt idx="15">
                  <c:v>0.96</c:v>
                </c:pt>
                <c:pt idx="16">
                  <c:v>0.969</c:v>
                </c:pt>
                <c:pt idx="17">
                  <c:v>0.971</c:v>
                </c:pt>
                <c:pt idx="18">
                  <c:v>0.966</c:v>
                </c:pt>
                <c:pt idx="19">
                  <c:v>0.964</c:v>
                </c:pt>
                <c:pt idx="20">
                  <c:v>0.966</c:v>
                </c:pt>
                <c:pt idx="21">
                  <c:v>0.986</c:v>
                </c:pt>
                <c:pt idx="22">
                  <c:v>0.986</c:v>
                </c:pt>
                <c:pt idx="23">
                  <c:v>0.974</c:v>
                </c:pt>
                <c:pt idx="24">
                  <c:v>0.986</c:v>
                </c:pt>
                <c:pt idx="25">
                  <c:v>0.985</c:v>
                </c:pt>
                <c:pt idx="26">
                  <c:v>0.985</c:v>
                </c:pt>
                <c:pt idx="27">
                  <c:v>0.984</c:v>
                </c:pt>
                <c:pt idx="28">
                  <c:v>0.983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05640"/>
        <c:axId val="-2135508584"/>
      </c:scatterChart>
      <c:valAx>
        <c:axId val="-21355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511912"/>
        <c:crosses val="autoZero"/>
        <c:crossBetween val="midCat"/>
      </c:valAx>
      <c:valAx>
        <c:axId val="-213551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17304"/>
        <c:crosses val="autoZero"/>
        <c:crossBetween val="midCat"/>
      </c:valAx>
      <c:valAx>
        <c:axId val="-2135508584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505640"/>
        <c:crosses val="max"/>
        <c:crossBetween val="midCat"/>
      </c:valAx>
      <c:valAx>
        <c:axId val="-21355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50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Irms'!$G$4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Irms'!$G$5:$G$33</c:f>
              <c:numCache>
                <c:formatCode>General</c:formatCode>
                <c:ptCount val="29"/>
                <c:pt idx="0">
                  <c:v>2.39858551724138</c:v>
                </c:pt>
                <c:pt idx="1">
                  <c:v>1.023288275862069</c:v>
                </c:pt>
                <c:pt idx="2">
                  <c:v>0.499451551724139</c:v>
                </c:pt>
                <c:pt idx="3">
                  <c:v>0.646376379310347</c:v>
                </c:pt>
                <c:pt idx="4">
                  <c:v>0.463407293103451</c:v>
                </c:pt>
                <c:pt idx="5">
                  <c:v>0.303299999999993</c:v>
                </c:pt>
                <c:pt idx="6">
                  <c:v>0.120407241379311</c:v>
                </c:pt>
                <c:pt idx="7">
                  <c:v>0.354352241379331</c:v>
                </c:pt>
                <c:pt idx="8">
                  <c:v>0.112027068965517</c:v>
                </c:pt>
                <c:pt idx="9">
                  <c:v>0.70946775862069</c:v>
                </c:pt>
                <c:pt idx="10">
                  <c:v>1.630029827586213</c:v>
                </c:pt>
                <c:pt idx="11">
                  <c:v>2.719006206896552</c:v>
                </c:pt>
                <c:pt idx="12">
                  <c:v>2.292253793103441</c:v>
                </c:pt>
                <c:pt idx="13">
                  <c:v>1.667366896551755</c:v>
                </c:pt>
                <c:pt idx="14">
                  <c:v>6.560525344827568</c:v>
                </c:pt>
                <c:pt idx="15">
                  <c:v>8.5014799999999</c:v>
                </c:pt>
                <c:pt idx="16">
                  <c:v>10.42262120689657</c:v>
                </c:pt>
                <c:pt idx="17">
                  <c:v>12.60133724137938</c:v>
                </c:pt>
                <c:pt idx="18">
                  <c:v>8.766671724138064</c:v>
                </c:pt>
                <c:pt idx="19">
                  <c:v>10.07359603448288</c:v>
                </c:pt>
                <c:pt idx="20">
                  <c:v>13.25289120689649</c:v>
                </c:pt>
                <c:pt idx="21">
                  <c:v>21.91060482758621</c:v>
                </c:pt>
                <c:pt idx="22">
                  <c:v>25.0007394827586</c:v>
                </c:pt>
                <c:pt idx="23">
                  <c:v>16.84674224137939</c:v>
                </c:pt>
                <c:pt idx="24">
                  <c:v>30.21014982758629</c:v>
                </c:pt>
                <c:pt idx="25">
                  <c:v>31.03164465517239</c:v>
                </c:pt>
                <c:pt idx="26">
                  <c:v>34.99357103448301</c:v>
                </c:pt>
                <c:pt idx="27">
                  <c:v>39.05456465517227</c:v>
                </c:pt>
                <c:pt idx="28">
                  <c:v>43.03630448275862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85368"/>
        <c:axId val="-2135482408"/>
      </c:scatterChart>
      <c:valAx>
        <c:axId val="-21354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482408"/>
        <c:crosses val="autoZero"/>
        <c:crossBetween val="midCat"/>
      </c:valAx>
      <c:valAx>
        <c:axId val="-2135482408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85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Irms'!$H$4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Irms'!$H$5:$H$33</c:f>
              <c:numCache>
                <c:formatCode>General</c:formatCode>
                <c:ptCount val="29"/>
                <c:pt idx="0">
                  <c:v>122.0</c:v>
                </c:pt>
                <c:pt idx="1">
                  <c:v>21.6</c:v>
                </c:pt>
                <c:pt idx="2">
                  <c:v>4.100000000000001</c:v>
                </c:pt>
                <c:pt idx="3">
                  <c:v>1.233333333333337</c:v>
                </c:pt>
                <c:pt idx="4">
                  <c:v>0.00600000000000023</c:v>
                </c:pt>
                <c:pt idx="5">
                  <c:v>0.533333333333341</c:v>
                </c:pt>
                <c:pt idx="6">
                  <c:v>0.819999999999993</c:v>
                </c:pt>
                <c:pt idx="7">
                  <c:v>1.180000000000007</c:v>
                </c:pt>
                <c:pt idx="8">
                  <c:v>0.885000000000005</c:v>
                </c:pt>
                <c:pt idx="9">
                  <c:v>1.227999999999997</c:v>
                </c:pt>
                <c:pt idx="10">
                  <c:v>1.49000000000001</c:v>
                </c:pt>
                <c:pt idx="11">
                  <c:v>1.725714285714291</c:v>
                </c:pt>
                <c:pt idx="12">
                  <c:v>1.519999999999996</c:v>
                </c:pt>
                <c:pt idx="13">
                  <c:v>1.31555555555556</c:v>
                </c:pt>
                <c:pt idx="14">
                  <c:v>2.265999999999997</c:v>
                </c:pt>
                <c:pt idx="15">
                  <c:v>2.50181818181818</c:v>
                </c:pt>
                <c:pt idx="16">
                  <c:v>2.694999999999993</c:v>
                </c:pt>
                <c:pt idx="17">
                  <c:v>2.898461538461543</c:v>
                </c:pt>
                <c:pt idx="18">
                  <c:v>2.205714285714293</c:v>
                </c:pt>
                <c:pt idx="19">
                  <c:v>2.297333333333336</c:v>
                </c:pt>
                <c:pt idx="20">
                  <c:v>2.613749999999996</c:v>
                </c:pt>
                <c:pt idx="21">
                  <c:v>3.543529411764706</c:v>
                </c:pt>
                <c:pt idx="22">
                  <c:v>3.74555555555556</c:v>
                </c:pt>
                <c:pt idx="23">
                  <c:v>2.731578947368426</c:v>
                </c:pt>
                <c:pt idx="24">
                  <c:v>3.991000000000008</c:v>
                </c:pt>
                <c:pt idx="25">
                  <c:v>3.924761904761908</c:v>
                </c:pt>
                <c:pt idx="26">
                  <c:v>4.152727272727279</c:v>
                </c:pt>
                <c:pt idx="27">
                  <c:v>4.369565217391305</c:v>
                </c:pt>
                <c:pt idx="28">
                  <c:v>4.561666666666667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55896"/>
        <c:axId val="-2135452936"/>
      </c:scatterChart>
      <c:valAx>
        <c:axId val="-213545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452936"/>
        <c:crosses val="autoZero"/>
        <c:crossBetween val="midCat"/>
      </c:valAx>
      <c:valAx>
        <c:axId val="-2135452936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55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calib'!$C$4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calib'!$B$4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calib'!$B$5:$B$33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96600"/>
        <c:axId val="-2135391208"/>
      </c:scatterChart>
      <c:scatterChart>
        <c:scatterStyle val="lineMarker"/>
        <c:varyColors val="0"/>
        <c:ser>
          <c:idx val="2"/>
          <c:order val="2"/>
          <c:tx>
            <c:strRef>
              <c:f>'Measurement - new calib'!$D$4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calib'!$D$5:$D$33</c:f>
              <c:numCache>
                <c:formatCode>General</c:formatCode>
                <c:ptCount val="2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0.45</c:v>
                </c:pt>
                <c:pt idx="7">
                  <c:v>0.59</c:v>
                </c:pt>
                <c:pt idx="8">
                  <c:v>0.7</c:v>
                </c:pt>
                <c:pt idx="9">
                  <c:v>0.78</c:v>
                </c:pt>
                <c:pt idx="10">
                  <c:v>0.83</c:v>
                </c:pt>
                <c:pt idx="11">
                  <c:v>0.86</c:v>
                </c:pt>
                <c:pt idx="12">
                  <c:v>0.89</c:v>
                </c:pt>
                <c:pt idx="13">
                  <c:v>0.9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84936"/>
        <c:axId val="-2135387880"/>
      </c:scatterChart>
      <c:valAx>
        <c:axId val="-213539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91208"/>
        <c:crosses val="autoZero"/>
        <c:crossBetween val="midCat"/>
      </c:valAx>
      <c:valAx>
        <c:axId val="-213539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96600"/>
        <c:crosses val="autoZero"/>
        <c:crossBetween val="midCat"/>
      </c:valAx>
      <c:valAx>
        <c:axId val="-2135387880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384936"/>
        <c:crosses val="max"/>
        <c:crossBetween val="midCat"/>
      </c:valAx>
      <c:valAx>
        <c:axId val="-213538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38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calib'!$F$4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xVal>
          <c:yVal>
            <c:numRef>
              <c:f>'Measurement - new calib'!$F$5:$F$33</c:f>
              <c:numCache>
                <c:formatCode>General</c:formatCode>
                <c:ptCount val="29"/>
                <c:pt idx="0">
                  <c:v>0.21</c:v>
                </c:pt>
                <c:pt idx="1">
                  <c:v>0.04</c:v>
                </c:pt>
                <c:pt idx="2">
                  <c:v>0.699999999999999</c:v>
                </c:pt>
                <c:pt idx="3">
                  <c:v>0.469999999999999</c:v>
                </c:pt>
                <c:pt idx="4">
                  <c:v>0.729999999999997</c:v>
                </c:pt>
                <c:pt idx="5">
                  <c:v>1.099999999999994</c:v>
                </c:pt>
                <c:pt idx="6">
                  <c:v>1.040000000000006</c:v>
                </c:pt>
                <c:pt idx="7">
                  <c:v>0.0699999999999932</c:v>
                </c:pt>
                <c:pt idx="8">
                  <c:v>0.599999999999994</c:v>
                </c:pt>
                <c:pt idx="9">
                  <c:v>2.080000000000012</c:v>
                </c:pt>
                <c:pt idx="10">
                  <c:v>2.779999999999973</c:v>
                </c:pt>
                <c:pt idx="11">
                  <c:v>2.759999999999991</c:v>
                </c:pt>
                <c:pt idx="12">
                  <c:v>3.230000000000018</c:v>
                </c:pt>
                <c:pt idx="13">
                  <c:v>2.230000000000018</c:v>
                </c:pt>
                <c:pt idx="14">
                  <c:v>4.110000000000014</c:v>
                </c:pt>
                <c:pt idx="15">
                  <c:v>3.839999999999918</c:v>
                </c:pt>
                <c:pt idx="16">
                  <c:v>3.419999999999959</c:v>
                </c:pt>
                <c:pt idx="17">
                  <c:v>3.409999999999968</c:v>
                </c:pt>
                <c:pt idx="18">
                  <c:v>1.92999999999995</c:v>
                </c:pt>
                <c:pt idx="19">
                  <c:v>1.009999999999991</c:v>
                </c:pt>
                <c:pt idx="20">
                  <c:v>1.139999999999986</c:v>
                </c:pt>
                <c:pt idx="21">
                  <c:v>0.809999999999945</c:v>
                </c:pt>
                <c:pt idx="22">
                  <c:v>0.0900000000000318</c:v>
                </c:pt>
                <c:pt idx="23">
                  <c:v>1.690000000000054</c:v>
                </c:pt>
                <c:pt idx="24">
                  <c:v>2.399999999999977</c:v>
                </c:pt>
                <c:pt idx="25">
                  <c:v>7.779999999999972</c:v>
                </c:pt>
                <c:pt idx="26">
                  <c:v>4.8599999999999</c:v>
                </c:pt>
                <c:pt idx="27">
                  <c:v>5.650000000000091</c:v>
                </c:pt>
                <c:pt idx="28">
                  <c:v>7.009999999999991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64328"/>
        <c:axId val="-2135361368"/>
      </c:scatterChart>
      <c:valAx>
        <c:axId val="-213536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61368"/>
        <c:crosses val="autoZero"/>
        <c:crossBetween val="midCat"/>
      </c:valAx>
      <c:valAx>
        <c:axId val="-213536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6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calib'!$G$4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calib'!$G$5:$G$33</c:f>
              <c:numCache>
                <c:formatCode>General</c:formatCode>
                <c:ptCount val="29"/>
                <c:pt idx="0">
                  <c:v>9.545454545454543</c:v>
                </c:pt>
                <c:pt idx="1">
                  <c:v>0.800000000000001</c:v>
                </c:pt>
                <c:pt idx="2">
                  <c:v>6.999999999999992</c:v>
                </c:pt>
                <c:pt idx="3">
                  <c:v>1.566666666666663</c:v>
                </c:pt>
                <c:pt idx="4">
                  <c:v>1.459999999999994</c:v>
                </c:pt>
                <c:pt idx="5">
                  <c:v>1.462765957446801</c:v>
                </c:pt>
                <c:pt idx="6">
                  <c:v>1.040000000000006</c:v>
                </c:pt>
                <c:pt idx="7">
                  <c:v>0.0466666666666621</c:v>
                </c:pt>
                <c:pt idx="8">
                  <c:v>0.299999999999997</c:v>
                </c:pt>
                <c:pt idx="9">
                  <c:v>0.832000000000005</c:v>
                </c:pt>
                <c:pt idx="10">
                  <c:v>0.926666666666658</c:v>
                </c:pt>
                <c:pt idx="11">
                  <c:v>0.788571428571426</c:v>
                </c:pt>
                <c:pt idx="12">
                  <c:v>0.807500000000005</c:v>
                </c:pt>
                <c:pt idx="13">
                  <c:v>0.496659242761697</c:v>
                </c:pt>
                <c:pt idx="14">
                  <c:v>0.822822822822826</c:v>
                </c:pt>
                <c:pt idx="15">
                  <c:v>0.699708454810481</c:v>
                </c:pt>
                <c:pt idx="16">
                  <c:v>0.569999999999993</c:v>
                </c:pt>
                <c:pt idx="17">
                  <c:v>0.52461538461538</c:v>
                </c:pt>
                <c:pt idx="18">
                  <c:v>0.275714285714279</c:v>
                </c:pt>
                <c:pt idx="19">
                  <c:v>0.134666666666665</c:v>
                </c:pt>
                <c:pt idx="20">
                  <c:v>0.142499999999998</c:v>
                </c:pt>
                <c:pt idx="21">
                  <c:v>0.0952941176470524</c:v>
                </c:pt>
                <c:pt idx="22">
                  <c:v>0.0100000000000035</c:v>
                </c:pt>
                <c:pt idx="23">
                  <c:v>0.177894736842111</c:v>
                </c:pt>
                <c:pt idx="24">
                  <c:v>0.239999999999998</c:v>
                </c:pt>
                <c:pt idx="25">
                  <c:v>0.740952380952378</c:v>
                </c:pt>
                <c:pt idx="26">
                  <c:v>0.441818181818173</c:v>
                </c:pt>
                <c:pt idx="27">
                  <c:v>0.491304347826095</c:v>
                </c:pt>
                <c:pt idx="28">
                  <c:v>0.584166666666666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34200"/>
        <c:axId val="-2135331240"/>
      </c:scatterChart>
      <c:valAx>
        <c:axId val="-213533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31240"/>
        <c:crosses val="autoZero"/>
        <c:crossBetween val="midCat"/>
      </c:valAx>
      <c:valAx>
        <c:axId val="-2135331240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3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non unity'!$F$4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non unity'!$B$5:$B$33</c:f>
              <c:numCache>
                <c:formatCode>General</c:formatCode>
                <c:ptCount val="29"/>
                <c:pt idx="0">
                  <c:v>162.17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</c:v>
                </c:pt>
                <c:pt idx="5">
                  <c:v>48.57</c:v>
                </c:pt>
                <c:pt idx="7">
                  <c:v>196.23</c:v>
                </c:pt>
                <c:pt idx="8">
                  <c:v>129.51</c:v>
                </c:pt>
                <c:pt idx="9">
                  <c:v>50.44</c:v>
                </c:pt>
                <c:pt idx="10">
                  <c:v>9.11</c:v>
                </c:pt>
                <c:pt idx="14">
                  <c:v>52.68</c:v>
                </c:pt>
              </c:numCache>
            </c:numRef>
          </c:xVal>
          <c:yVal>
            <c:numRef>
              <c:f>'Measurement - new non unity'!$F$5:$F$33</c:f>
              <c:numCache>
                <c:formatCode>General</c:formatCode>
                <c:ptCount val="29"/>
                <c:pt idx="0">
                  <c:v>161.18</c:v>
                </c:pt>
                <c:pt idx="1">
                  <c:v>143.6</c:v>
                </c:pt>
                <c:pt idx="2">
                  <c:v>238.17</c:v>
                </c:pt>
                <c:pt idx="3">
                  <c:v>71.5</c:v>
                </c:pt>
                <c:pt idx="4">
                  <c:v>303.61</c:v>
                </c:pt>
                <c:pt idx="5">
                  <c:v>39.06</c:v>
                </c:pt>
                <c:pt idx="6">
                  <c:v>102.92</c:v>
                </c:pt>
                <c:pt idx="7">
                  <c:v>187.2</c:v>
                </c:pt>
                <c:pt idx="8">
                  <c:v>125.51</c:v>
                </c:pt>
                <c:pt idx="9">
                  <c:v>49.61</c:v>
                </c:pt>
                <c:pt idx="10">
                  <c:v>8.49</c:v>
                </c:pt>
                <c:pt idx="11">
                  <c:v>1745.74</c:v>
                </c:pt>
                <c:pt idx="12">
                  <c:v>805.76</c:v>
                </c:pt>
                <c:pt idx="13">
                  <c:v>1262.2</c:v>
                </c:pt>
                <c:pt idx="14">
                  <c:v>48.19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non unity'!$B$4</c:f>
              <c:strCache>
                <c:ptCount val="1"/>
                <c:pt idx="0">
                  <c:v>PLM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non unity'!$B$5:$B$33</c:f>
              <c:numCache>
                <c:formatCode>General</c:formatCode>
                <c:ptCount val="29"/>
                <c:pt idx="0">
                  <c:v>162.17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</c:v>
                </c:pt>
                <c:pt idx="5">
                  <c:v>48.57</c:v>
                </c:pt>
                <c:pt idx="7">
                  <c:v>196.23</c:v>
                </c:pt>
                <c:pt idx="8">
                  <c:v>129.51</c:v>
                </c:pt>
                <c:pt idx="9">
                  <c:v>50.44</c:v>
                </c:pt>
                <c:pt idx="10">
                  <c:v>9.11</c:v>
                </c:pt>
                <c:pt idx="14">
                  <c:v>52.68</c:v>
                </c:pt>
              </c:numCache>
            </c:numRef>
          </c:xVal>
          <c:yVal>
            <c:numRef>
              <c:f>'Measurement - new non unity'!$B$5:$B$33</c:f>
              <c:numCache>
                <c:formatCode>General</c:formatCode>
                <c:ptCount val="29"/>
                <c:pt idx="0">
                  <c:v>162.17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</c:v>
                </c:pt>
                <c:pt idx="5">
                  <c:v>48.57</c:v>
                </c:pt>
                <c:pt idx="7">
                  <c:v>196.23</c:v>
                </c:pt>
                <c:pt idx="8">
                  <c:v>129.51</c:v>
                </c:pt>
                <c:pt idx="9">
                  <c:v>50.44</c:v>
                </c:pt>
                <c:pt idx="10">
                  <c:v>9.11</c:v>
                </c:pt>
                <c:pt idx="14">
                  <c:v>52.68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74840"/>
        <c:axId val="-2135269112"/>
      </c:scatterChart>
      <c:scatterChart>
        <c:scatterStyle val="lineMarker"/>
        <c:varyColors val="0"/>
        <c:ser>
          <c:idx val="2"/>
          <c:order val="2"/>
          <c:tx>
            <c:strRef>
              <c:f>'Measurement - new non unity'!$G$4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non unity'!$B$5:$B$33</c:f>
              <c:numCache>
                <c:formatCode>General</c:formatCode>
                <c:ptCount val="29"/>
                <c:pt idx="0">
                  <c:v>162.17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</c:v>
                </c:pt>
                <c:pt idx="5">
                  <c:v>48.57</c:v>
                </c:pt>
                <c:pt idx="7">
                  <c:v>196.23</c:v>
                </c:pt>
                <c:pt idx="8">
                  <c:v>129.51</c:v>
                </c:pt>
                <c:pt idx="9">
                  <c:v>50.44</c:v>
                </c:pt>
                <c:pt idx="10">
                  <c:v>9.11</c:v>
                </c:pt>
                <c:pt idx="14">
                  <c:v>52.68</c:v>
                </c:pt>
              </c:numCache>
            </c:numRef>
          </c:xVal>
          <c:yVal>
            <c:numRef>
              <c:f>'Measurement - new non unity'!$G$5:$G$33</c:f>
              <c:numCache>
                <c:formatCode>General</c:formatCode>
                <c:ptCount val="29"/>
                <c:pt idx="0">
                  <c:v>0.63</c:v>
                </c:pt>
                <c:pt idx="1">
                  <c:v>0.5</c:v>
                </c:pt>
                <c:pt idx="2">
                  <c:v>0.77</c:v>
                </c:pt>
                <c:pt idx="3">
                  <c:v>0.28</c:v>
                </c:pt>
                <c:pt idx="4">
                  <c:v>0.77</c:v>
                </c:pt>
                <c:pt idx="5">
                  <c:v>0.19</c:v>
                </c:pt>
                <c:pt idx="6">
                  <c:v>0.44</c:v>
                </c:pt>
                <c:pt idx="7">
                  <c:v>0.48</c:v>
                </c:pt>
                <c:pt idx="8">
                  <c:v>0.45</c:v>
                </c:pt>
                <c:pt idx="9">
                  <c:v>0.22</c:v>
                </c:pt>
                <c:pt idx="10">
                  <c:v>0.06</c:v>
                </c:pt>
                <c:pt idx="11">
                  <c:v>0.91</c:v>
                </c:pt>
                <c:pt idx="12">
                  <c:v>0.96</c:v>
                </c:pt>
                <c:pt idx="13">
                  <c:v>0.98</c:v>
                </c:pt>
                <c:pt idx="1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62840"/>
        <c:axId val="-2135265784"/>
      </c:scatterChart>
      <c:valAx>
        <c:axId val="-213527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69112"/>
        <c:crosses val="autoZero"/>
        <c:crossBetween val="midCat"/>
      </c:valAx>
      <c:valAx>
        <c:axId val="-213526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74840"/>
        <c:crosses val="autoZero"/>
        <c:crossBetween val="midCat"/>
      </c:valAx>
      <c:valAx>
        <c:axId val="-2135265784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262840"/>
        <c:crosses val="max"/>
        <c:crossBetween val="midCat"/>
      </c:valAx>
      <c:valAx>
        <c:axId val="-2135262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26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85725</xdr:rowOff>
    </xdr:from>
    <xdr:to>
      <xdr:col>19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114300</xdr:rowOff>
    </xdr:from>
    <xdr:to>
      <xdr:col>17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180975</xdr:rowOff>
    </xdr:from>
    <xdr:to>
      <xdr:col>27</xdr:col>
      <xdr:colOff>171449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27</xdr:row>
      <xdr:rowOff>85725</xdr:rowOff>
    </xdr:from>
    <xdr:to>
      <xdr:col>18</xdr:col>
      <xdr:colOff>409575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66675</xdr:rowOff>
    </xdr:from>
    <xdr:to>
      <xdr:col>26</xdr:col>
      <xdr:colOff>400050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152400</xdr:rowOff>
    </xdr:from>
    <xdr:to>
      <xdr:col>26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27</xdr:row>
      <xdr:rowOff>85725</xdr:rowOff>
    </xdr:from>
    <xdr:to>
      <xdr:col>17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27</xdr:row>
      <xdr:rowOff>66675</xdr:rowOff>
    </xdr:from>
    <xdr:to>
      <xdr:col>25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0</xdr:row>
      <xdr:rowOff>152400</xdr:rowOff>
    </xdr:from>
    <xdr:to>
      <xdr:col>30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27</xdr:row>
      <xdr:rowOff>85725</xdr:rowOff>
    </xdr:from>
    <xdr:to>
      <xdr:col>21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27</xdr:row>
      <xdr:rowOff>66675</xdr:rowOff>
    </xdr:from>
    <xdr:to>
      <xdr:col>29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20" sqref="K20"/>
    </sheetView>
  </sheetViews>
  <sheetFormatPr baseColWidth="10" defaultColWidth="8.83203125" defaultRowHeight="14" x14ac:dyDescent="0"/>
  <cols>
    <col min="4" max="4" width="11.33203125" bestFit="1" customWidth="1"/>
    <col min="5" max="5" width="11.33203125" customWidth="1"/>
  </cols>
  <sheetData>
    <row r="1" spans="1:6">
      <c r="A1" s="1" t="s">
        <v>0</v>
      </c>
      <c r="B1" s="1" t="s">
        <v>14</v>
      </c>
      <c r="D1" t="s">
        <v>12</v>
      </c>
      <c r="F1" t="s">
        <v>13</v>
      </c>
    </row>
    <row r="2" spans="1:6">
      <c r="A2">
        <v>100</v>
      </c>
      <c r="B2">
        <v>190.28</v>
      </c>
      <c r="D2">
        <v>98.03</v>
      </c>
      <c r="F2">
        <v>83.36</v>
      </c>
    </row>
    <row r="3" spans="1:6">
      <c r="A3">
        <v>125</v>
      </c>
      <c r="B3">
        <v>233.46</v>
      </c>
    </row>
    <row r="4" spans="1:6">
      <c r="A4">
        <v>150</v>
      </c>
      <c r="B4">
        <v>277.38</v>
      </c>
      <c r="D4">
        <v>148.41</v>
      </c>
      <c r="F4">
        <v>87.17</v>
      </c>
    </row>
    <row r="5" spans="1:6">
      <c r="A5">
        <v>175</v>
      </c>
      <c r="B5">
        <v>320.69</v>
      </c>
      <c r="D5">
        <v>173.79</v>
      </c>
      <c r="F5">
        <v>95.84</v>
      </c>
    </row>
    <row r="6" spans="1:6">
      <c r="A6">
        <v>200</v>
      </c>
      <c r="B6">
        <v>371.05</v>
      </c>
    </row>
    <row r="7" spans="1:6">
      <c r="A7">
        <v>225</v>
      </c>
      <c r="B7">
        <v>409.05</v>
      </c>
    </row>
    <row r="8" spans="1:6">
      <c r="A8">
        <v>250</v>
      </c>
      <c r="B8">
        <v>454.13</v>
      </c>
      <c r="D8">
        <v>248.96</v>
      </c>
      <c r="E8">
        <f>D8/120</f>
        <v>2.0746666666666669</v>
      </c>
      <c r="F8">
        <v>115.35</v>
      </c>
    </row>
    <row r="9" spans="1:6">
      <c r="A9">
        <v>275</v>
      </c>
      <c r="B9">
        <v>500.29</v>
      </c>
      <c r="D9">
        <v>274.72000000000003</v>
      </c>
      <c r="E9">
        <f t="shared" ref="E9:E15" si="0">D9/120</f>
        <v>2.2893333333333334</v>
      </c>
      <c r="F9">
        <v>118.48</v>
      </c>
    </row>
    <row r="10" spans="1:6">
      <c r="A10">
        <v>300</v>
      </c>
      <c r="B10">
        <v>551.99</v>
      </c>
      <c r="D10">
        <v>299.63</v>
      </c>
      <c r="E10">
        <f t="shared" si="0"/>
        <v>2.4969166666666665</v>
      </c>
      <c r="F10">
        <v>129.54</v>
      </c>
    </row>
    <row r="11" spans="1:6">
      <c r="A11">
        <v>325</v>
      </c>
      <c r="B11">
        <v>594.49</v>
      </c>
      <c r="D11">
        <v>325.29000000000002</v>
      </c>
      <c r="E11">
        <f t="shared" si="0"/>
        <v>2.71075</v>
      </c>
      <c r="F11">
        <v>135.35</v>
      </c>
    </row>
    <row r="12" spans="1:6">
      <c r="A12">
        <v>350</v>
      </c>
      <c r="B12">
        <v>634.79999999999995</v>
      </c>
      <c r="D12">
        <v>351.11</v>
      </c>
      <c r="E12">
        <f t="shared" si="0"/>
        <v>2.9259166666666667</v>
      </c>
      <c r="F12">
        <v>145.41999999999999</v>
      </c>
    </row>
    <row r="13" spans="1:6">
      <c r="A13">
        <v>375</v>
      </c>
      <c r="B13">
        <v>680.21</v>
      </c>
      <c r="D13">
        <v>376.33</v>
      </c>
      <c r="E13">
        <f t="shared" si="0"/>
        <v>3.1360833333333331</v>
      </c>
      <c r="F13">
        <v>152.38999999999999</v>
      </c>
    </row>
    <row r="14" spans="1:6">
      <c r="A14">
        <v>400</v>
      </c>
      <c r="B14">
        <v>737.26</v>
      </c>
      <c r="D14">
        <v>401.82</v>
      </c>
      <c r="E14">
        <f t="shared" si="0"/>
        <v>3.3485</v>
      </c>
      <c r="F14">
        <v>158.80000000000001</v>
      </c>
    </row>
    <row r="15" spans="1:6">
      <c r="D15">
        <v>800.9</v>
      </c>
      <c r="E15">
        <f t="shared" si="0"/>
        <v>6.6741666666666664</v>
      </c>
      <c r="F15">
        <v>298.25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baseColWidth="10" defaultColWidth="8.83203125" defaultRowHeight="14" x14ac:dyDescent="0"/>
  <cols>
    <col min="5" max="5" width="11" bestFit="1" customWidth="1"/>
  </cols>
  <sheetData>
    <row r="1" spans="1:6">
      <c r="A1" t="s">
        <v>9</v>
      </c>
    </row>
    <row r="2" spans="1:6">
      <c r="A2" t="s">
        <v>6</v>
      </c>
      <c r="D2">
        <v>1.15E-2</v>
      </c>
      <c r="E2">
        <v>3.19E-6</v>
      </c>
    </row>
    <row r="4" spans="1:6">
      <c r="A4" t="s">
        <v>0</v>
      </c>
      <c r="B4" t="s">
        <v>2</v>
      </c>
      <c r="C4" t="b">
        <v>1</v>
      </c>
      <c r="D4" t="s">
        <v>1</v>
      </c>
      <c r="E4" t="s">
        <v>3</v>
      </c>
      <c r="F4" t="s">
        <v>4</v>
      </c>
    </row>
    <row r="5" spans="1:6">
      <c r="A5">
        <v>10</v>
      </c>
      <c r="B5">
        <v>10</v>
      </c>
      <c r="C5">
        <v>7.66</v>
      </c>
      <c r="D5">
        <v>0.193</v>
      </c>
      <c r="E5">
        <f>ABS(B5-C5)</f>
        <v>2.34</v>
      </c>
      <c r="F5">
        <f t="shared" ref="F5:F26" si="0">ABS(B5-C5)/B5*100</f>
        <v>23.4</v>
      </c>
    </row>
    <row r="6" spans="1:6">
      <c r="A6">
        <v>20</v>
      </c>
      <c r="B6">
        <v>20</v>
      </c>
      <c r="C6">
        <v>16.399999999999999</v>
      </c>
      <c r="D6">
        <v>0.38800000000000001</v>
      </c>
      <c r="E6">
        <f t="shared" ref="E6:E26" si="1">ABS(B6-C6)</f>
        <v>3.6000000000000014</v>
      </c>
      <c r="F6">
        <f t="shared" si="0"/>
        <v>18.000000000000007</v>
      </c>
    </row>
    <row r="7" spans="1:6">
      <c r="A7">
        <v>30</v>
      </c>
      <c r="B7">
        <v>30</v>
      </c>
      <c r="C7">
        <v>26.54</v>
      </c>
      <c r="D7">
        <v>0.55900000000000005</v>
      </c>
      <c r="E7">
        <f t="shared" si="1"/>
        <v>3.4600000000000009</v>
      </c>
      <c r="F7">
        <f t="shared" si="0"/>
        <v>11.533333333333335</v>
      </c>
    </row>
    <row r="8" spans="1:6">
      <c r="A8">
        <v>40</v>
      </c>
      <c r="B8">
        <v>40</v>
      </c>
      <c r="C8">
        <v>37.18</v>
      </c>
      <c r="D8">
        <v>0.69599999999999995</v>
      </c>
      <c r="E8">
        <f t="shared" si="1"/>
        <v>2.8200000000000003</v>
      </c>
      <c r="F8">
        <f t="shared" si="0"/>
        <v>7.0500000000000007</v>
      </c>
    </row>
    <row r="9" spans="1:6">
      <c r="A9">
        <v>50</v>
      </c>
      <c r="B9">
        <v>50</v>
      </c>
      <c r="C9">
        <v>47.31</v>
      </c>
      <c r="D9">
        <v>0.78300000000000003</v>
      </c>
      <c r="E9">
        <f t="shared" si="1"/>
        <v>2.6899999999999977</v>
      </c>
      <c r="F9">
        <f t="shared" si="0"/>
        <v>5.3799999999999955</v>
      </c>
    </row>
    <row r="10" spans="1:6">
      <c r="A10">
        <v>75</v>
      </c>
      <c r="B10">
        <v>75</v>
      </c>
      <c r="C10">
        <v>72.849999999999994</v>
      </c>
      <c r="D10">
        <v>0.89300000000000002</v>
      </c>
      <c r="E10">
        <f t="shared" si="1"/>
        <v>2.1500000000000057</v>
      </c>
      <c r="F10">
        <f t="shared" si="0"/>
        <v>2.8666666666666742</v>
      </c>
    </row>
    <row r="11" spans="1:6">
      <c r="A11">
        <v>100</v>
      </c>
      <c r="B11">
        <v>100</v>
      </c>
      <c r="C11">
        <v>98.07</v>
      </c>
      <c r="D11">
        <v>0.94</v>
      </c>
      <c r="E11">
        <f t="shared" si="1"/>
        <v>1.9300000000000068</v>
      </c>
      <c r="F11">
        <f t="shared" si="0"/>
        <v>1.9300000000000068</v>
      </c>
    </row>
    <row r="12" spans="1:6">
      <c r="A12">
        <v>125</v>
      </c>
      <c r="B12">
        <v>125</v>
      </c>
      <c r="C12">
        <v>123.4</v>
      </c>
      <c r="D12">
        <v>0.96799999999999997</v>
      </c>
      <c r="E12">
        <f t="shared" si="1"/>
        <v>1.5999999999999943</v>
      </c>
      <c r="F12">
        <f t="shared" si="0"/>
        <v>1.2799999999999954</v>
      </c>
    </row>
    <row r="13" spans="1:6">
      <c r="A13">
        <v>150</v>
      </c>
      <c r="B13">
        <v>150</v>
      </c>
      <c r="C13">
        <v>148.69999999999999</v>
      </c>
      <c r="D13">
        <v>0.98</v>
      </c>
      <c r="E13">
        <f t="shared" si="1"/>
        <v>1.3000000000000114</v>
      </c>
      <c r="F13">
        <f t="shared" si="0"/>
        <v>0.86666666666667425</v>
      </c>
    </row>
    <row r="14" spans="1:6">
      <c r="A14">
        <v>175</v>
      </c>
      <c r="B14">
        <v>175</v>
      </c>
      <c r="C14">
        <v>174.63</v>
      </c>
      <c r="D14">
        <v>0.98699999999999999</v>
      </c>
      <c r="E14">
        <f t="shared" si="1"/>
        <v>0.37000000000000455</v>
      </c>
      <c r="F14">
        <f t="shared" si="0"/>
        <v>0.21142857142857405</v>
      </c>
    </row>
    <row r="15" spans="1:6">
      <c r="A15">
        <v>200</v>
      </c>
      <c r="B15">
        <v>200</v>
      </c>
      <c r="C15">
        <v>199.85</v>
      </c>
      <c r="D15">
        <v>0.99199999999999999</v>
      </c>
      <c r="E15">
        <f t="shared" si="1"/>
        <v>0.15000000000000568</v>
      </c>
      <c r="F15">
        <f t="shared" si="0"/>
        <v>7.5000000000002842E-2</v>
      </c>
    </row>
    <row r="16" spans="1:6">
      <c r="A16">
        <v>225</v>
      </c>
      <c r="B16">
        <v>225</v>
      </c>
      <c r="C16">
        <v>224.76</v>
      </c>
      <c r="D16">
        <v>0.98799999999999999</v>
      </c>
      <c r="E16">
        <f t="shared" si="1"/>
        <v>0.24000000000000909</v>
      </c>
      <c r="F16">
        <f t="shared" si="0"/>
        <v>0.10666666666667071</v>
      </c>
    </row>
    <row r="17" spans="1:7">
      <c r="A17">
        <v>250</v>
      </c>
      <c r="B17">
        <v>250</v>
      </c>
      <c r="C17">
        <v>250.21</v>
      </c>
      <c r="D17">
        <v>0.98899999999999999</v>
      </c>
      <c r="E17">
        <f t="shared" si="1"/>
        <v>0.21000000000000796</v>
      </c>
      <c r="F17">
        <f t="shared" si="0"/>
        <v>8.4000000000003183E-2</v>
      </c>
    </row>
    <row r="18" spans="1:7">
      <c r="A18">
        <v>275</v>
      </c>
      <c r="B18">
        <v>275</v>
      </c>
      <c r="C18">
        <v>275.52</v>
      </c>
      <c r="D18">
        <v>0.98699999999999999</v>
      </c>
      <c r="E18">
        <f t="shared" si="1"/>
        <v>0.51999999999998181</v>
      </c>
      <c r="F18">
        <f t="shared" si="0"/>
        <v>0.18909090909090248</v>
      </c>
    </row>
    <row r="19" spans="1:7">
      <c r="A19">
        <v>300</v>
      </c>
      <c r="B19">
        <v>300</v>
      </c>
      <c r="C19">
        <v>301.61</v>
      </c>
      <c r="D19">
        <v>0.99</v>
      </c>
      <c r="E19">
        <f t="shared" si="1"/>
        <v>1.6100000000000136</v>
      </c>
      <c r="F19">
        <f t="shared" si="0"/>
        <v>0.53666666666667118</v>
      </c>
    </row>
    <row r="20" spans="1:7">
      <c r="A20">
        <v>325</v>
      </c>
      <c r="B20">
        <v>325</v>
      </c>
      <c r="C20">
        <v>326.54000000000002</v>
      </c>
      <c r="D20">
        <v>0.98799999999999999</v>
      </c>
      <c r="E20">
        <f t="shared" si="1"/>
        <v>1.5400000000000205</v>
      </c>
      <c r="F20">
        <f t="shared" si="0"/>
        <v>0.47384615384616013</v>
      </c>
    </row>
    <row r="21" spans="1:7">
      <c r="A21">
        <v>350</v>
      </c>
      <c r="B21">
        <v>350</v>
      </c>
      <c r="C21">
        <v>351.69</v>
      </c>
      <c r="D21">
        <v>0.99199999999999999</v>
      </c>
      <c r="E21">
        <f t="shared" si="1"/>
        <v>1.6899999999999977</v>
      </c>
      <c r="F21">
        <f t="shared" si="0"/>
        <v>0.48285714285714215</v>
      </c>
    </row>
    <row r="22" spans="1:7">
      <c r="A22">
        <v>375</v>
      </c>
      <c r="B22">
        <v>375</v>
      </c>
      <c r="C22">
        <v>377.95</v>
      </c>
      <c r="D22">
        <v>0.99299999999999999</v>
      </c>
      <c r="E22">
        <f t="shared" si="1"/>
        <v>2.9499999999999886</v>
      </c>
      <c r="F22">
        <f t="shared" si="0"/>
        <v>0.78666666666666363</v>
      </c>
    </row>
    <row r="23" spans="1:7">
      <c r="A23">
        <v>400</v>
      </c>
      <c r="B23">
        <v>400</v>
      </c>
      <c r="C23">
        <v>403.1</v>
      </c>
      <c r="D23">
        <v>0.99199999999999999</v>
      </c>
      <c r="E23">
        <f t="shared" si="1"/>
        <v>3.1000000000000227</v>
      </c>
      <c r="F23">
        <f t="shared" si="0"/>
        <v>0.77500000000000568</v>
      </c>
    </row>
    <row r="24" spans="1:7">
      <c r="A24">
        <v>425</v>
      </c>
      <c r="B24">
        <v>425</v>
      </c>
      <c r="C24">
        <v>429.48</v>
      </c>
      <c r="D24">
        <v>0.99399999999999999</v>
      </c>
      <c r="E24">
        <f t="shared" si="1"/>
        <v>4.4800000000000182</v>
      </c>
      <c r="F24">
        <f t="shared" si="0"/>
        <v>1.0541176470588278</v>
      </c>
    </row>
    <row r="25" spans="1:7">
      <c r="A25">
        <v>450</v>
      </c>
      <c r="B25">
        <v>450</v>
      </c>
      <c r="C25">
        <v>454.05</v>
      </c>
      <c r="D25">
        <v>0.99399999999999999</v>
      </c>
      <c r="E25">
        <f t="shared" si="1"/>
        <v>4.0500000000000114</v>
      </c>
      <c r="F25">
        <f t="shared" si="0"/>
        <v>0.90000000000000258</v>
      </c>
    </row>
    <row r="26" spans="1:7">
      <c r="A26">
        <v>475</v>
      </c>
      <c r="B26">
        <v>475</v>
      </c>
      <c r="C26">
        <v>449.12</v>
      </c>
      <c r="D26">
        <v>0.91900000000000004</v>
      </c>
      <c r="E26">
        <f t="shared" si="1"/>
        <v>25.879999999999995</v>
      </c>
      <c r="F26">
        <f t="shared" si="0"/>
        <v>5.4484210526315779</v>
      </c>
    </row>
    <row r="27" spans="1:7">
      <c r="E27">
        <f>AVERAGE(E5:E25)</f>
        <v>2.0380952380952428</v>
      </c>
      <c r="F27">
        <f>AVERAGEIF(F5:F25,"&lt;100")</f>
        <v>3.713428909092777</v>
      </c>
      <c r="G27">
        <f>AVERAGE(F7:F25)</f>
        <v>1.9253687942604374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5" sqref="H35"/>
    </sheetView>
  </sheetViews>
  <sheetFormatPr baseColWidth="10" defaultColWidth="8.83203125" defaultRowHeight="14" x14ac:dyDescent="0"/>
  <cols>
    <col min="4" max="4" width="8.83203125" style="4"/>
  </cols>
  <sheetData>
    <row r="1" spans="1:9">
      <c r="A1" t="s">
        <v>8</v>
      </c>
    </row>
    <row r="2" spans="1:9">
      <c r="A2" t="s">
        <v>5</v>
      </c>
      <c r="E2">
        <v>5.8000000000000003E-2</v>
      </c>
      <c r="F2" s="2">
        <v>1.6099999999999998E-5</v>
      </c>
      <c r="H2">
        <v>5.7459000000000003E-2</v>
      </c>
    </row>
    <row r="4" spans="1:9">
      <c r="A4" t="s">
        <v>0</v>
      </c>
      <c r="B4" t="s">
        <v>2</v>
      </c>
      <c r="C4" t="b">
        <v>1</v>
      </c>
      <c r="D4" s="4" t="s">
        <v>11</v>
      </c>
      <c r="E4" t="s">
        <v>1</v>
      </c>
      <c r="F4" t="s">
        <v>7</v>
      </c>
      <c r="G4" t="s">
        <v>3</v>
      </c>
      <c r="H4" t="s">
        <v>4</v>
      </c>
      <c r="I4" t="s">
        <v>10</v>
      </c>
    </row>
    <row r="5" spans="1:9">
      <c r="A5">
        <v>2</v>
      </c>
      <c r="B5">
        <f>A5</f>
        <v>2</v>
      </c>
      <c r="C5">
        <v>4.4400000000000004</v>
      </c>
      <c r="D5" s="3">
        <f>C5*H$2/E$2</f>
        <v>4.3985855172413793</v>
      </c>
      <c r="E5">
        <v>0.02</v>
      </c>
      <c r="F5">
        <v>3.79</v>
      </c>
      <c r="G5">
        <f>ABS(B5-D5)</f>
        <v>2.3985855172413793</v>
      </c>
      <c r="H5" s="3">
        <f t="shared" ref="H5:H33" si="0">ABS(B5-C5)/B5*100</f>
        <v>122.00000000000001</v>
      </c>
      <c r="I5">
        <f>C5/E5</f>
        <v>222.00000000000003</v>
      </c>
    </row>
    <row r="6" spans="1:9">
      <c r="A6">
        <v>5</v>
      </c>
      <c r="B6">
        <f t="shared" ref="B6:B33" si="1">A6</f>
        <v>5</v>
      </c>
      <c r="C6">
        <v>6.08</v>
      </c>
      <c r="D6" s="3">
        <f t="shared" ref="D6:D33" si="2">C6*H$2/E$2</f>
        <v>6.0232882758620692</v>
      </c>
      <c r="E6">
        <v>0.03</v>
      </c>
      <c r="F6">
        <v>5.29</v>
      </c>
      <c r="G6">
        <f>ABS(B6-D6)</f>
        <v>1.0232882758620692</v>
      </c>
      <c r="H6" s="3">
        <f t="shared" si="0"/>
        <v>21.6</v>
      </c>
      <c r="I6">
        <f t="shared" ref="I6:I33" si="3">C6/E6</f>
        <v>202.66666666666669</v>
      </c>
    </row>
    <row r="7" spans="1:9">
      <c r="A7">
        <v>10</v>
      </c>
      <c r="B7">
        <f t="shared" si="1"/>
        <v>10</v>
      </c>
      <c r="C7">
        <v>9.59</v>
      </c>
      <c r="D7" s="3">
        <f t="shared" si="2"/>
        <v>9.5005484482758611</v>
      </c>
      <c r="E7">
        <v>0.05</v>
      </c>
      <c r="F7">
        <v>13.44</v>
      </c>
      <c r="G7">
        <f>ABS(B7-D7)</f>
        <v>0.49945155172413891</v>
      </c>
      <c r="H7" s="3">
        <f t="shared" si="0"/>
        <v>4.1000000000000014</v>
      </c>
      <c r="I7">
        <f t="shared" si="3"/>
        <v>191.79999999999998</v>
      </c>
    </row>
    <row r="8" spans="1:9">
      <c r="A8">
        <v>30</v>
      </c>
      <c r="B8">
        <f t="shared" si="1"/>
        <v>30</v>
      </c>
      <c r="C8">
        <v>29.63</v>
      </c>
      <c r="D8" s="3">
        <f t="shared" si="2"/>
        <v>29.353623620689653</v>
      </c>
      <c r="E8">
        <v>0.15</v>
      </c>
      <c r="F8">
        <v>50.25</v>
      </c>
      <c r="G8">
        <f>ABS(B8-D8)</f>
        <v>0.64637637931034675</v>
      </c>
      <c r="H8" s="3">
        <f t="shared" si="0"/>
        <v>1.2333333333333367</v>
      </c>
      <c r="I8">
        <f t="shared" si="3"/>
        <v>197.53333333333333</v>
      </c>
    </row>
    <row r="9" spans="1:9">
      <c r="A9">
        <v>50</v>
      </c>
      <c r="B9">
        <f t="shared" si="1"/>
        <v>50</v>
      </c>
      <c r="C9">
        <v>50.003</v>
      </c>
      <c r="D9" s="3">
        <f t="shared" si="2"/>
        <v>49.536592706896549</v>
      </c>
      <c r="E9">
        <v>0.26600000000000001</v>
      </c>
      <c r="F9">
        <v>10.52</v>
      </c>
      <c r="G9">
        <f t="shared" ref="G9:G33" si="4">ABS(B9-D9)</f>
        <v>0.46340729310345097</v>
      </c>
      <c r="H9" s="3">
        <f t="shared" si="0"/>
        <v>6.0000000000002274E-3</v>
      </c>
      <c r="I9">
        <f t="shared" si="3"/>
        <v>187.98120300751879</v>
      </c>
    </row>
    <row r="10" spans="1:9">
      <c r="A10">
        <v>75</v>
      </c>
      <c r="B10">
        <f t="shared" si="1"/>
        <v>75</v>
      </c>
      <c r="C10">
        <v>75.400000000000006</v>
      </c>
      <c r="D10" s="3">
        <f t="shared" si="2"/>
        <v>74.696700000000007</v>
      </c>
      <c r="E10">
        <v>0.39600000000000002</v>
      </c>
      <c r="F10">
        <v>1.94</v>
      </c>
      <c r="G10">
        <f t="shared" si="4"/>
        <v>0.30329999999999302</v>
      </c>
      <c r="H10" s="3">
        <f t="shared" si="0"/>
        <v>0.53333333333334099</v>
      </c>
      <c r="I10">
        <f t="shared" si="3"/>
        <v>190.40404040404042</v>
      </c>
    </row>
    <row r="11" spans="1:9">
      <c r="A11">
        <v>100</v>
      </c>
      <c r="B11">
        <f t="shared" si="1"/>
        <v>100</v>
      </c>
      <c r="C11">
        <v>100.82</v>
      </c>
      <c r="D11" s="3">
        <f t="shared" si="2"/>
        <v>99.879592758620689</v>
      </c>
      <c r="E11">
        <v>0.50900000000000001</v>
      </c>
      <c r="F11">
        <v>1.55</v>
      </c>
      <c r="G11">
        <f t="shared" si="4"/>
        <v>0.12040724137931136</v>
      </c>
      <c r="H11" s="3">
        <f t="shared" si="0"/>
        <v>0.81999999999999318</v>
      </c>
      <c r="I11">
        <f t="shared" si="3"/>
        <v>198.0746561886051</v>
      </c>
    </row>
    <row r="12" spans="1:9">
      <c r="A12">
        <v>150</v>
      </c>
      <c r="B12">
        <f t="shared" si="1"/>
        <v>150</v>
      </c>
      <c r="C12">
        <v>151.77000000000001</v>
      </c>
      <c r="D12" s="3">
        <f t="shared" si="2"/>
        <v>150.35435224137933</v>
      </c>
      <c r="E12">
        <v>0.67200000000000004</v>
      </c>
      <c r="F12">
        <v>2.04</v>
      </c>
      <c r="G12">
        <f t="shared" si="4"/>
        <v>0.35435224137933119</v>
      </c>
      <c r="H12" s="3">
        <f t="shared" si="0"/>
        <v>1.1800000000000068</v>
      </c>
      <c r="I12">
        <f t="shared" si="3"/>
        <v>225.84821428571428</v>
      </c>
    </row>
    <row r="13" spans="1:9">
      <c r="A13">
        <v>200</v>
      </c>
      <c r="B13">
        <f t="shared" si="1"/>
        <v>200</v>
      </c>
      <c r="C13">
        <v>201.77</v>
      </c>
      <c r="D13" s="3">
        <f t="shared" si="2"/>
        <v>199.88797293103448</v>
      </c>
      <c r="E13">
        <v>0.77200000000000002</v>
      </c>
      <c r="F13">
        <v>26.33</v>
      </c>
      <c r="G13">
        <f t="shared" si="4"/>
        <v>0.11202706896551717</v>
      </c>
      <c r="H13" s="3">
        <f t="shared" si="0"/>
        <v>0.885000000000005</v>
      </c>
      <c r="I13">
        <f t="shared" si="3"/>
        <v>261.36010362694299</v>
      </c>
    </row>
    <row r="14" spans="1:9">
      <c r="A14">
        <v>250</v>
      </c>
      <c r="B14">
        <f t="shared" si="1"/>
        <v>250</v>
      </c>
      <c r="C14">
        <v>253.07</v>
      </c>
      <c r="D14" s="3">
        <f t="shared" si="2"/>
        <v>250.70946775862069</v>
      </c>
      <c r="E14">
        <v>0.84799999999999998</v>
      </c>
      <c r="F14">
        <v>2.1800000000000002</v>
      </c>
      <c r="G14">
        <f t="shared" si="4"/>
        <v>0.70946775862068989</v>
      </c>
      <c r="H14" s="3">
        <f t="shared" si="0"/>
        <v>1.2279999999999973</v>
      </c>
      <c r="I14">
        <f t="shared" si="3"/>
        <v>298.43160377358492</v>
      </c>
    </row>
    <row r="15" spans="1:9">
      <c r="A15">
        <v>300</v>
      </c>
      <c r="B15">
        <f t="shared" si="1"/>
        <v>300</v>
      </c>
      <c r="C15">
        <v>304.47000000000003</v>
      </c>
      <c r="D15" s="3">
        <f t="shared" si="2"/>
        <v>301.63002982758621</v>
      </c>
      <c r="E15">
        <v>0.88800000000000001</v>
      </c>
      <c r="F15">
        <v>2.15</v>
      </c>
      <c r="G15">
        <f t="shared" si="4"/>
        <v>1.6300298275862133</v>
      </c>
      <c r="H15" s="3">
        <f t="shared" si="0"/>
        <v>1.4900000000000091</v>
      </c>
      <c r="I15">
        <f t="shared" si="3"/>
        <v>342.87162162162167</v>
      </c>
    </row>
    <row r="16" spans="1:9">
      <c r="A16">
        <v>350</v>
      </c>
      <c r="B16">
        <f t="shared" si="1"/>
        <v>350</v>
      </c>
      <c r="C16">
        <v>356.04</v>
      </c>
      <c r="D16" s="3">
        <f t="shared" si="2"/>
        <v>352.71900620689655</v>
      </c>
      <c r="E16">
        <v>0.91500000000000004</v>
      </c>
      <c r="F16">
        <v>3.3</v>
      </c>
      <c r="G16">
        <f t="shared" si="4"/>
        <v>2.7190062068965517</v>
      </c>
      <c r="H16" s="3">
        <f t="shared" si="0"/>
        <v>1.7257142857142915</v>
      </c>
      <c r="I16">
        <f t="shared" si="3"/>
        <v>389.11475409836066</v>
      </c>
    </row>
    <row r="17" spans="1:10">
      <c r="A17">
        <v>400</v>
      </c>
      <c r="B17">
        <f t="shared" si="1"/>
        <v>400</v>
      </c>
      <c r="C17">
        <v>406.08</v>
      </c>
      <c r="D17" s="3">
        <f t="shared" si="2"/>
        <v>402.29225379310344</v>
      </c>
      <c r="E17">
        <v>0.92400000000000004</v>
      </c>
      <c r="F17">
        <v>473.89</v>
      </c>
      <c r="G17">
        <f t="shared" si="4"/>
        <v>2.2922537931034412</v>
      </c>
      <c r="H17" s="3">
        <f t="shared" si="0"/>
        <v>1.519999999999996</v>
      </c>
      <c r="I17">
        <f t="shared" si="3"/>
        <v>439.48051948051943</v>
      </c>
    </row>
    <row r="18" spans="1:10">
      <c r="A18">
        <v>450</v>
      </c>
      <c r="B18">
        <f t="shared" si="1"/>
        <v>450</v>
      </c>
      <c r="C18">
        <v>455.92</v>
      </c>
      <c r="D18" s="3">
        <f t="shared" si="2"/>
        <v>451.66736689655175</v>
      </c>
      <c r="E18">
        <v>0.93600000000000005</v>
      </c>
      <c r="F18">
        <v>798.47</v>
      </c>
      <c r="G18">
        <f t="shared" si="4"/>
        <v>1.667366896551755</v>
      </c>
      <c r="H18" s="3">
        <f t="shared" si="0"/>
        <v>1.3155555555555591</v>
      </c>
      <c r="I18">
        <f t="shared" si="3"/>
        <v>487.09401709401709</v>
      </c>
    </row>
    <row r="19" spans="1:10">
      <c r="A19">
        <v>500</v>
      </c>
      <c r="B19">
        <f t="shared" si="1"/>
        <v>500</v>
      </c>
      <c r="C19">
        <v>511.33</v>
      </c>
      <c r="D19" s="3">
        <f t="shared" si="2"/>
        <v>506.56052534482757</v>
      </c>
      <c r="E19">
        <v>0.95399999999999996</v>
      </c>
      <c r="F19">
        <v>3.9</v>
      </c>
      <c r="G19">
        <f t="shared" si="4"/>
        <v>6.5605253448275676</v>
      </c>
      <c r="H19" s="3">
        <f t="shared" si="0"/>
        <v>2.2659999999999969</v>
      </c>
      <c r="I19">
        <f t="shared" si="3"/>
        <v>535.98532494758911</v>
      </c>
      <c r="J19">
        <f>AVERAGE(H6:H19)</f>
        <v>2.8502097505668957</v>
      </c>
    </row>
    <row r="20" spans="1:10">
      <c r="A20">
        <v>550</v>
      </c>
      <c r="B20">
        <f t="shared" si="1"/>
        <v>550</v>
      </c>
      <c r="C20">
        <v>563.76</v>
      </c>
      <c r="D20" s="3">
        <f t="shared" si="2"/>
        <v>558.5014799999999</v>
      </c>
      <c r="E20">
        <v>0.96</v>
      </c>
      <c r="G20">
        <f t="shared" si="4"/>
        <v>8.5014799999999013</v>
      </c>
      <c r="H20" s="3">
        <f t="shared" si="0"/>
        <v>2.5018181818181802</v>
      </c>
      <c r="I20">
        <f t="shared" si="3"/>
        <v>587.25</v>
      </c>
    </row>
    <row r="21" spans="1:10">
      <c r="A21">
        <v>600</v>
      </c>
      <c r="B21">
        <f t="shared" si="1"/>
        <v>600</v>
      </c>
      <c r="C21">
        <v>616.16999999999996</v>
      </c>
      <c r="D21" s="3">
        <f t="shared" si="2"/>
        <v>610.42262120689657</v>
      </c>
      <c r="E21">
        <v>0.96899999999999997</v>
      </c>
      <c r="F21">
        <v>3.66</v>
      </c>
      <c r="G21">
        <f t="shared" si="4"/>
        <v>10.422621206896565</v>
      </c>
      <c r="H21" s="3">
        <f t="shared" si="0"/>
        <v>2.6949999999999932</v>
      </c>
      <c r="I21">
        <f t="shared" si="3"/>
        <v>635.88235294117646</v>
      </c>
    </row>
    <row r="22" spans="1:10">
      <c r="A22">
        <v>650</v>
      </c>
      <c r="B22">
        <f t="shared" si="1"/>
        <v>650</v>
      </c>
      <c r="C22">
        <v>668.84</v>
      </c>
      <c r="D22" s="3">
        <f t="shared" si="2"/>
        <v>662.60133724137938</v>
      </c>
      <c r="E22">
        <v>0.97099999999999997</v>
      </c>
      <c r="F22">
        <v>5.29</v>
      </c>
      <c r="G22">
        <f t="shared" si="4"/>
        <v>12.601337241379383</v>
      </c>
      <c r="H22" s="3">
        <f t="shared" si="0"/>
        <v>2.8984615384615435</v>
      </c>
      <c r="I22">
        <f t="shared" si="3"/>
        <v>688.81565396498456</v>
      </c>
    </row>
    <row r="23" spans="1:10">
      <c r="A23">
        <v>700</v>
      </c>
      <c r="B23">
        <f t="shared" si="1"/>
        <v>700</v>
      </c>
      <c r="C23">
        <v>715.44</v>
      </c>
      <c r="D23" s="3">
        <f t="shared" si="2"/>
        <v>708.76667172413806</v>
      </c>
      <c r="E23">
        <v>0.96599999999999997</v>
      </c>
      <c r="F23">
        <v>2011.73</v>
      </c>
      <c r="G23">
        <f t="shared" si="4"/>
        <v>8.7666717241380638</v>
      </c>
      <c r="H23" s="3">
        <f t="shared" si="0"/>
        <v>2.2057142857142935</v>
      </c>
      <c r="I23">
        <f t="shared" si="3"/>
        <v>740.62111801242247</v>
      </c>
    </row>
    <row r="24" spans="1:10">
      <c r="A24">
        <v>750</v>
      </c>
      <c r="B24">
        <f t="shared" si="1"/>
        <v>750</v>
      </c>
      <c r="C24">
        <v>767.23</v>
      </c>
      <c r="D24" s="3">
        <f t="shared" si="2"/>
        <v>760.07359603448288</v>
      </c>
      <c r="E24">
        <v>0.96399999999999997</v>
      </c>
      <c r="F24">
        <v>2300.21</v>
      </c>
      <c r="G24">
        <f t="shared" si="4"/>
        <v>10.073596034482875</v>
      </c>
      <c r="H24" s="3">
        <f t="shared" si="0"/>
        <v>2.2973333333333357</v>
      </c>
      <c r="I24">
        <f t="shared" si="3"/>
        <v>795.88174273858931</v>
      </c>
    </row>
    <row r="25" spans="1:10">
      <c r="A25">
        <v>800</v>
      </c>
      <c r="B25">
        <f t="shared" si="1"/>
        <v>800</v>
      </c>
      <c r="C25">
        <v>820.91</v>
      </c>
      <c r="D25" s="3">
        <f t="shared" si="2"/>
        <v>813.25289120689649</v>
      </c>
      <c r="E25">
        <v>0.96599999999999997</v>
      </c>
      <c r="F25">
        <v>2615.87</v>
      </c>
      <c r="G25">
        <f t="shared" si="4"/>
        <v>13.252891206896493</v>
      </c>
      <c r="H25" s="3">
        <f t="shared" si="0"/>
        <v>2.613749999999996</v>
      </c>
      <c r="I25">
        <f t="shared" si="3"/>
        <v>849.80331262939956</v>
      </c>
    </row>
    <row r="26" spans="1:10">
      <c r="A26">
        <v>850</v>
      </c>
      <c r="B26">
        <f t="shared" si="1"/>
        <v>850</v>
      </c>
      <c r="C26">
        <v>880.12</v>
      </c>
      <c r="D26" s="3">
        <f t="shared" si="2"/>
        <v>871.91060482758621</v>
      </c>
      <c r="E26">
        <v>0.98599999999999999</v>
      </c>
      <c r="F26">
        <v>9.31</v>
      </c>
      <c r="G26">
        <f t="shared" si="4"/>
        <v>21.910604827586212</v>
      </c>
      <c r="H26" s="3">
        <f t="shared" si="0"/>
        <v>3.5435294117647063</v>
      </c>
      <c r="I26">
        <f t="shared" si="3"/>
        <v>892.61663286004057</v>
      </c>
    </row>
    <row r="27" spans="1:10">
      <c r="A27">
        <v>900</v>
      </c>
      <c r="B27">
        <f t="shared" si="1"/>
        <v>900</v>
      </c>
      <c r="C27">
        <v>933.71</v>
      </c>
      <c r="D27" s="3">
        <f t="shared" si="2"/>
        <v>925.0007394827586</v>
      </c>
      <c r="E27">
        <v>0.98599999999999999</v>
      </c>
      <c r="F27">
        <v>8.1199999999999992</v>
      </c>
      <c r="G27">
        <f t="shared" si="4"/>
        <v>25.000739482758604</v>
      </c>
      <c r="H27" s="3">
        <f t="shared" si="0"/>
        <v>3.7455555555555597</v>
      </c>
      <c r="I27">
        <f t="shared" si="3"/>
        <v>946.96754563894524</v>
      </c>
    </row>
    <row r="28" spans="1:10">
      <c r="A28">
        <v>950</v>
      </c>
      <c r="B28">
        <f t="shared" si="1"/>
        <v>950</v>
      </c>
      <c r="C28">
        <v>975.95</v>
      </c>
      <c r="D28" s="3">
        <f t="shared" si="2"/>
        <v>966.84674224137939</v>
      </c>
      <c r="E28">
        <v>0.97399999999999998</v>
      </c>
      <c r="F28">
        <v>4137.1499999999996</v>
      </c>
      <c r="G28">
        <f t="shared" si="4"/>
        <v>16.846742241379388</v>
      </c>
      <c r="H28" s="3">
        <f t="shared" si="0"/>
        <v>2.7315789473684258</v>
      </c>
      <c r="I28">
        <f t="shared" si="3"/>
        <v>1002.0020533880904</v>
      </c>
    </row>
    <row r="29" spans="1:10">
      <c r="A29">
        <v>1000</v>
      </c>
      <c r="B29">
        <f t="shared" si="1"/>
        <v>1000</v>
      </c>
      <c r="C29">
        <v>1039.9100000000001</v>
      </c>
      <c r="D29" s="3">
        <f t="shared" si="2"/>
        <v>1030.2101498275863</v>
      </c>
      <c r="E29">
        <v>0.98599999999999999</v>
      </c>
      <c r="F29">
        <v>11.02</v>
      </c>
      <c r="G29">
        <f t="shared" si="4"/>
        <v>30.210149827586292</v>
      </c>
      <c r="H29" s="3">
        <f t="shared" si="0"/>
        <v>3.9910000000000085</v>
      </c>
      <c r="I29">
        <f t="shared" si="3"/>
        <v>1054.6754563894524</v>
      </c>
    </row>
    <row r="30" spans="1:10">
      <c r="A30">
        <v>1050</v>
      </c>
      <c r="B30">
        <f t="shared" si="1"/>
        <v>1050</v>
      </c>
      <c r="C30">
        <v>1091.21</v>
      </c>
      <c r="D30" s="3">
        <f t="shared" si="2"/>
        <v>1081.0316446551724</v>
      </c>
      <c r="E30">
        <v>0.98499999999999999</v>
      </c>
      <c r="F30">
        <v>11.68</v>
      </c>
      <c r="G30">
        <f t="shared" si="4"/>
        <v>31.031644655172386</v>
      </c>
      <c r="H30" s="3">
        <f t="shared" si="0"/>
        <v>3.9247619047619078</v>
      </c>
      <c r="I30">
        <f t="shared" si="3"/>
        <v>1107.8274111675128</v>
      </c>
    </row>
    <row r="31" spans="1:10">
      <c r="A31">
        <v>1100</v>
      </c>
      <c r="B31">
        <f t="shared" si="1"/>
        <v>1100</v>
      </c>
      <c r="C31">
        <v>1145.68</v>
      </c>
      <c r="D31" s="3">
        <f t="shared" si="2"/>
        <v>1134.993571034483</v>
      </c>
      <c r="E31">
        <v>0.98499999999999999</v>
      </c>
      <c r="F31">
        <v>10.06</v>
      </c>
      <c r="G31">
        <f t="shared" si="4"/>
        <v>34.993571034483011</v>
      </c>
      <c r="H31" s="3">
        <f t="shared" si="0"/>
        <v>4.1527272727272786</v>
      </c>
      <c r="I31">
        <f t="shared" si="3"/>
        <v>1163.1269035532996</v>
      </c>
    </row>
    <row r="32" spans="1:10">
      <c r="A32">
        <v>1150</v>
      </c>
      <c r="B32">
        <f t="shared" si="1"/>
        <v>1150</v>
      </c>
      <c r="C32">
        <v>1200.25</v>
      </c>
      <c r="D32" s="3">
        <f t="shared" si="2"/>
        <v>1189.0545646551723</v>
      </c>
      <c r="E32">
        <v>0.98399999999999999</v>
      </c>
      <c r="F32">
        <v>11.93</v>
      </c>
      <c r="G32">
        <f t="shared" si="4"/>
        <v>39.054564655172271</v>
      </c>
      <c r="H32" s="3">
        <f t="shared" si="0"/>
        <v>4.3695652173913047</v>
      </c>
      <c r="I32">
        <f t="shared" si="3"/>
        <v>1219.7662601626016</v>
      </c>
    </row>
    <row r="33" spans="1:9">
      <c r="A33">
        <v>1200</v>
      </c>
      <c r="B33">
        <f t="shared" si="1"/>
        <v>1200</v>
      </c>
      <c r="C33">
        <v>1254.74</v>
      </c>
      <c r="D33" s="3">
        <f t="shared" si="2"/>
        <v>1243.0363044827586</v>
      </c>
      <c r="E33">
        <v>0.98299999999999998</v>
      </c>
      <c r="F33">
        <v>14.47</v>
      </c>
      <c r="G33">
        <f t="shared" si="4"/>
        <v>43.036304482758624</v>
      </c>
      <c r="H33" s="3">
        <f t="shared" si="0"/>
        <v>4.5616666666666674</v>
      </c>
      <c r="I33">
        <f t="shared" si="3"/>
        <v>1276.439471007121</v>
      </c>
    </row>
    <row r="34" spans="1:9">
      <c r="G34">
        <f>AVERAGE(G6:G33)</f>
        <v>11.600149232142872</v>
      </c>
      <c r="H34">
        <f>AVERAGEIF(H6:H33,"&lt;100")</f>
        <v>3.0762642436964192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39" sqref="G39"/>
    </sheetView>
  </sheetViews>
  <sheetFormatPr baseColWidth="10" defaultColWidth="8.83203125" defaultRowHeight="14" x14ac:dyDescent="0"/>
  <sheetData>
    <row r="1" spans="1:8">
      <c r="A1" t="s">
        <v>8</v>
      </c>
    </row>
    <row r="2" spans="1:8">
      <c r="A2" t="s">
        <v>5</v>
      </c>
      <c r="D2">
        <v>5.8000000000000003E-2</v>
      </c>
      <c r="E2" s="2">
        <v>1.6099999999999998E-5</v>
      </c>
      <c r="G2">
        <v>5.7459000000000003E-2</v>
      </c>
    </row>
    <row r="4" spans="1:8">
      <c r="A4" t="s">
        <v>0</v>
      </c>
      <c r="B4" t="s">
        <v>2</v>
      </c>
      <c r="C4" t="b">
        <v>1</v>
      </c>
      <c r="D4" t="s">
        <v>1</v>
      </c>
      <c r="E4" t="s">
        <v>7</v>
      </c>
      <c r="F4" t="s">
        <v>3</v>
      </c>
      <c r="G4" t="s">
        <v>4</v>
      </c>
      <c r="H4" t="s">
        <v>10</v>
      </c>
    </row>
    <row r="5" spans="1:8">
      <c r="A5">
        <v>2.2000000000000002</v>
      </c>
      <c r="B5">
        <f>A5</f>
        <v>2.2000000000000002</v>
      </c>
      <c r="C5">
        <v>2.41</v>
      </c>
      <c r="D5">
        <v>0.04</v>
      </c>
      <c r="E5">
        <v>1.7</v>
      </c>
      <c r="F5">
        <f>ABS(B5-C5)</f>
        <v>0.20999999999999996</v>
      </c>
      <c r="G5" s="3">
        <f t="shared" ref="G5:G33" si="0">ABS(B5-C5)/B5*100</f>
        <v>9.5454545454545432</v>
      </c>
      <c r="H5">
        <f t="shared" ref="H5:H33" si="1">C5/D5</f>
        <v>60.25</v>
      </c>
    </row>
    <row r="6" spans="1:8">
      <c r="A6">
        <v>5</v>
      </c>
      <c r="B6">
        <f t="shared" ref="B6:B33" si="2">A6</f>
        <v>5</v>
      </c>
      <c r="C6">
        <v>4.96</v>
      </c>
      <c r="D6">
        <v>0.05</v>
      </c>
      <c r="E6">
        <v>1.92</v>
      </c>
      <c r="F6">
        <f t="shared" ref="F6:F33" si="3">ABS(B6-C6)</f>
        <v>4.0000000000000036E-2</v>
      </c>
      <c r="G6" s="3">
        <f t="shared" si="0"/>
        <v>0.80000000000000071</v>
      </c>
      <c r="H6">
        <f t="shared" si="1"/>
        <v>99.199999999999989</v>
      </c>
    </row>
    <row r="7" spans="1:8">
      <c r="A7">
        <v>10</v>
      </c>
      <c r="B7">
        <f t="shared" si="2"/>
        <v>10</v>
      </c>
      <c r="C7">
        <v>9.3000000000000007</v>
      </c>
      <c r="D7">
        <v>0.06</v>
      </c>
      <c r="E7">
        <v>1.33</v>
      </c>
      <c r="F7">
        <f t="shared" si="3"/>
        <v>0.69999999999999929</v>
      </c>
      <c r="G7" s="3">
        <f t="shared" si="0"/>
        <v>6.999999999999992</v>
      </c>
      <c r="H7">
        <f t="shared" si="1"/>
        <v>155.00000000000003</v>
      </c>
    </row>
    <row r="8" spans="1:8">
      <c r="A8">
        <v>30</v>
      </c>
      <c r="B8">
        <f t="shared" si="2"/>
        <v>30</v>
      </c>
      <c r="C8">
        <v>29.53</v>
      </c>
      <c r="D8">
        <v>0.16</v>
      </c>
      <c r="E8">
        <v>1.42</v>
      </c>
      <c r="F8">
        <f t="shared" si="3"/>
        <v>0.46999999999999886</v>
      </c>
      <c r="G8" s="3">
        <f t="shared" si="0"/>
        <v>1.5666666666666627</v>
      </c>
      <c r="H8">
        <f t="shared" si="1"/>
        <v>184.5625</v>
      </c>
    </row>
    <row r="9" spans="1:8">
      <c r="A9">
        <v>50</v>
      </c>
      <c r="B9">
        <f t="shared" si="2"/>
        <v>50</v>
      </c>
      <c r="C9">
        <v>50.73</v>
      </c>
      <c r="D9">
        <v>0.25</v>
      </c>
      <c r="E9">
        <v>2.89</v>
      </c>
      <c r="F9">
        <f t="shared" si="3"/>
        <v>0.72999999999999687</v>
      </c>
      <c r="G9" s="3">
        <f t="shared" si="0"/>
        <v>1.4599999999999937</v>
      </c>
      <c r="H9">
        <f t="shared" si="1"/>
        <v>202.92</v>
      </c>
    </row>
    <row r="10" spans="1:8">
      <c r="A10">
        <v>75.2</v>
      </c>
      <c r="B10">
        <f t="shared" si="2"/>
        <v>75.2</v>
      </c>
      <c r="C10">
        <v>76.3</v>
      </c>
      <c r="D10">
        <v>0.36</v>
      </c>
      <c r="E10">
        <v>1.91</v>
      </c>
      <c r="F10">
        <f t="shared" si="3"/>
        <v>1.0999999999999943</v>
      </c>
      <c r="G10" s="3">
        <f t="shared" si="0"/>
        <v>1.4627659574468008</v>
      </c>
      <c r="H10">
        <f t="shared" si="1"/>
        <v>211.94444444444446</v>
      </c>
    </row>
    <row r="11" spans="1:8">
      <c r="A11">
        <v>100</v>
      </c>
      <c r="B11">
        <f t="shared" si="2"/>
        <v>100</v>
      </c>
      <c r="C11">
        <v>101.04</v>
      </c>
      <c r="D11">
        <v>0.45</v>
      </c>
      <c r="E11">
        <v>2.06</v>
      </c>
      <c r="F11">
        <f t="shared" si="3"/>
        <v>1.0400000000000063</v>
      </c>
      <c r="G11" s="3">
        <f t="shared" si="0"/>
        <v>1.0400000000000063</v>
      </c>
      <c r="H11">
        <f t="shared" si="1"/>
        <v>224.53333333333333</v>
      </c>
    </row>
    <row r="12" spans="1:8">
      <c r="A12">
        <v>150</v>
      </c>
      <c r="B12">
        <f t="shared" si="2"/>
        <v>150</v>
      </c>
      <c r="C12">
        <v>150.07</v>
      </c>
      <c r="D12">
        <v>0.59</v>
      </c>
      <c r="E12">
        <v>2.41</v>
      </c>
      <c r="F12">
        <f t="shared" si="3"/>
        <v>6.9999999999993179E-2</v>
      </c>
      <c r="G12" s="3">
        <f t="shared" si="0"/>
        <v>4.6666666666662117E-2</v>
      </c>
      <c r="H12">
        <f t="shared" si="1"/>
        <v>254.35593220338984</v>
      </c>
    </row>
    <row r="13" spans="1:8">
      <c r="A13">
        <v>200</v>
      </c>
      <c r="B13">
        <f t="shared" si="2"/>
        <v>200</v>
      </c>
      <c r="C13">
        <v>199.4</v>
      </c>
      <c r="D13">
        <v>0.7</v>
      </c>
      <c r="E13">
        <v>1.64</v>
      </c>
      <c r="F13">
        <f t="shared" si="3"/>
        <v>0.59999999999999432</v>
      </c>
      <c r="G13" s="3">
        <f t="shared" si="0"/>
        <v>0.29999999999999716</v>
      </c>
      <c r="H13">
        <f t="shared" si="1"/>
        <v>284.85714285714289</v>
      </c>
    </row>
    <row r="14" spans="1:8">
      <c r="A14">
        <v>250</v>
      </c>
      <c r="B14">
        <f t="shared" si="2"/>
        <v>250</v>
      </c>
      <c r="C14">
        <v>247.92</v>
      </c>
      <c r="D14">
        <v>0.78</v>
      </c>
      <c r="E14">
        <v>2.58</v>
      </c>
      <c r="F14">
        <f t="shared" si="3"/>
        <v>2.0800000000000125</v>
      </c>
      <c r="G14" s="3">
        <f t="shared" si="0"/>
        <v>0.83200000000000496</v>
      </c>
      <c r="H14">
        <f t="shared" si="1"/>
        <v>317.84615384615381</v>
      </c>
    </row>
    <row r="15" spans="1:8">
      <c r="A15">
        <v>300</v>
      </c>
      <c r="B15">
        <f t="shared" si="2"/>
        <v>300</v>
      </c>
      <c r="C15">
        <v>297.22000000000003</v>
      </c>
      <c r="D15">
        <v>0.83</v>
      </c>
      <c r="E15">
        <v>2.14</v>
      </c>
      <c r="F15">
        <f t="shared" si="3"/>
        <v>2.7799999999999727</v>
      </c>
      <c r="G15" s="3">
        <f t="shared" si="0"/>
        <v>0.92666666666665765</v>
      </c>
      <c r="H15">
        <f t="shared" si="1"/>
        <v>358.09638554216872</v>
      </c>
    </row>
    <row r="16" spans="1:8">
      <c r="A16">
        <v>350</v>
      </c>
      <c r="B16">
        <f t="shared" si="2"/>
        <v>350</v>
      </c>
      <c r="C16">
        <v>347.24</v>
      </c>
      <c r="D16">
        <v>0.86</v>
      </c>
      <c r="E16">
        <v>2.97</v>
      </c>
      <c r="F16">
        <f t="shared" si="3"/>
        <v>2.7599999999999909</v>
      </c>
      <c r="G16" s="3">
        <f t="shared" si="0"/>
        <v>0.78857142857142604</v>
      </c>
      <c r="H16">
        <f t="shared" si="1"/>
        <v>403.76744186046511</v>
      </c>
    </row>
    <row r="17" spans="1:9">
      <c r="A17">
        <v>400</v>
      </c>
      <c r="B17">
        <f t="shared" si="2"/>
        <v>400</v>
      </c>
      <c r="C17">
        <v>396.77</v>
      </c>
      <c r="D17">
        <v>0.89</v>
      </c>
      <c r="E17">
        <v>3.86</v>
      </c>
      <c r="F17">
        <f t="shared" si="3"/>
        <v>3.2300000000000182</v>
      </c>
      <c r="G17" s="3">
        <f t="shared" si="0"/>
        <v>0.80750000000000455</v>
      </c>
      <c r="H17">
        <f t="shared" si="1"/>
        <v>445.8089887640449</v>
      </c>
    </row>
    <row r="18" spans="1:9">
      <c r="A18">
        <v>449</v>
      </c>
      <c r="B18">
        <f>A18</f>
        <v>449</v>
      </c>
      <c r="C18">
        <v>446.77</v>
      </c>
      <c r="D18">
        <v>0.9</v>
      </c>
      <c r="E18">
        <v>3.2</v>
      </c>
      <c r="F18">
        <f t="shared" si="3"/>
        <v>2.2300000000000182</v>
      </c>
      <c r="G18" s="3">
        <f t="shared" si="0"/>
        <v>0.49665924276169665</v>
      </c>
      <c r="H18">
        <f t="shared" si="1"/>
        <v>496.4111111111111</v>
      </c>
    </row>
    <row r="19" spans="1:9">
      <c r="A19">
        <v>499.5</v>
      </c>
      <c r="B19">
        <f t="shared" si="2"/>
        <v>499.5</v>
      </c>
      <c r="C19">
        <v>495.39</v>
      </c>
      <c r="D19">
        <v>0.92</v>
      </c>
      <c r="E19">
        <v>4.16</v>
      </c>
      <c r="F19">
        <f t="shared" si="3"/>
        <v>4.1100000000000136</v>
      </c>
      <c r="G19" s="3">
        <f t="shared" si="0"/>
        <v>0.82282282282282559</v>
      </c>
      <c r="H19">
        <f t="shared" si="1"/>
        <v>538.46739130434776</v>
      </c>
      <c r="I19">
        <f>AVERAGE(G6:G19)</f>
        <v>1.3107371036859092</v>
      </c>
    </row>
    <row r="20" spans="1:9">
      <c r="A20">
        <v>548.79999999999995</v>
      </c>
      <c r="B20">
        <f t="shared" si="2"/>
        <v>548.79999999999995</v>
      </c>
      <c r="C20">
        <v>544.96</v>
      </c>
      <c r="D20">
        <v>0.93</v>
      </c>
      <c r="E20">
        <v>3.44</v>
      </c>
      <c r="F20">
        <f t="shared" si="3"/>
        <v>3.8399999999999181</v>
      </c>
      <c r="G20" s="3">
        <f t="shared" si="0"/>
        <v>0.69970845481048083</v>
      </c>
      <c r="H20">
        <f t="shared" si="1"/>
        <v>585.97849462365593</v>
      </c>
    </row>
    <row r="21" spans="1:9">
      <c r="A21">
        <v>600</v>
      </c>
      <c r="B21">
        <f t="shared" si="2"/>
        <v>600</v>
      </c>
      <c r="C21">
        <v>596.58000000000004</v>
      </c>
      <c r="D21">
        <v>0.94</v>
      </c>
      <c r="E21">
        <v>4.16</v>
      </c>
      <c r="F21">
        <f t="shared" si="3"/>
        <v>3.4199999999999591</v>
      </c>
      <c r="G21" s="3">
        <f t="shared" si="0"/>
        <v>0.56999999999999318</v>
      </c>
      <c r="H21">
        <f t="shared" si="1"/>
        <v>634.65957446808522</v>
      </c>
    </row>
    <row r="22" spans="1:9">
      <c r="A22">
        <v>650</v>
      </c>
      <c r="B22">
        <f t="shared" si="2"/>
        <v>650</v>
      </c>
      <c r="C22">
        <v>646.59</v>
      </c>
      <c r="D22">
        <v>0.94</v>
      </c>
      <c r="E22">
        <v>3.71</v>
      </c>
      <c r="F22">
        <f t="shared" si="3"/>
        <v>3.4099999999999682</v>
      </c>
      <c r="G22" s="3">
        <f t="shared" si="0"/>
        <v>0.52461538461537971</v>
      </c>
      <c r="H22">
        <f t="shared" si="1"/>
        <v>687.86170212765967</v>
      </c>
    </row>
    <row r="23" spans="1:9">
      <c r="A23">
        <v>700</v>
      </c>
      <c r="B23">
        <f t="shared" si="2"/>
        <v>700</v>
      </c>
      <c r="C23">
        <v>698.07</v>
      </c>
      <c r="D23">
        <v>0.95</v>
      </c>
      <c r="E23">
        <v>5.13</v>
      </c>
      <c r="F23">
        <f t="shared" si="3"/>
        <v>1.92999999999995</v>
      </c>
      <c r="G23" s="3">
        <f t="shared" si="0"/>
        <v>0.27571428571427858</v>
      </c>
      <c r="H23">
        <f t="shared" si="1"/>
        <v>734.81052631578962</v>
      </c>
    </row>
    <row r="24" spans="1:9">
      <c r="A24">
        <v>750</v>
      </c>
      <c r="B24">
        <f t="shared" si="2"/>
        <v>750</v>
      </c>
      <c r="C24">
        <v>748.99</v>
      </c>
      <c r="D24">
        <v>0.95</v>
      </c>
      <c r="E24">
        <v>7.21</v>
      </c>
      <c r="F24">
        <f t="shared" si="3"/>
        <v>1.0099999999999909</v>
      </c>
      <c r="G24" s="3">
        <f t="shared" si="0"/>
        <v>0.13466666666666544</v>
      </c>
      <c r="H24">
        <f t="shared" si="1"/>
        <v>788.41052631578953</v>
      </c>
    </row>
    <row r="25" spans="1:9">
      <c r="A25">
        <v>800</v>
      </c>
      <c r="B25">
        <f t="shared" si="2"/>
        <v>800</v>
      </c>
      <c r="C25">
        <v>798.86</v>
      </c>
      <c r="D25">
        <v>0.96</v>
      </c>
      <c r="E25">
        <v>7.61</v>
      </c>
      <c r="F25">
        <f t="shared" si="3"/>
        <v>1.1399999999999864</v>
      </c>
      <c r="G25" s="3">
        <f t="shared" si="0"/>
        <v>0.14249999999999829</v>
      </c>
      <c r="H25">
        <f t="shared" si="1"/>
        <v>832.14583333333337</v>
      </c>
    </row>
    <row r="26" spans="1:9">
      <c r="A26">
        <v>850</v>
      </c>
      <c r="B26">
        <f t="shared" si="2"/>
        <v>850</v>
      </c>
      <c r="C26">
        <v>849.19</v>
      </c>
      <c r="D26">
        <v>0.96</v>
      </c>
      <c r="E26">
        <v>6.74</v>
      </c>
      <c r="F26">
        <f t="shared" si="3"/>
        <v>0.80999999999994543</v>
      </c>
      <c r="G26" s="3">
        <f t="shared" si="0"/>
        <v>9.5294117647052409E-2</v>
      </c>
      <c r="H26">
        <f t="shared" si="1"/>
        <v>884.57291666666674</v>
      </c>
    </row>
    <row r="27" spans="1:9">
      <c r="A27">
        <v>900</v>
      </c>
      <c r="B27">
        <f t="shared" si="2"/>
        <v>900</v>
      </c>
      <c r="C27">
        <v>900.09</v>
      </c>
      <c r="D27">
        <v>0.96</v>
      </c>
      <c r="E27">
        <v>5.0599999999999996</v>
      </c>
      <c r="F27">
        <f t="shared" si="3"/>
        <v>9.0000000000031832E-2</v>
      </c>
      <c r="G27" s="3">
        <f t="shared" si="0"/>
        <v>1.0000000000003536E-2</v>
      </c>
      <c r="H27">
        <f t="shared" si="1"/>
        <v>937.59375000000011</v>
      </c>
    </row>
    <row r="28" spans="1:9">
      <c r="A28">
        <v>950</v>
      </c>
      <c r="B28">
        <f t="shared" si="2"/>
        <v>950</v>
      </c>
      <c r="C28">
        <v>951.69</v>
      </c>
      <c r="D28">
        <v>0.96</v>
      </c>
      <c r="E28">
        <v>9.0399999999999991</v>
      </c>
      <c r="F28">
        <f t="shared" si="3"/>
        <v>1.6900000000000546</v>
      </c>
      <c r="G28" s="3">
        <f t="shared" si="0"/>
        <v>0.17789473684211102</v>
      </c>
      <c r="H28">
        <f t="shared" si="1"/>
        <v>991.34375000000011</v>
      </c>
    </row>
    <row r="29" spans="1:9">
      <c r="A29">
        <v>1000</v>
      </c>
      <c r="B29">
        <f t="shared" si="2"/>
        <v>1000</v>
      </c>
      <c r="C29">
        <v>1002.4</v>
      </c>
      <c r="D29">
        <v>0.96</v>
      </c>
      <c r="E29">
        <v>10.71</v>
      </c>
      <c r="F29">
        <f t="shared" si="3"/>
        <v>2.3999999999999773</v>
      </c>
      <c r="G29" s="3">
        <f t="shared" si="0"/>
        <v>0.23999999999999772</v>
      </c>
      <c r="H29">
        <f t="shared" si="1"/>
        <v>1044.1666666666667</v>
      </c>
    </row>
    <row r="30" spans="1:9">
      <c r="A30">
        <v>1050</v>
      </c>
      <c r="B30">
        <f t="shared" si="2"/>
        <v>1050</v>
      </c>
      <c r="C30">
        <v>1057.78</v>
      </c>
      <c r="D30">
        <v>0.97</v>
      </c>
      <c r="E30">
        <v>9.9600000000000009</v>
      </c>
      <c r="F30">
        <f t="shared" si="3"/>
        <v>7.7799999999999727</v>
      </c>
      <c r="G30" s="3">
        <f t="shared" si="0"/>
        <v>0.74095238095237836</v>
      </c>
      <c r="H30">
        <f t="shared" si="1"/>
        <v>1090.4948453608247</v>
      </c>
    </row>
    <row r="31" spans="1:9">
      <c r="A31">
        <v>1100</v>
      </c>
      <c r="B31">
        <f t="shared" si="2"/>
        <v>1100</v>
      </c>
      <c r="C31">
        <v>1104.8599999999999</v>
      </c>
      <c r="D31">
        <v>0.97</v>
      </c>
      <c r="E31">
        <v>15.01</v>
      </c>
      <c r="F31">
        <f t="shared" si="3"/>
        <v>4.8599999999999</v>
      </c>
      <c r="G31" s="3">
        <f t="shared" si="0"/>
        <v>0.44181818181817273</v>
      </c>
      <c r="H31">
        <f t="shared" si="1"/>
        <v>1139.0309278350514</v>
      </c>
    </row>
    <row r="32" spans="1:9">
      <c r="A32">
        <v>1150</v>
      </c>
      <c r="B32">
        <f t="shared" si="2"/>
        <v>1150</v>
      </c>
      <c r="C32">
        <v>1155.6500000000001</v>
      </c>
      <c r="D32">
        <v>0.97</v>
      </c>
      <c r="E32">
        <v>13.87</v>
      </c>
      <c r="F32">
        <f t="shared" si="3"/>
        <v>5.6500000000000909</v>
      </c>
      <c r="G32" s="3">
        <f t="shared" si="0"/>
        <v>0.49130434782609489</v>
      </c>
      <c r="H32">
        <f t="shared" si="1"/>
        <v>1191.3917525773197</v>
      </c>
    </row>
    <row r="33" spans="1:8">
      <c r="A33">
        <v>1200</v>
      </c>
      <c r="B33">
        <f t="shared" si="2"/>
        <v>1200</v>
      </c>
      <c r="C33">
        <v>1207.01</v>
      </c>
      <c r="D33">
        <v>0.98</v>
      </c>
      <c r="E33">
        <v>10.56</v>
      </c>
      <c r="F33">
        <f t="shared" si="3"/>
        <v>7.0099999999999909</v>
      </c>
      <c r="G33" s="3">
        <f t="shared" si="0"/>
        <v>0.58416666666666595</v>
      </c>
      <c r="H33">
        <f t="shared" si="1"/>
        <v>1231.6428571428571</v>
      </c>
    </row>
    <row r="34" spans="1:8">
      <c r="F34">
        <f>AVERAGE(F6:F33)</f>
        <v>2.392142857142848</v>
      </c>
      <c r="G34">
        <f>AVERAGEIF(G5:G33,"&lt;100")</f>
        <v>1.1387727317453986</v>
      </c>
    </row>
    <row r="36" spans="1:8">
      <c r="F36" s="5" t="s">
        <v>16</v>
      </c>
      <c r="G36">
        <f>AVERAGE(F5:F33)</f>
        <v>2.3168965517241289</v>
      </c>
    </row>
    <row r="37" spans="1:8">
      <c r="F37" s="5" t="s">
        <v>15</v>
      </c>
      <c r="G37">
        <f>AVERAGE(G5:G33)</f>
        <v>1.1387727317453986</v>
      </c>
    </row>
    <row r="38" spans="1:8">
      <c r="F38" s="5" t="s">
        <v>17</v>
      </c>
      <c r="G38">
        <f>100*SUM(F5:F33)/SUM(B5:B33)</f>
        <v>0.44438712408314807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E22" sqref="E22"/>
    </sheetView>
  </sheetViews>
  <sheetFormatPr baseColWidth="10" defaultColWidth="8.83203125" defaultRowHeight="14" x14ac:dyDescent="0"/>
  <sheetData>
    <row r="1" spans="1:12">
      <c r="A1" t="s">
        <v>8</v>
      </c>
    </row>
    <row r="2" spans="1:12">
      <c r="A2" t="s">
        <v>5</v>
      </c>
      <c r="G2">
        <v>5.8000000000000003E-2</v>
      </c>
      <c r="H2" s="2">
        <v>1.6099999999999998E-5</v>
      </c>
      <c r="I2" s="2"/>
      <c r="K2">
        <v>5.7459000000000003E-2</v>
      </c>
    </row>
    <row r="4" spans="1:12">
      <c r="A4" t="s">
        <v>0</v>
      </c>
      <c r="B4" t="s">
        <v>18</v>
      </c>
      <c r="C4" t="s">
        <v>20</v>
      </c>
      <c r="D4" t="s">
        <v>19</v>
      </c>
      <c r="E4" t="s">
        <v>21</v>
      </c>
      <c r="F4" t="b">
        <v>1</v>
      </c>
      <c r="G4" t="s">
        <v>1</v>
      </c>
      <c r="H4" t="s">
        <v>7</v>
      </c>
      <c r="I4" t="s">
        <v>2</v>
      </c>
      <c r="J4" t="s">
        <v>3</v>
      </c>
      <c r="K4" t="s">
        <v>4</v>
      </c>
      <c r="L4" t="s">
        <v>10</v>
      </c>
    </row>
    <row r="5" spans="1:12">
      <c r="A5" t="s">
        <v>26</v>
      </c>
      <c r="B5">
        <v>162.16999999999999</v>
      </c>
      <c r="C5">
        <v>0.99</v>
      </c>
      <c r="D5">
        <v>163.38999999999999</v>
      </c>
      <c r="E5">
        <v>1</v>
      </c>
      <c r="F5">
        <v>161.18</v>
      </c>
      <c r="G5">
        <v>0.63</v>
      </c>
      <c r="H5">
        <v>2.16</v>
      </c>
      <c r="I5">
        <f>IF(B5&gt;0,B5,D5)</f>
        <v>162.16999999999999</v>
      </c>
      <c r="J5">
        <f>ABS(I5-F5)</f>
        <v>0.98999999999998067</v>
      </c>
      <c r="K5" s="3">
        <f>J5/I5*100</f>
        <v>0.61047049392611508</v>
      </c>
      <c r="L5">
        <f>F5/G5</f>
        <v>255.84126984126985</v>
      </c>
    </row>
    <row r="6" spans="1:12">
      <c r="A6" t="s">
        <v>22</v>
      </c>
      <c r="B6">
        <v>106.63</v>
      </c>
      <c r="C6">
        <v>0.49</v>
      </c>
      <c r="D6">
        <v>108.58</v>
      </c>
      <c r="E6">
        <v>0.49</v>
      </c>
      <c r="F6">
        <v>143.6</v>
      </c>
      <c r="G6">
        <v>0.5</v>
      </c>
      <c r="H6">
        <v>26.77</v>
      </c>
      <c r="I6">
        <f t="shared" ref="I6:I19" si="0">IF(B6&gt;0,B6,D6)</f>
        <v>106.63</v>
      </c>
      <c r="J6">
        <f t="shared" ref="J6:J19" si="1">ABS(I6-F6)</f>
        <v>36.97</v>
      </c>
      <c r="K6" s="3">
        <f>J6/I6*100</f>
        <v>34.671293257057116</v>
      </c>
      <c r="L6">
        <f>F6/G6</f>
        <v>287.2</v>
      </c>
    </row>
    <row r="7" spans="1:12">
      <c r="A7" t="s">
        <v>23</v>
      </c>
      <c r="B7">
        <v>235.21</v>
      </c>
      <c r="C7">
        <v>0.99</v>
      </c>
      <c r="D7">
        <v>236.9</v>
      </c>
      <c r="E7">
        <v>0.99</v>
      </c>
      <c r="F7">
        <v>238.17</v>
      </c>
      <c r="G7">
        <v>0.77</v>
      </c>
      <c r="H7">
        <v>1.71</v>
      </c>
      <c r="I7">
        <f t="shared" si="0"/>
        <v>235.21</v>
      </c>
      <c r="J7">
        <f t="shared" si="1"/>
        <v>2.9599999999999795</v>
      </c>
      <c r="K7" s="3">
        <f>J7/I7*100</f>
        <v>1.2584498958377532</v>
      </c>
      <c r="L7">
        <f>F7/G7</f>
        <v>309.31168831168827</v>
      </c>
    </row>
    <row r="8" spans="1:12">
      <c r="A8" t="s">
        <v>24</v>
      </c>
      <c r="B8">
        <v>51.1</v>
      </c>
      <c r="C8">
        <v>0.3</v>
      </c>
      <c r="D8">
        <v>55.28</v>
      </c>
      <c r="E8">
        <v>0.32</v>
      </c>
      <c r="F8">
        <v>71.5</v>
      </c>
      <c r="G8">
        <v>0.28000000000000003</v>
      </c>
      <c r="H8">
        <v>40.06</v>
      </c>
      <c r="I8">
        <f t="shared" si="0"/>
        <v>51.1</v>
      </c>
      <c r="J8">
        <f t="shared" si="1"/>
        <v>20.399999999999999</v>
      </c>
      <c r="K8" s="3">
        <f>J8/I8*100</f>
        <v>39.921722113502931</v>
      </c>
      <c r="L8">
        <f>F8/G8</f>
        <v>255.35714285714283</v>
      </c>
    </row>
    <row r="9" spans="1:12">
      <c r="A9" t="s">
        <v>25</v>
      </c>
      <c r="B9">
        <v>305.54000000000002</v>
      </c>
      <c r="C9">
        <v>0.83</v>
      </c>
      <c r="D9">
        <v>306.42</v>
      </c>
      <c r="E9">
        <v>0.83</v>
      </c>
      <c r="F9">
        <v>303.61</v>
      </c>
      <c r="G9">
        <v>0.77</v>
      </c>
      <c r="H9">
        <v>69.489999999999995</v>
      </c>
      <c r="I9">
        <f t="shared" si="0"/>
        <v>305.54000000000002</v>
      </c>
      <c r="J9">
        <f t="shared" si="1"/>
        <v>1.9300000000000068</v>
      </c>
      <c r="K9" s="3">
        <f>J9/I9*100</f>
        <v>0.63166852130654139</v>
      </c>
      <c r="L9">
        <f>F9/G9</f>
        <v>394.2987012987013</v>
      </c>
    </row>
    <row r="10" spans="1:12">
      <c r="A10" t="s">
        <v>27</v>
      </c>
      <c r="B10">
        <v>48.57</v>
      </c>
      <c r="C10">
        <v>0.61</v>
      </c>
      <c r="D10">
        <v>47.49</v>
      </c>
      <c r="E10">
        <v>0.62</v>
      </c>
      <c r="F10">
        <v>39.06</v>
      </c>
      <c r="G10">
        <v>0.19</v>
      </c>
      <c r="H10">
        <v>17.329999999999998</v>
      </c>
      <c r="I10">
        <f t="shared" si="0"/>
        <v>48.57</v>
      </c>
      <c r="J10">
        <f t="shared" si="1"/>
        <v>9.509999999999998</v>
      </c>
      <c r="K10" s="3">
        <f>J10/I10*100</f>
        <v>19.579987646695489</v>
      </c>
      <c r="L10">
        <f>F10/G10</f>
        <v>205.57894736842107</v>
      </c>
    </row>
    <row r="11" spans="1:12">
      <c r="A11" t="s">
        <v>28</v>
      </c>
      <c r="D11">
        <v>108.22</v>
      </c>
      <c r="E11">
        <v>1</v>
      </c>
      <c r="F11">
        <v>102.92</v>
      </c>
      <c r="G11">
        <v>0.44</v>
      </c>
      <c r="H11">
        <v>8.07</v>
      </c>
      <c r="I11">
        <f t="shared" si="0"/>
        <v>108.22</v>
      </c>
      <c r="J11">
        <f t="shared" si="1"/>
        <v>5.2999999999999972</v>
      </c>
      <c r="K11" s="3">
        <f>J11/I11*100</f>
        <v>4.89743115875069</v>
      </c>
      <c r="L11">
        <f t="shared" ref="L11:L19" si="2">F11/G11</f>
        <v>233.90909090909091</v>
      </c>
    </row>
    <row r="12" spans="1:12">
      <c r="A12" t="s">
        <v>29</v>
      </c>
      <c r="B12">
        <v>196.23</v>
      </c>
      <c r="C12">
        <v>0.62</v>
      </c>
      <c r="D12">
        <v>197.09</v>
      </c>
      <c r="E12">
        <v>0.62</v>
      </c>
      <c r="F12">
        <v>187.2</v>
      </c>
      <c r="G12">
        <v>0.48</v>
      </c>
      <c r="H12">
        <v>152.66999999999999</v>
      </c>
      <c r="I12">
        <f t="shared" si="0"/>
        <v>196.23</v>
      </c>
      <c r="J12">
        <f t="shared" si="1"/>
        <v>9.0300000000000011</v>
      </c>
      <c r="K12" s="3">
        <f>J12/I12*100</f>
        <v>4.6017428527748061</v>
      </c>
      <c r="L12">
        <f t="shared" si="2"/>
        <v>390</v>
      </c>
    </row>
    <row r="13" spans="1:12">
      <c r="A13" t="s">
        <v>32</v>
      </c>
      <c r="B13">
        <v>129.51</v>
      </c>
      <c r="C13">
        <v>0.61</v>
      </c>
      <c r="D13">
        <v>129.47</v>
      </c>
      <c r="E13">
        <v>0.6</v>
      </c>
      <c r="F13">
        <v>125.51</v>
      </c>
      <c r="G13">
        <v>0.45</v>
      </c>
      <c r="H13">
        <v>24.11</v>
      </c>
      <c r="I13">
        <f t="shared" si="0"/>
        <v>129.51</v>
      </c>
      <c r="J13">
        <f t="shared" si="1"/>
        <v>3.9999999999999858</v>
      </c>
      <c r="K13" s="3">
        <f>J13/I13*100</f>
        <v>3.0885645896069693</v>
      </c>
      <c r="L13">
        <f t="shared" si="2"/>
        <v>278.9111111111111</v>
      </c>
    </row>
    <row r="14" spans="1:12">
      <c r="A14" t="s">
        <v>31</v>
      </c>
      <c r="B14">
        <v>50.44</v>
      </c>
      <c r="C14">
        <v>0.56999999999999995</v>
      </c>
      <c r="D14">
        <v>51.08</v>
      </c>
      <c r="E14">
        <v>0.57999999999999996</v>
      </c>
      <c r="F14">
        <v>49.61</v>
      </c>
      <c r="G14">
        <v>0.22</v>
      </c>
      <c r="H14">
        <v>10.46</v>
      </c>
      <c r="I14">
        <f t="shared" si="0"/>
        <v>50.44</v>
      </c>
      <c r="J14">
        <f t="shared" si="1"/>
        <v>0.82999999999999829</v>
      </c>
      <c r="K14" s="3">
        <f>J14/I14*100</f>
        <v>1.6455194290245803</v>
      </c>
      <c r="L14">
        <f t="shared" si="2"/>
        <v>225.5</v>
      </c>
    </row>
    <row r="15" spans="1:12">
      <c r="A15" t="s">
        <v>30</v>
      </c>
      <c r="B15">
        <v>9.11</v>
      </c>
      <c r="C15">
        <v>0.46</v>
      </c>
      <c r="D15">
        <v>9.33</v>
      </c>
      <c r="E15">
        <v>0.56999999999999995</v>
      </c>
      <c r="F15">
        <v>8.49</v>
      </c>
      <c r="G15">
        <v>0.06</v>
      </c>
      <c r="H15">
        <v>2.31</v>
      </c>
      <c r="I15">
        <f t="shared" si="0"/>
        <v>9.11</v>
      </c>
      <c r="J15">
        <f t="shared" si="1"/>
        <v>0.61999999999999922</v>
      </c>
      <c r="K15" s="3">
        <f>J15/I15*100</f>
        <v>6.8057080131723309</v>
      </c>
      <c r="L15">
        <f t="shared" si="2"/>
        <v>141.5</v>
      </c>
    </row>
    <row r="16" spans="1:12">
      <c r="A16" t="s">
        <v>36</v>
      </c>
      <c r="D16">
        <v>1729.73</v>
      </c>
      <c r="E16">
        <v>0.92</v>
      </c>
      <c r="F16">
        <v>1745.74</v>
      </c>
      <c r="G16">
        <v>0.91</v>
      </c>
      <c r="H16">
        <v>238.36</v>
      </c>
      <c r="I16">
        <f t="shared" si="0"/>
        <v>1729.73</v>
      </c>
      <c r="J16">
        <f t="shared" si="1"/>
        <v>16.009999999999991</v>
      </c>
      <c r="K16" s="3">
        <f>J16/I16*100</f>
        <v>0.92557798037844008</v>
      </c>
      <c r="L16">
        <f t="shared" si="2"/>
        <v>1918.3956043956043</v>
      </c>
    </row>
    <row r="17" spans="1:12">
      <c r="A17" t="s">
        <v>35</v>
      </c>
      <c r="D17">
        <v>827.87</v>
      </c>
      <c r="E17">
        <v>0.99</v>
      </c>
      <c r="F17">
        <v>805.76</v>
      </c>
      <c r="G17">
        <v>0.96</v>
      </c>
      <c r="H17">
        <v>12.09</v>
      </c>
      <c r="I17">
        <f t="shared" si="0"/>
        <v>827.87</v>
      </c>
      <c r="J17">
        <f t="shared" si="1"/>
        <v>22.110000000000014</v>
      </c>
      <c r="K17" s="3">
        <f>J17/I17*100</f>
        <v>2.6707091693140246</v>
      </c>
      <c r="L17">
        <f t="shared" si="2"/>
        <v>839.33333333333337</v>
      </c>
    </row>
    <row r="18" spans="1:12">
      <c r="A18" t="s">
        <v>34</v>
      </c>
      <c r="D18">
        <v>1246.96</v>
      </c>
      <c r="E18">
        <v>0.98</v>
      </c>
      <c r="F18">
        <v>1262.2</v>
      </c>
      <c r="G18">
        <v>0.98</v>
      </c>
      <c r="H18">
        <v>24.57</v>
      </c>
      <c r="I18">
        <f t="shared" si="0"/>
        <v>1246.96</v>
      </c>
      <c r="J18">
        <f t="shared" si="1"/>
        <v>15.240000000000009</v>
      </c>
      <c r="K18" s="3">
        <f>J18/I18*100</f>
        <v>1.222172323089755</v>
      </c>
      <c r="L18">
        <f t="shared" si="2"/>
        <v>1287.9591836734694</v>
      </c>
    </row>
    <row r="19" spans="1:12">
      <c r="A19" t="s">
        <v>33</v>
      </c>
      <c r="B19">
        <v>52.68</v>
      </c>
      <c r="C19">
        <v>0.51</v>
      </c>
      <c r="D19">
        <v>52.27</v>
      </c>
      <c r="E19">
        <v>0.51</v>
      </c>
      <c r="F19">
        <v>48.19</v>
      </c>
      <c r="G19">
        <v>0.25</v>
      </c>
      <c r="H19">
        <v>4.91</v>
      </c>
      <c r="I19">
        <f t="shared" si="0"/>
        <v>52.68</v>
      </c>
      <c r="J19">
        <f t="shared" si="1"/>
        <v>4.490000000000002</v>
      </c>
      <c r="K19" s="3">
        <f>J19/I19*100</f>
        <v>8.5231586940015234</v>
      </c>
      <c r="L19">
        <f t="shared" si="2"/>
        <v>192.76</v>
      </c>
    </row>
    <row r="20" spans="1:12">
      <c r="K20" s="3"/>
    </row>
    <row r="21" spans="1:12">
      <c r="K21" s="3"/>
    </row>
    <row r="22" spans="1:12">
      <c r="K22" s="3"/>
    </row>
    <row r="23" spans="1:12">
      <c r="J23" s="5" t="s">
        <v>16</v>
      </c>
      <c r="K23">
        <f>AVERAGE(J5:J19)</f>
        <v>10.026</v>
      </c>
    </row>
    <row r="24" spans="1:12">
      <c r="J24" s="5" t="s">
        <v>15</v>
      </c>
      <c r="K24">
        <f>AVERAGE(K5:K19)</f>
        <v>8.7369450758959371</v>
      </c>
    </row>
    <row r="25" spans="1:12">
      <c r="J25" s="5" t="s">
        <v>17</v>
      </c>
      <c r="K25">
        <f>100*SUM(J5:J19)/SUM(B5:B19)</f>
        <v>11.163236069151344</v>
      </c>
    </row>
    <row r="26" spans="1:12">
      <c r="J26" s="5"/>
      <c r="K26" s="3"/>
    </row>
    <row r="27" spans="1:12">
      <c r="K27" s="3"/>
    </row>
    <row r="28" spans="1:12">
      <c r="K28" s="3"/>
    </row>
    <row r="29" spans="1:12">
      <c r="K29" s="3"/>
    </row>
    <row r="30" spans="1:12">
      <c r="K30" s="3"/>
    </row>
    <row r="31" spans="1:12">
      <c r="K31" s="3"/>
    </row>
    <row r="32" spans="1:12">
      <c r="K32" s="3"/>
    </row>
    <row r="33" spans="11:11">
      <c r="K33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Measurement - offset on current</vt:lpstr>
      <vt:lpstr>Measurement - offset on Irms</vt:lpstr>
      <vt:lpstr>Measurement - new calib</vt:lpstr>
      <vt:lpstr>Measurement - new non unity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2015-08-11T13:05:41Z</dcterms:created>
  <dcterms:modified xsi:type="dcterms:W3CDTF">2015-08-27T16:57:55Z</dcterms:modified>
</cp:coreProperties>
</file>