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ghena\Dropbox\repos\powerblade\data\"/>
    </mc:Choice>
  </mc:AlternateContent>
  <bookViews>
    <workbookView xWindow="480" yWindow="105" windowWidth="27795" windowHeight="14385" activeTab="1"/>
  </bookViews>
  <sheets>
    <sheet name="Constants" sheetId="1" r:id="rId1"/>
    <sheet name="Data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D20" i="2" l="1"/>
  <c r="AG51" i="2"/>
  <c r="AD51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20" i="2"/>
  <c r="AG52" i="2"/>
  <c r="AD52" i="2"/>
  <c r="AG19" i="2"/>
  <c r="AD19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W54" i="2"/>
  <c r="Z54" i="2" s="1"/>
  <c r="X54" i="2"/>
  <c r="AA54" i="2" s="1"/>
  <c r="W55" i="2"/>
  <c r="Z55" i="2" s="1"/>
  <c r="X55" i="2"/>
  <c r="AA55" i="2" s="1"/>
  <c r="W56" i="2"/>
  <c r="Z56" i="2" s="1"/>
  <c r="X56" i="2"/>
  <c r="AA56" i="2" s="1"/>
  <c r="W57" i="2"/>
  <c r="Z57" i="2" s="1"/>
  <c r="X57" i="2"/>
  <c r="AA57" i="2" s="1"/>
  <c r="W58" i="2"/>
  <c r="Z58" i="2" s="1"/>
  <c r="X58" i="2"/>
  <c r="AA58" i="2" s="1"/>
  <c r="W59" i="2"/>
  <c r="X59" i="2"/>
  <c r="AA59" i="2" s="1"/>
  <c r="Z59" i="2"/>
  <c r="W60" i="2"/>
  <c r="Z60" i="2" s="1"/>
  <c r="X60" i="2"/>
  <c r="AA60" i="2" s="1"/>
  <c r="W61" i="2"/>
  <c r="Z61" i="2" s="1"/>
  <c r="X61" i="2"/>
  <c r="AA61" i="2" s="1"/>
  <c r="W62" i="2"/>
  <c r="Z62" i="2" s="1"/>
  <c r="X62" i="2"/>
  <c r="AA62" i="2" s="1"/>
  <c r="W63" i="2"/>
  <c r="Z63" i="2" s="1"/>
  <c r="X63" i="2"/>
  <c r="AA63" i="2" s="1"/>
  <c r="W64" i="2"/>
  <c r="Z64" i="2" s="1"/>
  <c r="X64" i="2"/>
  <c r="AA64" i="2" s="1"/>
  <c r="W65" i="2"/>
  <c r="Z65" i="2" s="1"/>
  <c r="X65" i="2"/>
  <c r="AA65" i="2" s="1"/>
  <c r="W66" i="2"/>
  <c r="Z66" i="2" s="1"/>
  <c r="X66" i="2"/>
  <c r="AA66" i="2" s="1"/>
  <c r="W67" i="2"/>
  <c r="Z67" i="2" s="1"/>
  <c r="X67" i="2"/>
  <c r="AA67" i="2" s="1"/>
  <c r="W68" i="2"/>
  <c r="Z68" i="2" s="1"/>
  <c r="X68" i="2"/>
  <c r="AA68" i="2" s="1"/>
  <c r="W69" i="2"/>
  <c r="Z69" i="2" s="1"/>
  <c r="X69" i="2"/>
  <c r="AA69" i="2" s="1"/>
  <c r="W70" i="2"/>
  <c r="Z70" i="2" s="1"/>
  <c r="X70" i="2"/>
  <c r="AA70" i="2" s="1"/>
  <c r="W71" i="2"/>
  <c r="Z71" i="2" s="1"/>
  <c r="X71" i="2"/>
  <c r="AA71" i="2" s="1"/>
  <c r="W72" i="2"/>
  <c r="Z72" i="2" s="1"/>
  <c r="X72" i="2"/>
  <c r="AA72" i="2" s="1"/>
  <c r="W73" i="2"/>
  <c r="Z73" i="2" s="1"/>
  <c r="X73" i="2"/>
  <c r="AA73" i="2" s="1"/>
  <c r="W74" i="2"/>
  <c r="Z74" i="2" s="1"/>
  <c r="X74" i="2"/>
  <c r="AA74" i="2" s="1"/>
  <c r="W75" i="2"/>
  <c r="X75" i="2"/>
  <c r="AA75" i="2" s="1"/>
  <c r="Z75" i="2"/>
  <c r="W76" i="2"/>
  <c r="Z76" i="2" s="1"/>
  <c r="X76" i="2"/>
  <c r="AA76" i="2" s="1"/>
  <c r="W77" i="2"/>
  <c r="X77" i="2"/>
  <c r="AA77" i="2" s="1"/>
  <c r="Z77" i="2"/>
  <c r="W78" i="2"/>
  <c r="Z78" i="2" s="1"/>
  <c r="X78" i="2"/>
  <c r="AA78" i="2" s="1"/>
  <c r="W79" i="2"/>
  <c r="Z79" i="2" s="1"/>
  <c r="X79" i="2"/>
  <c r="AA79" i="2" s="1"/>
  <c r="W80" i="2"/>
  <c r="Z80" i="2" s="1"/>
  <c r="X80" i="2"/>
  <c r="AA80" i="2" s="1"/>
  <c r="W81" i="2"/>
  <c r="Z81" i="2" s="1"/>
  <c r="X81" i="2"/>
  <c r="AA81" i="2" s="1"/>
  <c r="W82" i="2"/>
  <c r="Z82" i="2" s="1"/>
  <c r="X82" i="2"/>
  <c r="AA82" i="2" s="1"/>
  <c r="W83" i="2"/>
  <c r="Z83" i="2" s="1"/>
  <c r="X83" i="2"/>
  <c r="AA83" i="2" s="1"/>
  <c r="W84" i="2"/>
  <c r="Z84" i="2" s="1"/>
  <c r="X84" i="2"/>
  <c r="AA84" i="2" s="1"/>
  <c r="W85" i="2"/>
  <c r="Z85" i="2" s="1"/>
  <c r="X85" i="2"/>
  <c r="AA85" i="2" s="1"/>
  <c r="W86" i="2"/>
  <c r="Z86" i="2" s="1"/>
  <c r="X86" i="2"/>
  <c r="AA86" i="2" s="1"/>
  <c r="W87" i="2"/>
  <c r="Z87" i="2" s="1"/>
  <c r="X87" i="2"/>
  <c r="AA87" i="2" s="1"/>
  <c r="W88" i="2"/>
  <c r="Z88" i="2" s="1"/>
  <c r="X88" i="2"/>
  <c r="AA88" i="2" s="1"/>
  <c r="W89" i="2"/>
  <c r="Z89" i="2" s="1"/>
  <c r="X89" i="2"/>
  <c r="AA89" i="2" s="1"/>
  <c r="W90" i="2"/>
  <c r="Z90" i="2" s="1"/>
  <c r="X90" i="2"/>
  <c r="AA90" i="2" s="1"/>
  <c r="W91" i="2"/>
  <c r="Z91" i="2" s="1"/>
  <c r="X91" i="2"/>
  <c r="AA91" i="2" s="1"/>
  <c r="W92" i="2"/>
  <c r="Z92" i="2" s="1"/>
  <c r="X92" i="2"/>
  <c r="AA92" i="2" s="1"/>
  <c r="W93" i="2"/>
  <c r="Z93" i="2" s="1"/>
  <c r="X93" i="2"/>
  <c r="AA93" i="2" s="1"/>
  <c r="W94" i="2"/>
  <c r="Z94" i="2" s="1"/>
  <c r="X94" i="2"/>
  <c r="AA94" i="2" s="1"/>
  <c r="W95" i="2"/>
  <c r="Z95" i="2" s="1"/>
  <c r="X95" i="2"/>
  <c r="AA95" i="2" s="1"/>
  <c r="W96" i="2"/>
  <c r="Z96" i="2" s="1"/>
  <c r="X96" i="2"/>
  <c r="AA96" i="2" s="1"/>
  <c r="W97" i="2"/>
  <c r="Z97" i="2" s="1"/>
  <c r="X97" i="2"/>
  <c r="AA97" i="2" s="1"/>
  <c r="W98" i="2"/>
  <c r="Z98" i="2" s="1"/>
  <c r="X98" i="2"/>
  <c r="AA98" i="2" s="1"/>
  <c r="W99" i="2"/>
  <c r="Z99" i="2" s="1"/>
  <c r="X99" i="2"/>
  <c r="AA99" i="2" s="1"/>
  <c r="W100" i="2"/>
  <c r="Z100" i="2" s="1"/>
  <c r="X100" i="2"/>
  <c r="AA100" i="2" s="1"/>
  <c r="W101" i="2"/>
  <c r="Z101" i="2" s="1"/>
  <c r="X101" i="2"/>
  <c r="AA101" i="2" s="1"/>
  <c r="W102" i="2"/>
  <c r="Z102" i="2" s="1"/>
  <c r="X102" i="2"/>
  <c r="AA102" i="2" s="1"/>
  <c r="W103" i="2"/>
  <c r="Z103" i="2" s="1"/>
  <c r="X103" i="2"/>
  <c r="AA103" i="2" s="1"/>
  <c r="W104" i="2"/>
  <c r="Z104" i="2" s="1"/>
  <c r="X104" i="2"/>
  <c r="AA104" i="2" s="1"/>
  <c r="W105" i="2"/>
  <c r="Z105" i="2" s="1"/>
  <c r="X105" i="2"/>
  <c r="AA105" i="2" s="1"/>
  <c r="W106" i="2"/>
  <c r="Z106" i="2" s="1"/>
  <c r="X106" i="2"/>
  <c r="AA106" i="2" s="1"/>
  <c r="W107" i="2"/>
  <c r="X107" i="2"/>
  <c r="AA107" i="2" s="1"/>
  <c r="Z107" i="2"/>
  <c r="W108" i="2"/>
  <c r="Z108" i="2" s="1"/>
  <c r="X108" i="2"/>
  <c r="AA108" i="2" s="1"/>
  <c r="W109" i="2"/>
  <c r="X109" i="2"/>
  <c r="AA109" i="2" s="1"/>
  <c r="Z109" i="2"/>
  <c r="W110" i="2"/>
  <c r="Z110" i="2" s="1"/>
  <c r="X110" i="2"/>
  <c r="AA110" i="2" s="1"/>
  <c r="W111" i="2"/>
  <c r="Z111" i="2" s="1"/>
  <c r="X111" i="2"/>
  <c r="AA111" i="2" s="1"/>
  <c r="W112" i="2"/>
  <c r="Z112" i="2" s="1"/>
  <c r="X112" i="2"/>
  <c r="AA112" i="2" s="1"/>
  <c r="W113" i="2"/>
  <c r="Z113" i="2" s="1"/>
  <c r="X113" i="2"/>
  <c r="AA113" i="2" s="1"/>
  <c r="W114" i="2"/>
  <c r="Z114" i="2" s="1"/>
  <c r="X114" i="2"/>
  <c r="AA114" i="2" s="1"/>
  <c r="W115" i="2"/>
  <c r="Z115" i="2" s="1"/>
  <c r="X115" i="2"/>
  <c r="AA115" i="2" s="1"/>
  <c r="W116" i="2"/>
  <c r="Z116" i="2" s="1"/>
  <c r="X116" i="2"/>
  <c r="AA116" i="2" s="1"/>
  <c r="W117" i="2"/>
  <c r="Z117" i="2" s="1"/>
  <c r="X117" i="2"/>
  <c r="AA117" i="2" s="1"/>
  <c r="W118" i="2"/>
  <c r="Z118" i="2" s="1"/>
  <c r="X118" i="2"/>
  <c r="AA118" i="2" s="1"/>
  <c r="W119" i="2"/>
  <c r="Z119" i="2" s="1"/>
  <c r="X119" i="2"/>
  <c r="AA119" i="2" s="1"/>
  <c r="W120" i="2"/>
  <c r="Z120" i="2" s="1"/>
  <c r="X120" i="2"/>
  <c r="AA120" i="2" s="1"/>
  <c r="W121" i="2"/>
  <c r="Z121" i="2" s="1"/>
  <c r="X121" i="2"/>
  <c r="AA121" i="2" s="1"/>
  <c r="W122" i="2"/>
  <c r="Z122" i="2" s="1"/>
  <c r="X122" i="2"/>
  <c r="AA122" i="2" s="1"/>
  <c r="W123" i="2"/>
  <c r="X123" i="2"/>
  <c r="AA123" i="2" s="1"/>
  <c r="Z123" i="2"/>
  <c r="W124" i="2"/>
  <c r="Z124" i="2" s="1"/>
  <c r="X124" i="2"/>
  <c r="AA124" i="2" s="1"/>
  <c r="W125" i="2"/>
  <c r="Z125" i="2" s="1"/>
  <c r="X125" i="2"/>
  <c r="AA125" i="2" s="1"/>
  <c r="W126" i="2"/>
  <c r="Z126" i="2" s="1"/>
  <c r="X126" i="2"/>
  <c r="AA126" i="2" s="1"/>
  <c r="W127" i="2"/>
  <c r="Z127" i="2" s="1"/>
  <c r="X127" i="2"/>
  <c r="AA127" i="2" s="1"/>
  <c r="W128" i="2"/>
  <c r="Z128" i="2" s="1"/>
  <c r="X128" i="2"/>
  <c r="AA128" i="2" s="1"/>
  <c r="W129" i="2"/>
  <c r="Z129" i="2" s="1"/>
  <c r="X129" i="2"/>
  <c r="AA129" i="2" s="1"/>
  <c r="W130" i="2"/>
  <c r="Z130" i="2" s="1"/>
  <c r="X130" i="2"/>
  <c r="AA130" i="2" s="1"/>
  <c r="W131" i="2"/>
  <c r="Z131" i="2" s="1"/>
  <c r="X131" i="2"/>
  <c r="AA131" i="2" s="1"/>
  <c r="W132" i="2"/>
  <c r="Z132" i="2" s="1"/>
  <c r="X132" i="2"/>
  <c r="AA132" i="2" s="1"/>
  <c r="W133" i="2"/>
  <c r="Z133" i="2" s="1"/>
  <c r="X133" i="2"/>
  <c r="AA133" i="2" s="1"/>
  <c r="W134" i="2"/>
  <c r="Z134" i="2" s="1"/>
  <c r="X134" i="2"/>
  <c r="AA134" i="2" s="1"/>
  <c r="W135" i="2"/>
  <c r="Z135" i="2" s="1"/>
  <c r="X135" i="2"/>
  <c r="AA135" i="2" s="1"/>
  <c r="W136" i="2"/>
  <c r="Z136" i="2" s="1"/>
  <c r="X136" i="2"/>
  <c r="AA136" i="2" s="1"/>
  <c r="W137" i="2"/>
  <c r="Z137" i="2" s="1"/>
  <c r="X137" i="2"/>
  <c r="AA137" i="2" s="1"/>
  <c r="W138" i="2"/>
  <c r="Z138" i="2" s="1"/>
  <c r="X138" i="2"/>
  <c r="AA138" i="2" s="1"/>
  <c r="W139" i="2"/>
  <c r="X139" i="2"/>
  <c r="AA139" i="2" s="1"/>
  <c r="Z139" i="2"/>
  <c r="W140" i="2"/>
  <c r="Z140" i="2" s="1"/>
  <c r="X140" i="2"/>
  <c r="AA140" i="2" s="1"/>
  <c r="W141" i="2"/>
  <c r="Z141" i="2" s="1"/>
  <c r="X141" i="2"/>
  <c r="AA141" i="2" s="1"/>
  <c r="W142" i="2"/>
  <c r="Z142" i="2" s="1"/>
  <c r="X142" i="2"/>
  <c r="AA142" i="2" s="1"/>
  <c r="W143" i="2"/>
  <c r="Z143" i="2" s="1"/>
  <c r="X143" i="2"/>
  <c r="AA143" i="2" s="1"/>
  <c r="W144" i="2"/>
  <c r="Z144" i="2" s="1"/>
  <c r="X144" i="2"/>
  <c r="AA144" i="2" s="1"/>
  <c r="W145" i="2"/>
  <c r="X145" i="2"/>
  <c r="AA145" i="2" s="1"/>
  <c r="Z145" i="2"/>
  <c r="W146" i="2"/>
  <c r="Z146" i="2" s="1"/>
  <c r="X146" i="2"/>
  <c r="AA146" i="2" s="1"/>
  <c r="W147" i="2"/>
  <c r="Z147" i="2" s="1"/>
  <c r="X147" i="2"/>
  <c r="AA147" i="2" s="1"/>
  <c r="W148" i="2"/>
  <c r="Z148" i="2" s="1"/>
  <c r="X148" i="2"/>
  <c r="AA148" i="2" s="1"/>
  <c r="W149" i="2"/>
  <c r="Z149" i="2" s="1"/>
  <c r="X149" i="2"/>
  <c r="AA149" i="2" s="1"/>
  <c r="W150" i="2"/>
  <c r="Z150" i="2" s="1"/>
  <c r="X150" i="2"/>
  <c r="AA150" i="2" s="1"/>
  <c r="W151" i="2"/>
  <c r="Z151" i="2" s="1"/>
  <c r="X151" i="2"/>
  <c r="AA151" i="2" s="1"/>
  <c r="W152" i="2"/>
  <c r="Z152" i="2" s="1"/>
  <c r="X152" i="2"/>
  <c r="AA152" i="2" s="1"/>
  <c r="W153" i="2"/>
  <c r="Z153" i="2" s="1"/>
  <c r="X153" i="2"/>
  <c r="AA153" i="2" s="1"/>
  <c r="W154" i="2"/>
  <c r="Z154" i="2" s="1"/>
  <c r="X154" i="2"/>
  <c r="AA154" i="2" s="1"/>
  <c r="W155" i="2"/>
  <c r="Z155" i="2" s="1"/>
  <c r="X155" i="2"/>
  <c r="AA155" i="2" s="1"/>
  <c r="W156" i="2"/>
  <c r="Z156" i="2" s="1"/>
  <c r="X156" i="2"/>
  <c r="AA156" i="2" s="1"/>
  <c r="W157" i="2"/>
  <c r="X157" i="2"/>
  <c r="AA157" i="2" s="1"/>
  <c r="Z157" i="2"/>
  <c r="W158" i="2"/>
  <c r="Z158" i="2" s="1"/>
  <c r="X158" i="2"/>
  <c r="AA158" i="2" s="1"/>
  <c r="W159" i="2"/>
  <c r="Z159" i="2" s="1"/>
  <c r="X159" i="2"/>
  <c r="AA159" i="2" s="1"/>
  <c r="W160" i="2"/>
  <c r="Z160" i="2" s="1"/>
  <c r="X160" i="2"/>
  <c r="AA160" i="2" s="1"/>
  <c r="W161" i="2"/>
  <c r="Z161" i="2" s="1"/>
  <c r="X161" i="2"/>
  <c r="AA161" i="2" s="1"/>
  <c r="W162" i="2"/>
  <c r="Z162" i="2" s="1"/>
  <c r="X162" i="2"/>
  <c r="AA162" i="2" s="1"/>
  <c r="W163" i="2"/>
  <c r="Z163" i="2" s="1"/>
  <c r="X163" i="2"/>
  <c r="AA163" i="2" s="1"/>
  <c r="W164" i="2"/>
  <c r="Z164" i="2" s="1"/>
  <c r="X164" i="2"/>
  <c r="AA164" i="2" s="1"/>
  <c r="W165" i="2"/>
  <c r="Z165" i="2" s="1"/>
  <c r="X165" i="2"/>
  <c r="AA165" i="2" s="1"/>
  <c r="P132" i="2"/>
  <c r="S132" i="2" s="1"/>
  <c r="Q132" i="2"/>
  <c r="T132" i="2" s="1"/>
  <c r="R132" i="2"/>
  <c r="U132" i="2" s="1"/>
  <c r="P133" i="2"/>
  <c r="S133" i="2" s="1"/>
  <c r="Q133" i="2"/>
  <c r="T133" i="2" s="1"/>
  <c r="R133" i="2"/>
  <c r="U133" i="2" s="1"/>
  <c r="P134" i="2"/>
  <c r="Q134" i="2"/>
  <c r="T134" i="2" s="1"/>
  <c r="R134" i="2"/>
  <c r="U134" i="2" s="1"/>
  <c r="S134" i="2"/>
  <c r="P135" i="2"/>
  <c r="S135" i="2" s="1"/>
  <c r="Q135" i="2"/>
  <c r="T135" i="2" s="1"/>
  <c r="R135" i="2"/>
  <c r="U135" i="2" s="1"/>
  <c r="P136" i="2"/>
  <c r="S136" i="2" s="1"/>
  <c r="Q136" i="2"/>
  <c r="T136" i="2" s="1"/>
  <c r="R136" i="2"/>
  <c r="U136" i="2" s="1"/>
  <c r="P137" i="2"/>
  <c r="S137" i="2" s="1"/>
  <c r="Q137" i="2"/>
  <c r="T137" i="2" s="1"/>
  <c r="R137" i="2"/>
  <c r="U137" i="2" s="1"/>
  <c r="P138" i="2"/>
  <c r="S138" i="2" s="1"/>
  <c r="Q138" i="2"/>
  <c r="T138" i="2" s="1"/>
  <c r="R138" i="2"/>
  <c r="U138" i="2" s="1"/>
  <c r="P139" i="2"/>
  <c r="S139" i="2" s="1"/>
  <c r="Q139" i="2"/>
  <c r="T139" i="2" s="1"/>
  <c r="R139" i="2"/>
  <c r="U139" i="2" s="1"/>
  <c r="P140" i="2"/>
  <c r="S140" i="2" s="1"/>
  <c r="Q140" i="2"/>
  <c r="T140" i="2" s="1"/>
  <c r="R140" i="2"/>
  <c r="U140" i="2" s="1"/>
  <c r="P141" i="2"/>
  <c r="S141" i="2" s="1"/>
  <c r="Q141" i="2"/>
  <c r="T141" i="2" s="1"/>
  <c r="R141" i="2"/>
  <c r="U141" i="2" s="1"/>
  <c r="P142" i="2"/>
  <c r="S142" i="2" s="1"/>
  <c r="Q142" i="2"/>
  <c r="T142" i="2" s="1"/>
  <c r="R142" i="2"/>
  <c r="U142" i="2" s="1"/>
  <c r="P143" i="2"/>
  <c r="S143" i="2" s="1"/>
  <c r="Q143" i="2"/>
  <c r="T143" i="2" s="1"/>
  <c r="R143" i="2"/>
  <c r="U143" i="2"/>
  <c r="P144" i="2"/>
  <c r="S144" i="2" s="1"/>
  <c r="Q144" i="2"/>
  <c r="R144" i="2"/>
  <c r="U144" i="2" s="1"/>
  <c r="T144" i="2"/>
  <c r="P145" i="2"/>
  <c r="S145" i="2" s="1"/>
  <c r="Q145" i="2"/>
  <c r="T145" i="2" s="1"/>
  <c r="R145" i="2"/>
  <c r="U145" i="2" s="1"/>
  <c r="P146" i="2"/>
  <c r="S146" i="2" s="1"/>
  <c r="Q146" i="2"/>
  <c r="T146" i="2" s="1"/>
  <c r="R146" i="2"/>
  <c r="U146" i="2" s="1"/>
  <c r="P147" i="2"/>
  <c r="S147" i="2" s="1"/>
  <c r="Q147" i="2"/>
  <c r="R147" i="2"/>
  <c r="T147" i="2"/>
  <c r="U147" i="2"/>
  <c r="P148" i="2"/>
  <c r="S148" i="2" s="1"/>
  <c r="Q148" i="2"/>
  <c r="T148" i="2" s="1"/>
  <c r="R148" i="2"/>
  <c r="U148" i="2" s="1"/>
  <c r="P149" i="2"/>
  <c r="S149" i="2" s="1"/>
  <c r="Q149" i="2"/>
  <c r="T149" i="2" s="1"/>
  <c r="R149" i="2"/>
  <c r="U149" i="2" s="1"/>
  <c r="P150" i="2"/>
  <c r="Q150" i="2"/>
  <c r="T150" i="2" s="1"/>
  <c r="R150" i="2"/>
  <c r="U150" i="2" s="1"/>
  <c r="S150" i="2"/>
  <c r="P151" i="2"/>
  <c r="S151" i="2" s="1"/>
  <c r="Q151" i="2"/>
  <c r="R151" i="2"/>
  <c r="U151" i="2" s="1"/>
  <c r="T151" i="2"/>
  <c r="P152" i="2"/>
  <c r="S152" i="2" s="1"/>
  <c r="Q152" i="2"/>
  <c r="T152" i="2" s="1"/>
  <c r="R152" i="2"/>
  <c r="U152" i="2" s="1"/>
  <c r="P153" i="2"/>
  <c r="S153" i="2" s="1"/>
  <c r="Q153" i="2"/>
  <c r="T153" i="2" s="1"/>
  <c r="R153" i="2"/>
  <c r="U153" i="2" s="1"/>
  <c r="P154" i="2"/>
  <c r="Q154" i="2"/>
  <c r="R154" i="2"/>
  <c r="U154" i="2" s="1"/>
  <c r="S154" i="2"/>
  <c r="T154" i="2"/>
  <c r="P155" i="2"/>
  <c r="S155" i="2" s="1"/>
  <c r="Q155" i="2"/>
  <c r="T155" i="2" s="1"/>
  <c r="R155" i="2"/>
  <c r="U155" i="2" s="1"/>
  <c r="P156" i="2"/>
  <c r="S156" i="2" s="1"/>
  <c r="Q156" i="2"/>
  <c r="T156" i="2" s="1"/>
  <c r="R156" i="2"/>
  <c r="U156" i="2" s="1"/>
  <c r="P157" i="2"/>
  <c r="S157" i="2" s="1"/>
  <c r="Q157" i="2"/>
  <c r="T157" i="2" s="1"/>
  <c r="R157" i="2"/>
  <c r="U157" i="2" s="1"/>
  <c r="P158" i="2"/>
  <c r="Q158" i="2"/>
  <c r="T158" i="2" s="1"/>
  <c r="R158" i="2"/>
  <c r="U158" i="2" s="1"/>
  <c r="S158" i="2"/>
  <c r="P159" i="2"/>
  <c r="S159" i="2" s="1"/>
  <c r="Q159" i="2"/>
  <c r="T159" i="2" s="1"/>
  <c r="R159" i="2"/>
  <c r="U159" i="2" s="1"/>
  <c r="P160" i="2"/>
  <c r="S160" i="2" s="1"/>
  <c r="Q160" i="2"/>
  <c r="T160" i="2" s="1"/>
  <c r="R160" i="2"/>
  <c r="U160" i="2" s="1"/>
  <c r="P161" i="2"/>
  <c r="S161" i="2" s="1"/>
  <c r="Q161" i="2"/>
  <c r="T161" i="2" s="1"/>
  <c r="R161" i="2"/>
  <c r="U161" i="2" s="1"/>
  <c r="P162" i="2"/>
  <c r="S162" i="2" s="1"/>
  <c r="Q162" i="2"/>
  <c r="T162" i="2" s="1"/>
  <c r="R162" i="2"/>
  <c r="U162" i="2" s="1"/>
  <c r="P163" i="2"/>
  <c r="S163" i="2" s="1"/>
  <c r="Q163" i="2"/>
  <c r="R163" i="2"/>
  <c r="U163" i="2" s="1"/>
  <c r="T163" i="2"/>
  <c r="P164" i="2"/>
  <c r="S164" i="2" s="1"/>
  <c r="Q164" i="2"/>
  <c r="R164" i="2"/>
  <c r="U164" i="2" s="1"/>
  <c r="T164" i="2"/>
  <c r="P165" i="2"/>
  <c r="S165" i="2" s="1"/>
  <c r="Q165" i="2"/>
  <c r="T165" i="2" s="1"/>
  <c r="R165" i="2"/>
  <c r="U165" i="2" s="1"/>
  <c r="L9" i="1" l="1"/>
  <c r="R25" i="2"/>
  <c r="U25" i="2" s="1"/>
  <c r="R34" i="2"/>
  <c r="U34" i="2" s="1"/>
  <c r="R47" i="2"/>
  <c r="U47" i="2" s="1"/>
  <c r="R57" i="2"/>
  <c r="U57" i="2" s="1"/>
  <c r="R66" i="2"/>
  <c r="U66" i="2" s="1"/>
  <c r="R79" i="2"/>
  <c r="U79" i="2" s="1"/>
  <c r="R89" i="2"/>
  <c r="U89" i="2" s="1"/>
  <c r="R98" i="2"/>
  <c r="U98" i="2" s="1"/>
  <c r="R111" i="2"/>
  <c r="U111" i="2" s="1"/>
  <c r="R121" i="2"/>
  <c r="U121" i="2" s="1"/>
  <c r="R130" i="2"/>
  <c r="U130" i="2" s="1"/>
  <c r="F7" i="1"/>
  <c r="R21" i="2" s="1"/>
  <c r="U21" i="2" s="1"/>
  <c r="E7" i="1"/>
  <c r="D7" i="1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Q25" i="2"/>
  <c r="T25" i="2" s="1"/>
  <c r="Q26" i="2"/>
  <c r="T26" i="2" s="1"/>
  <c r="Q27" i="2"/>
  <c r="T27" i="2" s="1"/>
  <c r="Q28" i="2"/>
  <c r="T28" i="2" s="1"/>
  <c r="Q29" i="2"/>
  <c r="T29" i="2" s="1"/>
  <c r="Q30" i="2"/>
  <c r="T30" i="2" s="1"/>
  <c r="Q31" i="2"/>
  <c r="T31" i="2" s="1"/>
  <c r="Q32" i="2"/>
  <c r="T32" i="2" s="1"/>
  <c r="Q33" i="2"/>
  <c r="T33" i="2" s="1"/>
  <c r="Q34" i="2"/>
  <c r="T34" i="2" s="1"/>
  <c r="Q35" i="2"/>
  <c r="T35" i="2" s="1"/>
  <c r="Q36" i="2"/>
  <c r="T36" i="2" s="1"/>
  <c r="Q37" i="2"/>
  <c r="T37" i="2" s="1"/>
  <c r="Q38" i="2"/>
  <c r="T38" i="2" s="1"/>
  <c r="Q39" i="2"/>
  <c r="T39" i="2" s="1"/>
  <c r="Q40" i="2"/>
  <c r="T40" i="2" s="1"/>
  <c r="Q41" i="2"/>
  <c r="T41" i="2" s="1"/>
  <c r="Q42" i="2"/>
  <c r="T42" i="2" s="1"/>
  <c r="Q43" i="2"/>
  <c r="T43" i="2" s="1"/>
  <c r="Q44" i="2"/>
  <c r="T44" i="2" s="1"/>
  <c r="Q45" i="2"/>
  <c r="T45" i="2" s="1"/>
  <c r="Q46" i="2"/>
  <c r="T46" i="2" s="1"/>
  <c r="Q47" i="2"/>
  <c r="T47" i="2" s="1"/>
  <c r="Q48" i="2"/>
  <c r="T48" i="2" s="1"/>
  <c r="Q49" i="2"/>
  <c r="T49" i="2" s="1"/>
  <c r="Q50" i="2"/>
  <c r="T50" i="2" s="1"/>
  <c r="Q51" i="2"/>
  <c r="T51" i="2" s="1"/>
  <c r="Q52" i="2"/>
  <c r="T52" i="2" s="1"/>
  <c r="Q53" i="2"/>
  <c r="T53" i="2" s="1"/>
  <c r="Q54" i="2"/>
  <c r="T54" i="2" s="1"/>
  <c r="Q55" i="2"/>
  <c r="T55" i="2" s="1"/>
  <c r="Q56" i="2"/>
  <c r="T56" i="2" s="1"/>
  <c r="Q57" i="2"/>
  <c r="T57" i="2" s="1"/>
  <c r="Q58" i="2"/>
  <c r="T58" i="2" s="1"/>
  <c r="Q59" i="2"/>
  <c r="T59" i="2" s="1"/>
  <c r="Q60" i="2"/>
  <c r="T60" i="2" s="1"/>
  <c r="Q61" i="2"/>
  <c r="T61" i="2" s="1"/>
  <c r="Q62" i="2"/>
  <c r="T62" i="2" s="1"/>
  <c r="Q63" i="2"/>
  <c r="T63" i="2" s="1"/>
  <c r="Q64" i="2"/>
  <c r="T64" i="2" s="1"/>
  <c r="Q65" i="2"/>
  <c r="T65" i="2" s="1"/>
  <c r="Q66" i="2"/>
  <c r="T66" i="2" s="1"/>
  <c r="Q67" i="2"/>
  <c r="T67" i="2" s="1"/>
  <c r="Q68" i="2"/>
  <c r="T68" i="2" s="1"/>
  <c r="Q69" i="2"/>
  <c r="T69" i="2" s="1"/>
  <c r="Q70" i="2"/>
  <c r="T70" i="2" s="1"/>
  <c r="Q71" i="2"/>
  <c r="T71" i="2" s="1"/>
  <c r="Q72" i="2"/>
  <c r="T72" i="2" s="1"/>
  <c r="Q73" i="2"/>
  <c r="T73" i="2" s="1"/>
  <c r="Q74" i="2"/>
  <c r="T74" i="2" s="1"/>
  <c r="Q75" i="2"/>
  <c r="T75" i="2" s="1"/>
  <c r="Q76" i="2"/>
  <c r="T76" i="2" s="1"/>
  <c r="Q77" i="2"/>
  <c r="T77" i="2" s="1"/>
  <c r="Q78" i="2"/>
  <c r="T78" i="2" s="1"/>
  <c r="Q79" i="2"/>
  <c r="T79" i="2" s="1"/>
  <c r="Q80" i="2"/>
  <c r="T80" i="2" s="1"/>
  <c r="Q81" i="2"/>
  <c r="T81" i="2" s="1"/>
  <c r="Q82" i="2"/>
  <c r="T82" i="2" s="1"/>
  <c r="Q83" i="2"/>
  <c r="T83" i="2" s="1"/>
  <c r="Q84" i="2"/>
  <c r="T84" i="2" s="1"/>
  <c r="Q85" i="2"/>
  <c r="T85" i="2" s="1"/>
  <c r="Q86" i="2"/>
  <c r="T86" i="2" s="1"/>
  <c r="Q87" i="2"/>
  <c r="T87" i="2" s="1"/>
  <c r="Q88" i="2"/>
  <c r="T88" i="2" s="1"/>
  <c r="Q89" i="2"/>
  <c r="T89" i="2" s="1"/>
  <c r="Q90" i="2"/>
  <c r="T90" i="2" s="1"/>
  <c r="Q91" i="2"/>
  <c r="T91" i="2" s="1"/>
  <c r="Q92" i="2"/>
  <c r="T92" i="2" s="1"/>
  <c r="Q93" i="2"/>
  <c r="T93" i="2" s="1"/>
  <c r="Q94" i="2"/>
  <c r="T94" i="2" s="1"/>
  <c r="Q95" i="2"/>
  <c r="T95" i="2" s="1"/>
  <c r="Q96" i="2"/>
  <c r="T96" i="2" s="1"/>
  <c r="Q97" i="2"/>
  <c r="T97" i="2" s="1"/>
  <c r="Q98" i="2"/>
  <c r="T98" i="2" s="1"/>
  <c r="Q99" i="2"/>
  <c r="T99" i="2" s="1"/>
  <c r="Q100" i="2"/>
  <c r="T100" i="2" s="1"/>
  <c r="Q101" i="2"/>
  <c r="T101" i="2" s="1"/>
  <c r="Q102" i="2"/>
  <c r="T102" i="2" s="1"/>
  <c r="Q103" i="2"/>
  <c r="T103" i="2" s="1"/>
  <c r="Q104" i="2"/>
  <c r="T104" i="2" s="1"/>
  <c r="Q105" i="2"/>
  <c r="T105" i="2" s="1"/>
  <c r="Q106" i="2"/>
  <c r="T106" i="2" s="1"/>
  <c r="Q107" i="2"/>
  <c r="T107" i="2" s="1"/>
  <c r="Q108" i="2"/>
  <c r="T108" i="2" s="1"/>
  <c r="Q109" i="2"/>
  <c r="T109" i="2" s="1"/>
  <c r="Q110" i="2"/>
  <c r="T110" i="2" s="1"/>
  <c r="Q111" i="2"/>
  <c r="T111" i="2" s="1"/>
  <c r="Q112" i="2"/>
  <c r="T112" i="2" s="1"/>
  <c r="Q113" i="2"/>
  <c r="T113" i="2" s="1"/>
  <c r="Q114" i="2"/>
  <c r="T114" i="2" s="1"/>
  <c r="Q115" i="2"/>
  <c r="T115" i="2" s="1"/>
  <c r="Q116" i="2"/>
  <c r="T116" i="2" s="1"/>
  <c r="Q117" i="2"/>
  <c r="T117" i="2" s="1"/>
  <c r="Q118" i="2"/>
  <c r="T118" i="2" s="1"/>
  <c r="Q119" i="2"/>
  <c r="T119" i="2" s="1"/>
  <c r="Q120" i="2"/>
  <c r="T120" i="2" s="1"/>
  <c r="Q121" i="2"/>
  <c r="T121" i="2" s="1"/>
  <c r="Q122" i="2"/>
  <c r="T122" i="2" s="1"/>
  <c r="Q123" i="2"/>
  <c r="T123" i="2" s="1"/>
  <c r="Q124" i="2"/>
  <c r="T124" i="2" s="1"/>
  <c r="Q125" i="2"/>
  <c r="T125" i="2" s="1"/>
  <c r="Q126" i="2"/>
  <c r="T126" i="2" s="1"/>
  <c r="Q127" i="2"/>
  <c r="T127" i="2" s="1"/>
  <c r="Q128" i="2"/>
  <c r="T128" i="2" s="1"/>
  <c r="Q129" i="2"/>
  <c r="T129" i="2" s="1"/>
  <c r="Q130" i="2"/>
  <c r="T130" i="2" s="1"/>
  <c r="Q131" i="2"/>
  <c r="T131" i="2" s="1"/>
  <c r="P25" i="2"/>
  <c r="S25" i="2" s="1"/>
  <c r="P26" i="2"/>
  <c r="S26" i="2" s="1"/>
  <c r="P27" i="2"/>
  <c r="S27" i="2" s="1"/>
  <c r="P28" i="2"/>
  <c r="S28" i="2" s="1"/>
  <c r="P29" i="2"/>
  <c r="S29" i="2" s="1"/>
  <c r="P30" i="2"/>
  <c r="S30" i="2" s="1"/>
  <c r="P31" i="2"/>
  <c r="S31" i="2" s="1"/>
  <c r="P32" i="2"/>
  <c r="S32" i="2" s="1"/>
  <c r="P33" i="2"/>
  <c r="S33" i="2" s="1"/>
  <c r="P34" i="2"/>
  <c r="S34" i="2" s="1"/>
  <c r="P35" i="2"/>
  <c r="S35" i="2" s="1"/>
  <c r="P36" i="2"/>
  <c r="S36" i="2" s="1"/>
  <c r="P37" i="2"/>
  <c r="S37" i="2" s="1"/>
  <c r="P38" i="2"/>
  <c r="S38" i="2" s="1"/>
  <c r="P39" i="2"/>
  <c r="S39" i="2" s="1"/>
  <c r="P40" i="2"/>
  <c r="S40" i="2" s="1"/>
  <c r="P41" i="2"/>
  <c r="S41" i="2" s="1"/>
  <c r="P42" i="2"/>
  <c r="S42" i="2" s="1"/>
  <c r="P43" i="2"/>
  <c r="S43" i="2" s="1"/>
  <c r="P44" i="2"/>
  <c r="S44" i="2" s="1"/>
  <c r="P45" i="2"/>
  <c r="S45" i="2" s="1"/>
  <c r="P46" i="2"/>
  <c r="S46" i="2" s="1"/>
  <c r="P47" i="2"/>
  <c r="S47" i="2" s="1"/>
  <c r="P48" i="2"/>
  <c r="S48" i="2" s="1"/>
  <c r="P49" i="2"/>
  <c r="S49" i="2" s="1"/>
  <c r="P50" i="2"/>
  <c r="S50" i="2" s="1"/>
  <c r="P51" i="2"/>
  <c r="S51" i="2" s="1"/>
  <c r="P52" i="2"/>
  <c r="S52" i="2" s="1"/>
  <c r="P53" i="2"/>
  <c r="S53" i="2" s="1"/>
  <c r="P54" i="2"/>
  <c r="S54" i="2" s="1"/>
  <c r="P55" i="2"/>
  <c r="S55" i="2" s="1"/>
  <c r="P56" i="2"/>
  <c r="S56" i="2" s="1"/>
  <c r="P57" i="2"/>
  <c r="S57" i="2" s="1"/>
  <c r="P58" i="2"/>
  <c r="S58" i="2" s="1"/>
  <c r="P59" i="2"/>
  <c r="S59" i="2" s="1"/>
  <c r="P60" i="2"/>
  <c r="S60" i="2" s="1"/>
  <c r="P61" i="2"/>
  <c r="S61" i="2" s="1"/>
  <c r="P62" i="2"/>
  <c r="S62" i="2" s="1"/>
  <c r="P63" i="2"/>
  <c r="S63" i="2" s="1"/>
  <c r="P64" i="2"/>
  <c r="S64" i="2" s="1"/>
  <c r="P65" i="2"/>
  <c r="S65" i="2" s="1"/>
  <c r="P66" i="2"/>
  <c r="S66" i="2" s="1"/>
  <c r="P67" i="2"/>
  <c r="S67" i="2" s="1"/>
  <c r="P68" i="2"/>
  <c r="S68" i="2" s="1"/>
  <c r="P69" i="2"/>
  <c r="S69" i="2" s="1"/>
  <c r="P70" i="2"/>
  <c r="S70" i="2" s="1"/>
  <c r="P71" i="2"/>
  <c r="S71" i="2" s="1"/>
  <c r="P72" i="2"/>
  <c r="S72" i="2" s="1"/>
  <c r="P73" i="2"/>
  <c r="S73" i="2" s="1"/>
  <c r="P74" i="2"/>
  <c r="S74" i="2" s="1"/>
  <c r="P75" i="2"/>
  <c r="S75" i="2" s="1"/>
  <c r="P76" i="2"/>
  <c r="S76" i="2" s="1"/>
  <c r="P77" i="2"/>
  <c r="S77" i="2" s="1"/>
  <c r="P78" i="2"/>
  <c r="S78" i="2" s="1"/>
  <c r="P79" i="2"/>
  <c r="S79" i="2" s="1"/>
  <c r="P80" i="2"/>
  <c r="S80" i="2" s="1"/>
  <c r="P81" i="2"/>
  <c r="S81" i="2" s="1"/>
  <c r="P82" i="2"/>
  <c r="S82" i="2" s="1"/>
  <c r="P83" i="2"/>
  <c r="S83" i="2" s="1"/>
  <c r="P84" i="2"/>
  <c r="S84" i="2" s="1"/>
  <c r="P85" i="2"/>
  <c r="S85" i="2" s="1"/>
  <c r="P86" i="2"/>
  <c r="S86" i="2" s="1"/>
  <c r="P87" i="2"/>
  <c r="S87" i="2" s="1"/>
  <c r="P88" i="2"/>
  <c r="S88" i="2" s="1"/>
  <c r="P89" i="2"/>
  <c r="S89" i="2" s="1"/>
  <c r="P90" i="2"/>
  <c r="S90" i="2" s="1"/>
  <c r="P91" i="2"/>
  <c r="S91" i="2" s="1"/>
  <c r="P92" i="2"/>
  <c r="S92" i="2" s="1"/>
  <c r="P93" i="2"/>
  <c r="S93" i="2" s="1"/>
  <c r="P94" i="2"/>
  <c r="S94" i="2" s="1"/>
  <c r="P95" i="2"/>
  <c r="S95" i="2" s="1"/>
  <c r="P96" i="2"/>
  <c r="S96" i="2" s="1"/>
  <c r="P97" i="2"/>
  <c r="S97" i="2" s="1"/>
  <c r="P98" i="2"/>
  <c r="S98" i="2" s="1"/>
  <c r="P99" i="2"/>
  <c r="S99" i="2" s="1"/>
  <c r="P100" i="2"/>
  <c r="S100" i="2" s="1"/>
  <c r="P101" i="2"/>
  <c r="S101" i="2" s="1"/>
  <c r="P102" i="2"/>
  <c r="S102" i="2" s="1"/>
  <c r="P103" i="2"/>
  <c r="S103" i="2" s="1"/>
  <c r="P104" i="2"/>
  <c r="S104" i="2" s="1"/>
  <c r="P105" i="2"/>
  <c r="S105" i="2" s="1"/>
  <c r="P106" i="2"/>
  <c r="S106" i="2" s="1"/>
  <c r="P107" i="2"/>
  <c r="S107" i="2" s="1"/>
  <c r="P108" i="2"/>
  <c r="S108" i="2" s="1"/>
  <c r="P109" i="2"/>
  <c r="S109" i="2" s="1"/>
  <c r="P110" i="2"/>
  <c r="S110" i="2" s="1"/>
  <c r="P111" i="2"/>
  <c r="S111" i="2" s="1"/>
  <c r="P112" i="2"/>
  <c r="S112" i="2" s="1"/>
  <c r="P113" i="2"/>
  <c r="S113" i="2" s="1"/>
  <c r="P114" i="2"/>
  <c r="S114" i="2" s="1"/>
  <c r="P115" i="2"/>
  <c r="S115" i="2" s="1"/>
  <c r="P116" i="2"/>
  <c r="S116" i="2" s="1"/>
  <c r="P117" i="2"/>
  <c r="S117" i="2" s="1"/>
  <c r="P118" i="2"/>
  <c r="S118" i="2" s="1"/>
  <c r="P119" i="2"/>
  <c r="S119" i="2" s="1"/>
  <c r="P120" i="2"/>
  <c r="S120" i="2" s="1"/>
  <c r="P121" i="2"/>
  <c r="S121" i="2" s="1"/>
  <c r="P122" i="2"/>
  <c r="S122" i="2" s="1"/>
  <c r="P123" i="2"/>
  <c r="S123" i="2" s="1"/>
  <c r="P124" i="2"/>
  <c r="S124" i="2" s="1"/>
  <c r="P125" i="2"/>
  <c r="S125" i="2" s="1"/>
  <c r="P126" i="2"/>
  <c r="S126" i="2" s="1"/>
  <c r="P127" i="2"/>
  <c r="S127" i="2" s="1"/>
  <c r="P128" i="2"/>
  <c r="S128" i="2" s="1"/>
  <c r="P129" i="2"/>
  <c r="S129" i="2" s="1"/>
  <c r="P130" i="2"/>
  <c r="S130" i="2" s="1"/>
  <c r="P131" i="2"/>
  <c r="S131" i="2" s="1"/>
  <c r="Q20" i="2"/>
  <c r="T20" i="2" s="1"/>
  <c r="Q21" i="2"/>
  <c r="T21" i="2" s="1"/>
  <c r="Q22" i="2"/>
  <c r="T22" i="2" s="1"/>
  <c r="Q23" i="2"/>
  <c r="T23" i="2" s="1"/>
  <c r="Q24" i="2"/>
  <c r="T24" i="2" s="1"/>
  <c r="P20" i="2"/>
  <c r="S20" i="2" s="1"/>
  <c r="P21" i="2"/>
  <c r="S21" i="2" s="1"/>
  <c r="P22" i="2"/>
  <c r="S22" i="2" s="1"/>
  <c r="P23" i="2"/>
  <c r="S23" i="2" s="1"/>
  <c r="P24" i="2"/>
  <c r="S24" i="2" s="1"/>
  <c r="Q19" i="2"/>
  <c r="P19" i="2"/>
  <c r="S19" i="2" s="1"/>
  <c r="F5" i="1"/>
  <c r="F6" i="1"/>
  <c r="F4" i="1"/>
  <c r="E5" i="1"/>
  <c r="E6" i="1"/>
  <c r="E4" i="1"/>
  <c r="D12" i="1"/>
  <c r="L13" i="1" l="1"/>
  <c r="M13" i="1" s="1"/>
  <c r="L16" i="1"/>
  <c r="R122" i="2"/>
  <c r="U122" i="2" s="1"/>
  <c r="R103" i="2"/>
  <c r="U103" i="2" s="1"/>
  <c r="R81" i="2"/>
  <c r="U81" i="2" s="1"/>
  <c r="R58" i="2"/>
  <c r="U58" i="2" s="1"/>
  <c r="R39" i="2"/>
  <c r="U39" i="2" s="1"/>
  <c r="R119" i="2"/>
  <c r="U119" i="2" s="1"/>
  <c r="R97" i="2"/>
  <c r="U97" i="2" s="1"/>
  <c r="R74" i="2"/>
  <c r="U74" i="2" s="1"/>
  <c r="R55" i="2"/>
  <c r="U55" i="2" s="1"/>
  <c r="R33" i="2"/>
  <c r="U33" i="2" s="1"/>
  <c r="R114" i="2"/>
  <c r="U114" i="2" s="1"/>
  <c r="R95" i="2"/>
  <c r="U95" i="2" s="1"/>
  <c r="R73" i="2"/>
  <c r="U73" i="2" s="1"/>
  <c r="R50" i="2"/>
  <c r="U50" i="2" s="1"/>
  <c r="R31" i="2"/>
  <c r="U31" i="2" s="1"/>
  <c r="R113" i="2"/>
  <c r="U113" i="2" s="1"/>
  <c r="R90" i="2"/>
  <c r="U90" i="2" s="1"/>
  <c r="R71" i="2"/>
  <c r="U71" i="2" s="1"/>
  <c r="R49" i="2"/>
  <c r="U49" i="2" s="1"/>
  <c r="R26" i="2"/>
  <c r="U26" i="2" s="1"/>
  <c r="R129" i="2"/>
  <c r="U129" i="2" s="1"/>
  <c r="R106" i="2"/>
  <c r="U106" i="2" s="1"/>
  <c r="R87" i="2"/>
  <c r="U87" i="2" s="1"/>
  <c r="R65" i="2"/>
  <c r="U65" i="2" s="1"/>
  <c r="R42" i="2"/>
  <c r="U42" i="2" s="1"/>
  <c r="R23" i="2"/>
  <c r="U23" i="2" s="1"/>
  <c r="R127" i="2"/>
  <c r="U127" i="2" s="1"/>
  <c r="R105" i="2"/>
  <c r="U105" i="2" s="1"/>
  <c r="R82" i="2"/>
  <c r="U82" i="2" s="1"/>
  <c r="R63" i="2"/>
  <c r="U63" i="2" s="1"/>
  <c r="R41" i="2"/>
  <c r="U41" i="2" s="1"/>
  <c r="R19" i="2"/>
  <c r="R124" i="2"/>
  <c r="U124" i="2" s="1"/>
  <c r="R116" i="2"/>
  <c r="U116" i="2" s="1"/>
  <c r="R108" i="2"/>
  <c r="U108" i="2" s="1"/>
  <c r="R100" i="2"/>
  <c r="U100" i="2" s="1"/>
  <c r="R92" i="2"/>
  <c r="U92" i="2" s="1"/>
  <c r="R84" i="2"/>
  <c r="U84" i="2" s="1"/>
  <c r="R76" i="2"/>
  <c r="U76" i="2" s="1"/>
  <c r="R68" i="2"/>
  <c r="U68" i="2" s="1"/>
  <c r="R60" i="2"/>
  <c r="U60" i="2" s="1"/>
  <c r="R52" i="2"/>
  <c r="U52" i="2" s="1"/>
  <c r="R44" i="2"/>
  <c r="U44" i="2" s="1"/>
  <c r="R36" i="2"/>
  <c r="U36" i="2" s="1"/>
  <c r="R28" i="2"/>
  <c r="U28" i="2" s="1"/>
  <c r="R20" i="2"/>
  <c r="U20" i="2" s="1"/>
  <c r="R131" i="2"/>
  <c r="U131" i="2" s="1"/>
  <c r="R123" i="2"/>
  <c r="U123" i="2" s="1"/>
  <c r="R115" i="2"/>
  <c r="U115" i="2" s="1"/>
  <c r="R107" i="2"/>
  <c r="U107" i="2" s="1"/>
  <c r="R99" i="2"/>
  <c r="U99" i="2" s="1"/>
  <c r="R91" i="2"/>
  <c r="U91" i="2" s="1"/>
  <c r="R83" i="2"/>
  <c r="U83" i="2" s="1"/>
  <c r="R75" i="2"/>
  <c r="U75" i="2" s="1"/>
  <c r="R67" i="2"/>
  <c r="U67" i="2" s="1"/>
  <c r="R59" i="2"/>
  <c r="U59" i="2" s="1"/>
  <c r="R51" i="2"/>
  <c r="U51" i="2" s="1"/>
  <c r="R43" i="2"/>
  <c r="U43" i="2" s="1"/>
  <c r="R35" i="2"/>
  <c r="U35" i="2" s="1"/>
  <c r="R27" i="2"/>
  <c r="U27" i="2" s="1"/>
  <c r="R128" i="2"/>
  <c r="U128" i="2" s="1"/>
  <c r="R120" i="2"/>
  <c r="U120" i="2" s="1"/>
  <c r="R112" i="2"/>
  <c r="U112" i="2" s="1"/>
  <c r="R104" i="2"/>
  <c r="U104" i="2" s="1"/>
  <c r="R96" i="2"/>
  <c r="U96" i="2" s="1"/>
  <c r="R88" i="2"/>
  <c r="U88" i="2" s="1"/>
  <c r="R80" i="2"/>
  <c r="U80" i="2" s="1"/>
  <c r="R72" i="2"/>
  <c r="U72" i="2" s="1"/>
  <c r="R64" i="2"/>
  <c r="U64" i="2" s="1"/>
  <c r="R56" i="2"/>
  <c r="U56" i="2" s="1"/>
  <c r="R48" i="2"/>
  <c r="U48" i="2" s="1"/>
  <c r="R40" i="2"/>
  <c r="U40" i="2" s="1"/>
  <c r="R32" i="2"/>
  <c r="U32" i="2" s="1"/>
  <c r="R24" i="2"/>
  <c r="U24" i="2" s="1"/>
  <c r="R126" i="2"/>
  <c r="U126" i="2" s="1"/>
  <c r="R118" i="2"/>
  <c r="U118" i="2" s="1"/>
  <c r="R110" i="2"/>
  <c r="U110" i="2" s="1"/>
  <c r="R102" i="2"/>
  <c r="U102" i="2" s="1"/>
  <c r="R94" i="2"/>
  <c r="U94" i="2" s="1"/>
  <c r="R86" i="2"/>
  <c r="U86" i="2" s="1"/>
  <c r="R78" i="2"/>
  <c r="U78" i="2" s="1"/>
  <c r="R70" i="2"/>
  <c r="U70" i="2" s="1"/>
  <c r="R62" i="2"/>
  <c r="U62" i="2" s="1"/>
  <c r="R54" i="2"/>
  <c r="U54" i="2" s="1"/>
  <c r="R46" i="2"/>
  <c r="U46" i="2" s="1"/>
  <c r="R38" i="2"/>
  <c r="U38" i="2" s="1"/>
  <c r="R30" i="2"/>
  <c r="U30" i="2" s="1"/>
  <c r="R22" i="2"/>
  <c r="U22" i="2" s="1"/>
  <c r="R125" i="2"/>
  <c r="U125" i="2" s="1"/>
  <c r="R117" i="2"/>
  <c r="U117" i="2" s="1"/>
  <c r="R109" i="2"/>
  <c r="U109" i="2" s="1"/>
  <c r="R101" i="2"/>
  <c r="U101" i="2" s="1"/>
  <c r="R93" i="2"/>
  <c r="U93" i="2" s="1"/>
  <c r="R85" i="2"/>
  <c r="U85" i="2" s="1"/>
  <c r="R77" i="2"/>
  <c r="U77" i="2" s="1"/>
  <c r="R69" i="2"/>
  <c r="U69" i="2" s="1"/>
  <c r="R61" i="2"/>
  <c r="U61" i="2" s="1"/>
  <c r="R53" i="2"/>
  <c r="U53" i="2" s="1"/>
  <c r="R45" i="2"/>
  <c r="U45" i="2" s="1"/>
  <c r="R37" i="2"/>
  <c r="U37" i="2" s="1"/>
  <c r="R29" i="2"/>
  <c r="U29" i="2" s="1"/>
  <c r="M16" i="1"/>
  <c r="U19" i="2"/>
  <c r="M12" i="1"/>
  <c r="L12" i="1"/>
  <c r="T19" i="2"/>
  <c r="L17" i="1" s="1"/>
  <c r="M17" i="1" s="1"/>
  <c r="X53" i="2"/>
  <c r="AA53" i="2" s="1"/>
  <c r="W53" i="2"/>
  <c r="Z53" i="2" s="1"/>
  <c r="X52" i="2"/>
  <c r="AA52" i="2" s="1"/>
  <c r="W52" i="2"/>
  <c r="Z52" i="2" s="1"/>
  <c r="X51" i="2"/>
  <c r="AA51" i="2" s="1"/>
  <c r="W51" i="2"/>
  <c r="Z51" i="2" s="1"/>
  <c r="X50" i="2"/>
  <c r="AA50" i="2" s="1"/>
  <c r="Z50" i="2"/>
  <c r="X49" i="2"/>
  <c r="AA49" i="2" s="1"/>
  <c r="Z49" i="2"/>
  <c r="X48" i="2"/>
  <c r="AA48" i="2" s="1"/>
  <c r="Z48" i="2"/>
  <c r="X47" i="2"/>
  <c r="AA47" i="2" s="1"/>
  <c r="Z47" i="2"/>
  <c r="X46" i="2"/>
  <c r="AA46" i="2" s="1"/>
  <c r="Z46" i="2"/>
  <c r="X45" i="2"/>
  <c r="AA45" i="2" s="1"/>
  <c r="Z45" i="2"/>
  <c r="X44" i="2"/>
  <c r="AA44" i="2" s="1"/>
  <c r="Z44" i="2"/>
  <c r="X43" i="2"/>
  <c r="AA43" i="2" s="1"/>
  <c r="Z43" i="2"/>
  <c r="X42" i="2"/>
  <c r="AA42" i="2" s="1"/>
  <c r="Z42" i="2"/>
  <c r="X41" i="2"/>
  <c r="AA41" i="2" s="1"/>
  <c r="Z41" i="2"/>
  <c r="X40" i="2"/>
  <c r="AA40" i="2" s="1"/>
  <c r="Z40" i="2"/>
  <c r="X39" i="2"/>
  <c r="AA39" i="2" s="1"/>
  <c r="Z39" i="2"/>
  <c r="X38" i="2"/>
  <c r="AA38" i="2" s="1"/>
  <c r="Z38" i="2"/>
  <c r="X37" i="2"/>
  <c r="AA37" i="2" s="1"/>
  <c r="Z37" i="2"/>
  <c r="X36" i="2"/>
  <c r="AA36" i="2" s="1"/>
  <c r="Z36" i="2"/>
  <c r="X35" i="2"/>
  <c r="AA35" i="2" s="1"/>
  <c r="Z35" i="2"/>
  <c r="X34" i="2"/>
  <c r="AA34" i="2" s="1"/>
  <c r="Z34" i="2"/>
  <c r="X33" i="2"/>
  <c r="AA33" i="2" s="1"/>
  <c r="Z33" i="2"/>
  <c r="X32" i="2"/>
  <c r="AA32" i="2" s="1"/>
  <c r="Z32" i="2"/>
  <c r="X31" i="2"/>
  <c r="AA31" i="2" s="1"/>
  <c r="Z31" i="2"/>
  <c r="X30" i="2"/>
  <c r="AA30" i="2" s="1"/>
  <c r="Z30" i="2"/>
  <c r="X29" i="2"/>
  <c r="AA29" i="2" s="1"/>
  <c r="Z29" i="2"/>
  <c r="X28" i="2"/>
  <c r="AA28" i="2" s="1"/>
  <c r="Z28" i="2"/>
  <c r="X27" i="2"/>
  <c r="AA27" i="2" s="1"/>
  <c r="Z27" i="2"/>
  <c r="X26" i="2"/>
  <c r="AA26" i="2" s="1"/>
  <c r="Z26" i="2"/>
  <c r="X25" i="2"/>
  <c r="AA25" i="2" s="1"/>
  <c r="Z25" i="2"/>
  <c r="X24" i="2"/>
  <c r="AA24" i="2" s="1"/>
  <c r="Z24" i="2"/>
  <c r="X23" i="2"/>
  <c r="AA23" i="2" s="1"/>
  <c r="Z23" i="2"/>
  <c r="X22" i="2"/>
  <c r="AA22" i="2" s="1"/>
  <c r="Z22" i="2"/>
  <c r="X21" i="2"/>
  <c r="AA21" i="2" s="1"/>
  <c r="Z21" i="2"/>
  <c r="X20" i="2"/>
  <c r="AA20" i="2" s="1"/>
  <c r="Z20" i="2"/>
  <c r="X19" i="2"/>
  <c r="AA19" i="2" s="1"/>
  <c r="Z19" i="2"/>
  <c r="K4" i="1" l="1"/>
  <c r="J4" i="1"/>
  <c r="M19" i="1"/>
  <c r="L20" i="1"/>
  <c r="M20" i="1" s="1"/>
  <c r="L19" i="1"/>
  <c r="D5" i="1"/>
  <c r="D6" i="1"/>
  <c r="D4" i="1"/>
</calcChain>
</file>

<file path=xl/sharedStrings.xml><?xml version="1.0" encoding="utf-8"?>
<sst xmlns="http://schemas.openxmlformats.org/spreadsheetml/2006/main" count="555" uniqueCount="204">
  <si>
    <t>Plug</t>
  </si>
  <si>
    <t>Max</t>
  </si>
  <si>
    <t>Min</t>
  </si>
  <si>
    <t>Base</t>
  </si>
  <si>
    <t>Wombo</t>
  </si>
  <si>
    <t>Triplite</t>
  </si>
  <si>
    <t>Non-wombo</t>
  </si>
  <si>
    <t>Huawei</t>
  </si>
  <si>
    <t>PB rig white</t>
  </si>
  <si>
    <t>DoIt extension</t>
  </si>
  <si>
    <t>Cui Inc</t>
  </si>
  <si>
    <t>Orange extension</t>
  </si>
  <si>
    <t>White amazon</t>
  </si>
  <si>
    <t>White apple</t>
  </si>
  <si>
    <t>Belkin</t>
  </si>
  <si>
    <t>Head fan</t>
  </si>
  <si>
    <t>Apple rounded big</t>
  </si>
  <si>
    <t>White extension</t>
  </si>
  <si>
    <t>Router (tool)</t>
  </si>
  <si>
    <t>Macbook</t>
  </si>
  <si>
    <t>Wemo3</t>
  </si>
  <si>
    <t>Long from Pat</t>
  </si>
  <si>
    <t>Lamp on my desk</t>
  </si>
  <si>
    <t>Hot glue gun</t>
  </si>
  <si>
    <t>Will's humidifier</t>
  </si>
  <si>
    <t>UM Microwave</t>
  </si>
  <si>
    <t>UM Toaster</t>
  </si>
  <si>
    <t>UM box fan</t>
  </si>
  <si>
    <t>4644 fridge</t>
  </si>
  <si>
    <t>4644 thing</t>
  </si>
  <si>
    <t>Alairs Health</t>
  </si>
  <si>
    <t>SPQR hot glue</t>
  </si>
  <si>
    <t>AdaptorTec</t>
  </si>
  <si>
    <t>Hospina</t>
  </si>
  <si>
    <t>SPQR random cord</t>
  </si>
  <si>
    <t>SPQR lamp</t>
  </si>
  <si>
    <t>SPQR cable</t>
  </si>
  <si>
    <t>SPQR brown folded</t>
  </si>
  <si>
    <t>SPQR strip folded</t>
  </si>
  <si>
    <t>Max depth</t>
  </si>
  <si>
    <t>Narrowest</t>
  </si>
  <si>
    <t>Widest</t>
  </si>
  <si>
    <t>Min depth</t>
  </si>
  <si>
    <t>Pin Base</t>
  </si>
  <si>
    <t>Cutout depth</t>
  </si>
  <si>
    <t>Pin Length (in)</t>
  </si>
  <si>
    <t>Min compression</t>
  </si>
  <si>
    <t>Max compression</t>
  </si>
  <si>
    <t>Variant</t>
  </si>
  <si>
    <t>Pin base</t>
  </si>
  <si>
    <t>Cutout depth (mil)</t>
  </si>
  <si>
    <t>Cutout Range (mil)</t>
  </si>
  <si>
    <t>Source</t>
  </si>
  <si>
    <t>Room (opt)</t>
  </si>
  <si>
    <t>UM Kitchen</t>
  </si>
  <si>
    <t>UM 4464</t>
  </si>
  <si>
    <t>UM Lab 11</t>
  </si>
  <si>
    <t>UM 4644</t>
  </si>
  <si>
    <t>SPQR</t>
  </si>
  <si>
    <t>Sam's Apt.</t>
  </si>
  <si>
    <t>Living room</t>
  </si>
  <si>
    <t>Old surge strip</t>
  </si>
  <si>
    <t>Outside Measurements</t>
  </si>
  <si>
    <t>Prongs</t>
  </si>
  <si>
    <t>Inside Measurements</t>
  </si>
  <si>
    <t>N</t>
  </si>
  <si>
    <t>Lamp cord</t>
  </si>
  <si>
    <t>Holly's comp charger</t>
  </si>
  <si>
    <t>Happy light</t>
  </si>
  <si>
    <t>Old brown extension</t>
  </si>
  <si>
    <t>Bin range</t>
  </si>
  <si>
    <t>Bin</t>
  </si>
  <si>
    <t>More</t>
  </si>
  <si>
    <t>Frequency</t>
  </si>
  <si>
    <t>Lamp1 (no reading)</t>
  </si>
  <si>
    <t>Lamp2</t>
  </si>
  <si>
    <t>Brown ext. on lamps</t>
  </si>
  <si>
    <t>Kitchen</t>
  </si>
  <si>
    <t>Small fryer</t>
  </si>
  <si>
    <t>Toaster</t>
  </si>
  <si>
    <t>Keurig</t>
  </si>
  <si>
    <t>Mini cuisinart</t>
  </si>
  <si>
    <t>Microwave</t>
  </si>
  <si>
    <t>Fridge</t>
  </si>
  <si>
    <t>Master</t>
  </si>
  <si>
    <t>Roomba</t>
  </si>
  <si>
    <t>Box fan</t>
  </si>
  <si>
    <t>Humidifier</t>
  </si>
  <si>
    <t>Sam's charger</t>
  </si>
  <si>
    <t>Holly's charger</t>
  </si>
  <si>
    <t>Lamp</t>
  </si>
  <si>
    <t>Bedside lamp</t>
  </si>
  <si>
    <t>Holly's other charger</t>
  </si>
  <si>
    <t>Guest</t>
  </si>
  <si>
    <t>LG USB</t>
  </si>
  <si>
    <t>Y</t>
  </si>
  <si>
    <t>Shredder</t>
  </si>
  <si>
    <t>Mini speakers</t>
  </si>
  <si>
    <t>Aero Ulta</t>
  </si>
  <si>
    <t>Desk lamp</t>
  </si>
  <si>
    <t>3 prong power</t>
  </si>
  <si>
    <t>Powered USB hub</t>
  </si>
  <si>
    <t>Outside base</t>
  </si>
  <si>
    <t>Inside base</t>
  </si>
  <si>
    <t>Orange 3-splitter</t>
  </si>
  <si>
    <t>Energy bridge</t>
  </si>
  <si>
    <t>Cable box</t>
  </si>
  <si>
    <t>Logitech amp</t>
  </si>
  <si>
    <t>Apple TV</t>
  </si>
  <si>
    <t>Toshiba TV</t>
  </si>
  <si>
    <t>Xbox One</t>
  </si>
  <si>
    <t>Logitech harmony One</t>
  </si>
  <si>
    <t>Porch</t>
  </si>
  <si>
    <t>Electric smoker</t>
  </si>
  <si>
    <t>Smoker extension</t>
  </si>
  <si>
    <t>New printer</t>
  </si>
  <si>
    <t>Old printer</t>
  </si>
  <si>
    <t>Bathrooms</t>
  </si>
  <si>
    <t>Curling iron</t>
  </si>
  <si>
    <t>Hair dryer</t>
  </si>
  <si>
    <t>Clock</t>
  </si>
  <si>
    <t>Aero 7</t>
  </si>
  <si>
    <t>Sewing machine</t>
  </si>
  <si>
    <t>Holly's old computer</t>
  </si>
  <si>
    <t>HTC USB charger</t>
  </si>
  <si>
    <t>Small apple charger</t>
  </si>
  <si>
    <t>Floor lamp</t>
  </si>
  <si>
    <t>Knife sharpener</t>
  </si>
  <si>
    <t>Big cuisinart</t>
  </si>
  <si>
    <t>Hand blender</t>
  </si>
  <si>
    <t>Ice cream maker</t>
  </si>
  <si>
    <t>Stand blender</t>
  </si>
  <si>
    <t>Big croc pot</t>
  </si>
  <si>
    <t>Small croc pot</t>
  </si>
  <si>
    <t>Hand mixer</t>
  </si>
  <si>
    <t>Big Fryer</t>
  </si>
  <si>
    <t>Other</t>
  </si>
  <si>
    <t>Stand up fan</t>
  </si>
  <si>
    <t>Vacuum</t>
  </si>
  <si>
    <t>Waffle maker</t>
  </si>
  <si>
    <t>Stand mixer</t>
  </si>
  <si>
    <t>Juicer</t>
  </si>
  <si>
    <t>Craftsman drill charger</t>
  </si>
  <si>
    <t>Hot air gun</t>
  </si>
  <si>
    <t>Cell phone charger</t>
  </si>
  <si>
    <t>Surge protector</t>
  </si>
  <si>
    <t>Modem</t>
  </si>
  <si>
    <t>Surge strip #1</t>
  </si>
  <si>
    <t>Surge strip #2</t>
  </si>
  <si>
    <t>Max Comp.</t>
  </si>
  <si>
    <t>Min Comp.</t>
  </si>
  <si>
    <t>Span Values</t>
  </si>
  <si>
    <t>Pin Body (in)</t>
  </si>
  <si>
    <t>Var 3</t>
  </si>
  <si>
    <t>Var 4</t>
  </si>
  <si>
    <t>Model: Vars OK</t>
  </si>
  <si>
    <t>Model: Vars Close</t>
  </si>
  <si>
    <t>Close factor (in)</t>
  </si>
  <si>
    <t>Yes/Are</t>
  </si>
  <si>
    <t>No/Not</t>
  </si>
  <si>
    <t>Devices that work on the #4 model:</t>
  </si>
  <si>
    <t>Devices that work on the #3 model:</t>
  </si>
  <si>
    <t>Devices that work really great on #3</t>
  </si>
  <si>
    <t>Wart</t>
  </si>
  <si>
    <t>Devices that work really great on #4</t>
  </si>
  <si>
    <t>New (5)</t>
  </si>
  <si>
    <t>Var 5</t>
  </si>
  <si>
    <t>Total Devices</t>
  </si>
  <si>
    <t>Devices that work really great on #5:</t>
  </si>
  <si>
    <t>Devices that work on the #5 model:</t>
  </si>
  <si>
    <t>BBB 4901</t>
  </si>
  <si>
    <t>Belkin Power Strip</t>
  </si>
  <si>
    <t>Projector</t>
  </si>
  <si>
    <t>1929 Plymouth</t>
  </si>
  <si>
    <t>Rice Cooker</t>
  </si>
  <si>
    <t>Sony AC Adapter</t>
  </si>
  <si>
    <t>Macbook Charger</t>
  </si>
  <si>
    <t>Stand Mixer</t>
  </si>
  <si>
    <t>Tall Lamp</t>
  </si>
  <si>
    <t>Left Power Strip</t>
  </si>
  <si>
    <t>Blu Charger</t>
  </si>
  <si>
    <t>Chromecast</t>
  </si>
  <si>
    <t>Gamecube</t>
  </si>
  <si>
    <t>TV</t>
  </si>
  <si>
    <t>External HD</t>
  </si>
  <si>
    <t>Sound Adapter</t>
  </si>
  <si>
    <t>Right Power Strip</t>
  </si>
  <si>
    <t>Cable Modem</t>
  </si>
  <si>
    <t>WiFi Router</t>
  </si>
  <si>
    <t>Speakers</t>
  </si>
  <si>
    <t>Monitor</t>
  </si>
  <si>
    <t>Computer</t>
  </si>
  <si>
    <t>Phone Charger</t>
  </si>
  <si>
    <t>Desk Lamp</t>
  </si>
  <si>
    <t>Alarm Clock</t>
  </si>
  <si>
    <t>Wemo Hub</t>
  </si>
  <si>
    <t>Iron</t>
  </si>
  <si>
    <t>Trimmer</t>
  </si>
  <si>
    <t>Shaver</t>
  </si>
  <si>
    <t>Extension Cord</t>
  </si>
  <si>
    <t>Gold Lamp</t>
  </si>
  <si>
    <t>Slow Cooker</t>
  </si>
  <si>
    <t>OLD DATA</t>
  </si>
  <si>
    <t>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</si>
</sst>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/>
    <xf numFmtId="0" fontId="1" fillId="0" borderId="0" xfId="0" applyFont="1" applyFill="1" applyBorder="1" applyAlignment="1">
      <alignment horizontal="center"/>
    </xf>
    <xf numFmtId="0" fontId="2" fillId="0" borderId="0" xfId="0" applyFont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3" xfId="0" applyBorder="1" applyAlignment="1">
      <alignment horizontal="right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13" xfId="0" applyFill="1" applyBorder="1" applyAlignment="1"/>
    <xf numFmtId="0" fontId="1" fillId="0" borderId="1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5" xfId="0" applyFill="1" applyBorder="1"/>
    <xf numFmtId="0" fontId="0" fillId="0" borderId="11" xfId="0" applyBorder="1"/>
    <xf numFmtId="0" fontId="0" fillId="0" borderId="6" xfId="0" applyBorder="1" applyAlignment="1">
      <alignment horizontal="right"/>
    </xf>
    <xf numFmtId="0" fontId="0" fillId="0" borderId="7" xfId="0" applyFill="1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3" xfId="0" applyBorder="1"/>
    <xf numFmtId="0" fontId="0" fillId="0" borderId="20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2" fillId="2" borderId="0" xfId="0" applyFont="1" applyFill="1"/>
    <xf numFmtId="0" fontId="0" fillId="3" borderId="1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3" borderId="0" xfId="0" applyFill="1"/>
    <xf numFmtId="0" fontId="0" fillId="3" borderId="0" xfId="0" applyNumberFormat="1" applyFill="1" applyBorder="1" applyAlignment="1"/>
    <xf numFmtId="0" fontId="0" fillId="3" borderId="0" xfId="0" applyFill="1" applyBorder="1" applyAlignment="1"/>
    <xf numFmtId="0" fontId="0" fillId="3" borderId="13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Inside and Outside Base Span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Data!$AF$17</c:f>
              <c:strCache>
                <c:ptCount val="1"/>
                <c:pt idx="0">
                  <c:v>Outside base</c:v>
                </c:pt>
              </c:strCache>
            </c:strRef>
          </c:tx>
          <c:invertIfNegative val="0"/>
          <c:cat>
            <c:numRef>
              <c:f>Data!$AC$20:$AC$51</c:f>
              <c:numCache>
                <c:formatCode>General</c:formatCode>
                <c:ptCount val="32"/>
                <c:pt idx="0">
                  <c:v>0.41</c:v>
                </c:pt>
                <c:pt idx="1">
                  <c:v>0.41499999999999998</c:v>
                </c:pt>
                <c:pt idx="2">
                  <c:v>0.42</c:v>
                </c:pt>
                <c:pt idx="3">
                  <c:v>0.42499999999999999</c:v>
                </c:pt>
                <c:pt idx="4">
                  <c:v>0.43</c:v>
                </c:pt>
                <c:pt idx="5">
                  <c:v>0.435</c:v>
                </c:pt>
                <c:pt idx="6">
                  <c:v>0.44</c:v>
                </c:pt>
                <c:pt idx="7">
                  <c:v>0.44500000000000001</c:v>
                </c:pt>
                <c:pt idx="8">
                  <c:v>0.45</c:v>
                </c:pt>
                <c:pt idx="9">
                  <c:v>0.45500000000000002</c:v>
                </c:pt>
                <c:pt idx="10">
                  <c:v>0.46</c:v>
                </c:pt>
                <c:pt idx="11">
                  <c:v>0.46500000000000002</c:v>
                </c:pt>
                <c:pt idx="12">
                  <c:v>0.47</c:v>
                </c:pt>
                <c:pt idx="13">
                  <c:v>0.47499999999999998</c:v>
                </c:pt>
                <c:pt idx="14">
                  <c:v>0.48</c:v>
                </c:pt>
                <c:pt idx="15">
                  <c:v>0.48499999999999999</c:v>
                </c:pt>
                <c:pt idx="16">
                  <c:v>0.51</c:v>
                </c:pt>
                <c:pt idx="17">
                  <c:v>0.51500000000000001</c:v>
                </c:pt>
                <c:pt idx="18">
                  <c:v>0.52</c:v>
                </c:pt>
                <c:pt idx="19">
                  <c:v>0.52500000000000002</c:v>
                </c:pt>
                <c:pt idx="20">
                  <c:v>0.53</c:v>
                </c:pt>
                <c:pt idx="21">
                  <c:v>0.53500000000000003</c:v>
                </c:pt>
                <c:pt idx="22">
                  <c:v>0.54</c:v>
                </c:pt>
                <c:pt idx="23">
                  <c:v>0.54500000000000004</c:v>
                </c:pt>
                <c:pt idx="24">
                  <c:v>0.55000000000000004</c:v>
                </c:pt>
                <c:pt idx="25">
                  <c:v>0.55500000000000005</c:v>
                </c:pt>
                <c:pt idx="26">
                  <c:v>0.56000000000000005</c:v>
                </c:pt>
                <c:pt idx="27">
                  <c:v>0.56499999999999995</c:v>
                </c:pt>
                <c:pt idx="28">
                  <c:v>0.56999999999999995</c:v>
                </c:pt>
                <c:pt idx="29">
                  <c:v>0.57499999999999996</c:v>
                </c:pt>
                <c:pt idx="30">
                  <c:v>0.57999999999999996</c:v>
                </c:pt>
                <c:pt idx="31">
                  <c:v>0.58499999999999996</c:v>
                </c:pt>
              </c:numCache>
            </c:numRef>
          </c:cat>
          <c:val>
            <c:numRef>
              <c:f>Data!$AG$20:$AG$51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6</c:v>
                </c:pt>
                <c:pt idx="23">
                  <c:v>9</c:v>
                </c:pt>
                <c:pt idx="24">
                  <c:v>33</c:v>
                </c:pt>
                <c:pt idx="25">
                  <c:v>52</c:v>
                </c:pt>
                <c:pt idx="26">
                  <c:v>33</c:v>
                </c:pt>
                <c:pt idx="27">
                  <c:v>9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Data!$AC$17</c:f>
              <c:strCache>
                <c:ptCount val="1"/>
                <c:pt idx="0">
                  <c:v>Inside base</c:v>
                </c:pt>
              </c:strCache>
            </c:strRef>
          </c:tx>
          <c:invertIfNegative val="0"/>
          <c:cat>
            <c:numRef>
              <c:f>Data!$AC$20:$AC$51</c:f>
              <c:numCache>
                <c:formatCode>General</c:formatCode>
                <c:ptCount val="32"/>
                <c:pt idx="0">
                  <c:v>0.41</c:v>
                </c:pt>
                <c:pt idx="1">
                  <c:v>0.41499999999999998</c:v>
                </c:pt>
                <c:pt idx="2">
                  <c:v>0.42</c:v>
                </c:pt>
                <c:pt idx="3">
                  <c:v>0.42499999999999999</c:v>
                </c:pt>
                <c:pt idx="4">
                  <c:v>0.43</c:v>
                </c:pt>
                <c:pt idx="5">
                  <c:v>0.435</c:v>
                </c:pt>
                <c:pt idx="6">
                  <c:v>0.44</c:v>
                </c:pt>
                <c:pt idx="7">
                  <c:v>0.44500000000000001</c:v>
                </c:pt>
                <c:pt idx="8">
                  <c:v>0.45</c:v>
                </c:pt>
                <c:pt idx="9">
                  <c:v>0.45500000000000002</c:v>
                </c:pt>
                <c:pt idx="10">
                  <c:v>0.46</c:v>
                </c:pt>
                <c:pt idx="11">
                  <c:v>0.46500000000000002</c:v>
                </c:pt>
                <c:pt idx="12">
                  <c:v>0.47</c:v>
                </c:pt>
                <c:pt idx="13">
                  <c:v>0.47499999999999998</c:v>
                </c:pt>
                <c:pt idx="14">
                  <c:v>0.48</c:v>
                </c:pt>
                <c:pt idx="15">
                  <c:v>0.48499999999999999</c:v>
                </c:pt>
                <c:pt idx="16">
                  <c:v>0.51</c:v>
                </c:pt>
                <c:pt idx="17">
                  <c:v>0.51500000000000001</c:v>
                </c:pt>
                <c:pt idx="18">
                  <c:v>0.52</c:v>
                </c:pt>
                <c:pt idx="19">
                  <c:v>0.52500000000000002</c:v>
                </c:pt>
                <c:pt idx="20">
                  <c:v>0.53</c:v>
                </c:pt>
                <c:pt idx="21">
                  <c:v>0.53500000000000003</c:v>
                </c:pt>
                <c:pt idx="22">
                  <c:v>0.54</c:v>
                </c:pt>
                <c:pt idx="23">
                  <c:v>0.54500000000000004</c:v>
                </c:pt>
                <c:pt idx="24">
                  <c:v>0.55000000000000004</c:v>
                </c:pt>
                <c:pt idx="25">
                  <c:v>0.55500000000000005</c:v>
                </c:pt>
                <c:pt idx="26">
                  <c:v>0.56000000000000005</c:v>
                </c:pt>
                <c:pt idx="27">
                  <c:v>0.56499999999999995</c:v>
                </c:pt>
                <c:pt idx="28">
                  <c:v>0.56999999999999995</c:v>
                </c:pt>
                <c:pt idx="29">
                  <c:v>0.57499999999999996</c:v>
                </c:pt>
                <c:pt idx="30">
                  <c:v>0.57999999999999996</c:v>
                </c:pt>
                <c:pt idx="31">
                  <c:v>0.58499999999999996</c:v>
                </c:pt>
              </c:numCache>
            </c:numRef>
          </c:cat>
          <c:val>
            <c:numRef>
              <c:f>Data!$AD$20:$AD$51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15</c:v>
                </c:pt>
                <c:pt idx="5">
                  <c:v>29</c:v>
                </c:pt>
                <c:pt idx="6">
                  <c:v>43</c:v>
                </c:pt>
                <c:pt idx="7">
                  <c:v>12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737504"/>
        <c:axId val="345741424"/>
      </c:barChart>
      <c:catAx>
        <c:axId val="34573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Span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5741424"/>
        <c:crosses val="autoZero"/>
        <c:auto val="1"/>
        <c:lblAlgn val="ctr"/>
        <c:lblOffset val="100"/>
        <c:noMultiLvlLbl val="0"/>
      </c:catAx>
      <c:valAx>
        <c:axId val="345741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573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76200</xdr:rowOff>
    </xdr:from>
    <xdr:to>
      <xdr:col>8</xdr:col>
      <xdr:colOff>219075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66"/>
  <sheetViews>
    <sheetView workbookViewId="0">
      <selection activeCell="J4" sqref="J4"/>
    </sheetView>
  </sheetViews>
  <sheetFormatPr defaultRowHeight="15" x14ac:dyDescent="0.25"/>
  <cols>
    <col min="1" max="3" width="9.140625" customWidth="1"/>
    <col min="4" max="4" width="12.7109375" bestFit="1" customWidth="1"/>
    <col min="5" max="5" width="10.5703125" bestFit="1" customWidth="1"/>
    <col min="6" max="6" width="10.85546875" bestFit="1" customWidth="1"/>
    <col min="7" max="12" width="9.140625" customWidth="1"/>
  </cols>
  <sheetData>
    <row r="2" spans="2:15" x14ac:dyDescent="0.25">
      <c r="B2" s="1"/>
      <c r="C2" s="2"/>
      <c r="D2" s="10"/>
      <c r="E2" s="43" t="s">
        <v>151</v>
      </c>
      <c r="F2" s="42"/>
      <c r="J2" s="41" t="s">
        <v>51</v>
      </c>
      <c r="K2" s="42"/>
    </row>
    <row r="3" spans="2:15" x14ac:dyDescent="0.25">
      <c r="B3" s="4" t="s">
        <v>48</v>
      </c>
      <c r="C3" s="5" t="s">
        <v>49</v>
      </c>
      <c r="D3" s="16" t="s">
        <v>44</v>
      </c>
      <c r="E3" s="27" t="s">
        <v>150</v>
      </c>
      <c r="F3" s="29" t="s">
        <v>149</v>
      </c>
      <c r="J3" s="4" t="s">
        <v>2</v>
      </c>
      <c r="K3" s="6" t="s">
        <v>1</v>
      </c>
    </row>
    <row r="4" spans="2:15" x14ac:dyDescent="0.25">
      <c r="B4" s="4">
        <v>2</v>
      </c>
      <c r="C4" s="5">
        <v>0.378</v>
      </c>
      <c r="D4" s="14">
        <f>C4-0.29</f>
        <v>8.8000000000000023E-2</v>
      </c>
      <c r="E4" s="5">
        <f>2*(C4-(D$9-D$10))</f>
        <v>0.56000000000000005</v>
      </c>
      <c r="F4" s="6">
        <f>2*(C4-(D$9-D$11))</f>
        <v>0.60399999999999998</v>
      </c>
      <c r="J4" s="7">
        <f>MAX(Data!AA19:AA1000)</f>
        <v>76.000000000000014</v>
      </c>
      <c r="K4" s="9">
        <f>MIN(Data!Z19:Z1000)</f>
        <v>67.500000000000057</v>
      </c>
    </row>
    <row r="5" spans="2:15" x14ac:dyDescent="0.25">
      <c r="B5" s="4">
        <v>3</v>
      </c>
      <c r="C5" s="5">
        <v>0.378</v>
      </c>
      <c r="D5" s="14">
        <f>C5-0.29</f>
        <v>8.8000000000000023E-2</v>
      </c>
      <c r="E5" s="5">
        <f t="shared" ref="E5:E7" si="0">2*(C5-(D$9-D$10))</f>
        <v>0.56000000000000005</v>
      </c>
      <c r="F5" s="6">
        <f t="shared" ref="F5:F7" si="1">2*(C5-(D$9-D$11))</f>
        <v>0.60399999999999998</v>
      </c>
    </row>
    <row r="6" spans="2:15" x14ac:dyDescent="0.25">
      <c r="B6" s="4">
        <v>4</v>
      </c>
      <c r="C6" s="5">
        <v>0.373</v>
      </c>
      <c r="D6" s="14">
        <f>C6-0.29</f>
        <v>8.3000000000000018E-2</v>
      </c>
      <c r="E6" s="5">
        <f t="shared" si="0"/>
        <v>0.55000000000000004</v>
      </c>
      <c r="F6" s="6">
        <f t="shared" si="1"/>
        <v>0.59399999999999997</v>
      </c>
    </row>
    <row r="7" spans="2:15" x14ac:dyDescent="0.25">
      <c r="B7" s="31" t="s">
        <v>165</v>
      </c>
      <c r="C7" s="32">
        <v>0.36599999999999999</v>
      </c>
      <c r="D7" s="15">
        <f>C7-0.29</f>
        <v>7.6000000000000012E-2</v>
      </c>
      <c r="E7" s="8">
        <f t="shared" si="0"/>
        <v>0.53600000000000003</v>
      </c>
      <c r="F7" s="9">
        <f t="shared" si="1"/>
        <v>0.57999999999999996</v>
      </c>
    </row>
    <row r="8" spans="2:15" ht="15.75" thickBot="1" x14ac:dyDescent="0.3">
      <c r="E8" s="5"/>
    </row>
    <row r="9" spans="2:15" x14ac:dyDescent="0.25">
      <c r="B9" s="1" t="s">
        <v>45</v>
      </c>
      <c r="C9" s="2"/>
      <c r="D9" s="3">
        <v>0.1</v>
      </c>
      <c r="E9" s="5"/>
      <c r="H9" s="33" t="s">
        <v>167</v>
      </c>
      <c r="I9" s="34"/>
      <c r="J9" s="34"/>
      <c r="K9" s="34"/>
      <c r="L9" s="34">
        <f>COUNT(Data!J19:J1000)</f>
        <v>147</v>
      </c>
      <c r="M9" s="35"/>
    </row>
    <row r="10" spans="2:15" x14ac:dyDescent="0.25">
      <c r="B10" s="4" t="s">
        <v>46</v>
      </c>
      <c r="C10" s="5"/>
      <c r="D10" s="6">
        <v>2E-3</v>
      </c>
      <c r="E10" s="5"/>
      <c r="H10" s="36"/>
      <c r="I10" s="5"/>
      <c r="J10" s="5"/>
      <c r="K10" s="5"/>
      <c r="L10" s="5"/>
      <c r="M10" s="37"/>
      <c r="N10" s="5"/>
      <c r="O10" s="5"/>
    </row>
    <row r="11" spans="2:15" x14ac:dyDescent="0.25">
      <c r="B11" s="4" t="s">
        <v>47</v>
      </c>
      <c r="C11" s="5"/>
      <c r="D11" s="6">
        <v>2.4E-2</v>
      </c>
      <c r="H11" s="36"/>
      <c r="I11" s="5"/>
      <c r="J11" s="5"/>
      <c r="K11" s="5"/>
      <c r="L11" s="5" t="s">
        <v>158</v>
      </c>
      <c r="M11" s="37" t="s">
        <v>159</v>
      </c>
      <c r="N11" s="5"/>
      <c r="O11" s="5"/>
    </row>
    <row r="12" spans="2:15" x14ac:dyDescent="0.25">
      <c r="B12" s="7" t="s">
        <v>152</v>
      </c>
      <c r="C12" s="8"/>
      <c r="D12" s="9">
        <f>D9-D11</f>
        <v>7.6000000000000012E-2</v>
      </c>
      <c r="H12" s="36" t="s">
        <v>161</v>
      </c>
      <c r="I12" s="5"/>
      <c r="J12" s="5"/>
      <c r="K12" s="5"/>
      <c r="L12" s="5">
        <f>COUNTIF(Data!P19:P1000,"Y")</f>
        <v>43</v>
      </c>
      <c r="M12" s="37">
        <f>COUNTIF(Data!P19:P1000,"N")</f>
        <v>104</v>
      </c>
      <c r="N12" s="5"/>
      <c r="O12" s="5"/>
    </row>
    <row r="13" spans="2:15" x14ac:dyDescent="0.25">
      <c r="B13" s="5"/>
      <c r="C13" s="5"/>
      <c r="D13" s="5"/>
      <c r="H13" s="36" t="s">
        <v>162</v>
      </c>
      <c r="I13" s="5"/>
      <c r="J13" s="5"/>
      <c r="K13" s="5"/>
      <c r="L13" s="5">
        <f>COUNTIF(Data!S19:S1000,"Good")</f>
        <v>10</v>
      </c>
      <c r="M13" s="37">
        <f>L9-L13</f>
        <v>137</v>
      </c>
      <c r="N13" s="5"/>
      <c r="O13" s="5"/>
    </row>
    <row r="14" spans="2:15" x14ac:dyDescent="0.25">
      <c r="B14" s="20" t="s">
        <v>157</v>
      </c>
      <c r="C14" s="21"/>
      <c r="D14" s="30">
        <v>5.0000000000000001E-3</v>
      </c>
      <c r="H14" s="36"/>
      <c r="I14" s="5"/>
      <c r="J14" s="5"/>
      <c r="K14" s="5"/>
      <c r="L14" s="5"/>
      <c r="M14" s="37"/>
      <c r="N14" s="5"/>
      <c r="O14" s="5"/>
    </row>
    <row r="15" spans="2:15" x14ac:dyDescent="0.25">
      <c r="H15" s="36"/>
      <c r="I15" s="5"/>
      <c r="J15" s="5"/>
      <c r="K15" s="5"/>
      <c r="L15" s="5"/>
      <c r="M15" s="37"/>
      <c r="N15" s="12"/>
      <c r="O15" s="12"/>
    </row>
    <row r="16" spans="2:15" x14ac:dyDescent="0.25">
      <c r="B16" s="1" t="s">
        <v>70</v>
      </c>
      <c r="C16" s="2"/>
      <c r="D16" s="22">
        <v>0.41</v>
      </c>
      <c r="H16" s="36" t="s">
        <v>160</v>
      </c>
      <c r="I16" s="5"/>
      <c r="J16" s="5"/>
      <c r="K16" s="5"/>
      <c r="L16" s="5">
        <f>COUNTIF(Data!Q19:Q1000,"Y")</f>
        <v>128</v>
      </c>
      <c r="M16" s="37">
        <f>COUNTIF(Data!Q19:Q1000,"N")</f>
        <v>19</v>
      </c>
      <c r="N16" s="11"/>
      <c r="O16" s="11"/>
    </row>
    <row r="17" spans="2:15" x14ac:dyDescent="0.25">
      <c r="B17" s="4"/>
      <c r="C17" s="5"/>
      <c r="D17" s="17">
        <v>0.41499999999999998</v>
      </c>
      <c r="H17" s="36" t="s">
        <v>164</v>
      </c>
      <c r="I17" s="5"/>
      <c r="J17" s="5"/>
      <c r="K17" s="5"/>
      <c r="L17" s="5">
        <f>COUNTIF(Data!T19:T1000,"Good")</f>
        <v>95</v>
      </c>
      <c r="M17" s="37">
        <f>L9-L17</f>
        <v>52</v>
      </c>
      <c r="N17" s="11"/>
      <c r="O17" s="11"/>
    </row>
    <row r="18" spans="2:15" x14ac:dyDescent="0.25">
      <c r="B18" s="4"/>
      <c r="C18" s="5"/>
      <c r="D18" s="17">
        <v>0.42</v>
      </c>
      <c r="H18" s="36"/>
      <c r="I18" s="5"/>
      <c r="J18" s="5"/>
      <c r="K18" s="5"/>
      <c r="L18" s="5"/>
      <c r="M18" s="37"/>
      <c r="N18" s="11"/>
      <c r="O18" s="11"/>
    </row>
    <row r="19" spans="2:15" x14ac:dyDescent="0.25">
      <c r="B19" s="4"/>
      <c r="C19" s="27"/>
      <c r="D19" s="17">
        <v>0.42499999999999999</v>
      </c>
      <c r="H19" s="36" t="s">
        <v>169</v>
      </c>
      <c r="I19" s="5"/>
      <c r="J19" s="5"/>
      <c r="K19" s="5"/>
      <c r="L19" s="5">
        <f>COUNTIF(Data!R19:R1000,"Y")</f>
        <v>144</v>
      </c>
      <c r="M19" s="37">
        <f>COUNTIF(Data!R19:R1000,"N")</f>
        <v>3</v>
      </c>
      <c r="N19" s="11"/>
      <c r="O19" s="11"/>
    </row>
    <row r="20" spans="2:15" ht="15.75" thickBot="1" x14ac:dyDescent="0.3">
      <c r="B20" s="4"/>
      <c r="C20" s="27"/>
      <c r="D20" s="17">
        <v>0.43</v>
      </c>
      <c r="H20" s="38" t="s">
        <v>168</v>
      </c>
      <c r="I20" s="39"/>
      <c r="J20" s="39"/>
      <c r="K20" s="39"/>
      <c r="L20" s="39">
        <f>COUNTIF(Data!U19:U1000,"Good")</f>
        <v>143</v>
      </c>
      <c r="M20" s="40">
        <f>L9-L20</f>
        <v>4</v>
      </c>
      <c r="N20" s="11"/>
      <c r="O20" s="11"/>
    </row>
    <row r="21" spans="2:15" x14ac:dyDescent="0.25">
      <c r="B21" s="4"/>
      <c r="C21" s="27"/>
      <c r="D21" s="17">
        <v>0.435</v>
      </c>
      <c r="H21" s="5"/>
      <c r="I21" s="5"/>
      <c r="J21" s="5"/>
      <c r="K21" s="5"/>
      <c r="L21" s="5"/>
      <c r="M21" s="5"/>
      <c r="N21" s="11"/>
      <c r="O21" s="11"/>
    </row>
    <row r="22" spans="2:15" x14ac:dyDescent="0.25">
      <c r="B22" s="4"/>
      <c r="C22" s="27"/>
      <c r="D22" s="17">
        <v>0.44</v>
      </c>
      <c r="N22" s="5"/>
      <c r="O22" s="5"/>
    </row>
    <row r="23" spans="2:15" x14ac:dyDescent="0.25">
      <c r="B23" s="4"/>
      <c r="C23" s="5"/>
      <c r="D23" s="17">
        <v>0.44500000000000001</v>
      </c>
      <c r="N23" s="5"/>
      <c r="O23" s="5"/>
    </row>
    <row r="24" spans="2:15" x14ac:dyDescent="0.25">
      <c r="B24" s="4"/>
      <c r="C24" s="5"/>
      <c r="D24" s="17">
        <v>0.45</v>
      </c>
      <c r="N24" s="5"/>
      <c r="O24" s="5"/>
    </row>
    <row r="25" spans="2:15" x14ac:dyDescent="0.25">
      <c r="B25" s="4"/>
      <c r="C25" s="5"/>
      <c r="D25" s="17">
        <v>0.45500000000000002</v>
      </c>
      <c r="N25" s="5"/>
      <c r="O25" s="5"/>
    </row>
    <row r="26" spans="2:15" x14ac:dyDescent="0.25">
      <c r="B26" s="4"/>
      <c r="C26" s="5"/>
      <c r="D26" s="17">
        <v>0.46</v>
      </c>
      <c r="N26" s="12"/>
      <c r="O26" s="12"/>
    </row>
    <row r="27" spans="2:15" x14ac:dyDescent="0.25">
      <c r="B27" s="4"/>
      <c r="C27" s="5"/>
      <c r="D27" s="17">
        <v>0.46500000000000002</v>
      </c>
      <c r="N27" s="11"/>
      <c r="O27" s="11"/>
    </row>
    <row r="28" spans="2:15" x14ac:dyDescent="0.25">
      <c r="B28" s="4"/>
      <c r="C28" s="5"/>
      <c r="D28" s="17">
        <v>0.47</v>
      </c>
      <c r="N28" s="11"/>
      <c r="O28" s="11"/>
    </row>
    <row r="29" spans="2:15" x14ac:dyDescent="0.25">
      <c r="B29" s="4"/>
      <c r="C29" s="5"/>
      <c r="D29" s="17">
        <v>0.47499999999999998</v>
      </c>
      <c r="N29" s="11"/>
      <c r="O29" s="11"/>
    </row>
    <row r="30" spans="2:15" x14ac:dyDescent="0.25">
      <c r="B30" s="4"/>
      <c r="C30" s="5"/>
      <c r="D30" s="17">
        <v>0.48</v>
      </c>
      <c r="N30" s="11"/>
      <c r="O30" s="11"/>
    </row>
    <row r="31" spans="2:15" x14ac:dyDescent="0.25">
      <c r="B31" s="4"/>
      <c r="C31" s="5"/>
      <c r="D31" s="17">
        <v>0.48499999999999999</v>
      </c>
      <c r="N31" s="11"/>
      <c r="O31" s="11"/>
    </row>
    <row r="32" spans="2:15" x14ac:dyDescent="0.25">
      <c r="B32" s="4"/>
      <c r="C32" s="5"/>
      <c r="D32" s="17">
        <v>0.51</v>
      </c>
      <c r="N32" s="11"/>
      <c r="O32" s="11"/>
    </row>
    <row r="33" spans="2:15" x14ac:dyDescent="0.25">
      <c r="B33" s="4"/>
      <c r="C33" s="5"/>
      <c r="D33" s="17">
        <v>0.51500000000000001</v>
      </c>
      <c r="N33" s="5"/>
      <c r="O33" s="5"/>
    </row>
    <row r="34" spans="2:15" x14ac:dyDescent="0.25">
      <c r="B34" s="4"/>
      <c r="C34" s="5"/>
      <c r="D34" s="17">
        <v>0.52</v>
      </c>
      <c r="N34" s="5"/>
      <c r="O34" s="5"/>
    </row>
    <row r="35" spans="2:15" x14ac:dyDescent="0.25">
      <c r="B35" s="4"/>
      <c r="C35" s="5"/>
      <c r="D35" s="17">
        <v>0.52500000000000002</v>
      </c>
      <c r="N35" s="5"/>
      <c r="O35" s="5"/>
    </row>
    <row r="36" spans="2:15" x14ac:dyDescent="0.25">
      <c r="B36" s="4"/>
      <c r="C36" s="5"/>
      <c r="D36" s="17">
        <v>0.53</v>
      </c>
    </row>
    <row r="37" spans="2:15" x14ac:dyDescent="0.25">
      <c r="B37" s="4"/>
      <c r="C37" s="5"/>
      <c r="D37" s="17">
        <v>0.53500000000000003</v>
      </c>
    </row>
    <row r="38" spans="2:15" x14ac:dyDescent="0.25">
      <c r="B38" s="4"/>
      <c r="C38" s="5"/>
      <c r="D38" s="17">
        <v>0.54</v>
      </c>
    </row>
    <row r="39" spans="2:15" x14ac:dyDescent="0.25">
      <c r="B39" s="4"/>
      <c r="C39" s="5"/>
      <c r="D39" s="17">
        <v>0.54500000000000004</v>
      </c>
    </row>
    <row r="40" spans="2:15" x14ac:dyDescent="0.25">
      <c r="B40" s="4"/>
      <c r="C40" s="5"/>
      <c r="D40" s="17">
        <v>0.55000000000000004</v>
      </c>
    </row>
    <row r="41" spans="2:15" x14ac:dyDescent="0.25">
      <c r="B41" s="4"/>
      <c r="C41" s="5"/>
      <c r="D41" s="17">
        <v>0.55500000000000005</v>
      </c>
    </row>
    <row r="42" spans="2:15" x14ac:dyDescent="0.25">
      <c r="B42" s="4"/>
      <c r="C42" s="5"/>
      <c r="D42" s="17">
        <v>0.56000000000000005</v>
      </c>
    </row>
    <row r="43" spans="2:15" x14ac:dyDescent="0.25">
      <c r="B43" s="4"/>
      <c r="C43" s="5"/>
      <c r="D43" s="17">
        <v>0.56499999999999995</v>
      </c>
    </row>
    <row r="44" spans="2:15" x14ac:dyDescent="0.25">
      <c r="B44" s="4"/>
      <c r="C44" s="5"/>
      <c r="D44" s="17">
        <v>0.56999999999999995</v>
      </c>
    </row>
    <row r="45" spans="2:15" x14ac:dyDescent="0.25">
      <c r="B45" s="4"/>
      <c r="C45" s="5"/>
      <c r="D45" s="17">
        <v>0.57499999999999996</v>
      </c>
    </row>
    <row r="46" spans="2:15" x14ac:dyDescent="0.25">
      <c r="B46" s="4"/>
      <c r="C46" s="5"/>
      <c r="D46" s="17">
        <v>0.57999999999999996</v>
      </c>
    </row>
    <row r="47" spans="2:15" x14ac:dyDescent="0.25">
      <c r="B47" s="7"/>
      <c r="C47" s="8"/>
      <c r="D47" s="18">
        <v>0.58499999999999996</v>
      </c>
    </row>
    <row r="48" spans="2:15" x14ac:dyDescent="0.25">
      <c r="B48" s="5"/>
      <c r="C48" s="5"/>
      <c r="D48" s="14"/>
    </row>
    <row r="49" spans="2:4" x14ac:dyDescent="0.25">
      <c r="B49" s="5"/>
      <c r="C49" s="5"/>
      <c r="D49" s="14"/>
    </row>
    <row r="50" spans="2:4" x14ac:dyDescent="0.25">
      <c r="B50" s="5"/>
      <c r="C50" s="5"/>
      <c r="D50" s="14"/>
    </row>
    <row r="51" spans="2:4" x14ac:dyDescent="0.25">
      <c r="B51" s="5"/>
      <c r="C51" s="5"/>
      <c r="D51" s="14"/>
    </row>
    <row r="52" spans="2:4" x14ac:dyDescent="0.25">
      <c r="B52" s="5"/>
      <c r="C52" s="5"/>
      <c r="D52" s="14"/>
    </row>
    <row r="53" spans="2:4" x14ac:dyDescent="0.25">
      <c r="B53" s="5"/>
      <c r="C53" s="5"/>
      <c r="D53" s="14"/>
    </row>
    <row r="54" spans="2:4" x14ac:dyDescent="0.25">
      <c r="B54" s="5"/>
      <c r="C54" s="5"/>
      <c r="D54" s="14"/>
    </row>
    <row r="55" spans="2:4" x14ac:dyDescent="0.25">
      <c r="B55" s="5"/>
      <c r="C55" s="5"/>
      <c r="D55" s="14"/>
    </row>
    <row r="56" spans="2:4" x14ac:dyDescent="0.25">
      <c r="B56" s="5"/>
      <c r="C56" s="5"/>
      <c r="D56" s="14"/>
    </row>
    <row r="57" spans="2:4" x14ac:dyDescent="0.25">
      <c r="B57" s="5"/>
      <c r="C57" s="5"/>
      <c r="D57" s="14"/>
    </row>
    <row r="58" spans="2:4" x14ac:dyDescent="0.25">
      <c r="B58" s="5"/>
      <c r="C58" s="5"/>
      <c r="D58" s="14"/>
    </row>
    <row r="59" spans="2:4" x14ac:dyDescent="0.25">
      <c r="B59" s="5"/>
      <c r="C59" s="5"/>
      <c r="D59" s="14"/>
    </row>
    <row r="60" spans="2:4" x14ac:dyDescent="0.25">
      <c r="B60" s="5"/>
      <c r="C60" s="5"/>
      <c r="D60" s="14"/>
    </row>
    <row r="61" spans="2:4" x14ac:dyDescent="0.25">
      <c r="B61" s="5"/>
      <c r="C61" s="5"/>
      <c r="D61" s="14"/>
    </row>
    <row r="62" spans="2:4" x14ac:dyDescent="0.25">
      <c r="B62" s="5"/>
      <c r="C62" s="5"/>
      <c r="D62" s="14"/>
    </row>
    <row r="63" spans="2:4" x14ac:dyDescent="0.25">
      <c r="B63" s="5"/>
      <c r="C63" s="5"/>
      <c r="D63" s="14"/>
    </row>
    <row r="64" spans="2:4" x14ac:dyDescent="0.25">
      <c r="B64" s="5"/>
      <c r="C64" s="5"/>
      <c r="D64" s="14"/>
    </row>
    <row r="65" spans="2:4" x14ac:dyDescent="0.25">
      <c r="B65" s="5"/>
      <c r="C65" s="5"/>
      <c r="D65" s="14"/>
    </row>
    <row r="66" spans="2:4" x14ac:dyDescent="0.25">
      <c r="B66" s="5"/>
      <c r="C66" s="5"/>
      <c r="D66" s="14"/>
    </row>
    <row r="67" spans="2:4" x14ac:dyDescent="0.25">
      <c r="B67" s="5"/>
      <c r="C67" s="5"/>
      <c r="D67" s="14"/>
    </row>
    <row r="68" spans="2:4" x14ac:dyDescent="0.25">
      <c r="B68" s="5"/>
      <c r="C68" s="5"/>
      <c r="D68" s="14"/>
    </row>
    <row r="69" spans="2:4" x14ac:dyDescent="0.25">
      <c r="B69" s="5"/>
      <c r="C69" s="5"/>
      <c r="D69" s="14"/>
    </row>
    <row r="70" spans="2:4" x14ac:dyDescent="0.25">
      <c r="B70" s="5"/>
      <c r="C70" s="5"/>
      <c r="D70" s="14"/>
    </row>
    <row r="71" spans="2:4" x14ac:dyDescent="0.25">
      <c r="B71" s="5"/>
      <c r="C71" s="5"/>
      <c r="D71" s="14"/>
    </row>
    <row r="72" spans="2:4" x14ac:dyDescent="0.25">
      <c r="B72" s="5"/>
      <c r="C72" s="5"/>
      <c r="D72" s="14"/>
    </row>
    <row r="73" spans="2:4" x14ac:dyDescent="0.25">
      <c r="B73" s="5"/>
      <c r="C73" s="5"/>
      <c r="D73" s="14"/>
    </row>
    <row r="74" spans="2:4" x14ac:dyDescent="0.25">
      <c r="B74" s="5"/>
      <c r="C74" s="5"/>
      <c r="D74" s="14"/>
    </row>
    <row r="75" spans="2:4" x14ac:dyDescent="0.25">
      <c r="B75" s="5"/>
      <c r="C75" s="5"/>
      <c r="D75" s="14"/>
    </row>
    <row r="76" spans="2:4" x14ac:dyDescent="0.25">
      <c r="B76" s="5"/>
      <c r="C76" s="5"/>
      <c r="D76" s="14"/>
    </row>
    <row r="77" spans="2:4" x14ac:dyDescent="0.25">
      <c r="B77" s="5"/>
      <c r="C77" s="5"/>
      <c r="D77" s="14"/>
    </row>
    <row r="78" spans="2:4" x14ac:dyDescent="0.25">
      <c r="B78" s="5"/>
      <c r="C78" s="5"/>
      <c r="D78" s="14"/>
    </row>
    <row r="79" spans="2:4" x14ac:dyDescent="0.25">
      <c r="B79" s="5"/>
      <c r="C79" s="5"/>
      <c r="D79" s="14"/>
    </row>
    <row r="80" spans="2:4" x14ac:dyDescent="0.25">
      <c r="B80" s="5"/>
      <c r="C80" s="5"/>
      <c r="D80" s="14"/>
    </row>
    <row r="81" spans="2:4" x14ac:dyDescent="0.25">
      <c r="B81" s="5"/>
      <c r="C81" s="5"/>
      <c r="D81" s="14"/>
    </row>
    <row r="82" spans="2:4" x14ac:dyDescent="0.25">
      <c r="B82" s="5"/>
      <c r="C82" s="5"/>
      <c r="D82" s="14"/>
    </row>
    <row r="83" spans="2:4" x14ac:dyDescent="0.25">
      <c r="B83" s="5"/>
      <c r="C83" s="5"/>
      <c r="D83" s="14"/>
    </row>
    <row r="84" spans="2:4" x14ac:dyDescent="0.25">
      <c r="B84" s="5"/>
      <c r="C84" s="5"/>
      <c r="D84" s="14"/>
    </row>
    <row r="85" spans="2:4" x14ac:dyDescent="0.25">
      <c r="B85" s="5"/>
      <c r="C85" s="5"/>
      <c r="D85" s="14"/>
    </row>
    <row r="86" spans="2:4" x14ac:dyDescent="0.25">
      <c r="B86" s="5"/>
      <c r="C86" s="5"/>
      <c r="D86" s="14"/>
    </row>
    <row r="87" spans="2:4" x14ac:dyDescent="0.25">
      <c r="B87" s="5"/>
      <c r="C87" s="5"/>
      <c r="D87" s="14"/>
    </row>
    <row r="88" spans="2:4" x14ac:dyDescent="0.25">
      <c r="B88" s="5"/>
      <c r="C88" s="5"/>
      <c r="D88" s="14"/>
    </row>
    <row r="89" spans="2:4" x14ac:dyDescent="0.25">
      <c r="B89" s="5"/>
      <c r="C89" s="5"/>
      <c r="D89" s="14"/>
    </row>
    <row r="90" spans="2:4" x14ac:dyDescent="0.25">
      <c r="B90" s="5"/>
      <c r="C90" s="5"/>
      <c r="D90" s="14"/>
    </row>
    <row r="91" spans="2:4" x14ac:dyDescent="0.25">
      <c r="B91" s="5"/>
      <c r="C91" s="5"/>
      <c r="D91" s="28"/>
    </row>
    <row r="92" spans="2:4" x14ac:dyDescent="0.25">
      <c r="B92" s="5"/>
      <c r="C92" s="5"/>
      <c r="D92" s="28"/>
    </row>
    <row r="93" spans="2:4" x14ac:dyDescent="0.25">
      <c r="B93" s="5"/>
      <c r="C93" s="5"/>
      <c r="D93" s="28"/>
    </row>
    <row r="94" spans="2:4" x14ac:dyDescent="0.25">
      <c r="B94" s="5"/>
      <c r="C94" s="5"/>
      <c r="D94" s="28"/>
    </row>
    <row r="95" spans="2:4" x14ac:dyDescent="0.25">
      <c r="B95" s="5"/>
      <c r="C95" s="5"/>
      <c r="D95" s="28"/>
    </row>
    <row r="96" spans="2:4" x14ac:dyDescent="0.25">
      <c r="B96" s="5"/>
      <c r="C96" s="5"/>
      <c r="D96" s="28"/>
    </row>
    <row r="97" spans="2:4" x14ac:dyDescent="0.25">
      <c r="B97" s="5"/>
      <c r="C97" s="5"/>
      <c r="D97" s="28"/>
    </row>
    <row r="98" spans="2:4" x14ac:dyDescent="0.25">
      <c r="B98" s="5"/>
      <c r="C98" s="5"/>
      <c r="D98" s="28"/>
    </row>
    <row r="99" spans="2:4" x14ac:dyDescent="0.25">
      <c r="B99" s="5"/>
      <c r="C99" s="5"/>
      <c r="D99" s="28"/>
    </row>
    <row r="100" spans="2:4" x14ac:dyDescent="0.25">
      <c r="B100" s="5"/>
      <c r="C100" s="5"/>
      <c r="D100" s="28"/>
    </row>
    <row r="101" spans="2:4" x14ac:dyDescent="0.25">
      <c r="B101" s="5"/>
      <c r="C101" s="5"/>
      <c r="D101" s="28"/>
    </row>
    <row r="102" spans="2:4" x14ac:dyDescent="0.25">
      <c r="B102" s="5"/>
      <c r="C102" s="5"/>
      <c r="D102" s="28"/>
    </row>
    <row r="103" spans="2:4" x14ac:dyDescent="0.25">
      <c r="B103" s="5"/>
      <c r="C103" s="5"/>
      <c r="D103" s="28"/>
    </row>
    <row r="104" spans="2:4" x14ac:dyDescent="0.25">
      <c r="B104" s="5"/>
      <c r="C104" s="5"/>
      <c r="D104" s="28"/>
    </row>
    <row r="105" spans="2:4" x14ac:dyDescent="0.25">
      <c r="B105" s="5"/>
      <c r="C105" s="5"/>
      <c r="D105" s="28"/>
    </row>
    <row r="106" spans="2:4" x14ac:dyDescent="0.25">
      <c r="B106" s="5"/>
      <c r="C106" s="5"/>
      <c r="D106" s="28"/>
    </row>
    <row r="107" spans="2:4" x14ac:dyDescent="0.25">
      <c r="B107" s="5"/>
      <c r="C107" s="5"/>
      <c r="D107" s="28"/>
    </row>
    <row r="108" spans="2:4" x14ac:dyDescent="0.25">
      <c r="B108" s="5"/>
      <c r="C108" s="5"/>
      <c r="D108" s="28"/>
    </row>
    <row r="109" spans="2:4" x14ac:dyDescent="0.25">
      <c r="B109" s="5"/>
      <c r="C109" s="5"/>
      <c r="D109" s="28"/>
    </row>
    <row r="110" spans="2:4" x14ac:dyDescent="0.25">
      <c r="B110" s="5"/>
      <c r="C110" s="5"/>
      <c r="D110" s="28"/>
    </row>
    <row r="111" spans="2:4" x14ac:dyDescent="0.25">
      <c r="B111" s="5"/>
      <c r="C111" s="5"/>
      <c r="D111" s="28"/>
    </row>
    <row r="112" spans="2:4" x14ac:dyDescent="0.25">
      <c r="B112" s="5"/>
      <c r="C112" s="5"/>
      <c r="D112" s="28"/>
    </row>
    <row r="113" spans="2:4" x14ac:dyDescent="0.25">
      <c r="B113" s="5"/>
      <c r="C113" s="5"/>
      <c r="D113" s="28"/>
    </row>
    <row r="114" spans="2:4" x14ac:dyDescent="0.25">
      <c r="B114" s="5"/>
      <c r="C114" s="5"/>
      <c r="D114" s="28"/>
    </row>
    <row r="115" spans="2:4" x14ac:dyDescent="0.25">
      <c r="B115" s="5"/>
      <c r="C115" s="5"/>
      <c r="D115" s="28"/>
    </row>
    <row r="116" spans="2:4" x14ac:dyDescent="0.25">
      <c r="B116" s="5"/>
      <c r="C116" s="5"/>
      <c r="D116" s="28"/>
    </row>
    <row r="117" spans="2:4" x14ac:dyDescent="0.25">
      <c r="B117" s="5"/>
      <c r="C117" s="5"/>
      <c r="D117" s="28"/>
    </row>
    <row r="118" spans="2:4" x14ac:dyDescent="0.25">
      <c r="B118" s="5"/>
      <c r="C118" s="5"/>
      <c r="D118" s="28"/>
    </row>
    <row r="119" spans="2:4" x14ac:dyDescent="0.25">
      <c r="B119" s="5"/>
      <c r="C119" s="5"/>
      <c r="D119" s="28"/>
    </row>
    <row r="120" spans="2:4" x14ac:dyDescent="0.25">
      <c r="B120" s="5"/>
      <c r="C120" s="5"/>
      <c r="D120" s="28"/>
    </row>
    <row r="121" spans="2:4" x14ac:dyDescent="0.25">
      <c r="B121" s="5"/>
      <c r="C121" s="5"/>
      <c r="D121" s="28"/>
    </row>
    <row r="122" spans="2:4" x14ac:dyDescent="0.25">
      <c r="B122" s="5"/>
      <c r="C122" s="5"/>
      <c r="D122" s="28"/>
    </row>
    <row r="123" spans="2:4" x14ac:dyDescent="0.25">
      <c r="B123" s="5"/>
      <c r="C123" s="5"/>
      <c r="D123" s="28"/>
    </row>
    <row r="124" spans="2:4" x14ac:dyDescent="0.25">
      <c r="B124" s="5"/>
      <c r="C124" s="5"/>
      <c r="D124" s="28"/>
    </row>
    <row r="125" spans="2:4" x14ac:dyDescent="0.25">
      <c r="B125" s="5"/>
      <c r="C125" s="5"/>
      <c r="D125" s="28"/>
    </row>
    <row r="126" spans="2:4" x14ac:dyDescent="0.25">
      <c r="B126" s="5"/>
      <c r="C126" s="5"/>
      <c r="D126" s="28"/>
    </row>
    <row r="127" spans="2:4" x14ac:dyDescent="0.25">
      <c r="B127" s="5"/>
      <c r="C127" s="5"/>
      <c r="D127" s="28"/>
    </row>
    <row r="128" spans="2:4" x14ac:dyDescent="0.25">
      <c r="B128" s="5"/>
      <c r="C128" s="5"/>
      <c r="D128" s="28"/>
    </row>
    <row r="129" spans="2:4" x14ac:dyDescent="0.25">
      <c r="B129" s="5"/>
      <c r="C129" s="5"/>
      <c r="D129" s="28"/>
    </row>
    <row r="130" spans="2:4" x14ac:dyDescent="0.25">
      <c r="B130" s="5"/>
      <c r="C130" s="5"/>
      <c r="D130" s="28"/>
    </row>
    <row r="131" spans="2:4" x14ac:dyDescent="0.25">
      <c r="B131" s="5"/>
      <c r="C131" s="5"/>
      <c r="D131" s="28"/>
    </row>
    <row r="132" spans="2:4" x14ac:dyDescent="0.25">
      <c r="B132" s="5"/>
      <c r="C132" s="5"/>
      <c r="D132" s="28"/>
    </row>
    <row r="133" spans="2:4" x14ac:dyDescent="0.25">
      <c r="B133" s="5"/>
      <c r="C133" s="5"/>
      <c r="D133" s="28"/>
    </row>
    <row r="134" spans="2:4" x14ac:dyDescent="0.25">
      <c r="B134" s="5"/>
      <c r="C134" s="5"/>
      <c r="D134" s="28"/>
    </row>
    <row r="135" spans="2:4" x14ac:dyDescent="0.25">
      <c r="B135" s="5"/>
      <c r="C135" s="5"/>
      <c r="D135" s="28"/>
    </row>
    <row r="136" spans="2:4" x14ac:dyDescent="0.25">
      <c r="B136" s="5"/>
      <c r="C136" s="5"/>
      <c r="D136" s="28"/>
    </row>
    <row r="137" spans="2:4" x14ac:dyDescent="0.25">
      <c r="B137" s="5"/>
      <c r="C137" s="5"/>
      <c r="D137" s="28"/>
    </row>
    <row r="138" spans="2:4" x14ac:dyDescent="0.25">
      <c r="B138" s="5"/>
      <c r="C138" s="5"/>
      <c r="D138" s="28"/>
    </row>
    <row r="139" spans="2:4" x14ac:dyDescent="0.25">
      <c r="B139" s="5"/>
      <c r="C139" s="5"/>
      <c r="D139" s="28"/>
    </row>
    <row r="140" spans="2:4" x14ac:dyDescent="0.25">
      <c r="B140" s="5"/>
      <c r="C140" s="5"/>
      <c r="D140" s="28"/>
    </row>
    <row r="141" spans="2:4" x14ac:dyDescent="0.25">
      <c r="B141" s="5"/>
      <c r="C141" s="5"/>
      <c r="D141" s="28"/>
    </row>
    <row r="142" spans="2:4" x14ac:dyDescent="0.25">
      <c r="B142" s="5"/>
      <c r="C142" s="5"/>
      <c r="D142" s="28"/>
    </row>
    <row r="143" spans="2:4" x14ac:dyDescent="0.25">
      <c r="B143" s="5"/>
      <c r="C143" s="5"/>
      <c r="D143" s="28"/>
    </row>
    <row r="144" spans="2:4" x14ac:dyDescent="0.25">
      <c r="B144" s="5"/>
      <c r="C144" s="5"/>
      <c r="D144" s="28"/>
    </row>
    <row r="145" spans="2:4" x14ac:dyDescent="0.25">
      <c r="B145" s="5"/>
      <c r="C145" s="5"/>
      <c r="D145" s="28"/>
    </row>
    <row r="146" spans="2:4" x14ac:dyDescent="0.25">
      <c r="B146" s="5"/>
      <c r="C146" s="5"/>
      <c r="D146" s="28"/>
    </row>
    <row r="147" spans="2:4" x14ac:dyDescent="0.25">
      <c r="B147" s="5"/>
      <c r="C147" s="5"/>
      <c r="D147" s="28"/>
    </row>
    <row r="148" spans="2:4" x14ac:dyDescent="0.25">
      <c r="B148" s="5"/>
      <c r="C148" s="5"/>
      <c r="D148" s="28"/>
    </row>
    <row r="149" spans="2:4" x14ac:dyDescent="0.25">
      <c r="B149" s="5"/>
      <c r="C149" s="5"/>
      <c r="D149" s="28"/>
    </row>
    <row r="150" spans="2:4" x14ac:dyDescent="0.25">
      <c r="B150" s="5"/>
      <c r="C150" s="5"/>
      <c r="D150" s="28"/>
    </row>
    <row r="151" spans="2:4" x14ac:dyDescent="0.25">
      <c r="B151" s="5"/>
      <c r="C151" s="5"/>
      <c r="D151" s="28"/>
    </row>
    <row r="152" spans="2:4" x14ac:dyDescent="0.25">
      <c r="B152" s="5"/>
      <c r="C152" s="5"/>
      <c r="D152" s="28"/>
    </row>
    <row r="153" spans="2:4" x14ac:dyDescent="0.25">
      <c r="B153" s="5"/>
      <c r="C153" s="5"/>
      <c r="D153" s="28"/>
    </row>
    <row r="154" spans="2:4" x14ac:dyDescent="0.25">
      <c r="B154" s="5"/>
      <c r="C154" s="5"/>
      <c r="D154" s="28"/>
    </row>
    <row r="155" spans="2:4" x14ac:dyDescent="0.25">
      <c r="B155" s="5"/>
      <c r="C155" s="5"/>
      <c r="D155" s="28"/>
    </row>
    <row r="156" spans="2:4" x14ac:dyDescent="0.25">
      <c r="B156" s="5"/>
      <c r="C156" s="5"/>
      <c r="D156" s="28"/>
    </row>
    <row r="157" spans="2:4" x14ac:dyDescent="0.25">
      <c r="B157" s="5"/>
      <c r="C157" s="5"/>
      <c r="D157" s="28"/>
    </row>
    <row r="158" spans="2:4" x14ac:dyDescent="0.25">
      <c r="B158" s="5"/>
      <c r="C158" s="5"/>
      <c r="D158" s="28"/>
    </row>
    <row r="159" spans="2:4" x14ac:dyDescent="0.25">
      <c r="B159" s="5"/>
      <c r="C159" s="5"/>
      <c r="D159" s="28"/>
    </row>
    <row r="160" spans="2:4" x14ac:dyDescent="0.25">
      <c r="B160" s="5"/>
      <c r="C160" s="5"/>
      <c r="D160" s="28"/>
    </row>
    <row r="161" spans="2:4" x14ac:dyDescent="0.25">
      <c r="B161" s="5"/>
      <c r="C161" s="5"/>
      <c r="D161" s="28"/>
    </row>
    <row r="162" spans="2:4" x14ac:dyDescent="0.25">
      <c r="B162" s="5"/>
      <c r="C162" s="5"/>
      <c r="D162" s="28"/>
    </row>
    <row r="163" spans="2:4" x14ac:dyDescent="0.25">
      <c r="B163" s="5"/>
      <c r="C163" s="5"/>
      <c r="D163" s="28"/>
    </row>
    <row r="164" spans="2:4" x14ac:dyDescent="0.25">
      <c r="B164" s="5"/>
      <c r="C164" s="5"/>
      <c r="D164" s="28"/>
    </row>
    <row r="165" spans="2:4" x14ac:dyDescent="0.25">
      <c r="B165" s="5"/>
      <c r="C165" s="5"/>
      <c r="D165" s="28"/>
    </row>
    <row r="166" spans="2:4" x14ac:dyDescent="0.25">
      <c r="B166" s="5"/>
      <c r="C166" s="5"/>
      <c r="D166" s="28"/>
    </row>
  </sheetData>
  <mergeCells count="2">
    <mergeCell ref="J2:K2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M176"/>
  <sheetViews>
    <sheetView tabSelected="1" workbookViewId="0">
      <pane ySplit="16" topLeftCell="A17" activePane="bottomLeft" state="frozen"/>
      <selection activeCell="C1" sqref="C1"/>
      <selection pane="bottomLeft" activeCell="Z10" sqref="Z10"/>
    </sheetView>
  </sheetViews>
  <sheetFormatPr defaultRowHeight="15" x14ac:dyDescent="0.25"/>
  <cols>
    <col min="1" max="2" width="12.7109375" customWidth="1"/>
    <col min="3" max="3" width="20.7109375" customWidth="1"/>
    <col min="4" max="4" width="1.42578125" customWidth="1"/>
    <col min="5" max="6" width="7.7109375" customWidth="1"/>
    <col min="7" max="7" width="1.42578125" customWidth="1"/>
    <col min="8" max="10" width="9.7109375" customWidth="1"/>
    <col min="11" max="11" width="1.42578125" customWidth="1"/>
    <col min="12" max="14" width="9.7109375" customWidth="1"/>
    <col min="15" max="15" width="1.42578125" customWidth="1"/>
    <col min="16" max="21" width="8.7109375" customWidth="1"/>
    <col min="22" max="22" width="1.42578125" customWidth="1"/>
    <col min="23" max="24" width="10.7109375" customWidth="1"/>
    <col min="25" max="25" width="1.42578125" customWidth="1"/>
    <col min="26" max="27" width="10.7109375" customWidth="1"/>
    <col min="28" max="28" width="1.42578125" customWidth="1"/>
    <col min="31" max="31" width="1.42578125" customWidth="1"/>
    <col min="37" max="37" width="9.85546875" bestFit="1" customWidth="1"/>
  </cols>
  <sheetData>
    <row r="17" spans="1:39" ht="15.75" thickBot="1" x14ac:dyDescent="0.3">
      <c r="C17" s="13"/>
      <c r="D17" s="13"/>
      <c r="E17" s="13"/>
      <c r="F17" s="13"/>
      <c r="G17" s="13"/>
      <c r="H17" s="45" t="s">
        <v>62</v>
      </c>
      <c r="I17" s="45"/>
      <c r="J17" s="45"/>
      <c r="K17" s="19"/>
      <c r="L17" s="45" t="s">
        <v>64</v>
      </c>
      <c r="M17" s="45"/>
      <c r="N17" s="45"/>
      <c r="O17" s="19"/>
      <c r="P17" s="45" t="s">
        <v>155</v>
      </c>
      <c r="Q17" s="45"/>
      <c r="R17" s="45"/>
      <c r="S17" s="45" t="s">
        <v>156</v>
      </c>
      <c r="T17" s="45"/>
      <c r="U17" s="45"/>
      <c r="V17" s="13"/>
      <c r="W17" s="45" t="s">
        <v>43</v>
      </c>
      <c r="X17" s="45"/>
      <c r="Y17" s="13"/>
      <c r="Z17" s="45" t="s">
        <v>50</v>
      </c>
      <c r="AA17" s="45"/>
      <c r="AC17" s="46" t="s">
        <v>103</v>
      </c>
      <c r="AD17" s="46"/>
      <c r="AF17" s="44" t="s">
        <v>102</v>
      </c>
      <c r="AG17" s="44"/>
      <c r="AI17" s="52" t="s">
        <v>103</v>
      </c>
      <c r="AJ17" s="52"/>
      <c r="AK17" s="51" t="s">
        <v>202</v>
      </c>
      <c r="AL17" s="53" t="s">
        <v>102</v>
      </c>
      <c r="AM17" s="53"/>
    </row>
    <row r="18" spans="1:39" x14ac:dyDescent="0.25">
      <c r="A18" s="13" t="s">
        <v>52</v>
      </c>
      <c r="B18" s="13" t="s">
        <v>53</v>
      </c>
      <c r="C18" s="13" t="s">
        <v>0</v>
      </c>
      <c r="D18" s="13"/>
      <c r="E18" s="13" t="s">
        <v>63</v>
      </c>
      <c r="F18" s="13" t="s">
        <v>163</v>
      </c>
      <c r="G18" s="13"/>
      <c r="H18" s="13" t="s">
        <v>1</v>
      </c>
      <c r="I18" s="13" t="s">
        <v>2</v>
      </c>
      <c r="J18" s="13" t="s">
        <v>3</v>
      </c>
      <c r="K18" s="13"/>
      <c r="L18" s="13" t="s">
        <v>1</v>
      </c>
      <c r="M18" s="13" t="s">
        <v>2</v>
      </c>
      <c r="N18" s="13" t="s">
        <v>3</v>
      </c>
      <c r="O18" s="13"/>
      <c r="P18" s="13" t="s">
        <v>153</v>
      </c>
      <c r="Q18" s="13" t="s">
        <v>154</v>
      </c>
      <c r="R18" s="13" t="s">
        <v>166</v>
      </c>
      <c r="S18" s="13" t="s">
        <v>153</v>
      </c>
      <c r="T18" s="13" t="s">
        <v>154</v>
      </c>
      <c r="U18" s="13" t="s">
        <v>166</v>
      </c>
      <c r="W18" s="13" t="s">
        <v>41</v>
      </c>
      <c r="X18" s="13" t="s">
        <v>40</v>
      </c>
      <c r="Y18" s="13"/>
      <c r="Z18" s="13" t="s">
        <v>39</v>
      </c>
      <c r="AA18" s="13" t="s">
        <v>42</v>
      </c>
      <c r="AC18" s="26" t="s">
        <v>71</v>
      </c>
      <c r="AD18" s="26" t="s">
        <v>73</v>
      </c>
      <c r="AF18" s="26" t="s">
        <v>71</v>
      </c>
      <c r="AG18" s="26" t="s">
        <v>73</v>
      </c>
      <c r="AI18" s="54" t="s">
        <v>71</v>
      </c>
      <c r="AJ18" s="54" t="s">
        <v>73</v>
      </c>
      <c r="AK18" s="55"/>
      <c r="AL18" s="54" t="s">
        <v>71</v>
      </c>
      <c r="AM18" s="54" t="s">
        <v>73</v>
      </c>
    </row>
    <row r="19" spans="1:39" x14ac:dyDescent="0.25">
      <c r="A19" t="s">
        <v>56</v>
      </c>
      <c r="C19" t="s">
        <v>4</v>
      </c>
      <c r="H19">
        <v>0.55600000000000005</v>
      </c>
      <c r="I19">
        <v>0.55000000000000004</v>
      </c>
      <c r="J19">
        <v>0.55000000000000004</v>
      </c>
      <c r="P19" t="str">
        <f>IF(AND(J19&lt;=Constants!F$5,J19&gt;=Constants!E$5),"Y","N")</f>
        <v>N</v>
      </c>
      <c r="Q19" t="str">
        <f>IF(AND(J19&lt;=Constants!F$6,J19&gt;=Constants!E$6),"Y","N")</f>
        <v>Y</v>
      </c>
      <c r="R19" t="str">
        <f>IF(AND(J19&lt;=Constants!F$7,J19&gt;=Constants!E$7),"Y","N")</f>
        <v>Y</v>
      </c>
      <c r="S19" t="str">
        <f>IF(P19="N","N",IF(OR((J19+Constants!D$14)&gt;Constants!F$5,(J19-Constants!D$14)&lt;Constants!E$5),"Y","Good"))</f>
        <v>N</v>
      </c>
      <c r="T19" t="str">
        <f>IF(Q19="N","N",IF(OR((J19+Constants!D$14)&gt;Constants!F$6,(J19-Constants!D$14)&lt;Constants!E$6),"Y","Good"))</f>
        <v>Y</v>
      </c>
      <c r="U19" t="str">
        <f>IF(R19="N","N",IF(OR((J19+Constants!D$14)&gt;Constants!F$7,(J19-Constants!D$14)&lt;Constants!E$7),"Y","Good"))</f>
        <v>Good</v>
      </c>
      <c r="V19" s="23"/>
      <c r="W19">
        <f>J19/2+Constants!D$9-Constants!D$10</f>
        <v>0.373</v>
      </c>
      <c r="X19">
        <f>H19/2+Constants!D$9-Constants!D$11</f>
        <v>0.35399999999999998</v>
      </c>
      <c r="Z19">
        <f t="shared" ref="Z19:Z53" si="0">1000*(W19-0.29)</f>
        <v>83.000000000000014</v>
      </c>
      <c r="AA19">
        <f t="shared" ref="AA19:AA53" si="1">1000*(X19-0.29)</f>
        <v>64</v>
      </c>
      <c r="AC19" s="49" t="s">
        <v>203</v>
      </c>
      <c r="AD19" s="11">
        <f>COUNTIF($N$19:$N$165, "&lt;0.41")</f>
        <v>0</v>
      </c>
      <c r="AF19" s="49" t="s">
        <v>203</v>
      </c>
      <c r="AG19" s="50">
        <f>COUNTIF($J$19:$J$165, "&lt;0.41")</f>
        <v>0</v>
      </c>
      <c r="AI19" s="56">
        <v>0.41</v>
      </c>
      <c r="AJ19" s="57">
        <v>0</v>
      </c>
      <c r="AK19" s="55"/>
      <c r="AL19" s="56">
        <v>0.41</v>
      </c>
      <c r="AM19" s="57">
        <v>0</v>
      </c>
    </row>
    <row r="20" spans="1:39" x14ac:dyDescent="0.25">
      <c r="A20" t="s">
        <v>56</v>
      </c>
      <c r="C20" t="s">
        <v>5</v>
      </c>
      <c r="H20">
        <v>0.55500000000000005</v>
      </c>
      <c r="I20">
        <v>0.51900000000000002</v>
      </c>
      <c r="J20">
        <v>0.51900000000000002</v>
      </c>
      <c r="P20" t="str">
        <f>IF(AND(J20&lt;=Constants!F$5,J20&gt;=Constants!E$5),"Y","N")</f>
        <v>N</v>
      </c>
      <c r="Q20" t="str">
        <f>IF(AND(J20&lt;=Constants!F$6,J20&gt;=Constants!E$6),"Y","N")</f>
        <v>N</v>
      </c>
      <c r="R20" t="str">
        <f>IF(AND(J20&lt;=Constants!F$7,J20&gt;=Constants!E$7),"Y","N")</f>
        <v>N</v>
      </c>
      <c r="S20" t="str">
        <f>IF(P20="N","N",IF(OR((J20+Constants!D$14)&gt;Constants!F$5,(J20-Constants!D$14)&lt;Constants!E$5),"Y","Good"))</f>
        <v>N</v>
      </c>
      <c r="T20" t="str">
        <f>IF(Q20="N","N",IF(OR((J20+Constants!D$14)&gt;Constants!F$6,(J20-Constants!D$14)&lt;Constants!E$6),"Y","Good"))</f>
        <v>N</v>
      </c>
      <c r="U20" t="str">
        <f>IF(R20="N","N",IF(OR((J20+Constants!D$14)&gt;Constants!F$7,(J20-Constants!D$14)&lt;Constants!E$7),"Y","Good"))</f>
        <v>N</v>
      </c>
      <c r="V20" s="23"/>
      <c r="W20">
        <f>J20/2+Constants!D$9-Constants!D$10</f>
        <v>0.35750000000000004</v>
      </c>
      <c r="X20">
        <f>H20/2+Constants!D$9-Constants!D$11</f>
        <v>0.35350000000000004</v>
      </c>
      <c r="Z20">
        <f t="shared" si="0"/>
        <v>67.500000000000057</v>
      </c>
      <c r="AA20">
        <f t="shared" si="1"/>
        <v>63.500000000000057</v>
      </c>
      <c r="AC20" s="24">
        <v>0.41</v>
      </c>
      <c r="AD20" s="11">
        <f>COUNTIF($N$19:$N$165, "&gt;="&amp;$AC20)-COUNTIF($N$19:$N$165,"&gt;="&amp;$AC21)</f>
        <v>1</v>
      </c>
      <c r="AF20" s="24">
        <v>0.41</v>
      </c>
      <c r="AG20" s="11">
        <f>COUNTIF($J$19:$J$165, "&gt;="&amp;$AC20)-COUNTIF($J$19:$J$165,"&gt;="&amp;$AC21)</f>
        <v>0</v>
      </c>
      <c r="AI20" s="56">
        <v>0.41499999999999998</v>
      </c>
      <c r="AJ20" s="57">
        <v>1</v>
      </c>
      <c r="AK20" s="55"/>
      <c r="AL20" s="56">
        <v>0.41499999999999998</v>
      </c>
      <c r="AM20" s="57">
        <v>0</v>
      </c>
    </row>
    <row r="21" spans="1:39" x14ac:dyDescent="0.25">
      <c r="A21" t="s">
        <v>56</v>
      </c>
      <c r="C21" t="s">
        <v>6</v>
      </c>
      <c r="H21">
        <v>0.55500000000000005</v>
      </c>
      <c r="I21">
        <v>0.55100000000000005</v>
      </c>
      <c r="J21">
        <v>0.55100000000000005</v>
      </c>
      <c r="P21" t="str">
        <f>IF(AND(J21&lt;=Constants!F$5,J21&gt;=Constants!E$5),"Y","N")</f>
        <v>N</v>
      </c>
      <c r="Q21" t="str">
        <f>IF(AND(J21&lt;=Constants!F$6,J21&gt;=Constants!E$6),"Y","N")</f>
        <v>Y</v>
      </c>
      <c r="R21" t="str">
        <f>IF(AND(J21&lt;=Constants!F$7,J21&gt;=Constants!E$7),"Y","N")</f>
        <v>Y</v>
      </c>
      <c r="S21" t="str">
        <f>IF(P21="N","N",IF(OR((J21+Constants!D$14)&gt;Constants!F$5,(J21-Constants!D$14)&lt;Constants!E$5),"Y","Good"))</f>
        <v>N</v>
      </c>
      <c r="T21" t="str">
        <f>IF(Q21="N","N",IF(OR((J21+Constants!D$14)&gt;Constants!F$6,(J21-Constants!D$14)&lt;Constants!E$6),"Y","Good"))</f>
        <v>Y</v>
      </c>
      <c r="U21" t="str">
        <f>IF(R21="N","N",IF(OR((J21+Constants!D$14)&gt;Constants!F$7,(J21-Constants!D$14)&lt;Constants!E$7),"Y","Good"))</f>
        <v>Good</v>
      </c>
      <c r="V21" s="23"/>
      <c r="W21">
        <f>J21/2+Constants!D$9-Constants!D$10</f>
        <v>0.37350000000000005</v>
      </c>
      <c r="X21">
        <f>H21/2+Constants!D$9-Constants!D$11</f>
        <v>0.35350000000000004</v>
      </c>
      <c r="Z21">
        <f t="shared" si="0"/>
        <v>83.500000000000071</v>
      </c>
      <c r="AA21">
        <f t="shared" si="1"/>
        <v>63.500000000000057</v>
      </c>
      <c r="AC21" s="24">
        <v>0.41499999999999998</v>
      </c>
      <c r="AD21" s="11">
        <f t="shared" ref="AD21:AD50" si="2">COUNTIF($N$19:$N$165, "&gt;="&amp;$AC21)-COUNTIF($N$19:$N$165,"&gt;="&amp;$AC22)</f>
        <v>0</v>
      </c>
      <c r="AF21" s="24">
        <v>0.41499999999999998</v>
      </c>
      <c r="AG21" s="11">
        <f t="shared" ref="AG21:AG50" si="3">COUNTIF($J$19:$J$165, "&gt;="&amp;$AC21)-COUNTIF($J$19:$J$165,"&gt;="&amp;$AC22)</f>
        <v>0</v>
      </c>
      <c r="AI21" s="56">
        <v>0.42</v>
      </c>
      <c r="AJ21" s="57">
        <v>0</v>
      </c>
      <c r="AK21" s="55"/>
      <c r="AL21" s="56">
        <v>0.42</v>
      </c>
      <c r="AM21" s="57">
        <v>0</v>
      </c>
    </row>
    <row r="22" spans="1:39" x14ac:dyDescent="0.25">
      <c r="A22" t="s">
        <v>56</v>
      </c>
      <c r="C22" t="s">
        <v>7</v>
      </c>
      <c r="H22">
        <v>0.56499999999999995</v>
      </c>
      <c r="I22">
        <v>0.55500000000000005</v>
      </c>
      <c r="J22">
        <v>0.55500000000000005</v>
      </c>
      <c r="P22" t="str">
        <f>IF(AND(J22&lt;=Constants!F$5,J22&gt;=Constants!E$5),"Y","N")</f>
        <v>N</v>
      </c>
      <c r="Q22" t="str">
        <f>IF(AND(J22&lt;=Constants!F$6,J22&gt;=Constants!E$6),"Y","N")</f>
        <v>Y</v>
      </c>
      <c r="R22" t="str">
        <f>IF(AND(J22&lt;=Constants!F$7,J22&gt;=Constants!E$7),"Y","N")</f>
        <v>Y</v>
      </c>
      <c r="S22" t="str">
        <f>IF(P22="N","N",IF(OR((J22+Constants!D$14)&gt;Constants!F$5,(J22-Constants!D$14)&lt;Constants!E$5),"Y","Good"))</f>
        <v>N</v>
      </c>
      <c r="T22" t="str">
        <f>IF(Q22="N","N",IF(OR((J22+Constants!D$14)&gt;Constants!F$6,(J22-Constants!D$14)&lt;Constants!E$6),"Y","Good"))</f>
        <v>Good</v>
      </c>
      <c r="U22" t="str">
        <f>IF(R22="N","N",IF(OR((J22+Constants!D$14)&gt;Constants!F$7,(J22-Constants!D$14)&lt;Constants!E$7),"Y","Good"))</f>
        <v>Good</v>
      </c>
      <c r="V22" s="23"/>
      <c r="W22">
        <f>J22/2+Constants!D$9-Constants!D$10</f>
        <v>0.37550000000000006</v>
      </c>
      <c r="X22">
        <f>H22/2+Constants!D$9-Constants!D$11</f>
        <v>0.35849999999999993</v>
      </c>
      <c r="Z22">
        <f t="shared" si="0"/>
        <v>85.500000000000071</v>
      </c>
      <c r="AA22">
        <f t="shared" si="1"/>
        <v>68.499999999999943</v>
      </c>
      <c r="AC22" s="24">
        <v>0.42</v>
      </c>
      <c r="AD22" s="11">
        <f t="shared" si="2"/>
        <v>0</v>
      </c>
      <c r="AF22" s="24">
        <v>0.42</v>
      </c>
      <c r="AG22" s="11">
        <f t="shared" si="3"/>
        <v>0</v>
      </c>
      <c r="AI22" s="56">
        <v>0.42499999999999999</v>
      </c>
      <c r="AJ22" s="57">
        <v>1</v>
      </c>
      <c r="AK22" s="55"/>
      <c r="AL22" s="56">
        <v>0.42499999999999999</v>
      </c>
      <c r="AM22" s="57">
        <v>0</v>
      </c>
    </row>
    <row r="23" spans="1:39" x14ac:dyDescent="0.25">
      <c r="A23" t="s">
        <v>56</v>
      </c>
      <c r="C23" t="s">
        <v>8</v>
      </c>
      <c r="H23">
        <v>0.56699999999999995</v>
      </c>
      <c r="I23">
        <v>0.53</v>
      </c>
      <c r="J23">
        <v>0.56699999999999995</v>
      </c>
      <c r="P23" t="str">
        <f>IF(AND(J23&lt;=Constants!F$5,J23&gt;=Constants!E$5),"Y","N")</f>
        <v>Y</v>
      </c>
      <c r="Q23" t="str">
        <f>IF(AND(J23&lt;=Constants!F$6,J23&gt;=Constants!E$6),"Y","N")</f>
        <v>Y</v>
      </c>
      <c r="R23" t="str">
        <f>IF(AND(J23&lt;=Constants!F$7,J23&gt;=Constants!E$7),"Y","N")</f>
        <v>Y</v>
      </c>
      <c r="S23" t="str">
        <f>IF(P23="N","N",IF(OR((J23+Constants!D$14)&gt;Constants!F$5,(J23-Constants!D$14)&lt;Constants!E$5),"Y","Good"))</f>
        <v>Good</v>
      </c>
      <c r="T23" t="str">
        <f>IF(Q23="N","N",IF(OR((J23+Constants!D$14)&gt;Constants!F$6,(J23-Constants!D$14)&lt;Constants!E$6),"Y","Good"))</f>
        <v>Good</v>
      </c>
      <c r="U23" t="str">
        <f>IF(R23="N","N",IF(OR((J23+Constants!D$14)&gt;Constants!F$7,(J23-Constants!D$14)&lt;Constants!E$7),"Y","Good"))</f>
        <v>Good</v>
      </c>
      <c r="V23" s="23"/>
      <c r="W23">
        <f>J23/2+Constants!D$9-Constants!D$10</f>
        <v>0.38149999999999995</v>
      </c>
      <c r="X23">
        <f>H23/2+Constants!D$9-Constants!D$11</f>
        <v>0.35949999999999993</v>
      </c>
      <c r="Z23">
        <f t="shared" si="0"/>
        <v>91.499999999999972</v>
      </c>
      <c r="AA23">
        <f t="shared" si="1"/>
        <v>69.499999999999957</v>
      </c>
      <c r="AC23" s="24">
        <v>0.42499999999999999</v>
      </c>
      <c r="AD23" s="11">
        <f t="shared" si="2"/>
        <v>7</v>
      </c>
      <c r="AF23" s="24">
        <v>0.42499999999999999</v>
      </c>
      <c r="AG23" s="11">
        <f t="shared" si="3"/>
        <v>0</v>
      </c>
      <c r="AI23" s="56">
        <v>0.43</v>
      </c>
      <c r="AJ23" s="57">
        <v>9</v>
      </c>
      <c r="AK23" s="55"/>
      <c r="AL23" s="56">
        <v>0.43</v>
      </c>
      <c r="AM23" s="57">
        <v>0</v>
      </c>
    </row>
    <row r="24" spans="1:39" x14ac:dyDescent="0.25">
      <c r="A24" t="s">
        <v>56</v>
      </c>
      <c r="C24" t="s">
        <v>9</v>
      </c>
      <c r="H24">
        <v>0.55600000000000005</v>
      </c>
      <c r="I24">
        <v>0.55500000000000005</v>
      </c>
      <c r="J24">
        <v>0.55500000000000005</v>
      </c>
      <c r="P24" t="str">
        <f>IF(AND(J24&lt;=Constants!F$5,J24&gt;=Constants!E$5),"Y","N")</f>
        <v>N</v>
      </c>
      <c r="Q24" t="str">
        <f>IF(AND(J24&lt;=Constants!F$6,J24&gt;=Constants!E$6),"Y","N")</f>
        <v>Y</v>
      </c>
      <c r="R24" t="str">
        <f>IF(AND(J24&lt;=Constants!F$7,J24&gt;=Constants!E$7),"Y","N")</f>
        <v>Y</v>
      </c>
      <c r="S24" t="str">
        <f>IF(P24="N","N",IF(OR((J24+Constants!D$14)&gt;Constants!F$5,(J24-Constants!D$14)&lt;Constants!E$5),"Y","Good"))</f>
        <v>N</v>
      </c>
      <c r="T24" t="str">
        <f>IF(Q24="N","N",IF(OR((J24+Constants!D$14)&gt;Constants!F$6,(J24-Constants!D$14)&lt;Constants!E$6),"Y","Good"))</f>
        <v>Good</v>
      </c>
      <c r="U24" t="str">
        <f>IF(R24="N","N",IF(OR((J24+Constants!D$14)&gt;Constants!F$7,(J24-Constants!D$14)&lt;Constants!E$7),"Y","Good"))</f>
        <v>Good</v>
      </c>
      <c r="V24" s="23"/>
      <c r="W24">
        <f>J24/2+Constants!D$9-Constants!D$10</f>
        <v>0.37550000000000006</v>
      </c>
      <c r="X24">
        <f>H24/2+Constants!D$9-Constants!D$11</f>
        <v>0.35399999999999998</v>
      </c>
      <c r="Z24">
        <f t="shared" si="0"/>
        <v>85.500000000000071</v>
      </c>
      <c r="AA24">
        <f t="shared" si="1"/>
        <v>64</v>
      </c>
      <c r="AC24" s="24">
        <v>0.43</v>
      </c>
      <c r="AD24" s="11">
        <f t="shared" si="2"/>
        <v>15</v>
      </c>
      <c r="AF24" s="24">
        <v>0.43</v>
      </c>
      <c r="AG24" s="11">
        <f t="shared" si="3"/>
        <v>0</v>
      </c>
      <c r="AI24" s="56">
        <v>0.435</v>
      </c>
      <c r="AJ24" s="57">
        <v>10</v>
      </c>
      <c r="AK24" s="55"/>
      <c r="AL24" s="56">
        <v>0.435</v>
      </c>
      <c r="AM24" s="57">
        <v>0</v>
      </c>
    </row>
    <row r="25" spans="1:39" x14ac:dyDescent="0.25">
      <c r="A25" t="s">
        <v>56</v>
      </c>
      <c r="C25" t="s">
        <v>10</v>
      </c>
      <c r="H25">
        <v>0.56000000000000005</v>
      </c>
      <c r="I25">
        <v>0.55700000000000005</v>
      </c>
      <c r="J25">
        <v>0.56000000000000005</v>
      </c>
      <c r="P25" t="str">
        <f>IF(AND(J25&lt;=Constants!F$5,J25&gt;=Constants!E$5),"Y","N")</f>
        <v>Y</v>
      </c>
      <c r="Q25" t="str">
        <f>IF(AND(J25&lt;=Constants!F$6,J25&gt;=Constants!E$6),"Y","N")</f>
        <v>Y</v>
      </c>
      <c r="R25" t="str">
        <f>IF(AND(J25&lt;=Constants!F$7,J25&gt;=Constants!E$7),"Y","N")</f>
        <v>Y</v>
      </c>
      <c r="S25" t="str">
        <f>IF(P25="N","N",IF(OR((J25+Constants!D$14)&gt;Constants!F$5,(J25-Constants!D$14)&lt;Constants!E$5),"Y","Good"))</f>
        <v>Y</v>
      </c>
      <c r="T25" t="str">
        <f>IF(Q25="N","N",IF(OR((J25+Constants!D$14)&gt;Constants!F$6,(J25-Constants!D$14)&lt;Constants!E$6),"Y","Good"))</f>
        <v>Good</v>
      </c>
      <c r="U25" t="str">
        <f>IF(R25="N","N",IF(OR((J25+Constants!D$14)&gt;Constants!F$7,(J25-Constants!D$14)&lt;Constants!E$7),"Y","Good"))</f>
        <v>Good</v>
      </c>
      <c r="V25" s="23"/>
      <c r="W25">
        <f>J25/2+Constants!D$9-Constants!D$10</f>
        <v>0.378</v>
      </c>
      <c r="X25">
        <f>H25/2+Constants!D$9-Constants!D$11</f>
        <v>0.35599999999999998</v>
      </c>
      <c r="Z25">
        <f t="shared" si="0"/>
        <v>88.000000000000028</v>
      </c>
      <c r="AA25">
        <f t="shared" si="1"/>
        <v>66</v>
      </c>
      <c r="AC25" s="24">
        <v>0.435</v>
      </c>
      <c r="AD25" s="11">
        <f t="shared" si="2"/>
        <v>29</v>
      </c>
      <c r="AF25" s="24">
        <v>0.435</v>
      </c>
      <c r="AG25" s="11">
        <f t="shared" si="3"/>
        <v>0</v>
      </c>
      <c r="AI25" s="56">
        <v>0.44</v>
      </c>
      <c r="AJ25" s="57">
        <v>30</v>
      </c>
      <c r="AK25" s="55"/>
      <c r="AL25" s="56">
        <v>0.44</v>
      </c>
      <c r="AM25" s="57">
        <v>0</v>
      </c>
    </row>
    <row r="26" spans="1:39" x14ac:dyDescent="0.25">
      <c r="A26" t="s">
        <v>56</v>
      </c>
      <c r="C26" t="s">
        <v>11</v>
      </c>
      <c r="H26">
        <v>0.55000000000000004</v>
      </c>
      <c r="I26">
        <v>0.54600000000000004</v>
      </c>
      <c r="J26">
        <v>0.55000000000000004</v>
      </c>
      <c r="P26" t="str">
        <f>IF(AND(J26&lt;=Constants!F$5,J26&gt;=Constants!E$5),"Y","N")</f>
        <v>N</v>
      </c>
      <c r="Q26" t="str">
        <f>IF(AND(J26&lt;=Constants!F$6,J26&gt;=Constants!E$6),"Y","N")</f>
        <v>Y</v>
      </c>
      <c r="R26" t="str">
        <f>IF(AND(J26&lt;=Constants!F$7,J26&gt;=Constants!E$7),"Y","N")</f>
        <v>Y</v>
      </c>
      <c r="S26" t="str">
        <f>IF(P26="N","N",IF(OR((J26+Constants!D$14)&gt;Constants!F$5,(J26-Constants!D$14)&lt;Constants!E$5),"Y","Good"))</f>
        <v>N</v>
      </c>
      <c r="T26" t="str">
        <f>IF(Q26="N","N",IF(OR((J26+Constants!D$14)&gt;Constants!F$6,(J26-Constants!D$14)&lt;Constants!E$6),"Y","Good"))</f>
        <v>Y</v>
      </c>
      <c r="U26" t="str">
        <f>IF(R26="N","N",IF(OR((J26+Constants!D$14)&gt;Constants!F$7,(J26-Constants!D$14)&lt;Constants!E$7),"Y","Good"))</f>
        <v>Good</v>
      </c>
      <c r="V26" s="23"/>
      <c r="W26">
        <f>J26/2+Constants!D$9-Constants!D$10</f>
        <v>0.373</v>
      </c>
      <c r="X26">
        <f>H26/2+Constants!D$9-Constants!D$11</f>
        <v>0.35099999999999998</v>
      </c>
      <c r="Z26">
        <f t="shared" si="0"/>
        <v>83.000000000000014</v>
      </c>
      <c r="AA26">
        <f t="shared" si="1"/>
        <v>61</v>
      </c>
      <c r="AC26" s="24">
        <v>0.44</v>
      </c>
      <c r="AD26" s="11">
        <f t="shared" si="2"/>
        <v>43</v>
      </c>
      <c r="AF26" s="24">
        <v>0.44</v>
      </c>
      <c r="AG26" s="11">
        <f t="shared" si="3"/>
        <v>0</v>
      </c>
      <c r="AI26" s="56">
        <v>0.44500000000000001</v>
      </c>
      <c r="AJ26" s="57">
        <v>20</v>
      </c>
      <c r="AK26" s="55"/>
      <c r="AL26" s="56">
        <v>0.44500000000000001</v>
      </c>
      <c r="AM26" s="57">
        <v>0</v>
      </c>
    </row>
    <row r="27" spans="1:39" x14ac:dyDescent="0.25">
      <c r="A27" t="s">
        <v>56</v>
      </c>
      <c r="C27" t="s">
        <v>12</v>
      </c>
      <c r="H27">
        <v>0.55700000000000005</v>
      </c>
      <c r="I27">
        <v>0.55600000000000005</v>
      </c>
      <c r="J27">
        <v>0.55600000000000005</v>
      </c>
      <c r="P27" t="str">
        <f>IF(AND(J27&lt;=Constants!F$5,J27&gt;=Constants!E$5),"Y","N")</f>
        <v>N</v>
      </c>
      <c r="Q27" t="str">
        <f>IF(AND(J27&lt;=Constants!F$6,J27&gt;=Constants!E$6),"Y","N")</f>
        <v>Y</v>
      </c>
      <c r="R27" t="str">
        <f>IF(AND(J27&lt;=Constants!F$7,J27&gt;=Constants!E$7),"Y","N")</f>
        <v>Y</v>
      </c>
      <c r="S27" t="str">
        <f>IF(P27="N","N",IF(OR((J27+Constants!D$14)&gt;Constants!F$5,(J27-Constants!D$14)&lt;Constants!E$5),"Y","Good"))</f>
        <v>N</v>
      </c>
      <c r="T27" t="str">
        <f>IF(Q27="N","N",IF(OR((J27+Constants!D$14)&gt;Constants!F$6,(J27-Constants!D$14)&lt;Constants!E$6),"Y","Good"))</f>
        <v>Good</v>
      </c>
      <c r="U27" t="str">
        <f>IF(R27="N","N",IF(OR((J27+Constants!D$14)&gt;Constants!F$7,(J27-Constants!D$14)&lt;Constants!E$7),"Y","Good"))</f>
        <v>Good</v>
      </c>
      <c r="V27" s="23"/>
      <c r="W27">
        <f>J27/2+Constants!D$9-Constants!D$10</f>
        <v>0.376</v>
      </c>
      <c r="X27">
        <f>H27/2+Constants!D$9-Constants!D$11</f>
        <v>0.35450000000000004</v>
      </c>
      <c r="Z27">
        <f t="shared" si="0"/>
        <v>86.000000000000014</v>
      </c>
      <c r="AA27">
        <f t="shared" si="1"/>
        <v>64.500000000000057</v>
      </c>
      <c r="AC27" s="24">
        <v>0.44500000000000001</v>
      </c>
      <c r="AD27" s="11">
        <f t="shared" si="2"/>
        <v>12</v>
      </c>
      <c r="AF27" s="24">
        <v>0.44500000000000001</v>
      </c>
      <c r="AG27" s="11">
        <f t="shared" si="3"/>
        <v>0</v>
      </c>
      <c r="AI27" s="56">
        <v>0.45</v>
      </c>
      <c r="AJ27" s="57">
        <v>5</v>
      </c>
      <c r="AK27" s="55"/>
      <c r="AL27" s="56">
        <v>0.45</v>
      </c>
      <c r="AM27" s="57">
        <v>0</v>
      </c>
    </row>
    <row r="28" spans="1:39" x14ac:dyDescent="0.25">
      <c r="A28" t="s">
        <v>56</v>
      </c>
      <c r="C28" t="s">
        <v>13</v>
      </c>
      <c r="H28">
        <v>0.56499999999999995</v>
      </c>
      <c r="I28">
        <v>0.54900000000000004</v>
      </c>
      <c r="J28">
        <v>0.56499999999999995</v>
      </c>
      <c r="P28" t="str">
        <f>IF(AND(J28&lt;=Constants!F$5,J28&gt;=Constants!E$5),"Y","N")</f>
        <v>Y</v>
      </c>
      <c r="Q28" t="str">
        <f>IF(AND(J28&lt;=Constants!F$6,J28&gt;=Constants!E$6),"Y","N")</f>
        <v>Y</v>
      </c>
      <c r="R28" t="str">
        <f>IF(AND(J28&lt;=Constants!F$7,J28&gt;=Constants!E$7),"Y","N")</f>
        <v>Y</v>
      </c>
      <c r="S28" t="str">
        <f>IF(P28="N","N",IF(OR((J28+Constants!D$14)&gt;Constants!F$5,(J28-Constants!D$14)&lt;Constants!E$5),"Y","Good"))</f>
        <v>Good</v>
      </c>
      <c r="T28" t="str">
        <f>IF(Q28="N","N",IF(OR((J28+Constants!D$14)&gt;Constants!F$6,(J28-Constants!D$14)&lt;Constants!E$6),"Y","Good"))</f>
        <v>Good</v>
      </c>
      <c r="U28" t="str">
        <f>IF(R28="N","N",IF(OR((J28+Constants!D$14)&gt;Constants!F$7,(J28-Constants!D$14)&lt;Constants!E$7),"Y","Good"))</f>
        <v>Good</v>
      </c>
      <c r="V28" s="23"/>
      <c r="W28">
        <f>J28/2+Constants!D$9-Constants!D$10</f>
        <v>0.38049999999999995</v>
      </c>
      <c r="X28">
        <f>H28/2+Constants!D$9-Constants!D$11</f>
        <v>0.35849999999999993</v>
      </c>
      <c r="Z28">
        <f t="shared" si="0"/>
        <v>90.499999999999972</v>
      </c>
      <c r="AA28">
        <f t="shared" si="1"/>
        <v>68.499999999999943</v>
      </c>
      <c r="AC28" s="24">
        <v>0.45</v>
      </c>
      <c r="AD28" s="11">
        <f t="shared" si="2"/>
        <v>2</v>
      </c>
      <c r="AF28" s="24">
        <v>0.45</v>
      </c>
      <c r="AG28" s="11">
        <f t="shared" si="3"/>
        <v>0</v>
      </c>
      <c r="AI28" s="56">
        <v>0.45500000000000002</v>
      </c>
      <c r="AJ28" s="57">
        <v>1</v>
      </c>
      <c r="AK28" s="55"/>
      <c r="AL28" s="56">
        <v>0.45500000000000002</v>
      </c>
      <c r="AM28" s="57">
        <v>0</v>
      </c>
    </row>
    <row r="29" spans="1:39" x14ac:dyDescent="0.25">
      <c r="A29" t="s">
        <v>56</v>
      </c>
      <c r="C29" t="s">
        <v>14</v>
      </c>
      <c r="H29">
        <v>0.57499999999999996</v>
      </c>
      <c r="I29">
        <v>0.55600000000000005</v>
      </c>
      <c r="J29">
        <v>0.55600000000000005</v>
      </c>
      <c r="P29" t="str">
        <f>IF(AND(J29&lt;=Constants!F$5,J29&gt;=Constants!E$5),"Y","N")</f>
        <v>N</v>
      </c>
      <c r="Q29" t="str">
        <f>IF(AND(J29&lt;=Constants!F$6,J29&gt;=Constants!E$6),"Y","N")</f>
        <v>Y</v>
      </c>
      <c r="R29" t="str">
        <f>IF(AND(J29&lt;=Constants!F$7,J29&gt;=Constants!E$7),"Y","N")</f>
        <v>Y</v>
      </c>
      <c r="S29" t="str">
        <f>IF(P29="N","N",IF(OR((J29+Constants!D$14)&gt;Constants!F$5,(J29-Constants!D$14)&lt;Constants!E$5),"Y","Good"))</f>
        <v>N</v>
      </c>
      <c r="T29" t="str">
        <f>IF(Q29="N","N",IF(OR((J29+Constants!D$14)&gt;Constants!F$6,(J29-Constants!D$14)&lt;Constants!E$6),"Y","Good"))</f>
        <v>Good</v>
      </c>
      <c r="U29" t="str">
        <f>IF(R29="N","N",IF(OR((J29+Constants!D$14)&gt;Constants!F$7,(J29-Constants!D$14)&lt;Constants!E$7),"Y","Good"))</f>
        <v>Good</v>
      </c>
      <c r="V29" s="23"/>
      <c r="W29">
        <f>J29/2+Constants!D$9-Constants!D$10</f>
        <v>0.376</v>
      </c>
      <c r="X29">
        <f>H29/2+Constants!D$9-Constants!D$11</f>
        <v>0.36349999999999993</v>
      </c>
      <c r="Z29">
        <f t="shared" si="0"/>
        <v>86.000000000000014</v>
      </c>
      <c r="AA29">
        <f t="shared" si="1"/>
        <v>73.499999999999957</v>
      </c>
      <c r="AC29" s="24">
        <v>0.45500000000000002</v>
      </c>
      <c r="AD29" s="11">
        <f t="shared" si="2"/>
        <v>0</v>
      </c>
      <c r="AF29" s="24">
        <v>0.45500000000000002</v>
      </c>
      <c r="AG29" s="11">
        <f t="shared" si="3"/>
        <v>0</v>
      </c>
      <c r="AI29" s="56">
        <v>0.46</v>
      </c>
      <c r="AJ29" s="57">
        <v>0</v>
      </c>
      <c r="AK29" s="55"/>
      <c r="AL29" s="56">
        <v>0.46</v>
      </c>
      <c r="AM29" s="57">
        <v>0</v>
      </c>
    </row>
    <row r="30" spans="1:39" x14ac:dyDescent="0.25">
      <c r="A30" t="s">
        <v>56</v>
      </c>
      <c r="C30" t="s">
        <v>15</v>
      </c>
      <c r="H30">
        <v>0.56000000000000005</v>
      </c>
      <c r="I30">
        <v>0.53900000000000003</v>
      </c>
      <c r="J30">
        <v>0.56000000000000005</v>
      </c>
      <c r="P30" t="str">
        <f>IF(AND(J30&lt;=Constants!F$5,J30&gt;=Constants!E$5),"Y","N")</f>
        <v>Y</v>
      </c>
      <c r="Q30" t="str">
        <f>IF(AND(J30&lt;=Constants!F$6,J30&gt;=Constants!E$6),"Y","N")</f>
        <v>Y</v>
      </c>
      <c r="R30" t="str">
        <f>IF(AND(J30&lt;=Constants!F$7,J30&gt;=Constants!E$7),"Y","N")</f>
        <v>Y</v>
      </c>
      <c r="S30" t="str">
        <f>IF(P30="N","N",IF(OR((J30+Constants!D$14)&gt;Constants!F$5,(J30-Constants!D$14)&lt;Constants!E$5),"Y","Good"))</f>
        <v>Y</v>
      </c>
      <c r="T30" t="str">
        <f>IF(Q30="N","N",IF(OR((J30+Constants!D$14)&gt;Constants!F$6,(J30-Constants!D$14)&lt;Constants!E$6),"Y","Good"))</f>
        <v>Good</v>
      </c>
      <c r="U30" t="str">
        <f>IF(R30="N","N",IF(OR((J30+Constants!D$14)&gt;Constants!F$7,(J30-Constants!D$14)&lt;Constants!E$7),"Y","Good"))</f>
        <v>Good</v>
      </c>
      <c r="V30" s="23"/>
      <c r="W30">
        <f>J30/2+Constants!D$9-Constants!D$10</f>
        <v>0.378</v>
      </c>
      <c r="X30">
        <f>H30/2+Constants!D$9-Constants!D$11</f>
        <v>0.35599999999999998</v>
      </c>
      <c r="Z30">
        <f t="shared" si="0"/>
        <v>88.000000000000028</v>
      </c>
      <c r="AA30">
        <f t="shared" si="1"/>
        <v>66</v>
      </c>
      <c r="AC30" s="24">
        <v>0.46</v>
      </c>
      <c r="AD30" s="11">
        <f t="shared" si="2"/>
        <v>0</v>
      </c>
      <c r="AF30" s="24">
        <v>0.46</v>
      </c>
      <c r="AG30" s="11">
        <f t="shared" si="3"/>
        <v>0</v>
      </c>
      <c r="AI30" s="56">
        <v>0.46500000000000002</v>
      </c>
      <c r="AJ30" s="57">
        <v>0</v>
      </c>
      <c r="AK30" s="55"/>
      <c r="AL30" s="56">
        <v>0.46500000000000002</v>
      </c>
      <c r="AM30" s="57">
        <v>0</v>
      </c>
    </row>
    <row r="31" spans="1:39" x14ac:dyDescent="0.25">
      <c r="A31" t="s">
        <v>56</v>
      </c>
      <c r="C31" t="s">
        <v>16</v>
      </c>
      <c r="H31">
        <v>0.55900000000000005</v>
      </c>
      <c r="I31">
        <v>0.55700000000000005</v>
      </c>
      <c r="J31">
        <v>0.55900000000000005</v>
      </c>
      <c r="P31" t="str">
        <f>IF(AND(J31&lt;=Constants!F$5,J31&gt;=Constants!E$5),"Y","N")</f>
        <v>N</v>
      </c>
      <c r="Q31" t="str">
        <f>IF(AND(J31&lt;=Constants!F$6,J31&gt;=Constants!E$6),"Y","N")</f>
        <v>Y</v>
      </c>
      <c r="R31" t="str">
        <f>IF(AND(J31&lt;=Constants!F$7,J31&gt;=Constants!E$7),"Y","N")</f>
        <v>Y</v>
      </c>
      <c r="S31" t="str">
        <f>IF(P31="N","N",IF(OR((J31+Constants!D$14)&gt;Constants!F$5,(J31-Constants!D$14)&lt;Constants!E$5),"Y","Good"))</f>
        <v>N</v>
      </c>
      <c r="T31" t="str">
        <f>IF(Q31="N","N",IF(OR((J31+Constants!D$14)&gt;Constants!F$6,(J31-Constants!D$14)&lt;Constants!E$6),"Y","Good"))</f>
        <v>Good</v>
      </c>
      <c r="U31" t="str">
        <f>IF(R31="N","N",IF(OR((J31+Constants!D$14)&gt;Constants!F$7,(J31-Constants!D$14)&lt;Constants!E$7),"Y","Good"))</f>
        <v>Good</v>
      </c>
      <c r="V31" s="23"/>
      <c r="W31">
        <f>J31/2+Constants!D$9-Constants!D$10</f>
        <v>0.37750000000000006</v>
      </c>
      <c r="X31">
        <f>H31/2+Constants!D$9-Constants!D$11</f>
        <v>0.35550000000000004</v>
      </c>
      <c r="Z31">
        <f t="shared" si="0"/>
        <v>87.500000000000071</v>
      </c>
      <c r="AA31">
        <f t="shared" si="1"/>
        <v>65.500000000000057</v>
      </c>
      <c r="AC31" s="24">
        <v>0.46500000000000002</v>
      </c>
      <c r="AD31" s="11">
        <f t="shared" si="2"/>
        <v>0</v>
      </c>
      <c r="AF31" s="24">
        <v>0.46500000000000002</v>
      </c>
      <c r="AG31" s="11">
        <f t="shared" si="3"/>
        <v>0</v>
      </c>
      <c r="AI31" s="56">
        <v>0.47</v>
      </c>
      <c r="AJ31" s="57">
        <v>0</v>
      </c>
      <c r="AK31" s="55"/>
      <c r="AL31" s="56">
        <v>0.47</v>
      </c>
      <c r="AM31" s="57">
        <v>0</v>
      </c>
    </row>
    <row r="32" spans="1:39" x14ac:dyDescent="0.25">
      <c r="A32" t="s">
        <v>56</v>
      </c>
      <c r="C32" t="s">
        <v>17</v>
      </c>
      <c r="H32">
        <v>0.56999999999999995</v>
      </c>
      <c r="I32">
        <v>0.55000000000000004</v>
      </c>
      <c r="J32">
        <v>0.55000000000000004</v>
      </c>
      <c r="P32" t="str">
        <f>IF(AND(J32&lt;=Constants!F$5,J32&gt;=Constants!E$5),"Y","N")</f>
        <v>N</v>
      </c>
      <c r="Q32" t="str">
        <f>IF(AND(J32&lt;=Constants!F$6,J32&gt;=Constants!E$6),"Y","N")</f>
        <v>Y</v>
      </c>
      <c r="R32" t="str">
        <f>IF(AND(J32&lt;=Constants!F$7,J32&gt;=Constants!E$7),"Y","N")</f>
        <v>Y</v>
      </c>
      <c r="S32" t="str">
        <f>IF(P32="N","N",IF(OR((J32+Constants!D$14)&gt;Constants!F$5,(J32-Constants!D$14)&lt;Constants!E$5),"Y","Good"))</f>
        <v>N</v>
      </c>
      <c r="T32" t="str">
        <f>IF(Q32="N","N",IF(OR((J32+Constants!D$14)&gt;Constants!F$6,(J32-Constants!D$14)&lt;Constants!E$6),"Y","Good"))</f>
        <v>Y</v>
      </c>
      <c r="U32" t="str">
        <f>IF(R32="N","N",IF(OR((J32+Constants!D$14)&gt;Constants!F$7,(J32-Constants!D$14)&lt;Constants!E$7),"Y","Good"))</f>
        <v>Good</v>
      </c>
      <c r="V32" s="23"/>
      <c r="W32">
        <f>J32/2+Constants!D$9-Constants!D$10</f>
        <v>0.373</v>
      </c>
      <c r="X32">
        <f>H32/2+Constants!D$9-Constants!D$11</f>
        <v>0.36099999999999999</v>
      </c>
      <c r="Z32">
        <f t="shared" si="0"/>
        <v>83.000000000000014</v>
      </c>
      <c r="AA32">
        <f t="shared" si="1"/>
        <v>71.000000000000014</v>
      </c>
      <c r="AC32" s="24">
        <v>0.47</v>
      </c>
      <c r="AD32" s="11">
        <f t="shared" si="2"/>
        <v>0</v>
      </c>
      <c r="AF32" s="24">
        <v>0.47</v>
      </c>
      <c r="AG32" s="11">
        <f t="shared" si="3"/>
        <v>0</v>
      </c>
      <c r="AI32" s="56">
        <v>0.47499999999999998</v>
      </c>
      <c r="AJ32" s="57">
        <v>0</v>
      </c>
      <c r="AK32" s="55"/>
      <c r="AL32" s="56">
        <v>0.47499999999999998</v>
      </c>
      <c r="AM32" s="57">
        <v>0</v>
      </c>
    </row>
    <row r="33" spans="1:39" x14ac:dyDescent="0.25">
      <c r="A33" t="s">
        <v>56</v>
      </c>
      <c r="C33" t="s">
        <v>18</v>
      </c>
      <c r="H33">
        <v>0.55000000000000004</v>
      </c>
      <c r="I33">
        <v>0.52500000000000002</v>
      </c>
      <c r="J33">
        <v>0.55000000000000004</v>
      </c>
      <c r="P33" t="str">
        <f>IF(AND(J33&lt;=Constants!F$5,J33&gt;=Constants!E$5),"Y","N")</f>
        <v>N</v>
      </c>
      <c r="Q33" t="str">
        <f>IF(AND(J33&lt;=Constants!F$6,J33&gt;=Constants!E$6),"Y","N")</f>
        <v>Y</v>
      </c>
      <c r="R33" t="str">
        <f>IF(AND(J33&lt;=Constants!F$7,J33&gt;=Constants!E$7),"Y","N")</f>
        <v>Y</v>
      </c>
      <c r="S33" t="str">
        <f>IF(P33="N","N",IF(OR((J33+Constants!D$14)&gt;Constants!F$5,(J33-Constants!D$14)&lt;Constants!E$5),"Y","Good"))</f>
        <v>N</v>
      </c>
      <c r="T33" t="str">
        <f>IF(Q33="N","N",IF(OR((J33+Constants!D$14)&gt;Constants!F$6,(J33-Constants!D$14)&lt;Constants!E$6),"Y","Good"))</f>
        <v>Y</v>
      </c>
      <c r="U33" t="str">
        <f>IF(R33="N","N",IF(OR((J33+Constants!D$14)&gt;Constants!F$7,(J33-Constants!D$14)&lt;Constants!E$7),"Y","Good"))</f>
        <v>Good</v>
      </c>
      <c r="V33" s="23"/>
      <c r="W33">
        <f>J33/2+Constants!D$9-Constants!D$10</f>
        <v>0.373</v>
      </c>
      <c r="X33">
        <f>H33/2+Constants!D$9-Constants!D$11</f>
        <v>0.35099999999999998</v>
      </c>
      <c r="Z33">
        <f t="shared" si="0"/>
        <v>83.000000000000014</v>
      </c>
      <c r="AA33">
        <f t="shared" si="1"/>
        <v>61</v>
      </c>
      <c r="AC33" s="24">
        <v>0.47499999999999998</v>
      </c>
      <c r="AD33" s="11">
        <f t="shared" si="2"/>
        <v>0</v>
      </c>
      <c r="AF33" s="24">
        <v>0.47499999999999998</v>
      </c>
      <c r="AG33" s="11">
        <f t="shared" si="3"/>
        <v>0</v>
      </c>
      <c r="AI33" s="56">
        <v>0.48</v>
      </c>
      <c r="AJ33" s="57">
        <v>0</v>
      </c>
      <c r="AK33" s="55"/>
      <c r="AL33" s="56">
        <v>0.48</v>
      </c>
      <c r="AM33" s="57">
        <v>0</v>
      </c>
    </row>
    <row r="34" spans="1:39" x14ac:dyDescent="0.25">
      <c r="A34" t="s">
        <v>56</v>
      </c>
      <c r="C34" t="s">
        <v>19</v>
      </c>
      <c r="H34">
        <v>0.55500000000000005</v>
      </c>
      <c r="I34">
        <v>0.54300000000000004</v>
      </c>
      <c r="J34">
        <v>0.55500000000000005</v>
      </c>
      <c r="P34" t="str">
        <f>IF(AND(J34&lt;=Constants!F$5,J34&gt;=Constants!E$5),"Y","N")</f>
        <v>N</v>
      </c>
      <c r="Q34" t="str">
        <f>IF(AND(J34&lt;=Constants!F$6,J34&gt;=Constants!E$6),"Y","N")</f>
        <v>Y</v>
      </c>
      <c r="R34" t="str">
        <f>IF(AND(J34&lt;=Constants!F$7,J34&gt;=Constants!E$7),"Y","N")</f>
        <v>Y</v>
      </c>
      <c r="S34" t="str">
        <f>IF(P34="N","N",IF(OR((J34+Constants!D$14)&gt;Constants!F$5,(J34-Constants!D$14)&lt;Constants!E$5),"Y","Good"))</f>
        <v>N</v>
      </c>
      <c r="T34" t="str">
        <f>IF(Q34="N","N",IF(OR((J34+Constants!D$14)&gt;Constants!F$6,(J34-Constants!D$14)&lt;Constants!E$6),"Y","Good"))</f>
        <v>Good</v>
      </c>
      <c r="U34" t="str">
        <f>IF(R34="N","N",IF(OR((J34+Constants!D$14)&gt;Constants!F$7,(J34-Constants!D$14)&lt;Constants!E$7),"Y","Good"))</f>
        <v>Good</v>
      </c>
      <c r="V34" s="23"/>
      <c r="W34">
        <f>J34/2+Constants!D$9-Constants!D$10</f>
        <v>0.37550000000000006</v>
      </c>
      <c r="X34">
        <f>H34/2+Constants!D$9-Constants!D$11</f>
        <v>0.35350000000000004</v>
      </c>
      <c r="Z34">
        <f t="shared" si="0"/>
        <v>85.500000000000071</v>
      </c>
      <c r="AA34">
        <f t="shared" si="1"/>
        <v>63.500000000000057</v>
      </c>
      <c r="AC34" s="24">
        <v>0.48</v>
      </c>
      <c r="AD34" s="11">
        <f t="shared" si="2"/>
        <v>0</v>
      </c>
      <c r="AF34" s="24">
        <v>0.48</v>
      </c>
      <c r="AG34" s="11">
        <f t="shared" si="3"/>
        <v>0</v>
      </c>
      <c r="AI34" s="56">
        <v>0.48499999999999999</v>
      </c>
      <c r="AJ34" s="57">
        <v>0</v>
      </c>
      <c r="AK34" s="55"/>
      <c r="AL34" s="56">
        <v>0.48499999999999999</v>
      </c>
      <c r="AM34" s="57">
        <v>0</v>
      </c>
    </row>
    <row r="35" spans="1:39" x14ac:dyDescent="0.25">
      <c r="A35" t="s">
        <v>56</v>
      </c>
      <c r="C35" t="s">
        <v>20</v>
      </c>
      <c r="H35">
        <v>0.56299999999999994</v>
      </c>
      <c r="I35">
        <v>0.56100000000000005</v>
      </c>
      <c r="J35">
        <v>0.56100000000000005</v>
      </c>
      <c r="P35" t="str">
        <f>IF(AND(J35&lt;=Constants!F$5,J35&gt;=Constants!E$5),"Y","N")</f>
        <v>Y</v>
      </c>
      <c r="Q35" t="str">
        <f>IF(AND(J35&lt;=Constants!F$6,J35&gt;=Constants!E$6),"Y","N")</f>
        <v>Y</v>
      </c>
      <c r="R35" t="str">
        <f>IF(AND(J35&lt;=Constants!F$7,J35&gt;=Constants!E$7),"Y","N")</f>
        <v>Y</v>
      </c>
      <c r="S35" t="str">
        <f>IF(P35="N","N",IF(OR((J35+Constants!D$14)&gt;Constants!F$5,(J35-Constants!D$14)&lt;Constants!E$5),"Y","Good"))</f>
        <v>Y</v>
      </c>
      <c r="T35" t="str">
        <f>IF(Q35="N","N",IF(OR((J35+Constants!D$14)&gt;Constants!F$6,(J35-Constants!D$14)&lt;Constants!E$6),"Y","Good"))</f>
        <v>Good</v>
      </c>
      <c r="U35" t="str">
        <f>IF(R35="N","N",IF(OR((J35+Constants!D$14)&gt;Constants!F$7,(J35-Constants!D$14)&lt;Constants!E$7),"Y","Good"))</f>
        <v>Good</v>
      </c>
      <c r="V35" s="23"/>
      <c r="W35">
        <f>J35/2+Constants!D$9-Constants!D$10</f>
        <v>0.37850000000000006</v>
      </c>
      <c r="X35">
        <f>H35/2+Constants!D$9-Constants!D$11</f>
        <v>0.35749999999999993</v>
      </c>
      <c r="Z35">
        <f t="shared" si="0"/>
        <v>88.500000000000085</v>
      </c>
      <c r="AA35">
        <f t="shared" si="1"/>
        <v>67.499999999999943</v>
      </c>
      <c r="AC35" s="24">
        <v>0.48499999999999999</v>
      </c>
      <c r="AD35" s="11">
        <f t="shared" si="2"/>
        <v>0</v>
      </c>
      <c r="AF35" s="24">
        <v>0.48499999999999999</v>
      </c>
      <c r="AG35" s="11">
        <f t="shared" si="3"/>
        <v>0</v>
      </c>
      <c r="AI35" s="56">
        <v>0.51</v>
      </c>
      <c r="AJ35" s="57">
        <v>0</v>
      </c>
      <c r="AK35" s="55"/>
      <c r="AL35" s="56">
        <v>0.51</v>
      </c>
      <c r="AM35" s="57">
        <v>0</v>
      </c>
    </row>
    <row r="36" spans="1:39" x14ac:dyDescent="0.25">
      <c r="A36" t="s">
        <v>56</v>
      </c>
      <c r="C36" t="s">
        <v>21</v>
      </c>
      <c r="H36">
        <v>0.56200000000000006</v>
      </c>
      <c r="I36">
        <v>0.56100000000000005</v>
      </c>
      <c r="J36">
        <v>0.56200000000000006</v>
      </c>
      <c r="P36" t="str">
        <f>IF(AND(J36&lt;=Constants!F$5,J36&gt;=Constants!E$5),"Y","N")</f>
        <v>Y</v>
      </c>
      <c r="Q36" t="str">
        <f>IF(AND(J36&lt;=Constants!F$6,J36&gt;=Constants!E$6),"Y","N")</f>
        <v>Y</v>
      </c>
      <c r="R36" t="str">
        <f>IF(AND(J36&lt;=Constants!F$7,J36&gt;=Constants!E$7),"Y","N")</f>
        <v>Y</v>
      </c>
      <c r="S36" t="str">
        <f>IF(P36="N","N",IF(OR((J36+Constants!D$14)&gt;Constants!F$5,(J36-Constants!D$14)&lt;Constants!E$5),"Y","Good"))</f>
        <v>Y</v>
      </c>
      <c r="T36" t="str">
        <f>IF(Q36="N","N",IF(OR((J36+Constants!D$14)&gt;Constants!F$6,(J36-Constants!D$14)&lt;Constants!E$6),"Y","Good"))</f>
        <v>Good</v>
      </c>
      <c r="U36" t="str">
        <f>IF(R36="N","N",IF(OR((J36+Constants!D$14)&gt;Constants!F$7,(J36-Constants!D$14)&lt;Constants!E$7),"Y","Good"))</f>
        <v>Good</v>
      </c>
      <c r="V36" s="23"/>
      <c r="W36">
        <f>J36/2+Constants!D$9-Constants!D$10</f>
        <v>0.379</v>
      </c>
      <c r="X36">
        <f>H36/2+Constants!D$9-Constants!D$11</f>
        <v>0.35699999999999998</v>
      </c>
      <c r="Z36">
        <f t="shared" si="0"/>
        <v>89.000000000000028</v>
      </c>
      <c r="AA36">
        <f t="shared" si="1"/>
        <v>67</v>
      </c>
      <c r="AC36" s="24">
        <v>0.51</v>
      </c>
      <c r="AD36" s="11">
        <f t="shared" si="2"/>
        <v>0</v>
      </c>
      <c r="AF36" s="24">
        <v>0.51</v>
      </c>
      <c r="AG36" s="11">
        <f t="shared" si="3"/>
        <v>0</v>
      </c>
      <c r="AI36" s="56">
        <v>0.51500000000000001</v>
      </c>
      <c r="AJ36" s="57">
        <v>0</v>
      </c>
      <c r="AK36" s="55"/>
      <c r="AL36" s="56">
        <v>0.51500000000000001</v>
      </c>
      <c r="AM36" s="57">
        <v>0</v>
      </c>
    </row>
    <row r="37" spans="1:39" x14ac:dyDescent="0.25">
      <c r="A37" t="s">
        <v>56</v>
      </c>
      <c r="C37" t="s">
        <v>22</v>
      </c>
      <c r="H37">
        <v>0.55400000000000005</v>
      </c>
      <c r="I37">
        <v>0.51900000000000002</v>
      </c>
      <c r="J37">
        <v>0.55400000000000005</v>
      </c>
      <c r="P37" t="str">
        <f>IF(AND(J37&lt;=Constants!F$5,J37&gt;=Constants!E$5),"Y","N")</f>
        <v>N</v>
      </c>
      <c r="Q37" t="str">
        <f>IF(AND(J37&lt;=Constants!F$6,J37&gt;=Constants!E$6),"Y","N")</f>
        <v>Y</v>
      </c>
      <c r="R37" t="str">
        <f>IF(AND(J37&lt;=Constants!F$7,J37&gt;=Constants!E$7),"Y","N")</f>
        <v>Y</v>
      </c>
      <c r="S37" t="str">
        <f>IF(P37="N","N",IF(OR((J37+Constants!D$14)&gt;Constants!F$5,(J37-Constants!D$14)&lt;Constants!E$5),"Y","Good"))</f>
        <v>N</v>
      </c>
      <c r="T37" t="str">
        <f>IF(Q37="N","N",IF(OR((J37+Constants!D$14)&gt;Constants!F$6,(J37-Constants!D$14)&lt;Constants!E$6),"Y","Good"))</f>
        <v>Y</v>
      </c>
      <c r="U37" t="str">
        <f>IF(R37="N","N",IF(OR((J37+Constants!D$14)&gt;Constants!F$7,(J37-Constants!D$14)&lt;Constants!E$7),"Y","Good"))</f>
        <v>Good</v>
      </c>
      <c r="V37" s="23"/>
      <c r="W37">
        <f>J37/2+Constants!D$9-Constants!D$10</f>
        <v>0.375</v>
      </c>
      <c r="X37">
        <f>H37/2+Constants!D$9-Constants!D$11</f>
        <v>0.35299999999999998</v>
      </c>
      <c r="Z37">
        <f t="shared" si="0"/>
        <v>85.000000000000014</v>
      </c>
      <c r="AA37">
        <f t="shared" si="1"/>
        <v>63</v>
      </c>
      <c r="AC37" s="24">
        <v>0.51500000000000001</v>
      </c>
      <c r="AD37" s="11">
        <f t="shared" si="2"/>
        <v>0</v>
      </c>
      <c r="AF37" s="24">
        <v>0.51500000000000001</v>
      </c>
      <c r="AG37" s="11">
        <f t="shared" si="3"/>
        <v>1</v>
      </c>
      <c r="AI37" s="56">
        <v>0.52</v>
      </c>
      <c r="AJ37" s="57">
        <v>0</v>
      </c>
      <c r="AK37" s="55"/>
      <c r="AL37" s="56">
        <v>0.52</v>
      </c>
      <c r="AM37" s="57">
        <v>1</v>
      </c>
    </row>
    <row r="38" spans="1:39" x14ac:dyDescent="0.25">
      <c r="A38" t="s">
        <v>56</v>
      </c>
      <c r="C38" t="s">
        <v>23</v>
      </c>
      <c r="H38">
        <v>0.56999999999999995</v>
      </c>
      <c r="I38">
        <v>0.55600000000000005</v>
      </c>
      <c r="J38">
        <v>0.55600000000000005</v>
      </c>
      <c r="P38" t="str">
        <f>IF(AND(J38&lt;=Constants!F$5,J38&gt;=Constants!E$5),"Y","N")</f>
        <v>N</v>
      </c>
      <c r="Q38" t="str">
        <f>IF(AND(J38&lt;=Constants!F$6,J38&gt;=Constants!E$6),"Y","N")</f>
        <v>Y</v>
      </c>
      <c r="R38" t="str">
        <f>IF(AND(J38&lt;=Constants!F$7,J38&gt;=Constants!E$7),"Y","N")</f>
        <v>Y</v>
      </c>
      <c r="S38" t="str">
        <f>IF(P38="N","N",IF(OR((J38+Constants!D$14)&gt;Constants!F$5,(J38-Constants!D$14)&lt;Constants!E$5),"Y","Good"))</f>
        <v>N</v>
      </c>
      <c r="T38" t="str">
        <f>IF(Q38="N","N",IF(OR((J38+Constants!D$14)&gt;Constants!F$6,(J38-Constants!D$14)&lt;Constants!E$6),"Y","Good"))</f>
        <v>Good</v>
      </c>
      <c r="U38" t="str">
        <f>IF(R38="N","N",IF(OR((J38+Constants!D$14)&gt;Constants!F$7,(J38-Constants!D$14)&lt;Constants!E$7),"Y","Good"))</f>
        <v>Good</v>
      </c>
      <c r="V38" s="23"/>
      <c r="W38">
        <f>J38/2+Constants!D$9-Constants!D$10</f>
        <v>0.376</v>
      </c>
      <c r="X38">
        <f>H38/2+Constants!D$9-Constants!D$11</f>
        <v>0.36099999999999999</v>
      </c>
      <c r="Z38">
        <f t="shared" si="0"/>
        <v>86.000000000000014</v>
      </c>
      <c r="AA38">
        <f t="shared" si="1"/>
        <v>71.000000000000014</v>
      </c>
      <c r="AC38" s="24">
        <v>0.52</v>
      </c>
      <c r="AD38" s="11">
        <f t="shared" si="2"/>
        <v>0</v>
      </c>
      <c r="AF38" s="24">
        <v>0.52</v>
      </c>
      <c r="AG38" s="11">
        <f t="shared" si="3"/>
        <v>0</v>
      </c>
      <c r="AI38" s="56">
        <v>0.52500000000000002</v>
      </c>
      <c r="AJ38" s="57">
        <v>0</v>
      </c>
      <c r="AK38" s="55"/>
      <c r="AL38" s="56">
        <v>0.52500000000000002</v>
      </c>
      <c r="AM38" s="57">
        <v>0</v>
      </c>
    </row>
    <row r="39" spans="1:39" x14ac:dyDescent="0.25">
      <c r="A39" t="s">
        <v>56</v>
      </c>
      <c r="C39" t="s">
        <v>24</v>
      </c>
      <c r="H39">
        <v>0.56499999999999995</v>
      </c>
      <c r="I39">
        <v>0.53900000000000003</v>
      </c>
      <c r="J39">
        <v>0.56499999999999995</v>
      </c>
      <c r="P39" t="str">
        <f>IF(AND(J39&lt;=Constants!F$5,J39&gt;=Constants!E$5),"Y","N")</f>
        <v>Y</v>
      </c>
      <c r="Q39" t="str">
        <f>IF(AND(J39&lt;=Constants!F$6,J39&gt;=Constants!E$6),"Y","N")</f>
        <v>Y</v>
      </c>
      <c r="R39" t="str">
        <f>IF(AND(J39&lt;=Constants!F$7,J39&gt;=Constants!E$7),"Y","N")</f>
        <v>Y</v>
      </c>
      <c r="S39" t="str">
        <f>IF(P39="N","N",IF(OR((J39+Constants!D$14)&gt;Constants!F$5,(J39-Constants!D$14)&lt;Constants!E$5),"Y","Good"))</f>
        <v>Good</v>
      </c>
      <c r="T39" t="str">
        <f>IF(Q39="N","N",IF(OR((J39+Constants!D$14)&gt;Constants!F$6,(J39-Constants!D$14)&lt;Constants!E$6),"Y","Good"))</f>
        <v>Good</v>
      </c>
      <c r="U39" t="str">
        <f>IF(R39="N","N",IF(OR((J39+Constants!D$14)&gt;Constants!F$7,(J39-Constants!D$14)&lt;Constants!E$7),"Y","Good"))</f>
        <v>Good</v>
      </c>
      <c r="V39" s="23"/>
      <c r="W39">
        <f>J39/2+Constants!D$9-Constants!D$10</f>
        <v>0.38049999999999995</v>
      </c>
      <c r="X39">
        <f>H39/2+Constants!D$9-Constants!D$11</f>
        <v>0.35849999999999993</v>
      </c>
      <c r="Z39">
        <f t="shared" si="0"/>
        <v>90.499999999999972</v>
      </c>
      <c r="AA39">
        <f t="shared" si="1"/>
        <v>68.499999999999943</v>
      </c>
      <c r="AC39" s="24">
        <v>0.52500000000000002</v>
      </c>
      <c r="AD39" s="11">
        <f t="shared" si="2"/>
        <v>0</v>
      </c>
      <c r="AF39" s="24">
        <v>0.52500000000000002</v>
      </c>
      <c r="AG39" s="11">
        <f t="shared" si="3"/>
        <v>0</v>
      </c>
      <c r="AI39" s="56">
        <v>0.53</v>
      </c>
      <c r="AJ39" s="57">
        <v>0</v>
      </c>
      <c r="AK39" s="55"/>
      <c r="AL39" s="56">
        <v>0.53</v>
      </c>
      <c r="AM39" s="57">
        <v>0</v>
      </c>
    </row>
    <row r="40" spans="1:39" x14ac:dyDescent="0.25">
      <c r="A40" t="s">
        <v>54</v>
      </c>
      <c r="C40" t="s">
        <v>25</v>
      </c>
      <c r="H40">
        <v>0.55500000000000005</v>
      </c>
      <c r="I40">
        <v>0.54500000000000004</v>
      </c>
      <c r="J40">
        <v>0.55500000000000005</v>
      </c>
      <c r="P40" t="str">
        <f>IF(AND(J40&lt;=Constants!F$5,J40&gt;=Constants!E$5),"Y","N")</f>
        <v>N</v>
      </c>
      <c r="Q40" t="str">
        <f>IF(AND(J40&lt;=Constants!F$6,J40&gt;=Constants!E$6),"Y","N")</f>
        <v>Y</v>
      </c>
      <c r="R40" t="str">
        <f>IF(AND(J40&lt;=Constants!F$7,J40&gt;=Constants!E$7),"Y","N")</f>
        <v>Y</v>
      </c>
      <c r="S40" t="str">
        <f>IF(P40="N","N",IF(OR((J40+Constants!D$14)&gt;Constants!F$5,(J40-Constants!D$14)&lt;Constants!E$5),"Y","Good"))</f>
        <v>N</v>
      </c>
      <c r="T40" t="str">
        <f>IF(Q40="N","N",IF(OR((J40+Constants!D$14)&gt;Constants!F$6,(J40-Constants!D$14)&lt;Constants!E$6),"Y","Good"))</f>
        <v>Good</v>
      </c>
      <c r="U40" t="str">
        <f>IF(R40="N","N",IF(OR((J40+Constants!D$14)&gt;Constants!F$7,(J40-Constants!D$14)&lt;Constants!E$7),"Y","Good"))</f>
        <v>Good</v>
      </c>
      <c r="V40" s="23"/>
      <c r="W40">
        <f>J40/2+Constants!D$9-Constants!D$10</f>
        <v>0.37550000000000006</v>
      </c>
      <c r="X40">
        <f>H40/2+Constants!D$9-Constants!D$11</f>
        <v>0.35350000000000004</v>
      </c>
      <c r="Z40">
        <f t="shared" si="0"/>
        <v>85.500000000000071</v>
      </c>
      <c r="AA40">
        <f t="shared" si="1"/>
        <v>63.500000000000057</v>
      </c>
      <c r="AC40" s="24">
        <v>0.53</v>
      </c>
      <c r="AD40" s="11">
        <f t="shared" si="2"/>
        <v>0</v>
      </c>
      <c r="AF40" s="24">
        <v>0.53</v>
      </c>
      <c r="AG40" s="11">
        <f t="shared" si="3"/>
        <v>1</v>
      </c>
      <c r="AI40" s="56">
        <v>0.53500000000000003</v>
      </c>
      <c r="AJ40" s="57">
        <v>0</v>
      </c>
      <c r="AK40" s="55"/>
      <c r="AL40" s="56">
        <v>0.53500000000000003</v>
      </c>
      <c r="AM40" s="57">
        <v>0</v>
      </c>
    </row>
    <row r="41" spans="1:39" x14ac:dyDescent="0.25">
      <c r="A41" t="s">
        <v>54</v>
      </c>
      <c r="C41" t="s">
        <v>26</v>
      </c>
      <c r="H41">
        <v>0.56299999999999994</v>
      </c>
      <c r="I41">
        <v>0.54800000000000004</v>
      </c>
      <c r="J41">
        <v>0.56299999999999994</v>
      </c>
      <c r="P41" t="str">
        <f>IF(AND(J41&lt;=Constants!F$5,J41&gt;=Constants!E$5),"Y","N")</f>
        <v>Y</v>
      </c>
      <c r="Q41" t="str">
        <f>IF(AND(J41&lt;=Constants!F$6,J41&gt;=Constants!E$6),"Y","N")</f>
        <v>Y</v>
      </c>
      <c r="R41" t="str">
        <f>IF(AND(J41&lt;=Constants!F$7,J41&gt;=Constants!E$7),"Y","N")</f>
        <v>Y</v>
      </c>
      <c r="S41" t="str">
        <f>IF(P41="N","N",IF(OR((J41+Constants!D$14)&gt;Constants!F$5,(J41-Constants!D$14)&lt;Constants!E$5),"Y","Good"))</f>
        <v>Y</v>
      </c>
      <c r="T41" t="str">
        <f>IF(Q41="N","N",IF(OR((J41+Constants!D$14)&gt;Constants!F$6,(J41-Constants!D$14)&lt;Constants!E$6),"Y","Good"))</f>
        <v>Good</v>
      </c>
      <c r="U41" t="str">
        <f>IF(R41="N","N",IF(OR((J41+Constants!D$14)&gt;Constants!F$7,(J41-Constants!D$14)&lt;Constants!E$7),"Y","Good"))</f>
        <v>Good</v>
      </c>
      <c r="V41" s="23"/>
      <c r="W41">
        <f>J41/2+Constants!D$9-Constants!D$10</f>
        <v>0.37949999999999995</v>
      </c>
      <c r="X41">
        <f>H41/2+Constants!D$9-Constants!D$11</f>
        <v>0.35749999999999993</v>
      </c>
      <c r="Z41">
        <f t="shared" si="0"/>
        <v>89.499999999999972</v>
      </c>
      <c r="AA41">
        <f t="shared" si="1"/>
        <v>67.499999999999943</v>
      </c>
      <c r="AC41" s="24">
        <v>0.53500000000000003</v>
      </c>
      <c r="AD41" s="11">
        <f t="shared" si="2"/>
        <v>0</v>
      </c>
      <c r="AF41" s="24">
        <v>0.53500000000000003</v>
      </c>
      <c r="AG41" s="11">
        <f t="shared" si="3"/>
        <v>2</v>
      </c>
      <c r="AI41" s="56">
        <v>0.54</v>
      </c>
      <c r="AJ41" s="57">
        <v>0</v>
      </c>
      <c r="AK41" s="55"/>
      <c r="AL41" s="56">
        <v>0.54</v>
      </c>
      <c r="AM41" s="57">
        <v>0</v>
      </c>
    </row>
    <row r="42" spans="1:39" x14ac:dyDescent="0.25">
      <c r="A42" t="s">
        <v>54</v>
      </c>
      <c r="C42" t="s">
        <v>27</v>
      </c>
      <c r="H42">
        <v>0.56699999999999995</v>
      </c>
      <c r="I42">
        <v>0.54800000000000004</v>
      </c>
      <c r="J42">
        <v>0.56699999999999995</v>
      </c>
      <c r="P42" t="str">
        <f>IF(AND(J42&lt;=Constants!F$5,J42&gt;=Constants!E$5),"Y","N")</f>
        <v>Y</v>
      </c>
      <c r="Q42" t="str">
        <f>IF(AND(J42&lt;=Constants!F$6,J42&gt;=Constants!E$6),"Y","N")</f>
        <v>Y</v>
      </c>
      <c r="R42" t="str">
        <f>IF(AND(J42&lt;=Constants!F$7,J42&gt;=Constants!E$7),"Y","N")</f>
        <v>Y</v>
      </c>
      <c r="S42" t="str">
        <f>IF(P42="N","N",IF(OR((J42+Constants!D$14)&gt;Constants!F$5,(J42-Constants!D$14)&lt;Constants!E$5),"Y","Good"))</f>
        <v>Good</v>
      </c>
      <c r="T42" t="str">
        <f>IF(Q42="N","N",IF(OR((J42+Constants!D$14)&gt;Constants!F$6,(J42-Constants!D$14)&lt;Constants!E$6),"Y","Good"))</f>
        <v>Good</v>
      </c>
      <c r="U42" t="str">
        <f>IF(R42="N","N",IF(OR((J42+Constants!D$14)&gt;Constants!F$7,(J42-Constants!D$14)&lt;Constants!E$7),"Y","Good"))</f>
        <v>Good</v>
      </c>
      <c r="V42" s="23"/>
      <c r="W42">
        <f>J42/2+Constants!D$9-Constants!D$10</f>
        <v>0.38149999999999995</v>
      </c>
      <c r="X42">
        <f>H42/2+Constants!D$9-Constants!D$11</f>
        <v>0.35949999999999993</v>
      </c>
      <c r="Z42">
        <f t="shared" si="0"/>
        <v>91.499999999999972</v>
      </c>
      <c r="AA42">
        <f t="shared" si="1"/>
        <v>69.499999999999957</v>
      </c>
      <c r="AC42" s="24">
        <v>0.54</v>
      </c>
      <c r="AD42" s="11">
        <f t="shared" si="2"/>
        <v>0</v>
      </c>
      <c r="AF42" s="24">
        <v>0.54</v>
      </c>
      <c r="AG42" s="11">
        <f t="shared" si="3"/>
        <v>6</v>
      </c>
      <c r="AI42" s="56">
        <v>0.54500000000000004</v>
      </c>
      <c r="AJ42" s="57">
        <v>0</v>
      </c>
      <c r="AK42" s="55"/>
      <c r="AL42" s="56">
        <v>0.54500000000000004</v>
      </c>
      <c r="AM42" s="57">
        <v>8</v>
      </c>
    </row>
    <row r="43" spans="1:39" x14ac:dyDescent="0.25">
      <c r="A43" t="s">
        <v>55</v>
      </c>
      <c r="C43" t="s">
        <v>28</v>
      </c>
      <c r="H43">
        <v>0.55900000000000005</v>
      </c>
      <c r="I43">
        <v>0.52600000000000002</v>
      </c>
      <c r="J43">
        <v>0.55900000000000005</v>
      </c>
      <c r="P43" t="str">
        <f>IF(AND(J43&lt;=Constants!F$5,J43&gt;=Constants!E$5),"Y","N")</f>
        <v>N</v>
      </c>
      <c r="Q43" t="str">
        <f>IF(AND(J43&lt;=Constants!F$6,J43&gt;=Constants!E$6),"Y","N")</f>
        <v>Y</v>
      </c>
      <c r="R43" t="str">
        <f>IF(AND(J43&lt;=Constants!F$7,J43&gt;=Constants!E$7),"Y","N")</f>
        <v>Y</v>
      </c>
      <c r="S43" t="str">
        <f>IF(P43="N","N",IF(OR((J43+Constants!D$14)&gt;Constants!F$5,(J43-Constants!D$14)&lt;Constants!E$5),"Y","Good"))</f>
        <v>N</v>
      </c>
      <c r="T43" t="str">
        <f>IF(Q43="N","N",IF(OR((J43+Constants!D$14)&gt;Constants!F$6,(J43-Constants!D$14)&lt;Constants!E$6),"Y","Good"))</f>
        <v>Good</v>
      </c>
      <c r="U43" t="str">
        <f>IF(R43="N","N",IF(OR((J43+Constants!D$14)&gt;Constants!F$7,(J43-Constants!D$14)&lt;Constants!E$7),"Y","Good"))</f>
        <v>Good</v>
      </c>
      <c r="V43" s="23"/>
      <c r="W43">
        <f>J43/2+Constants!D$9-Constants!D$10</f>
        <v>0.37750000000000006</v>
      </c>
      <c r="X43">
        <f>H43/2+Constants!D$9-Constants!D$11</f>
        <v>0.35550000000000004</v>
      </c>
      <c r="Z43">
        <f t="shared" si="0"/>
        <v>87.500000000000071</v>
      </c>
      <c r="AA43">
        <f t="shared" si="1"/>
        <v>65.500000000000057</v>
      </c>
      <c r="AC43" s="24">
        <v>0.54500000000000004</v>
      </c>
      <c r="AD43" s="11">
        <f t="shared" si="2"/>
        <v>0</v>
      </c>
      <c r="AF43" s="24">
        <v>0.54500000000000004</v>
      </c>
      <c r="AG43" s="11">
        <f t="shared" si="3"/>
        <v>9</v>
      </c>
      <c r="AI43" s="56">
        <v>0.55000000000000004</v>
      </c>
      <c r="AJ43" s="57">
        <v>0</v>
      </c>
      <c r="AK43" s="55"/>
      <c r="AL43" s="56">
        <v>0.55000000000000004</v>
      </c>
      <c r="AM43" s="57">
        <v>10</v>
      </c>
    </row>
    <row r="44" spans="1:39" x14ac:dyDescent="0.25">
      <c r="A44" t="s">
        <v>57</v>
      </c>
      <c r="C44" t="s">
        <v>29</v>
      </c>
      <c r="H44">
        <v>0.55100000000000005</v>
      </c>
      <c r="I44">
        <v>0.55100000000000005</v>
      </c>
      <c r="J44">
        <v>0.55100000000000005</v>
      </c>
      <c r="P44" t="str">
        <f>IF(AND(J44&lt;=Constants!F$5,J44&gt;=Constants!E$5),"Y","N")</f>
        <v>N</v>
      </c>
      <c r="Q44" t="str">
        <f>IF(AND(J44&lt;=Constants!F$6,J44&gt;=Constants!E$6),"Y","N")</f>
        <v>Y</v>
      </c>
      <c r="R44" t="str">
        <f>IF(AND(J44&lt;=Constants!F$7,J44&gt;=Constants!E$7),"Y","N")</f>
        <v>Y</v>
      </c>
      <c r="S44" t="str">
        <f>IF(P44="N","N",IF(OR((J44+Constants!D$14)&gt;Constants!F$5,(J44-Constants!D$14)&lt;Constants!E$5),"Y","Good"))</f>
        <v>N</v>
      </c>
      <c r="T44" t="str">
        <f>IF(Q44="N","N",IF(OR((J44+Constants!D$14)&gt;Constants!F$6,(J44-Constants!D$14)&lt;Constants!E$6),"Y","Good"))</f>
        <v>Y</v>
      </c>
      <c r="U44" t="str">
        <f>IF(R44="N","N",IF(OR((J44+Constants!D$14)&gt;Constants!F$7,(J44-Constants!D$14)&lt;Constants!E$7),"Y","Good"))</f>
        <v>Good</v>
      </c>
      <c r="V44" s="23"/>
      <c r="W44">
        <f>J44/2+Constants!D$9-Constants!D$10</f>
        <v>0.37350000000000005</v>
      </c>
      <c r="X44">
        <f>H44/2+Constants!D$9-Constants!D$11</f>
        <v>0.35150000000000003</v>
      </c>
      <c r="Z44">
        <f t="shared" si="0"/>
        <v>83.500000000000071</v>
      </c>
      <c r="AA44">
        <f t="shared" si="1"/>
        <v>61.500000000000057</v>
      </c>
      <c r="AC44" s="24">
        <v>0.55000000000000004</v>
      </c>
      <c r="AD44" s="11">
        <f t="shared" si="2"/>
        <v>0</v>
      </c>
      <c r="AF44" s="24">
        <v>0.55000000000000004</v>
      </c>
      <c r="AG44" s="11">
        <f t="shared" si="3"/>
        <v>33</v>
      </c>
      <c r="AI44" s="56">
        <v>0.55500000000000005</v>
      </c>
      <c r="AJ44" s="57">
        <v>0</v>
      </c>
      <c r="AK44" s="55"/>
      <c r="AL44" s="56">
        <v>0.55500000000000005</v>
      </c>
      <c r="AM44" s="57">
        <v>36</v>
      </c>
    </row>
    <row r="45" spans="1:39" x14ac:dyDescent="0.25">
      <c r="A45" t="s">
        <v>58</v>
      </c>
      <c r="C45" t="s">
        <v>30</v>
      </c>
      <c r="H45">
        <v>0.56699999999999995</v>
      </c>
      <c r="I45">
        <v>0.52700000000000002</v>
      </c>
      <c r="J45">
        <v>0.56699999999999995</v>
      </c>
      <c r="P45" t="str">
        <f>IF(AND(J45&lt;=Constants!F$5,J45&gt;=Constants!E$5),"Y","N")</f>
        <v>Y</v>
      </c>
      <c r="Q45" t="str">
        <f>IF(AND(J45&lt;=Constants!F$6,J45&gt;=Constants!E$6),"Y","N")</f>
        <v>Y</v>
      </c>
      <c r="R45" t="str">
        <f>IF(AND(J45&lt;=Constants!F$7,J45&gt;=Constants!E$7),"Y","N")</f>
        <v>Y</v>
      </c>
      <c r="S45" t="str">
        <f>IF(P45="N","N",IF(OR((J45+Constants!D$14)&gt;Constants!F$5,(J45-Constants!D$14)&lt;Constants!E$5),"Y","Good"))</f>
        <v>Good</v>
      </c>
      <c r="T45" t="str">
        <f>IF(Q45="N","N",IF(OR((J45+Constants!D$14)&gt;Constants!F$6,(J45-Constants!D$14)&lt;Constants!E$6),"Y","Good"))</f>
        <v>Good</v>
      </c>
      <c r="U45" t="str">
        <f>IF(R45="N","N",IF(OR((J45+Constants!D$14)&gt;Constants!F$7,(J45-Constants!D$14)&lt;Constants!E$7),"Y","Good"))</f>
        <v>Good</v>
      </c>
      <c r="V45" s="23"/>
      <c r="W45">
        <f>J45/2+Constants!D$9-Constants!D$10</f>
        <v>0.38149999999999995</v>
      </c>
      <c r="X45">
        <f>H45/2+Constants!D$9-Constants!D$11</f>
        <v>0.35949999999999993</v>
      </c>
      <c r="Z45">
        <f t="shared" si="0"/>
        <v>91.499999999999972</v>
      </c>
      <c r="AA45">
        <f t="shared" si="1"/>
        <v>69.499999999999957</v>
      </c>
      <c r="AC45" s="24">
        <v>0.55500000000000005</v>
      </c>
      <c r="AD45" s="11">
        <f t="shared" si="2"/>
        <v>0</v>
      </c>
      <c r="AF45" s="24">
        <v>0.55500000000000005</v>
      </c>
      <c r="AG45" s="11">
        <f t="shared" si="3"/>
        <v>52</v>
      </c>
      <c r="AI45" s="56">
        <v>0.56000000000000005</v>
      </c>
      <c r="AJ45" s="57">
        <v>0</v>
      </c>
      <c r="AK45" s="55"/>
      <c r="AL45" s="56">
        <v>0.56000000000000005</v>
      </c>
      <c r="AM45" s="57">
        <v>28</v>
      </c>
    </row>
    <row r="46" spans="1:39" x14ac:dyDescent="0.25">
      <c r="A46" t="s">
        <v>58</v>
      </c>
      <c r="C46" t="s">
        <v>31</v>
      </c>
      <c r="H46">
        <v>0.56799999999999995</v>
      </c>
      <c r="I46">
        <v>0.56799999999999995</v>
      </c>
      <c r="J46">
        <v>0.56799999999999995</v>
      </c>
      <c r="P46" t="str">
        <f>IF(AND(J46&lt;=Constants!F$5,J46&gt;=Constants!E$5),"Y","N")</f>
        <v>Y</v>
      </c>
      <c r="Q46" t="str">
        <f>IF(AND(J46&lt;=Constants!F$6,J46&gt;=Constants!E$6),"Y","N")</f>
        <v>Y</v>
      </c>
      <c r="R46" t="str">
        <f>IF(AND(J46&lt;=Constants!F$7,J46&gt;=Constants!E$7),"Y","N")</f>
        <v>Y</v>
      </c>
      <c r="S46" t="str">
        <f>IF(P46="N","N",IF(OR((J46+Constants!D$14)&gt;Constants!F$5,(J46-Constants!D$14)&lt;Constants!E$5),"Y","Good"))</f>
        <v>Good</v>
      </c>
      <c r="T46" t="str">
        <f>IF(Q46="N","N",IF(OR((J46+Constants!D$14)&gt;Constants!F$6,(J46-Constants!D$14)&lt;Constants!E$6),"Y","Good"))</f>
        <v>Good</v>
      </c>
      <c r="U46" t="str">
        <f>IF(R46="N","N",IF(OR((J46+Constants!D$14)&gt;Constants!F$7,(J46-Constants!D$14)&lt;Constants!E$7),"Y","Good"))</f>
        <v>Good</v>
      </c>
      <c r="V46" s="23"/>
      <c r="W46">
        <f>J46/2+Constants!D$9-Constants!D$10</f>
        <v>0.38200000000000001</v>
      </c>
      <c r="X46">
        <f>H46/2+Constants!D$9-Constants!D$11</f>
        <v>0.36</v>
      </c>
      <c r="Z46">
        <f t="shared" si="0"/>
        <v>92.000000000000028</v>
      </c>
      <c r="AA46">
        <f t="shared" si="1"/>
        <v>70</v>
      </c>
      <c r="AC46" s="24">
        <v>0.56000000000000005</v>
      </c>
      <c r="AD46" s="11">
        <f t="shared" si="2"/>
        <v>0</v>
      </c>
      <c r="AF46" s="24">
        <v>0.56000000000000005</v>
      </c>
      <c r="AG46" s="11">
        <f t="shared" si="3"/>
        <v>33</v>
      </c>
      <c r="AI46" s="56">
        <v>0.56499999999999995</v>
      </c>
      <c r="AJ46" s="57">
        <v>0</v>
      </c>
      <c r="AK46" s="55"/>
      <c r="AL46" s="56">
        <v>0.56499999999999995</v>
      </c>
      <c r="AM46" s="57">
        <v>24</v>
      </c>
    </row>
    <row r="47" spans="1:39" x14ac:dyDescent="0.25">
      <c r="A47" t="s">
        <v>58</v>
      </c>
      <c r="C47" t="s">
        <v>32</v>
      </c>
      <c r="H47">
        <v>0.57499999999999996</v>
      </c>
      <c r="I47">
        <v>0.56100000000000005</v>
      </c>
      <c r="J47">
        <v>0.56100000000000005</v>
      </c>
      <c r="P47" t="str">
        <f>IF(AND(J47&lt;=Constants!F$5,J47&gt;=Constants!E$5),"Y","N")</f>
        <v>Y</v>
      </c>
      <c r="Q47" t="str">
        <f>IF(AND(J47&lt;=Constants!F$6,J47&gt;=Constants!E$6),"Y","N")</f>
        <v>Y</v>
      </c>
      <c r="R47" t="str">
        <f>IF(AND(J47&lt;=Constants!F$7,J47&gt;=Constants!E$7),"Y","N")</f>
        <v>Y</v>
      </c>
      <c r="S47" t="str">
        <f>IF(P47="N","N",IF(OR((J47+Constants!D$14)&gt;Constants!F$5,(J47-Constants!D$14)&lt;Constants!E$5),"Y","Good"))</f>
        <v>Y</v>
      </c>
      <c r="T47" t="str">
        <f>IF(Q47="N","N",IF(OR((J47+Constants!D$14)&gt;Constants!F$6,(J47-Constants!D$14)&lt;Constants!E$6),"Y","Good"))</f>
        <v>Good</v>
      </c>
      <c r="U47" t="str">
        <f>IF(R47="N","N",IF(OR((J47+Constants!D$14)&gt;Constants!F$7,(J47-Constants!D$14)&lt;Constants!E$7),"Y","Good"))</f>
        <v>Good</v>
      </c>
      <c r="V47" s="23"/>
      <c r="W47">
        <f>J47/2+Constants!D$9-Constants!D$10</f>
        <v>0.37850000000000006</v>
      </c>
      <c r="X47">
        <f>H47/2+Constants!D$9-Constants!D$11</f>
        <v>0.36349999999999993</v>
      </c>
      <c r="Z47">
        <f t="shared" si="0"/>
        <v>88.500000000000085</v>
      </c>
      <c r="AA47">
        <f t="shared" si="1"/>
        <v>73.499999999999957</v>
      </c>
      <c r="AC47" s="24">
        <v>0.56499999999999995</v>
      </c>
      <c r="AD47" s="11">
        <f t="shared" si="2"/>
        <v>0</v>
      </c>
      <c r="AF47" s="24">
        <v>0.56499999999999995</v>
      </c>
      <c r="AG47" s="11">
        <f t="shared" si="3"/>
        <v>9</v>
      </c>
      <c r="AI47" s="56">
        <v>0.56999999999999995</v>
      </c>
      <c r="AJ47" s="57">
        <v>0</v>
      </c>
      <c r="AK47" s="55"/>
      <c r="AL47" s="56">
        <v>0.56999999999999995</v>
      </c>
      <c r="AM47" s="57">
        <v>6</v>
      </c>
    </row>
    <row r="48" spans="1:39" x14ac:dyDescent="0.25">
      <c r="A48" t="s">
        <v>58</v>
      </c>
      <c r="C48" t="s">
        <v>33</v>
      </c>
      <c r="H48">
        <v>0.56200000000000006</v>
      </c>
      <c r="I48">
        <v>0.53500000000000003</v>
      </c>
      <c r="J48">
        <v>0.56200000000000006</v>
      </c>
      <c r="P48" t="str">
        <f>IF(AND(J48&lt;=Constants!F$5,J48&gt;=Constants!E$5),"Y","N")</f>
        <v>Y</v>
      </c>
      <c r="Q48" t="str">
        <f>IF(AND(J48&lt;=Constants!F$6,J48&gt;=Constants!E$6),"Y","N")</f>
        <v>Y</v>
      </c>
      <c r="R48" t="str">
        <f>IF(AND(J48&lt;=Constants!F$7,J48&gt;=Constants!E$7),"Y","N")</f>
        <v>Y</v>
      </c>
      <c r="S48" t="str">
        <f>IF(P48="N","N",IF(OR((J48+Constants!D$14)&gt;Constants!F$5,(J48-Constants!D$14)&lt;Constants!E$5),"Y","Good"))</f>
        <v>Y</v>
      </c>
      <c r="T48" t="str">
        <f>IF(Q48="N","N",IF(OR((J48+Constants!D$14)&gt;Constants!F$6,(J48-Constants!D$14)&lt;Constants!E$6),"Y","Good"))</f>
        <v>Good</v>
      </c>
      <c r="U48" t="str">
        <f>IF(R48="N","N",IF(OR((J48+Constants!D$14)&gt;Constants!F$7,(J48-Constants!D$14)&lt;Constants!E$7),"Y","Good"))</f>
        <v>Good</v>
      </c>
      <c r="V48" s="23"/>
      <c r="W48">
        <f>J48/2+Constants!D$9-Constants!D$10</f>
        <v>0.379</v>
      </c>
      <c r="X48">
        <f>H48/2+Constants!D$9-Constants!D$11</f>
        <v>0.35699999999999998</v>
      </c>
      <c r="Z48">
        <f t="shared" si="0"/>
        <v>89.000000000000028</v>
      </c>
      <c r="AA48">
        <f t="shared" si="1"/>
        <v>67</v>
      </c>
      <c r="AC48" s="24">
        <v>0.56999999999999995</v>
      </c>
      <c r="AD48" s="11">
        <f t="shared" si="2"/>
        <v>0</v>
      </c>
      <c r="AF48" s="24">
        <v>0.56999999999999995</v>
      </c>
      <c r="AG48" s="11">
        <f t="shared" si="3"/>
        <v>1</v>
      </c>
      <c r="AI48" s="56">
        <v>0.57499999999999996</v>
      </c>
      <c r="AJ48" s="57">
        <v>0</v>
      </c>
      <c r="AK48" s="55"/>
      <c r="AL48" s="56">
        <v>0.57499999999999996</v>
      </c>
      <c r="AM48" s="57">
        <v>0</v>
      </c>
    </row>
    <row r="49" spans="1:39" x14ac:dyDescent="0.25">
      <c r="A49" t="s">
        <v>58</v>
      </c>
      <c r="C49" t="s">
        <v>34</v>
      </c>
      <c r="H49">
        <v>0.54400000000000004</v>
      </c>
      <c r="I49">
        <v>0.54100000000000004</v>
      </c>
      <c r="J49">
        <v>0.54100000000000004</v>
      </c>
      <c r="P49" t="str">
        <f>IF(AND(J49&lt;=Constants!F$5,J49&gt;=Constants!E$5),"Y","N")</f>
        <v>N</v>
      </c>
      <c r="Q49" t="str">
        <f>IF(AND(J49&lt;=Constants!F$6,J49&gt;=Constants!E$6),"Y","N")</f>
        <v>N</v>
      </c>
      <c r="R49" t="str">
        <f>IF(AND(J49&lt;=Constants!F$7,J49&gt;=Constants!E$7),"Y","N")</f>
        <v>Y</v>
      </c>
      <c r="S49" t="str">
        <f>IF(P49="N","N",IF(OR((J49+Constants!D$14)&gt;Constants!F$5,(J49-Constants!D$14)&lt;Constants!E$5),"Y","Good"))</f>
        <v>N</v>
      </c>
      <c r="T49" t="str">
        <f>IF(Q49="N","N",IF(OR((J49+Constants!D$14)&gt;Constants!F$6,(J49-Constants!D$14)&lt;Constants!E$6),"Y","Good"))</f>
        <v>N</v>
      </c>
      <c r="U49" t="str">
        <f>IF(R49="N","N",IF(OR((J49+Constants!D$14)&gt;Constants!F$7,(J49-Constants!D$14)&lt;Constants!E$7),"Y","Good"))</f>
        <v>Good</v>
      </c>
      <c r="V49" s="23"/>
      <c r="W49">
        <f>J49/2+Constants!D$9-Constants!D$10</f>
        <v>0.36850000000000005</v>
      </c>
      <c r="X49">
        <f>H49/2+Constants!D$9-Constants!D$11</f>
        <v>0.34799999999999998</v>
      </c>
      <c r="Z49">
        <f t="shared" si="0"/>
        <v>78.500000000000071</v>
      </c>
      <c r="AA49">
        <f t="shared" si="1"/>
        <v>57.999999999999993</v>
      </c>
      <c r="AC49" s="24">
        <v>0.57499999999999996</v>
      </c>
      <c r="AD49" s="11">
        <f t="shared" si="2"/>
        <v>0</v>
      </c>
      <c r="AF49" s="24">
        <v>0.57499999999999996</v>
      </c>
      <c r="AG49" s="11">
        <f t="shared" si="3"/>
        <v>0</v>
      </c>
      <c r="AI49" s="56">
        <v>0.57999999999999996</v>
      </c>
      <c r="AJ49" s="57">
        <v>0</v>
      </c>
      <c r="AK49" s="55"/>
      <c r="AL49" s="56">
        <v>0.57999999999999996</v>
      </c>
      <c r="AM49" s="57">
        <v>0</v>
      </c>
    </row>
    <row r="50" spans="1:39" x14ac:dyDescent="0.25">
      <c r="A50" t="s">
        <v>58</v>
      </c>
      <c r="C50" t="s">
        <v>35</v>
      </c>
      <c r="H50">
        <v>0.54600000000000004</v>
      </c>
      <c r="I50">
        <v>0.51200000000000001</v>
      </c>
      <c r="J50">
        <v>0.54600000000000004</v>
      </c>
      <c r="P50" t="str">
        <f>IF(AND(J50&lt;=Constants!F$5,J50&gt;=Constants!E$5),"Y","N")</f>
        <v>N</v>
      </c>
      <c r="Q50" t="str">
        <f>IF(AND(J50&lt;=Constants!F$6,J50&gt;=Constants!E$6),"Y","N")</f>
        <v>N</v>
      </c>
      <c r="R50" t="str">
        <f>IF(AND(J50&lt;=Constants!F$7,J50&gt;=Constants!E$7),"Y","N")</f>
        <v>Y</v>
      </c>
      <c r="S50" t="str">
        <f>IF(P50="N","N",IF(OR((J50+Constants!D$14)&gt;Constants!F$5,(J50-Constants!D$14)&lt;Constants!E$5),"Y","Good"))</f>
        <v>N</v>
      </c>
      <c r="T50" t="str">
        <f>IF(Q50="N","N",IF(OR((J50+Constants!D$14)&gt;Constants!F$6,(J50-Constants!D$14)&lt;Constants!E$6),"Y","Good"))</f>
        <v>N</v>
      </c>
      <c r="U50" t="str">
        <f>IF(R50="N","N",IF(OR((J50+Constants!D$14)&gt;Constants!F$7,(J50-Constants!D$14)&lt;Constants!E$7),"Y","Good"))</f>
        <v>Good</v>
      </c>
      <c r="W50">
        <f>J50/2+Constants!D$9-Constants!D$10</f>
        <v>0.371</v>
      </c>
      <c r="X50">
        <f>H50/2+Constants!D$9-Constants!D$11</f>
        <v>0.34899999999999998</v>
      </c>
      <c r="Z50">
        <f t="shared" si="0"/>
        <v>81.000000000000014</v>
      </c>
      <c r="AA50">
        <f t="shared" si="1"/>
        <v>59</v>
      </c>
      <c r="AC50" s="24">
        <v>0.57999999999999996</v>
      </c>
      <c r="AD50" s="11">
        <f t="shared" si="2"/>
        <v>0</v>
      </c>
      <c r="AF50" s="24">
        <v>0.57999999999999996</v>
      </c>
      <c r="AG50" s="11">
        <f t="shared" si="3"/>
        <v>0</v>
      </c>
      <c r="AI50" s="56">
        <v>0.58499999999999996</v>
      </c>
      <c r="AJ50" s="57">
        <v>0</v>
      </c>
      <c r="AK50" s="55"/>
      <c r="AL50" s="56">
        <v>0.58499999999999996</v>
      </c>
      <c r="AM50" s="57">
        <v>0</v>
      </c>
    </row>
    <row r="51" spans="1:39" ht="15.75" thickBot="1" x14ac:dyDescent="0.3">
      <c r="A51" t="s">
        <v>58</v>
      </c>
      <c r="C51" t="s">
        <v>36</v>
      </c>
      <c r="H51">
        <v>0.56000000000000005</v>
      </c>
      <c r="I51">
        <v>0.53</v>
      </c>
      <c r="J51">
        <v>0.56000000000000005</v>
      </c>
      <c r="P51" t="str">
        <f>IF(AND(J51&lt;=Constants!F$5,J51&gt;=Constants!E$5),"Y","N")</f>
        <v>Y</v>
      </c>
      <c r="Q51" t="str">
        <f>IF(AND(J51&lt;=Constants!F$6,J51&gt;=Constants!E$6),"Y","N")</f>
        <v>Y</v>
      </c>
      <c r="R51" t="str">
        <f>IF(AND(J51&lt;=Constants!F$7,J51&gt;=Constants!E$7),"Y","N")</f>
        <v>Y</v>
      </c>
      <c r="S51" t="str">
        <f>IF(P51="N","N",IF(OR((J51+Constants!D$14)&gt;Constants!F$5,(J51-Constants!D$14)&lt;Constants!E$5),"Y","Good"))</f>
        <v>Y</v>
      </c>
      <c r="T51" t="str">
        <f>IF(Q51="N","N",IF(OR((J51+Constants!D$14)&gt;Constants!F$6,(J51-Constants!D$14)&lt;Constants!E$6),"Y","Good"))</f>
        <v>Good</v>
      </c>
      <c r="U51" t="str">
        <f>IF(R51="N","N",IF(OR((J51+Constants!D$14)&gt;Constants!F$7,(J51-Constants!D$14)&lt;Constants!E$7),"Y","Good"))</f>
        <v>Good</v>
      </c>
      <c r="W51">
        <f>J51/2+Constants!D$9-Constants!D$10</f>
        <v>0.378</v>
      </c>
      <c r="X51">
        <f>H51/2+Constants!D$9-Constants!D$11</f>
        <v>0.35599999999999998</v>
      </c>
      <c r="Z51">
        <f t="shared" si="0"/>
        <v>88.000000000000028</v>
      </c>
      <c r="AA51">
        <f t="shared" si="1"/>
        <v>66</v>
      </c>
      <c r="AC51" s="24">
        <v>0.58499999999999996</v>
      </c>
      <c r="AD51" s="11">
        <f>COUNTIF($N$19:$N$165, "&gt;="&amp;$AC51)-COUNTIF($N$19:$N$165,"&gt;=0.590")</f>
        <v>0</v>
      </c>
      <c r="AF51" s="24">
        <v>0.58499999999999996</v>
      </c>
      <c r="AG51" s="11">
        <f>COUNTIF($J$19:$J$165, "&gt;="&amp;$AC51)-COUNTIF($J$19:$J$165,"&gt;=0.590")</f>
        <v>0</v>
      </c>
      <c r="AI51" s="58" t="s">
        <v>72</v>
      </c>
      <c r="AJ51" s="58">
        <v>0</v>
      </c>
      <c r="AK51" s="55"/>
      <c r="AL51" s="58" t="s">
        <v>72</v>
      </c>
      <c r="AM51" s="58">
        <v>0</v>
      </c>
    </row>
    <row r="52" spans="1:39" ht="15.75" thickBot="1" x14ac:dyDescent="0.3">
      <c r="A52" t="s">
        <v>58</v>
      </c>
      <c r="C52" t="s">
        <v>37</v>
      </c>
      <c r="H52">
        <v>0.54200000000000004</v>
      </c>
      <c r="I52">
        <v>0.53500000000000003</v>
      </c>
      <c r="J52">
        <v>0.54200000000000004</v>
      </c>
      <c r="P52" t="str">
        <f>IF(AND(J52&lt;=Constants!F$5,J52&gt;=Constants!E$5),"Y","N")</f>
        <v>N</v>
      </c>
      <c r="Q52" t="str">
        <f>IF(AND(J52&lt;=Constants!F$6,J52&gt;=Constants!E$6),"Y","N")</f>
        <v>N</v>
      </c>
      <c r="R52" t="str">
        <f>IF(AND(J52&lt;=Constants!F$7,J52&gt;=Constants!E$7),"Y","N")</f>
        <v>Y</v>
      </c>
      <c r="S52" t="str">
        <f>IF(P52="N","N",IF(OR((J52+Constants!D$14)&gt;Constants!F$5,(J52-Constants!D$14)&lt;Constants!E$5),"Y","Good"))</f>
        <v>N</v>
      </c>
      <c r="T52" t="str">
        <f>IF(Q52="N","N",IF(OR((J52+Constants!D$14)&gt;Constants!F$6,(J52-Constants!D$14)&lt;Constants!E$6),"Y","Good"))</f>
        <v>N</v>
      </c>
      <c r="U52" t="str">
        <f>IF(R52="N","N",IF(OR((J52+Constants!D$14)&gt;Constants!F$7,(J52-Constants!D$14)&lt;Constants!E$7),"Y","Good"))</f>
        <v>Good</v>
      </c>
      <c r="W52">
        <f>J52/2+Constants!D$9-Constants!D$10</f>
        <v>0.36899999999999999</v>
      </c>
      <c r="X52">
        <f>H52/2+Constants!D$9-Constants!D$11</f>
        <v>0.34699999999999998</v>
      </c>
      <c r="Z52">
        <f t="shared" si="0"/>
        <v>79.000000000000014</v>
      </c>
      <c r="AA52">
        <f t="shared" si="1"/>
        <v>56.999999999999993</v>
      </c>
      <c r="AC52" s="25" t="s">
        <v>72</v>
      </c>
      <c r="AD52" s="11">
        <f>COUNTIF($N$19:$N$165,"&gt;=0.590")</f>
        <v>0</v>
      </c>
      <c r="AF52" s="25" t="s">
        <v>72</v>
      </c>
      <c r="AG52" s="25">
        <f>COUNTIF($J$19:$J$165,"&gt;=0.590")</f>
        <v>0</v>
      </c>
    </row>
    <row r="53" spans="1:39" x14ac:dyDescent="0.25">
      <c r="A53" t="s">
        <v>58</v>
      </c>
      <c r="C53" t="s">
        <v>38</v>
      </c>
      <c r="H53">
        <v>0.55200000000000005</v>
      </c>
      <c r="I53">
        <v>0.54500000000000004</v>
      </c>
      <c r="J53">
        <v>0.54500000000000004</v>
      </c>
      <c r="P53" t="str">
        <f>IF(AND(J53&lt;=Constants!F$5,J53&gt;=Constants!E$5),"Y","N")</f>
        <v>N</v>
      </c>
      <c r="Q53" t="str">
        <f>IF(AND(J53&lt;=Constants!F$6,J53&gt;=Constants!E$6),"Y","N")</f>
        <v>N</v>
      </c>
      <c r="R53" t="str">
        <f>IF(AND(J53&lt;=Constants!F$7,J53&gt;=Constants!E$7),"Y","N")</f>
        <v>Y</v>
      </c>
      <c r="S53" t="str">
        <f>IF(P53="N","N",IF(OR((J53+Constants!D$14)&gt;Constants!F$5,(J53-Constants!D$14)&lt;Constants!E$5),"Y","Good"))</f>
        <v>N</v>
      </c>
      <c r="T53" t="str">
        <f>IF(Q53="N","N",IF(OR((J53+Constants!D$14)&gt;Constants!F$6,(J53-Constants!D$14)&lt;Constants!E$6),"Y","Good"))</f>
        <v>N</v>
      </c>
      <c r="U53" t="str">
        <f>IF(R53="N","N",IF(OR((J53+Constants!D$14)&gt;Constants!F$7,(J53-Constants!D$14)&lt;Constants!E$7),"Y","Good"))</f>
        <v>Good</v>
      </c>
      <c r="W53">
        <f>J53/2+Constants!D$9-Constants!D$10</f>
        <v>0.37050000000000005</v>
      </c>
      <c r="X53">
        <f>H53/2+Constants!D$9-Constants!D$11</f>
        <v>0.35199999999999998</v>
      </c>
      <c r="Z53">
        <f t="shared" si="0"/>
        <v>80.500000000000071</v>
      </c>
      <c r="AA53">
        <f t="shared" si="1"/>
        <v>62</v>
      </c>
      <c r="AC53" s="24"/>
      <c r="AD53" s="11"/>
      <c r="AF53" s="24"/>
      <c r="AG53" s="11"/>
    </row>
    <row r="54" spans="1:39" x14ac:dyDescent="0.25">
      <c r="A54" t="s">
        <v>59</v>
      </c>
      <c r="B54" t="s">
        <v>60</v>
      </c>
      <c r="C54" t="s">
        <v>61</v>
      </c>
      <c r="E54">
        <v>3</v>
      </c>
      <c r="F54" t="s">
        <v>65</v>
      </c>
      <c r="H54">
        <v>0.56299999999999994</v>
      </c>
      <c r="I54">
        <v>0.55300000000000005</v>
      </c>
      <c r="J54">
        <v>0.55300000000000005</v>
      </c>
      <c r="L54">
        <v>0.45800000000000002</v>
      </c>
      <c r="M54">
        <v>0.436</v>
      </c>
      <c r="N54">
        <v>0.436</v>
      </c>
      <c r="P54" t="str">
        <f>IF(AND(J54&lt;=Constants!F$5,J54&gt;=Constants!E$5),"Y","N")</f>
        <v>N</v>
      </c>
      <c r="Q54" t="str">
        <f>IF(AND(J54&lt;=Constants!F$6,J54&gt;=Constants!E$6),"Y","N")</f>
        <v>Y</v>
      </c>
      <c r="R54" t="str">
        <f>IF(AND(J54&lt;=Constants!F$7,J54&gt;=Constants!E$7),"Y","N")</f>
        <v>Y</v>
      </c>
      <c r="S54" t="str">
        <f>IF(P54="N","N",IF(OR((J54+Constants!D$14)&gt;Constants!F$5,(J54-Constants!D$14)&lt;Constants!E$5),"Y","Good"))</f>
        <v>N</v>
      </c>
      <c r="T54" t="str">
        <f>IF(Q54="N","N",IF(OR((J54+Constants!D$14)&gt;Constants!F$6,(J54-Constants!D$14)&lt;Constants!E$6),"Y","Good"))</f>
        <v>Y</v>
      </c>
      <c r="U54" t="str">
        <f>IF(R54="N","N",IF(OR((J54+Constants!D$14)&gt;Constants!F$7,(J54-Constants!D$14)&lt;Constants!E$7),"Y","Good"))</f>
        <v>Good</v>
      </c>
      <c r="W54">
        <f>J54/2+Constants!D$9-Constants!D$10</f>
        <v>0.37450000000000006</v>
      </c>
      <c r="X54">
        <f>H54/2+Constants!D$9-Constants!D$11</f>
        <v>0.35749999999999993</v>
      </c>
      <c r="Z54">
        <f t="shared" ref="Z54:Z117" si="4">1000*(W54-0.29)</f>
        <v>84.500000000000071</v>
      </c>
      <c r="AA54">
        <f t="shared" ref="AA54:AA117" si="5">1000*(X54-0.29)</f>
        <v>67.499999999999943</v>
      </c>
      <c r="AC54" s="24"/>
      <c r="AD54" s="11"/>
      <c r="AF54" s="24"/>
      <c r="AG54" s="11"/>
    </row>
    <row r="55" spans="1:39" x14ac:dyDescent="0.25">
      <c r="A55" t="s">
        <v>59</v>
      </c>
      <c r="B55" t="s">
        <v>60</v>
      </c>
      <c r="C55" t="s">
        <v>66</v>
      </c>
      <c r="E55">
        <v>2</v>
      </c>
      <c r="F55" t="s">
        <v>65</v>
      </c>
      <c r="H55">
        <v>0.55600000000000005</v>
      </c>
      <c r="I55">
        <v>0.55200000000000005</v>
      </c>
      <c r="J55">
        <v>0.55200000000000005</v>
      </c>
      <c r="L55">
        <v>0.44800000000000001</v>
      </c>
      <c r="M55">
        <v>0.438</v>
      </c>
      <c r="N55">
        <v>0.438</v>
      </c>
      <c r="P55" t="str">
        <f>IF(AND(J55&lt;=Constants!F$5,J55&gt;=Constants!E$5),"Y","N")</f>
        <v>N</v>
      </c>
      <c r="Q55" t="str">
        <f>IF(AND(J55&lt;=Constants!F$6,J55&gt;=Constants!E$6),"Y","N")</f>
        <v>Y</v>
      </c>
      <c r="R55" t="str">
        <f>IF(AND(J55&lt;=Constants!F$7,J55&gt;=Constants!E$7),"Y","N")</f>
        <v>Y</v>
      </c>
      <c r="S55" t="str">
        <f>IF(P55="N","N",IF(OR((J55+Constants!D$14)&gt;Constants!F$5,(J55-Constants!D$14)&lt;Constants!E$5),"Y","Good"))</f>
        <v>N</v>
      </c>
      <c r="T55" t="str">
        <f>IF(Q55="N","N",IF(OR((J55+Constants!D$14)&gt;Constants!F$6,(J55-Constants!D$14)&lt;Constants!E$6),"Y","Good"))</f>
        <v>Y</v>
      </c>
      <c r="U55" t="str">
        <f>IF(R55="N","N",IF(OR((J55+Constants!D$14)&gt;Constants!F$7,(J55-Constants!D$14)&lt;Constants!E$7),"Y","Good"))</f>
        <v>Good</v>
      </c>
      <c r="W55">
        <f>J55/2+Constants!D$9-Constants!D$10</f>
        <v>0.374</v>
      </c>
      <c r="X55">
        <f>H55/2+Constants!D$9-Constants!D$11</f>
        <v>0.35399999999999998</v>
      </c>
      <c r="Z55">
        <f t="shared" si="4"/>
        <v>84.000000000000014</v>
      </c>
      <c r="AA55">
        <f t="shared" si="5"/>
        <v>64</v>
      </c>
      <c r="AC55" s="24"/>
      <c r="AD55" s="11"/>
      <c r="AF55" s="24"/>
      <c r="AG55" s="11"/>
    </row>
    <row r="56" spans="1:39" x14ac:dyDescent="0.25">
      <c r="A56" t="s">
        <v>59</v>
      </c>
      <c r="B56" t="s">
        <v>60</v>
      </c>
      <c r="C56" t="s">
        <v>19</v>
      </c>
      <c r="E56">
        <v>3</v>
      </c>
      <c r="F56" t="s">
        <v>65</v>
      </c>
      <c r="H56">
        <v>0.55000000000000004</v>
      </c>
      <c r="I56">
        <v>0.53</v>
      </c>
      <c r="J56">
        <v>0.55000000000000004</v>
      </c>
      <c r="L56">
        <v>0.433</v>
      </c>
      <c r="M56">
        <v>0.42499999999999999</v>
      </c>
      <c r="N56">
        <v>0.433</v>
      </c>
      <c r="P56" t="str">
        <f>IF(AND(J56&lt;=Constants!F$5,J56&gt;=Constants!E$5),"Y","N")</f>
        <v>N</v>
      </c>
      <c r="Q56" t="str">
        <f>IF(AND(J56&lt;=Constants!F$6,J56&gt;=Constants!E$6),"Y","N")</f>
        <v>Y</v>
      </c>
      <c r="R56" t="str">
        <f>IF(AND(J56&lt;=Constants!F$7,J56&gt;=Constants!E$7),"Y","N")</f>
        <v>Y</v>
      </c>
      <c r="S56" t="str">
        <f>IF(P56="N","N",IF(OR((J56+Constants!D$14)&gt;Constants!F$5,(J56-Constants!D$14)&lt;Constants!E$5),"Y","Good"))</f>
        <v>N</v>
      </c>
      <c r="T56" t="str">
        <f>IF(Q56="N","N",IF(OR((J56+Constants!D$14)&gt;Constants!F$6,(J56-Constants!D$14)&lt;Constants!E$6),"Y","Good"))</f>
        <v>Y</v>
      </c>
      <c r="U56" t="str">
        <f>IF(R56="N","N",IF(OR((J56+Constants!D$14)&gt;Constants!F$7,(J56-Constants!D$14)&lt;Constants!E$7),"Y","Good"))</f>
        <v>Good</v>
      </c>
      <c r="W56">
        <f>J56/2+Constants!D$9-Constants!D$10</f>
        <v>0.373</v>
      </c>
      <c r="X56">
        <f>H56/2+Constants!D$9-Constants!D$11</f>
        <v>0.35099999999999998</v>
      </c>
      <c r="Z56">
        <f t="shared" si="4"/>
        <v>83.000000000000014</v>
      </c>
      <c r="AA56">
        <f t="shared" si="5"/>
        <v>61</v>
      </c>
      <c r="AC56" s="24"/>
      <c r="AD56" s="11"/>
      <c r="AF56" s="24"/>
      <c r="AG56" s="11"/>
    </row>
    <row r="57" spans="1:39" x14ac:dyDescent="0.25">
      <c r="A57" t="s">
        <v>59</v>
      </c>
      <c r="B57" t="s">
        <v>60</v>
      </c>
      <c r="C57" t="s">
        <v>67</v>
      </c>
      <c r="E57">
        <v>3</v>
      </c>
      <c r="F57" t="s">
        <v>65</v>
      </c>
      <c r="H57">
        <v>0.55300000000000005</v>
      </c>
      <c r="I57">
        <v>0.53600000000000003</v>
      </c>
      <c r="J57">
        <v>0.55300000000000005</v>
      </c>
      <c r="L57">
        <v>0.439</v>
      </c>
      <c r="M57">
        <v>0.435</v>
      </c>
      <c r="N57">
        <v>0.439</v>
      </c>
      <c r="P57" t="str">
        <f>IF(AND(J57&lt;=Constants!F$5,J57&gt;=Constants!E$5),"Y","N")</f>
        <v>N</v>
      </c>
      <c r="Q57" t="str">
        <f>IF(AND(J57&lt;=Constants!F$6,J57&gt;=Constants!E$6),"Y","N")</f>
        <v>Y</v>
      </c>
      <c r="R57" t="str">
        <f>IF(AND(J57&lt;=Constants!F$7,J57&gt;=Constants!E$7),"Y","N")</f>
        <v>Y</v>
      </c>
      <c r="S57" t="str">
        <f>IF(P57="N","N",IF(OR((J57+Constants!D$14)&gt;Constants!F$5,(J57-Constants!D$14)&lt;Constants!E$5),"Y","Good"))</f>
        <v>N</v>
      </c>
      <c r="T57" t="str">
        <f>IF(Q57="N","N",IF(OR((J57+Constants!D$14)&gt;Constants!F$6,(J57-Constants!D$14)&lt;Constants!E$6),"Y","Good"))</f>
        <v>Y</v>
      </c>
      <c r="U57" t="str">
        <f>IF(R57="N","N",IF(OR((J57+Constants!D$14)&gt;Constants!F$7,(J57-Constants!D$14)&lt;Constants!E$7),"Y","Good"))</f>
        <v>Good</v>
      </c>
      <c r="W57">
        <f>J57/2+Constants!D$9-Constants!D$10</f>
        <v>0.37450000000000006</v>
      </c>
      <c r="X57">
        <f>H57/2+Constants!D$9-Constants!D$11</f>
        <v>0.35250000000000004</v>
      </c>
      <c r="Z57">
        <f t="shared" si="4"/>
        <v>84.500000000000071</v>
      </c>
      <c r="AA57">
        <f t="shared" si="5"/>
        <v>62.500000000000057</v>
      </c>
      <c r="AC57" s="24"/>
      <c r="AD57" s="11"/>
      <c r="AF57" s="24"/>
      <c r="AG57" s="11"/>
    </row>
    <row r="58" spans="1:39" x14ac:dyDescent="0.25">
      <c r="A58" t="s">
        <v>59</v>
      </c>
      <c r="B58" t="s">
        <v>60</v>
      </c>
      <c r="C58" t="s">
        <v>68</v>
      </c>
      <c r="E58">
        <v>3</v>
      </c>
      <c r="F58" t="s">
        <v>65</v>
      </c>
      <c r="H58">
        <v>0.54500000000000004</v>
      </c>
      <c r="I58">
        <v>0.51700000000000002</v>
      </c>
      <c r="J58">
        <v>0.54500000000000004</v>
      </c>
      <c r="L58">
        <v>0.41199999999999998</v>
      </c>
      <c r="M58">
        <v>0.41099999999999998</v>
      </c>
      <c r="N58">
        <v>0.41099999999999998</v>
      </c>
      <c r="P58" t="str">
        <f>IF(AND(J58&lt;=Constants!F$5,J58&gt;=Constants!E$5),"Y","N")</f>
        <v>N</v>
      </c>
      <c r="Q58" t="str">
        <f>IF(AND(J58&lt;=Constants!F$6,J58&gt;=Constants!E$6),"Y","N")</f>
        <v>N</v>
      </c>
      <c r="R58" t="str">
        <f>IF(AND(J58&lt;=Constants!F$7,J58&gt;=Constants!E$7),"Y","N")</f>
        <v>Y</v>
      </c>
      <c r="S58" t="str">
        <f>IF(P58="N","N",IF(OR((J58+Constants!D$14)&gt;Constants!F$5,(J58-Constants!D$14)&lt;Constants!E$5),"Y","Good"))</f>
        <v>N</v>
      </c>
      <c r="T58" t="str">
        <f>IF(Q58="N","N",IF(OR((J58+Constants!D$14)&gt;Constants!F$6,(J58-Constants!D$14)&lt;Constants!E$6),"Y","Good"))</f>
        <v>N</v>
      </c>
      <c r="U58" t="str">
        <f>IF(R58="N","N",IF(OR((J58+Constants!D$14)&gt;Constants!F$7,(J58-Constants!D$14)&lt;Constants!E$7),"Y","Good"))</f>
        <v>Good</v>
      </c>
      <c r="W58">
        <f>J58/2+Constants!D$9-Constants!D$10</f>
        <v>0.37050000000000005</v>
      </c>
      <c r="X58">
        <f>H58/2+Constants!D$9-Constants!D$11</f>
        <v>0.34850000000000003</v>
      </c>
      <c r="Z58">
        <f t="shared" si="4"/>
        <v>80.500000000000071</v>
      </c>
      <c r="AA58">
        <f t="shared" si="5"/>
        <v>58.50000000000005</v>
      </c>
      <c r="AC58" s="24"/>
      <c r="AD58" s="11"/>
      <c r="AF58" s="24"/>
      <c r="AG58" s="11"/>
    </row>
    <row r="59" spans="1:39" x14ac:dyDescent="0.25">
      <c r="A59" t="s">
        <v>59</v>
      </c>
      <c r="B59" t="s">
        <v>60</v>
      </c>
      <c r="C59" t="s">
        <v>69</v>
      </c>
      <c r="E59">
        <v>2</v>
      </c>
      <c r="F59" t="s">
        <v>65</v>
      </c>
      <c r="H59">
        <v>0.54500000000000004</v>
      </c>
      <c r="I59">
        <v>0.54200000000000004</v>
      </c>
      <c r="J59">
        <v>0.54500000000000004</v>
      </c>
      <c r="L59">
        <v>0.44600000000000001</v>
      </c>
      <c r="M59">
        <v>0.42799999999999999</v>
      </c>
      <c r="N59">
        <v>0.42799999999999999</v>
      </c>
      <c r="P59" t="str">
        <f>IF(AND(J59&lt;=Constants!F$5,J59&gt;=Constants!E$5),"Y","N")</f>
        <v>N</v>
      </c>
      <c r="Q59" t="str">
        <f>IF(AND(J59&lt;=Constants!F$6,J59&gt;=Constants!E$6),"Y","N")</f>
        <v>N</v>
      </c>
      <c r="R59" t="str">
        <f>IF(AND(J59&lt;=Constants!F$7,J59&gt;=Constants!E$7),"Y","N")</f>
        <v>Y</v>
      </c>
      <c r="S59" t="str">
        <f>IF(P59="N","N",IF(OR((J59+Constants!D$14)&gt;Constants!F$5,(J59-Constants!D$14)&lt;Constants!E$5),"Y","Good"))</f>
        <v>N</v>
      </c>
      <c r="T59" t="str">
        <f>IF(Q59="N","N",IF(OR((J59+Constants!D$14)&gt;Constants!F$6,(J59-Constants!D$14)&lt;Constants!E$6),"Y","Good"))</f>
        <v>N</v>
      </c>
      <c r="U59" t="str">
        <f>IF(R59="N","N",IF(OR((J59+Constants!D$14)&gt;Constants!F$7,(J59-Constants!D$14)&lt;Constants!E$7),"Y","Good"))</f>
        <v>Good</v>
      </c>
      <c r="W59">
        <f>J59/2+Constants!D$9-Constants!D$10</f>
        <v>0.37050000000000005</v>
      </c>
      <c r="X59">
        <f>H59/2+Constants!D$9-Constants!D$11</f>
        <v>0.34850000000000003</v>
      </c>
      <c r="Z59">
        <f t="shared" si="4"/>
        <v>80.500000000000071</v>
      </c>
      <c r="AA59">
        <f t="shared" si="5"/>
        <v>58.50000000000005</v>
      </c>
      <c r="AC59" s="24"/>
      <c r="AD59" s="11"/>
      <c r="AF59" s="24"/>
      <c r="AG59" s="11"/>
    </row>
    <row r="60" spans="1:39" x14ac:dyDescent="0.25">
      <c r="A60" t="s">
        <v>59</v>
      </c>
      <c r="B60" t="s">
        <v>60</v>
      </c>
      <c r="C60" t="s">
        <v>74</v>
      </c>
      <c r="E60">
        <v>2</v>
      </c>
      <c r="F60" t="s">
        <v>65</v>
      </c>
      <c r="H60">
        <v>0.55500000000000005</v>
      </c>
      <c r="I60">
        <v>0.55200000000000005</v>
      </c>
      <c r="J60">
        <v>0.55200000000000005</v>
      </c>
      <c r="L60">
        <v>0.45400000000000001</v>
      </c>
      <c r="M60">
        <v>0.443</v>
      </c>
      <c r="N60">
        <v>0.45400000000000001</v>
      </c>
      <c r="P60" t="str">
        <f>IF(AND(J60&lt;=Constants!F$5,J60&gt;=Constants!E$5),"Y","N")</f>
        <v>N</v>
      </c>
      <c r="Q60" t="str">
        <f>IF(AND(J60&lt;=Constants!F$6,J60&gt;=Constants!E$6),"Y","N")</f>
        <v>Y</v>
      </c>
      <c r="R60" t="str">
        <f>IF(AND(J60&lt;=Constants!F$7,J60&gt;=Constants!E$7),"Y","N")</f>
        <v>Y</v>
      </c>
      <c r="S60" t="str">
        <f>IF(P60="N","N",IF(OR((J60+Constants!D$14)&gt;Constants!F$5,(J60-Constants!D$14)&lt;Constants!E$5),"Y","Good"))</f>
        <v>N</v>
      </c>
      <c r="T60" t="str">
        <f>IF(Q60="N","N",IF(OR((J60+Constants!D$14)&gt;Constants!F$6,(J60-Constants!D$14)&lt;Constants!E$6),"Y","Good"))</f>
        <v>Y</v>
      </c>
      <c r="U60" t="str">
        <f>IF(R60="N","N",IF(OR((J60+Constants!D$14)&gt;Constants!F$7,(J60-Constants!D$14)&lt;Constants!E$7),"Y","Good"))</f>
        <v>Good</v>
      </c>
      <c r="W60">
        <f>J60/2+Constants!D$9-Constants!D$10</f>
        <v>0.374</v>
      </c>
      <c r="X60">
        <f>H60/2+Constants!D$9-Constants!D$11</f>
        <v>0.35350000000000004</v>
      </c>
      <c r="Z60">
        <f t="shared" si="4"/>
        <v>84.000000000000014</v>
      </c>
      <c r="AA60">
        <f t="shared" si="5"/>
        <v>63.500000000000057</v>
      </c>
      <c r="AC60" s="24"/>
      <c r="AD60" s="11"/>
      <c r="AF60" s="24"/>
      <c r="AG60" s="11"/>
    </row>
    <row r="61" spans="1:39" x14ac:dyDescent="0.25">
      <c r="A61" t="s">
        <v>59</v>
      </c>
      <c r="B61" t="s">
        <v>60</v>
      </c>
      <c r="C61" t="s">
        <v>75</v>
      </c>
      <c r="E61">
        <v>2</v>
      </c>
      <c r="F61" t="s">
        <v>65</v>
      </c>
      <c r="H61">
        <v>0.56399999999999995</v>
      </c>
      <c r="I61">
        <v>0.55300000000000005</v>
      </c>
      <c r="J61">
        <v>0.55300000000000005</v>
      </c>
      <c r="L61">
        <v>0.45300000000000001</v>
      </c>
      <c r="M61">
        <v>0.433</v>
      </c>
      <c r="N61">
        <v>0.433</v>
      </c>
      <c r="P61" t="str">
        <f>IF(AND(J61&lt;=Constants!F$5,J61&gt;=Constants!E$5),"Y","N")</f>
        <v>N</v>
      </c>
      <c r="Q61" t="str">
        <f>IF(AND(J61&lt;=Constants!F$6,J61&gt;=Constants!E$6),"Y","N")</f>
        <v>Y</v>
      </c>
      <c r="R61" t="str">
        <f>IF(AND(J61&lt;=Constants!F$7,J61&gt;=Constants!E$7),"Y","N")</f>
        <v>Y</v>
      </c>
      <c r="S61" t="str">
        <f>IF(P61="N","N",IF(OR((J61+Constants!D$14)&gt;Constants!F$5,(J61-Constants!D$14)&lt;Constants!E$5),"Y","Good"))</f>
        <v>N</v>
      </c>
      <c r="T61" t="str">
        <f>IF(Q61="N","N",IF(OR((J61+Constants!D$14)&gt;Constants!F$6,(J61-Constants!D$14)&lt;Constants!E$6),"Y","Good"))</f>
        <v>Y</v>
      </c>
      <c r="U61" t="str">
        <f>IF(R61="N","N",IF(OR((J61+Constants!D$14)&gt;Constants!F$7,(J61-Constants!D$14)&lt;Constants!E$7),"Y","Good"))</f>
        <v>Good</v>
      </c>
      <c r="W61">
        <f>J61/2+Constants!D$9-Constants!D$10</f>
        <v>0.37450000000000006</v>
      </c>
      <c r="X61">
        <f>H61/2+Constants!D$9-Constants!D$11</f>
        <v>0.35799999999999998</v>
      </c>
      <c r="Z61">
        <f t="shared" si="4"/>
        <v>84.500000000000071</v>
      </c>
      <c r="AA61">
        <f t="shared" si="5"/>
        <v>68</v>
      </c>
      <c r="AC61" s="24"/>
      <c r="AD61" s="11"/>
      <c r="AF61" s="24"/>
      <c r="AG61" s="11"/>
    </row>
    <row r="62" spans="1:39" x14ac:dyDescent="0.25">
      <c r="A62" t="s">
        <v>59</v>
      </c>
      <c r="B62" t="s">
        <v>60</v>
      </c>
      <c r="C62" t="s">
        <v>76</v>
      </c>
      <c r="E62">
        <v>2</v>
      </c>
      <c r="F62" t="s">
        <v>65</v>
      </c>
      <c r="H62">
        <v>0.55500000000000005</v>
      </c>
      <c r="I62">
        <v>0.54400000000000004</v>
      </c>
      <c r="J62">
        <v>0.54400000000000004</v>
      </c>
      <c r="L62">
        <v>0.48399999999999999</v>
      </c>
      <c r="M62">
        <v>0.43099999999999999</v>
      </c>
      <c r="N62">
        <v>0.43099999999999999</v>
      </c>
      <c r="P62" t="str">
        <f>IF(AND(J62&lt;=Constants!F$5,J62&gt;=Constants!E$5),"Y","N")</f>
        <v>N</v>
      </c>
      <c r="Q62" t="str">
        <f>IF(AND(J62&lt;=Constants!F$6,J62&gt;=Constants!E$6),"Y","N")</f>
        <v>N</v>
      </c>
      <c r="R62" t="str">
        <f>IF(AND(J62&lt;=Constants!F$7,J62&gt;=Constants!E$7),"Y","N")</f>
        <v>Y</v>
      </c>
      <c r="S62" t="str">
        <f>IF(P62="N","N",IF(OR((J62+Constants!D$14)&gt;Constants!F$5,(J62-Constants!D$14)&lt;Constants!E$5),"Y","Good"))</f>
        <v>N</v>
      </c>
      <c r="T62" t="str">
        <f>IF(Q62="N","N",IF(OR((J62+Constants!D$14)&gt;Constants!F$6,(J62-Constants!D$14)&lt;Constants!E$6),"Y","Good"))</f>
        <v>N</v>
      </c>
      <c r="U62" t="str">
        <f>IF(R62="N","N",IF(OR((J62+Constants!D$14)&gt;Constants!F$7,(J62-Constants!D$14)&lt;Constants!E$7),"Y","Good"))</f>
        <v>Good</v>
      </c>
      <c r="W62">
        <f>J62/2+Constants!D$9-Constants!D$10</f>
        <v>0.37</v>
      </c>
      <c r="X62">
        <f>H62/2+Constants!D$9-Constants!D$11</f>
        <v>0.35350000000000004</v>
      </c>
      <c r="Z62">
        <f t="shared" si="4"/>
        <v>80.000000000000014</v>
      </c>
      <c r="AA62">
        <f t="shared" si="5"/>
        <v>63.500000000000057</v>
      </c>
      <c r="AC62" s="24"/>
      <c r="AD62" s="11"/>
      <c r="AF62" s="24"/>
      <c r="AG62" s="11"/>
    </row>
    <row r="63" spans="1:39" x14ac:dyDescent="0.25">
      <c r="A63" t="s">
        <v>59</v>
      </c>
      <c r="B63" t="s">
        <v>60</v>
      </c>
      <c r="C63" t="s">
        <v>105</v>
      </c>
      <c r="E63">
        <v>2</v>
      </c>
      <c r="F63" t="s">
        <v>95</v>
      </c>
      <c r="H63">
        <v>0.56200000000000006</v>
      </c>
      <c r="I63">
        <v>0.55800000000000005</v>
      </c>
      <c r="J63">
        <v>0.56200000000000006</v>
      </c>
      <c r="L63">
        <v>0.442</v>
      </c>
      <c r="M63">
        <v>0.442</v>
      </c>
      <c r="N63">
        <v>0.442</v>
      </c>
      <c r="P63" t="str">
        <f>IF(AND(J63&lt;=Constants!F$5,J63&gt;=Constants!E$5),"Y","N")</f>
        <v>Y</v>
      </c>
      <c r="Q63" t="str">
        <f>IF(AND(J63&lt;=Constants!F$6,J63&gt;=Constants!E$6),"Y","N")</f>
        <v>Y</v>
      </c>
      <c r="R63" t="str">
        <f>IF(AND(J63&lt;=Constants!F$7,J63&gt;=Constants!E$7),"Y","N")</f>
        <v>Y</v>
      </c>
      <c r="S63" t="str">
        <f>IF(P63="N","N",IF(OR((J63+Constants!D$14)&gt;Constants!F$5,(J63-Constants!D$14)&lt;Constants!E$5),"Y","Good"))</f>
        <v>Y</v>
      </c>
      <c r="T63" t="str">
        <f>IF(Q63="N","N",IF(OR((J63+Constants!D$14)&gt;Constants!F$6,(J63-Constants!D$14)&lt;Constants!E$6),"Y","Good"))</f>
        <v>Good</v>
      </c>
      <c r="U63" t="str">
        <f>IF(R63="N","N",IF(OR((J63+Constants!D$14)&gt;Constants!F$7,(J63-Constants!D$14)&lt;Constants!E$7),"Y","Good"))</f>
        <v>Good</v>
      </c>
      <c r="W63">
        <f>J63/2+Constants!D$9-Constants!D$10</f>
        <v>0.379</v>
      </c>
      <c r="X63">
        <f>H63/2+Constants!D$9-Constants!D$11</f>
        <v>0.35699999999999998</v>
      </c>
      <c r="Z63">
        <f t="shared" si="4"/>
        <v>89.000000000000028</v>
      </c>
      <c r="AA63">
        <f t="shared" si="5"/>
        <v>67</v>
      </c>
      <c r="AC63" s="24"/>
      <c r="AD63" s="11"/>
      <c r="AF63" s="24"/>
      <c r="AG63" s="11"/>
    </row>
    <row r="64" spans="1:39" x14ac:dyDescent="0.25">
      <c r="A64" t="s">
        <v>59</v>
      </c>
      <c r="B64" t="s">
        <v>60</v>
      </c>
      <c r="C64" t="s">
        <v>106</v>
      </c>
      <c r="E64">
        <v>2</v>
      </c>
      <c r="F64" t="s">
        <v>65</v>
      </c>
      <c r="H64">
        <v>0.56299999999999994</v>
      </c>
      <c r="I64">
        <v>0.55700000000000005</v>
      </c>
      <c r="J64">
        <v>0.56299999999999994</v>
      </c>
      <c r="L64">
        <v>0.45</v>
      </c>
      <c r="M64">
        <v>0.436</v>
      </c>
      <c r="N64">
        <v>0.436</v>
      </c>
      <c r="P64" t="str">
        <f>IF(AND(J64&lt;=Constants!F$5,J64&gt;=Constants!E$5),"Y","N")</f>
        <v>Y</v>
      </c>
      <c r="Q64" t="str">
        <f>IF(AND(J64&lt;=Constants!F$6,J64&gt;=Constants!E$6),"Y","N")</f>
        <v>Y</v>
      </c>
      <c r="R64" t="str">
        <f>IF(AND(J64&lt;=Constants!F$7,J64&gt;=Constants!E$7),"Y","N")</f>
        <v>Y</v>
      </c>
      <c r="S64" t="str">
        <f>IF(P64="N","N",IF(OR((J64+Constants!D$14)&gt;Constants!F$5,(J64-Constants!D$14)&lt;Constants!E$5),"Y","Good"))</f>
        <v>Y</v>
      </c>
      <c r="T64" t="str">
        <f>IF(Q64="N","N",IF(OR((J64+Constants!D$14)&gt;Constants!F$6,(J64-Constants!D$14)&lt;Constants!E$6),"Y","Good"))</f>
        <v>Good</v>
      </c>
      <c r="U64" t="str">
        <f>IF(R64="N","N",IF(OR((J64+Constants!D$14)&gt;Constants!F$7,(J64-Constants!D$14)&lt;Constants!E$7),"Y","Good"))</f>
        <v>Good</v>
      </c>
      <c r="W64">
        <f>J64/2+Constants!D$9-Constants!D$10</f>
        <v>0.37949999999999995</v>
      </c>
      <c r="X64">
        <f>H64/2+Constants!D$9-Constants!D$11</f>
        <v>0.35749999999999993</v>
      </c>
      <c r="Z64">
        <f t="shared" si="4"/>
        <v>89.499999999999972</v>
      </c>
      <c r="AA64">
        <f t="shared" si="5"/>
        <v>67.499999999999943</v>
      </c>
      <c r="AC64" s="24"/>
      <c r="AD64" s="11"/>
      <c r="AF64" s="24"/>
      <c r="AG64" s="11"/>
    </row>
    <row r="65" spans="1:33" x14ac:dyDescent="0.25">
      <c r="A65" t="s">
        <v>59</v>
      </c>
      <c r="B65" t="s">
        <v>60</v>
      </c>
      <c r="C65" t="s">
        <v>107</v>
      </c>
      <c r="E65">
        <v>2</v>
      </c>
      <c r="F65" t="s">
        <v>65</v>
      </c>
      <c r="H65">
        <v>0.55800000000000005</v>
      </c>
      <c r="I65">
        <v>0.55300000000000005</v>
      </c>
      <c r="J65">
        <v>0.55800000000000005</v>
      </c>
      <c r="L65">
        <v>0.44500000000000001</v>
      </c>
      <c r="M65">
        <v>0.443</v>
      </c>
      <c r="N65">
        <v>0.443</v>
      </c>
      <c r="P65" t="str">
        <f>IF(AND(J65&lt;=Constants!F$5,J65&gt;=Constants!E$5),"Y","N")</f>
        <v>N</v>
      </c>
      <c r="Q65" t="str">
        <f>IF(AND(J65&lt;=Constants!F$6,J65&gt;=Constants!E$6),"Y","N")</f>
        <v>Y</v>
      </c>
      <c r="R65" t="str">
        <f>IF(AND(J65&lt;=Constants!F$7,J65&gt;=Constants!E$7),"Y","N")</f>
        <v>Y</v>
      </c>
      <c r="S65" t="str">
        <f>IF(P65="N","N",IF(OR((J65+Constants!D$14)&gt;Constants!F$5,(J65-Constants!D$14)&lt;Constants!E$5),"Y","Good"))</f>
        <v>N</v>
      </c>
      <c r="T65" t="str">
        <f>IF(Q65="N","N",IF(OR((J65+Constants!D$14)&gt;Constants!F$6,(J65-Constants!D$14)&lt;Constants!E$6),"Y","Good"))</f>
        <v>Good</v>
      </c>
      <c r="U65" t="str">
        <f>IF(R65="N","N",IF(OR((J65+Constants!D$14)&gt;Constants!F$7,(J65-Constants!D$14)&lt;Constants!E$7),"Y","Good"))</f>
        <v>Good</v>
      </c>
      <c r="W65">
        <f>J65/2+Constants!D$9-Constants!D$10</f>
        <v>0.377</v>
      </c>
      <c r="X65">
        <f>H65/2+Constants!D$9-Constants!D$11</f>
        <v>0.35499999999999998</v>
      </c>
      <c r="Z65">
        <f t="shared" si="4"/>
        <v>87.000000000000028</v>
      </c>
      <c r="AA65">
        <f t="shared" si="5"/>
        <v>65</v>
      </c>
      <c r="AC65" s="24"/>
      <c r="AD65" s="11"/>
      <c r="AF65" s="24"/>
      <c r="AG65" s="11"/>
    </row>
    <row r="66" spans="1:33" x14ac:dyDescent="0.25">
      <c r="A66" t="s">
        <v>59</v>
      </c>
      <c r="B66" t="s">
        <v>60</v>
      </c>
      <c r="C66" t="s">
        <v>108</v>
      </c>
      <c r="E66">
        <v>2</v>
      </c>
      <c r="F66" t="s">
        <v>65</v>
      </c>
      <c r="H66">
        <v>0.56499999999999995</v>
      </c>
      <c r="I66">
        <v>0.55900000000000005</v>
      </c>
      <c r="J66">
        <v>0.55900000000000005</v>
      </c>
      <c r="L66">
        <v>0.45200000000000001</v>
      </c>
      <c r="M66">
        <v>0.438</v>
      </c>
      <c r="N66">
        <v>0.438</v>
      </c>
      <c r="P66" t="str">
        <f>IF(AND(J66&lt;=Constants!F$5,J66&gt;=Constants!E$5),"Y","N")</f>
        <v>N</v>
      </c>
      <c r="Q66" t="str">
        <f>IF(AND(J66&lt;=Constants!F$6,J66&gt;=Constants!E$6),"Y","N")</f>
        <v>Y</v>
      </c>
      <c r="R66" t="str">
        <f>IF(AND(J66&lt;=Constants!F$7,J66&gt;=Constants!E$7),"Y","N")</f>
        <v>Y</v>
      </c>
      <c r="S66" t="str">
        <f>IF(P66="N","N",IF(OR((J66+Constants!D$14)&gt;Constants!F$5,(J66-Constants!D$14)&lt;Constants!E$5),"Y","Good"))</f>
        <v>N</v>
      </c>
      <c r="T66" t="str">
        <f>IF(Q66="N","N",IF(OR((J66+Constants!D$14)&gt;Constants!F$6,(J66-Constants!D$14)&lt;Constants!E$6),"Y","Good"))</f>
        <v>Good</v>
      </c>
      <c r="U66" t="str">
        <f>IF(R66="N","N",IF(OR((J66+Constants!D$14)&gt;Constants!F$7,(J66-Constants!D$14)&lt;Constants!E$7),"Y","Good"))</f>
        <v>Good</v>
      </c>
      <c r="W66">
        <f>J66/2+Constants!D$9-Constants!D$10</f>
        <v>0.37750000000000006</v>
      </c>
      <c r="X66">
        <f>H66/2+Constants!D$9-Constants!D$11</f>
        <v>0.35849999999999993</v>
      </c>
      <c r="Z66">
        <f t="shared" si="4"/>
        <v>87.500000000000071</v>
      </c>
      <c r="AA66">
        <f t="shared" si="5"/>
        <v>68.499999999999943</v>
      </c>
      <c r="AC66" s="24"/>
      <c r="AD66" s="11"/>
      <c r="AF66" s="24"/>
      <c r="AG66" s="11"/>
    </row>
    <row r="67" spans="1:33" x14ac:dyDescent="0.25">
      <c r="A67" t="s">
        <v>59</v>
      </c>
      <c r="B67" t="s">
        <v>60</v>
      </c>
      <c r="C67" t="s">
        <v>109</v>
      </c>
      <c r="E67">
        <v>2</v>
      </c>
      <c r="F67" t="s">
        <v>65</v>
      </c>
      <c r="H67">
        <v>0.55200000000000005</v>
      </c>
      <c r="I67">
        <v>0.54600000000000004</v>
      </c>
      <c r="J67">
        <v>0.55200000000000005</v>
      </c>
      <c r="L67">
        <v>0.44600000000000001</v>
      </c>
      <c r="M67">
        <v>0.442</v>
      </c>
      <c r="N67">
        <v>0.442</v>
      </c>
      <c r="P67" t="str">
        <f>IF(AND(J67&lt;=Constants!F$5,J67&gt;=Constants!E$5),"Y","N")</f>
        <v>N</v>
      </c>
      <c r="Q67" t="str">
        <f>IF(AND(J67&lt;=Constants!F$6,J67&gt;=Constants!E$6),"Y","N")</f>
        <v>Y</v>
      </c>
      <c r="R67" t="str">
        <f>IF(AND(J67&lt;=Constants!F$7,J67&gt;=Constants!E$7),"Y","N")</f>
        <v>Y</v>
      </c>
      <c r="S67" t="str">
        <f>IF(P67="N","N",IF(OR((J67+Constants!D$14)&gt;Constants!F$5,(J67-Constants!D$14)&lt;Constants!E$5),"Y","Good"))</f>
        <v>N</v>
      </c>
      <c r="T67" t="str">
        <f>IF(Q67="N","N",IF(OR((J67+Constants!D$14)&gt;Constants!F$6,(J67-Constants!D$14)&lt;Constants!E$6),"Y","Good"))</f>
        <v>Y</v>
      </c>
      <c r="U67" t="str">
        <f>IF(R67="N","N",IF(OR((J67+Constants!D$14)&gt;Constants!F$7,(J67-Constants!D$14)&lt;Constants!E$7),"Y","Good"))</f>
        <v>Good</v>
      </c>
      <c r="W67">
        <f>J67/2+Constants!D$9-Constants!D$10</f>
        <v>0.374</v>
      </c>
      <c r="X67">
        <f>H67/2+Constants!D$9-Constants!D$11</f>
        <v>0.35199999999999998</v>
      </c>
      <c r="Z67">
        <f t="shared" si="4"/>
        <v>84.000000000000014</v>
      </c>
      <c r="AA67">
        <f t="shared" si="5"/>
        <v>62</v>
      </c>
      <c r="AC67" s="24"/>
      <c r="AD67" s="11"/>
      <c r="AF67" s="24"/>
      <c r="AG67" s="11"/>
    </row>
    <row r="68" spans="1:33" x14ac:dyDescent="0.25">
      <c r="A68" t="s">
        <v>59</v>
      </c>
      <c r="B68" t="s">
        <v>60</v>
      </c>
      <c r="C68" t="s">
        <v>110</v>
      </c>
      <c r="E68">
        <v>2</v>
      </c>
      <c r="F68" t="s">
        <v>65</v>
      </c>
      <c r="H68">
        <v>0.55700000000000005</v>
      </c>
      <c r="I68">
        <v>0.55100000000000005</v>
      </c>
      <c r="J68">
        <v>0.55700000000000005</v>
      </c>
      <c r="L68">
        <v>0.45500000000000002</v>
      </c>
      <c r="M68">
        <v>0.443</v>
      </c>
      <c r="N68">
        <v>0.443</v>
      </c>
      <c r="P68" t="str">
        <f>IF(AND(J68&lt;=Constants!F$5,J68&gt;=Constants!E$5),"Y","N")</f>
        <v>N</v>
      </c>
      <c r="Q68" t="str">
        <f>IF(AND(J68&lt;=Constants!F$6,J68&gt;=Constants!E$6),"Y","N")</f>
        <v>Y</v>
      </c>
      <c r="R68" t="str">
        <f>IF(AND(J68&lt;=Constants!F$7,J68&gt;=Constants!E$7),"Y","N")</f>
        <v>Y</v>
      </c>
      <c r="S68" t="str">
        <f>IF(P68="N","N",IF(OR((J68+Constants!D$14)&gt;Constants!F$5,(J68-Constants!D$14)&lt;Constants!E$5),"Y","Good"))</f>
        <v>N</v>
      </c>
      <c r="T68" t="str">
        <f>IF(Q68="N","N",IF(OR((J68+Constants!D$14)&gt;Constants!F$6,(J68-Constants!D$14)&lt;Constants!E$6),"Y","Good"))</f>
        <v>Good</v>
      </c>
      <c r="U68" t="str">
        <f>IF(R68="N","N",IF(OR((J68+Constants!D$14)&gt;Constants!F$7,(J68-Constants!D$14)&lt;Constants!E$7),"Y","Good"))</f>
        <v>Good</v>
      </c>
      <c r="W68">
        <f>J68/2+Constants!D$9-Constants!D$10</f>
        <v>0.37650000000000006</v>
      </c>
      <c r="X68">
        <f>H68/2+Constants!D$9-Constants!D$11</f>
        <v>0.35450000000000004</v>
      </c>
      <c r="Z68">
        <f t="shared" si="4"/>
        <v>86.500000000000071</v>
      </c>
      <c r="AA68">
        <f t="shared" si="5"/>
        <v>64.500000000000057</v>
      </c>
      <c r="AC68" s="24"/>
      <c r="AD68" s="11"/>
      <c r="AF68" s="24"/>
      <c r="AG68" s="11"/>
    </row>
    <row r="69" spans="1:33" x14ac:dyDescent="0.25">
      <c r="A69" t="s">
        <v>59</v>
      </c>
      <c r="B69" t="s">
        <v>60</v>
      </c>
      <c r="C69" t="s">
        <v>111</v>
      </c>
      <c r="E69">
        <v>2</v>
      </c>
      <c r="F69" t="s">
        <v>95</v>
      </c>
      <c r="H69">
        <v>0.55700000000000005</v>
      </c>
      <c r="I69">
        <v>0.54500000000000004</v>
      </c>
      <c r="J69">
        <v>0.55700000000000005</v>
      </c>
      <c r="L69">
        <v>0.433</v>
      </c>
      <c r="M69">
        <v>0.433</v>
      </c>
      <c r="N69">
        <v>0.433</v>
      </c>
      <c r="P69" t="str">
        <f>IF(AND(J69&lt;=Constants!F$5,J69&gt;=Constants!E$5),"Y","N")</f>
        <v>N</v>
      </c>
      <c r="Q69" t="str">
        <f>IF(AND(J69&lt;=Constants!F$6,J69&gt;=Constants!E$6),"Y","N")</f>
        <v>Y</v>
      </c>
      <c r="R69" t="str">
        <f>IF(AND(J69&lt;=Constants!F$7,J69&gt;=Constants!E$7),"Y","N")</f>
        <v>Y</v>
      </c>
      <c r="S69" t="str">
        <f>IF(P69="N","N",IF(OR((J69+Constants!D$14)&gt;Constants!F$5,(J69-Constants!D$14)&lt;Constants!E$5),"Y","Good"))</f>
        <v>N</v>
      </c>
      <c r="T69" t="str">
        <f>IF(Q69="N","N",IF(OR((J69+Constants!D$14)&gt;Constants!F$6,(J69-Constants!D$14)&lt;Constants!E$6),"Y","Good"))</f>
        <v>Good</v>
      </c>
      <c r="U69" t="str">
        <f>IF(R69="N","N",IF(OR((J69+Constants!D$14)&gt;Constants!F$7,(J69-Constants!D$14)&lt;Constants!E$7),"Y","Good"))</f>
        <v>Good</v>
      </c>
      <c r="W69">
        <f>J69/2+Constants!D$9-Constants!D$10</f>
        <v>0.37650000000000006</v>
      </c>
      <c r="X69">
        <f>H69/2+Constants!D$9-Constants!D$11</f>
        <v>0.35450000000000004</v>
      </c>
      <c r="Z69">
        <f t="shared" si="4"/>
        <v>86.500000000000071</v>
      </c>
      <c r="AA69">
        <f t="shared" si="5"/>
        <v>64.500000000000057</v>
      </c>
      <c r="AC69" s="24"/>
      <c r="AD69" s="11"/>
      <c r="AF69" s="24"/>
      <c r="AG69" s="11"/>
    </row>
    <row r="70" spans="1:33" x14ac:dyDescent="0.25">
      <c r="A70" t="s">
        <v>59</v>
      </c>
      <c r="B70" t="s">
        <v>60</v>
      </c>
      <c r="C70" t="s">
        <v>146</v>
      </c>
      <c r="E70">
        <v>2</v>
      </c>
      <c r="F70" t="s">
        <v>95</v>
      </c>
      <c r="H70">
        <v>0.56399999999999995</v>
      </c>
      <c r="I70">
        <v>0.55600000000000005</v>
      </c>
      <c r="J70">
        <v>0.56399999999999995</v>
      </c>
      <c r="L70">
        <v>0.44</v>
      </c>
      <c r="M70">
        <v>0.438</v>
      </c>
      <c r="N70">
        <v>0.44</v>
      </c>
      <c r="P70" t="str">
        <f>IF(AND(J70&lt;=Constants!F$5,J70&gt;=Constants!E$5),"Y","N")</f>
        <v>Y</v>
      </c>
      <c r="Q70" t="str">
        <f>IF(AND(J70&lt;=Constants!F$6,J70&gt;=Constants!E$6),"Y","N")</f>
        <v>Y</v>
      </c>
      <c r="R70" t="str">
        <f>IF(AND(J70&lt;=Constants!F$7,J70&gt;=Constants!E$7),"Y","N")</f>
        <v>Y</v>
      </c>
      <c r="S70" t="str">
        <f>IF(P70="N","N",IF(OR((J70+Constants!D$14)&gt;Constants!F$5,(J70-Constants!D$14)&lt;Constants!E$5),"Y","Good"))</f>
        <v>Y</v>
      </c>
      <c r="T70" t="str">
        <f>IF(Q70="N","N",IF(OR((J70+Constants!D$14)&gt;Constants!F$6,(J70-Constants!D$14)&lt;Constants!E$6),"Y","Good"))</f>
        <v>Good</v>
      </c>
      <c r="U70" t="str">
        <f>IF(R70="N","N",IF(OR((J70+Constants!D$14)&gt;Constants!F$7,(J70-Constants!D$14)&lt;Constants!E$7),"Y","Good"))</f>
        <v>Good</v>
      </c>
      <c r="W70">
        <f>J70/2+Constants!D$9-Constants!D$10</f>
        <v>0.38</v>
      </c>
      <c r="X70">
        <f>H70/2+Constants!D$9-Constants!D$11</f>
        <v>0.35799999999999998</v>
      </c>
      <c r="Z70">
        <f t="shared" si="4"/>
        <v>90.000000000000028</v>
      </c>
      <c r="AA70">
        <f t="shared" si="5"/>
        <v>68</v>
      </c>
      <c r="AC70" s="24"/>
      <c r="AD70" s="11"/>
      <c r="AF70" s="24"/>
      <c r="AG70" s="11"/>
    </row>
    <row r="71" spans="1:33" x14ac:dyDescent="0.25">
      <c r="A71" t="s">
        <v>59</v>
      </c>
      <c r="B71" t="s">
        <v>60</v>
      </c>
      <c r="C71" t="s">
        <v>147</v>
      </c>
      <c r="E71">
        <v>3</v>
      </c>
      <c r="F71" t="s">
        <v>65</v>
      </c>
      <c r="H71">
        <v>0.56299999999999994</v>
      </c>
      <c r="I71">
        <v>0.55400000000000005</v>
      </c>
      <c r="J71">
        <v>0.56299999999999994</v>
      </c>
      <c r="L71">
        <v>0.45400000000000001</v>
      </c>
      <c r="M71">
        <v>0.45</v>
      </c>
      <c r="N71">
        <v>0.45</v>
      </c>
      <c r="P71" t="str">
        <f>IF(AND(J71&lt;=Constants!F$5,J71&gt;=Constants!E$5),"Y","N")</f>
        <v>Y</v>
      </c>
      <c r="Q71" t="str">
        <f>IF(AND(J71&lt;=Constants!F$6,J71&gt;=Constants!E$6),"Y","N")</f>
        <v>Y</v>
      </c>
      <c r="R71" t="str">
        <f>IF(AND(J71&lt;=Constants!F$7,J71&gt;=Constants!E$7),"Y","N")</f>
        <v>Y</v>
      </c>
      <c r="S71" t="str">
        <f>IF(P71="N","N",IF(OR((J71+Constants!D$14)&gt;Constants!F$5,(J71-Constants!D$14)&lt;Constants!E$5),"Y","Good"))</f>
        <v>Y</v>
      </c>
      <c r="T71" t="str">
        <f>IF(Q71="N","N",IF(OR((J71+Constants!D$14)&gt;Constants!F$6,(J71-Constants!D$14)&lt;Constants!E$6),"Y","Good"))</f>
        <v>Good</v>
      </c>
      <c r="U71" t="str">
        <f>IF(R71="N","N",IF(OR((J71+Constants!D$14)&gt;Constants!F$7,(J71-Constants!D$14)&lt;Constants!E$7),"Y","Good"))</f>
        <v>Good</v>
      </c>
      <c r="W71">
        <f>J71/2+Constants!D$9-Constants!D$10</f>
        <v>0.37949999999999995</v>
      </c>
      <c r="X71">
        <f>H71/2+Constants!D$9-Constants!D$11</f>
        <v>0.35749999999999993</v>
      </c>
      <c r="Z71">
        <f t="shared" si="4"/>
        <v>89.499999999999972</v>
      </c>
      <c r="AA71">
        <f t="shared" si="5"/>
        <v>67.499999999999943</v>
      </c>
      <c r="AC71" s="24"/>
      <c r="AD71" s="11"/>
      <c r="AF71" s="24"/>
      <c r="AG71" s="11"/>
    </row>
    <row r="72" spans="1:33" x14ac:dyDescent="0.25">
      <c r="A72" t="s">
        <v>59</v>
      </c>
      <c r="B72" t="s">
        <v>60</v>
      </c>
      <c r="C72" t="s">
        <v>148</v>
      </c>
      <c r="E72">
        <v>3</v>
      </c>
      <c r="F72" t="s">
        <v>65</v>
      </c>
      <c r="H72">
        <v>0.55500000000000005</v>
      </c>
      <c r="I72">
        <v>0.55200000000000005</v>
      </c>
      <c r="J72">
        <v>0.55500000000000005</v>
      </c>
      <c r="L72">
        <v>0.45200000000000001</v>
      </c>
      <c r="M72">
        <v>0.441</v>
      </c>
      <c r="N72">
        <v>0.441</v>
      </c>
      <c r="P72" t="str">
        <f>IF(AND(J72&lt;=Constants!F$5,J72&gt;=Constants!E$5),"Y","N")</f>
        <v>N</v>
      </c>
      <c r="Q72" t="str">
        <f>IF(AND(J72&lt;=Constants!F$6,J72&gt;=Constants!E$6),"Y","N")</f>
        <v>Y</v>
      </c>
      <c r="R72" t="str">
        <f>IF(AND(J72&lt;=Constants!F$7,J72&gt;=Constants!E$7),"Y","N")</f>
        <v>Y</v>
      </c>
      <c r="S72" t="str">
        <f>IF(P72="N","N",IF(OR((J72+Constants!D$14)&gt;Constants!F$5,(J72-Constants!D$14)&lt;Constants!E$5),"Y","Good"))</f>
        <v>N</v>
      </c>
      <c r="T72" t="str">
        <f>IF(Q72="N","N",IF(OR((J72+Constants!D$14)&gt;Constants!F$6,(J72-Constants!D$14)&lt;Constants!E$6),"Y","Good"))</f>
        <v>Good</v>
      </c>
      <c r="U72" t="str">
        <f>IF(R72="N","N",IF(OR((J72+Constants!D$14)&gt;Constants!F$7,(J72-Constants!D$14)&lt;Constants!E$7),"Y","Good"))</f>
        <v>Good</v>
      </c>
      <c r="W72">
        <f>J72/2+Constants!D$9-Constants!D$10</f>
        <v>0.37550000000000006</v>
      </c>
      <c r="X72">
        <f>H72/2+Constants!D$9-Constants!D$11</f>
        <v>0.35350000000000004</v>
      </c>
      <c r="Z72">
        <f t="shared" si="4"/>
        <v>85.500000000000071</v>
      </c>
      <c r="AA72">
        <f t="shared" si="5"/>
        <v>63.500000000000057</v>
      </c>
      <c r="AC72" s="24"/>
      <c r="AD72" s="11"/>
      <c r="AF72" s="24"/>
      <c r="AG72" s="11"/>
    </row>
    <row r="73" spans="1:33" x14ac:dyDescent="0.25">
      <c r="A73" t="s">
        <v>59</v>
      </c>
      <c r="B73" t="s">
        <v>77</v>
      </c>
      <c r="C73" t="s">
        <v>78</v>
      </c>
      <c r="E73">
        <v>2</v>
      </c>
      <c r="F73" t="s">
        <v>65</v>
      </c>
      <c r="H73">
        <v>0.57699999999999996</v>
      </c>
      <c r="I73">
        <v>0.56599999999999995</v>
      </c>
      <c r="J73">
        <v>0.56599999999999995</v>
      </c>
      <c r="L73">
        <v>0.46200000000000002</v>
      </c>
      <c r="M73">
        <v>0.44900000000000001</v>
      </c>
      <c r="N73">
        <v>0.44900000000000001</v>
      </c>
      <c r="P73" t="str">
        <f>IF(AND(J73&lt;=Constants!F$5,J73&gt;=Constants!E$5),"Y","N")</f>
        <v>Y</v>
      </c>
      <c r="Q73" t="str">
        <f>IF(AND(J73&lt;=Constants!F$6,J73&gt;=Constants!E$6),"Y","N")</f>
        <v>Y</v>
      </c>
      <c r="R73" t="str">
        <f>IF(AND(J73&lt;=Constants!F$7,J73&gt;=Constants!E$7),"Y","N")</f>
        <v>Y</v>
      </c>
      <c r="S73" t="str">
        <f>IF(P73="N","N",IF(OR((J73+Constants!D$14)&gt;Constants!F$5,(J73-Constants!D$14)&lt;Constants!E$5),"Y","Good"))</f>
        <v>Good</v>
      </c>
      <c r="T73" t="str">
        <f>IF(Q73="N","N",IF(OR((J73+Constants!D$14)&gt;Constants!F$6,(J73-Constants!D$14)&lt;Constants!E$6),"Y","Good"))</f>
        <v>Good</v>
      </c>
      <c r="U73" t="str">
        <f>IF(R73="N","N",IF(OR((J73+Constants!D$14)&gt;Constants!F$7,(J73-Constants!D$14)&lt;Constants!E$7),"Y","Good"))</f>
        <v>Good</v>
      </c>
      <c r="W73">
        <f>J73/2+Constants!D$9-Constants!D$10</f>
        <v>0.38100000000000001</v>
      </c>
      <c r="X73">
        <f>H73/2+Constants!D$9-Constants!D$11</f>
        <v>0.36449999999999994</v>
      </c>
      <c r="Z73">
        <f t="shared" si="4"/>
        <v>91.000000000000028</v>
      </c>
      <c r="AA73">
        <f t="shared" si="5"/>
        <v>74.499999999999957</v>
      </c>
      <c r="AC73" s="24"/>
      <c r="AD73" s="11"/>
      <c r="AF73" s="24"/>
      <c r="AG73" s="11"/>
    </row>
    <row r="74" spans="1:33" x14ac:dyDescent="0.25">
      <c r="A74" t="s">
        <v>59</v>
      </c>
      <c r="B74" t="s">
        <v>77</v>
      </c>
      <c r="C74" t="s">
        <v>79</v>
      </c>
      <c r="E74">
        <v>2</v>
      </c>
      <c r="F74" t="s">
        <v>65</v>
      </c>
      <c r="H74">
        <v>0.57299999999999995</v>
      </c>
      <c r="I74">
        <v>0.55700000000000005</v>
      </c>
      <c r="J74">
        <v>0.55700000000000005</v>
      </c>
      <c r="L74">
        <v>0.45300000000000001</v>
      </c>
      <c r="M74">
        <v>0.442</v>
      </c>
      <c r="N74">
        <v>0.442</v>
      </c>
      <c r="P74" t="str">
        <f>IF(AND(J74&lt;=Constants!F$5,J74&gt;=Constants!E$5),"Y","N")</f>
        <v>N</v>
      </c>
      <c r="Q74" t="str">
        <f>IF(AND(J74&lt;=Constants!F$6,J74&gt;=Constants!E$6),"Y","N")</f>
        <v>Y</v>
      </c>
      <c r="R74" t="str">
        <f>IF(AND(J74&lt;=Constants!F$7,J74&gt;=Constants!E$7),"Y","N")</f>
        <v>Y</v>
      </c>
      <c r="S74" t="str">
        <f>IF(P74="N","N",IF(OR((J74+Constants!D$14)&gt;Constants!F$5,(J74-Constants!D$14)&lt;Constants!E$5),"Y","Good"))</f>
        <v>N</v>
      </c>
      <c r="T74" t="str">
        <f>IF(Q74="N","N",IF(OR((J74+Constants!D$14)&gt;Constants!F$6,(J74-Constants!D$14)&lt;Constants!E$6),"Y","Good"))</f>
        <v>Good</v>
      </c>
      <c r="U74" t="str">
        <f>IF(R74="N","N",IF(OR((J74+Constants!D$14)&gt;Constants!F$7,(J74-Constants!D$14)&lt;Constants!E$7),"Y","Good"))</f>
        <v>Good</v>
      </c>
      <c r="W74">
        <f>J74/2+Constants!D$9-Constants!D$10</f>
        <v>0.37650000000000006</v>
      </c>
      <c r="X74">
        <f>H74/2+Constants!D$9-Constants!D$11</f>
        <v>0.36249999999999993</v>
      </c>
      <c r="Z74">
        <f t="shared" si="4"/>
        <v>86.500000000000071</v>
      </c>
      <c r="AA74">
        <f t="shared" si="5"/>
        <v>72.499999999999957</v>
      </c>
      <c r="AC74" s="24"/>
      <c r="AD74" s="11"/>
      <c r="AF74" s="24"/>
      <c r="AG74" s="11"/>
    </row>
    <row r="75" spans="1:33" x14ac:dyDescent="0.25">
      <c r="A75" t="s">
        <v>59</v>
      </c>
      <c r="B75" t="s">
        <v>77</v>
      </c>
      <c r="C75" t="s">
        <v>80</v>
      </c>
      <c r="E75">
        <v>3</v>
      </c>
      <c r="F75" t="s">
        <v>65</v>
      </c>
      <c r="H75">
        <v>0.56699999999999995</v>
      </c>
      <c r="I75">
        <v>0.55200000000000005</v>
      </c>
      <c r="J75">
        <v>0.56699999999999995</v>
      </c>
      <c r="L75">
        <v>0.45300000000000001</v>
      </c>
      <c r="M75">
        <v>0.44400000000000001</v>
      </c>
      <c r="N75">
        <v>0.44400000000000001</v>
      </c>
      <c r="P75" t="str">
        <f>IF(AND(J75&lt;=Constants!F$5,J75&gt;=Constants!E$5),"Y","N")</f>
        <v>Y</v>
      </c>
      <c r="Q75" t="str">
        <f>IF(AND(J75&lt;=Constants!F$6,J75&gt;=Constants!E$6),"Y","N")</f>
        <v>Y</v>
      </c>
      <c r="R75" t="str">
        <f>IF(AND(J75&lt;=Constants!F$7,J75&gt;=Constants!E$7),"Y","N")</f>
        <v>Y</v>
      </c>
      <c r="S75" t="str">
        <f>IF(P75="N","N",IF(OR((J75+Constants!D$14)&gt;Constants!F$5,(J75-Constants!D$14)&lt;Constants!E$5),"Y","Good"))</f>
        <v>Good</v>
      </c>
      <c r="T75" t="str">
        <f>IF(Q75="N","N",IF(OR((J75+Constants!D$14)&gt;Constants!F$6,(J75-Constants!D$14)&lt;Constants!E$6),"Y","Good"))</f>
        <v>Good</v>
      </c>
      <c r="U75" t="str">
        <f>IF(R75="N","N",IF(OR((J75+Constants!D$14)&gt;Constants!F$7,(J75-Constants!D$14)&lt;Constants!E$7),"Y","Good"))</f>
        <v>Good</v>
      </c>
      <c r="W75">
        <f>J75/2+Constants!D$9-Constants!D$10</f>
        <v>0.38149999999999995</v>
      </c>
      <c r="X75">
        <f>H75/2+Constants!D$9-Constants!D$11</f>
        <v>0.35949999999999993</v>
      </c>
      <c r="Z75">
        <f t="shared" si="4"/>
        <v>91.499999999999972</v>
      </c>
      <c r="AA75">
        <f t="shared" si="5"/>
        <v>69.499999999999957</v>
      </c>
      <c r="AC75" s="24"/>
      <c r="AD75" s="11"/>
      <c r="AF75" s="24"/>
      <c r="AG75" s="11"/>
    </row>
    <row r="76" spans="1:33" x14ac:dyDescent="0.25">
      <c r="A76" t="s">
        <v>59</v>
      </c>
      <c r="B76" t="s">
        <v>77</v>
      </c>
      <c r="C76" t="s">
        <v>81</v>
      </c>
      <c r="E76">
        <v>2</v>
      </c>
      <c r="F76" t="s">
        <v>65</v>
      </c>
      <c r="H76">
        <v>0.57299999999999995</v>
      </c>
      <c r="I76">
        <v>0.56100000000000005</v>
      </c>
      <c r="J76">
        <v>0.56100000000000005</v>
      </c>
      <c r="L76">
        <v>0.45400000000000001</v>
      </c>
      <c r="M76">
        <v>0.443</v>
      </c>
      <c r="N76">
        <v>0.443</v>
      </c>
      <c r="P76" t="str">
        <f>IF(AND(J76&lt;=Constants!F$5,J76&gt;=Constants!E$5),"Y","N")</f>
        <v>Y</v>
      </c>
      <c r="Q76" t="str">
        <f>IF(AND(J76&lt;=Constants!F$6,J76&gt;=Constants!E$6),"Y","N")</f>
        <v>Y</v>
      </c>
      <c r="R76" t="str">
        <f>IF(AND(J76&lt;=Constants!F$7,J76&gt;=Constants!E$7),"Y","N")</f>
        <v>Y</v>
      </c>
      <c r="S76" t="str">
        <f>IF(P76="N","N",IF(OR((J76+Constants!D$14)&gt;Constants!F$5,(J76-Constants!D$14)&lt;Constants!E$5),"Y","Good"))</f>
        <v>Y</v>
      </c>
      <c r="T76" t="str">
        <f>IF(Q76="N","N",IF(OR((J76+Constants!D$14)&gt;Constants!F$6,(J76-Constants!D$14)&lt;Constants!E$6),"Y","Good"))</f>
        <v>Good</v>
      </c>
      <c r="U76" t="str">
        <f>IF(R76="N","N",IF(OR((J76+Constants!D$14)&gt;Constants!F$7,(J76-Constants!D$14)&lt;Constants!E$7),"Y","Good"))</f>
        <v>Good</v>
      </c>
      <c r="W76">
        <f>J76/2+Constants!D$9-Constants!D$10</f>
        <v>0.37850000000000006</v>
      </c>
      <c r="X76">
        <f>H76/2+Constants!D$9-Constants!D$11</f>
        <v>0.36249999999999993</v>
      </c>
      <c r="Z76">
        <f t="shared" si="4"/>
        <v>88.500000000000085</v>
      </c>
      <c r="AA76">
        <f t="shared" si="5"/>
        <v>72.499999999999957</v>
      </c>
      <c r="AC76" s="24"/>
      <c r="AD76" s="11"/>
      <c r="AF76" s="24"/>
      <c r="AG76" s="11"/>
    </row>
    <row r="77" spans="1:33" x14ac:dyDescent="0.25">
      <c r="A77" t="s">
        <v>59</v>
      </c>
      <c r="B77" t="s">
        <v>77</v>
      </c>
      <c r="C77" t="s">
        <v>82</v>
      </c>
      <c r="E77">
        <v>3</v>
      </c>
      <c r="F77" t="s">
        <v>65</v>
      </c>
      <c r="H77">
        <v>0.55900000000000005</v>
      </c>
      <c r="I77">
        <v>0.55500000000000005</v>
      </c>
      <c r="J77">
        <v>0.55500000000000005</v>
      </c>
      <c r="L77">
        <v>0.45500000000000002</v>
      </c>
      <c r="M77">
        <v>0.44</v>
      </c>
      <c r="N77">
        <v>0.44</v>
      </c>
      <c r="P77" t="str">
        <f>IF(AND(J77&lt;=Constants!F$5,J77&gt;=Constants!E$5),"Y","N")</f>
        <v>N</v>
      </c>
      <c r="Q77" t="str">
        <f>IF(AND(J77&lt;=Constants!F$6,J77&gt;=Constants!E$6),"Y","N")</f>
        <v>Y</v>
      </c>
      <c r="R77" t="str">
        <f>IF(AND(J77&lt;=Constants!F$7,J77&gt;=Constants!E$7),"Y","N")</f>
        <v>Y</v>
      </c>
      <c r="S77" t="str">
        <f>IF(P77="N","N",IF(OR((J77+Constants!D$14)&gt;Constants!F$5,(J77-Constants!D$14)&lt;Constants!E$5),"Y","Good"))</f>
        <v>N</v>
      </c>
      <c r="T77" t="str">
        <f>IF(Q77="N","N",IF(OR((J77+Constants!D$14)&gt;Constants!F$6,(J77-Constants!D$14)&lt;Constants!E$6),"Y","Good"))</f>
        <v>Good</v>
      </c>
      <c r="U77" t="str">
        <f>IF(R77="N","N",IF(OR((J77+Constants!D$14)&gt;Constants!F$7,(J77-Constants!D$14)&lt;Constants!E$7),"Y","Good"))</f>
        <v>Good</v>
      </c>
      <c r="W77">
        <f>J77/2+Constants!D$9-Constants!D$10</f>
        <v>0.37550000000000006</v>
      </c>
      <c r="X77">
        <f>H77/2+Constants!D$9-Constants!D$11</f>
        <v>0.35550000000000004</v>
      </c>
      <c r="Z77">
        <f t="shared" si="4"/>
        <v>85.500000000000071</v>
      </c>
      <c r="AA77">
        <f t="shared" si="5"/>
        <v>65.500000000000057</v>
      </c>
      <c r="AC77" s="24"/>
      <c r="AD77" s="11"/>
      <c r="AF77" s="24"/>
      <c r="AG77" s="11"/>
    </row>
    <row r="78" spans="1:33" x14ac:dyDescent="0.25">
      <c r="A78" t="s">
        <v>59</v>
      </c>
      <c r="B78" t="s">
        <v>77</v>
      </c>
      <c r="C78" t="s">
        <v>83</v>
      </c>
      <c r="E78">
        <v>3</v>
      </c>
      <c r="F78" t="s">
        <v>65</v>
      </c>
      <c r="H78">
        <v>0.55500000000000005</v>
      </c>
      <c r="I78">
        <v>0.52700000000000002</v>
      </c>
      <c r="J78">
        <v>0.55500000000000005</v>
      </c>
      <c r="L78">
        <v>0.44400000000000001</v>
      </c>
      <c r="M78">
        <v>0.43</v>
      </c>
      <c r="N78">
        <v>0.44400000000000001</v>
      </c>
      <c r="P78" t="str">
        <f>IF(AND(J78&lt;=Constants!F$5,J78&gt;=Constants!E$5),"Y","N")</f>
        <v>N</v>
      </c>
      <c r="Q78" t="str">
        <f>IF(AND(J78&lt;=Constants!F$6,J78&gt;=Constants!E$6),"Y","N")</f>
        <v>Y</v>
      </c>
      <c r="R78" t="str">
        <f>IF(AND(J78&lt;=Constants!F$7,J78&gt;=Constants!E$7),"Y","N")</f>
        <v>Y</v>
      </c>
      <c r="S78" t="str">
        <f>IF(P78="N","N",IF(OR((J78+Constants!D$14)&gt;Constants!F$5,(J78-Constants!D$14)&lt;Constants!E$5),"Y","Good"))</f>
        <v>N</v>
      </c>
      <c r="T78" t="str">
        <f>IF(Q78="N","N",IF(OR((J78+Constants!D$14)&gt;Constants!F$6,(J78-Constants!D$14)&lt;Constants!E$6),"Y","Good"))</f>
        <v>Good</v>
      </c>
      <c r="U78" t="str">
        <f>IF(R78="N","N",IF(OR((J78+Constants!D$14)&gt;Constants!F$7,(J78-Constants!D$14)&lt;Constants!E$7),"Y","Good"))</f>
        <v>Good</v>
      </c>
      <c r="W78">
        <f>J78/2+Constants!D$9-Constants!D$10</f>
        <v>0.37550000000000006</v>
      </c>
      <c r="X78">
        <f>H78/2+Constants!D$9-Constants!D$11</f>
        <v>0.35350000000000004</v>
      </c>
      <c r="Z78">
        <f t="shared" si="4"/>
        <v>85.500000000000071</v>
      </c>
      <c r="AA78">
        <f t="shared" si="5"/>
        <v>63.500000000000057</v>
      </c>
      <c r="AC78" s="24"/>
      <c r="AD78" s="11"/>
      <c r="AF78" s="24"/>
      <c r="AG78" s="11"/>
    </row>
    <row r="79" spans="1:33" x14ac:dyDescent="0.25">
      <c r="A79" t="s">
        <v>59</v>
      </c>
      <c r="B79" t="s">
        <v>77</v>
      </c>
      <c r="C79" t="s">
        <v>127</v>
      </c>
      <c r="E79">
        <v>2</v>
      </c>
      <c r="F79" t="s">
        <v>65</v>
      </c>
      <c r="H79">
        <v>0.56200000000000006</v>
      </c>
      <c r="I79">
        <v>0.55500000000000005</v>
      </c>
      <c r="J79">
        <v>0.55500000000000005</v>
      </c>
      <c r="L79">
        <v>0.45300000000000001</v>
      </c>
      <c r="M79">
        <v>0.433</v>
      </c>
      <c r="N79">
        <v>0.433</v>
      </c>
      <c r="P79" t="str">
        <f>IF(AND(J79&lt;=Constants!F$5,J79&gt;=Constants!E$5),"Y","N")</f>
        <v>N</v>
      </c>
      <c r="Q79" t="str">
        <f>IF(AND(J79&lt;=Constants!F$6,J79&gt;=Constants!E$6),"Y","N")</f>
        <v>Y</v>
      </c>
      <c r="R79" t="str">
        <f>IF(AND(J79&lt;=Constants!F$7,J79&gt;=Constants!E$7),"Y","N")</f>
        <v>Y</v>
      </c>
      <c r="S79" t="str">
        <f>IF(P79="N","N",IF(OR((J79+Constants!D$14)&gt;Constants!F$5,(J79-Constants!D$14)&lt;Constants!E$5),"Y","Good"))</f>
        <v>N</v>
      </c>
      <c r="T79" t="str">
        <f>IF(Q79="N","N",IF(OR((J79+Constants!D$14)&gt;Constants!F$6,(J79-Constants!D$14)&lt;Constants!E$6),"Y","Good"))</f>
        <v>Good</v>
      </c>
      <c r="U79" t="str">
        <f>IF(R79="N","N",IF(OR((J79+Constants!D$14)&gt;Constants!F$7,(J79-Constants!D$14)&lt;Constants!E$7),"Y","Good"))</f>
        <v>Good</v>
      </c>
      <c r="W79">
        <f>J79/2+Constants!D$9-Constants!D$10</f>
        <v>0.37550000000000006</v>
      </c>
      <c r="X79">
        <f>H79/2+Constants!D$9-Constants!D$11</f>
        <v>0.35699999999999998</v>
      </c>
      <c r="Z79">
        <f t="shared" si="4"/>
        <v>85.500000000000071</v>
      </c>
      <c r="AA79">
        <f t="shared" si="5"/>
        <v>67</v>
      </c>
      <c r="AC79" s="24"/>
      <c r="AD79" s="11"/>
      <c r="AF79" s="24"/>
      <c r="AG79" s="11"/>
    </row>
    <row r="80" spans="1:33" x14ac:dyDescent="0.25">
      <c r="A80" t="s">
        <v>59</v>
      </c>
      <c r="B80" t="s">
        <v>77</v>
      </c>
      <c r="C80" t="s">
        <v>128</v>
      </c>
      <c r="E80">
        <v>2</v>
      </c>
      <c r="F80" t="s">
        <v>65</v>
      </c>
      <c r="H80">
        <v>0.56399999999999995</v>
      </c>
      <c r="I80">
        <v>0.55500000000000005</v>
      </c>
      <c r="J80">
        <v>0.55500000000000005</v>
      </c>
      <c r="L80">
        <v>0.45700000000000002</v>
      </c>
      <c r="M80">
        <v>0.44500000000000001</v>
      </c>
      <c r="N80">
        <v>0.44500000000000001</v>
      </c>
      <c r="P80" t="str">
        <f>IF(AND(J80&lt;=Constants!F$5,J80&gt;=Constants!E$5),"Y","N")</f>
        <v>N</v>
      </c>
      <c r="Q80" t="str">
        <f>IF(AND(J80&lt;=Constants!F$6,J80&gt;=Constants!E$6),"Y","N")</f>
        <v>Y</v>
      </c>
      <c r="R80" t="str">
        <f>IF(AND(J80&lt;=Constants!F$7,J80&gt;=Constants!E$7),"Y","N")</f>
        <v>Y</v>
      </c>
      <c r="S80" t="str">
        <f>IF(P80="N","N",IF(OR((J80+Constants!D$14)&gt;Constants!F$5,(J80-Constants!D$14)&lt;Constants!E$5),"Y","Good"))</f>
        <v>N</v>
      </c>
      <c r="T80" t="str">
        <f>IF(Q80="N","N",IF(OR((J80+Constants!D$14)&gt;Constants!F$6,(J80-Constants!D$14)&lt;Constants!E$6),"Y","Good"))</f>
        <v>Good</v>
      </c>
      <c r="U80" t="str">
        <f>IF(R80="N","N",IF(OR((J80+Constants!D$14)&gt;Constants!F$7,(J80-Constants!D$14)&lt;Constants!E$7),"Y","Good"))</f>
        <v>Good</v>
      </c>
      <c r="W80">
        <f>J80/2+Constants!D$9-Constants!D$10</f>
        <v>0.37550000000000006</v>
      </c>
      <c r="X80">
        <f>H80/2+Constants!D$9-Constants!D$11</f>
        <v>0.35799999999999998</v>
      </c>
      <c r="Z80">
        <f t="shared" si="4"/>
        <v>85.500000000000071</v>
      </c>
      <c r="AA80">
        <f t="shared" si="5"/>
        <v>68</v>
      </c>
      <c r="AC80" s="24"/>
      <c r="AD80" s="11"/>
      <c r="AF80" s="24"/>
      <c r="AG80" s="11"/>
    </row>
    <row r="81" spans="1:33" x14ac:dyDescent="0.25">
      <c r="A81" t="s">
        <v>59</v>
      </c>
      <c r="B81" t="s">
        <v>77</v>
      </c>
      <c r="C81" t="s">
        <v>129</v>
      </c>
      <c r="E81">
        <v>2</v>
      </c>
      <c r="F81" t="s">
        <v>65</v>
      </c>
      <c r="H81">
        <v>0.56899999999999995</v>
      </c>
      <c r="I81">
        <v>0.55700000000000005</v>
      </c>
      <c r="J81">
        <v>0.55700000000000005</v>
      </c>
      <c r="L81">
        <v>0.46200000000000002</v>
      </c>
      <c r="M81">
        <v>0.443</v>
      </c>
      <c r="N81">
        <v>0.443</v>
      </c>
      <c r="P81" t="str">
        <f>IF(AND(J81&lt;=Constants!F$5,J81&gt;=Constants!E$5),"Y","N")</f>
        <v>N</v>
      </c>
      <c r="Q81" t="str">
        <f>IF(AND(J81&lt;=Constants!F$6,J81&gt;=Constants!E$6),"Y","N")</f>
        <v>Y</v>
      </c>
      <c r="R81" t="str">
        <f>IF(AND(J81&lt;=Constants!F$7,J81&gt;=Constants!E$7),"Y","N")</f>
        <v>Y</v>
      </c>
      <c r="S81" t="str">
        <f>IF(P81="N","N",IF(OR((J81+Constants!D$14)&gt;Constants!F$5,(J81-Constants!D$14)&lt;Constants!E$5),"Y","Good"))</f>
        <v>N</v>
      </c>
      <c r="T81" t="str">
        <f>IF(Q81="N","N",IF(OR((J81+Constants!D$14)&gt;Constants!F$6,(J81-Constants!D$14)&lt;Constants!E$6),"Y","Good"))</f>
        <v>Good</v>
      </c>
      <c r="U81" t="str">
        <f>IF(R81="N","N",IF(OR((J81+Constants!D$14)&gt;Constants!F$7,(J81-Constants!D$14)&lt;Constants!E$7),"Y","Good"))</f>
        <v>Good</v>
      </c>
      <c r="W81">
        <f>J81/2+Constants!D$9-Constants!D$10</f>
        <v>0.37650000000000006</v>
      </c>
      <c r="X81">
        <f>H81/2+Constants!D$9-Constants!D$11</f>
        <v>0.36049999999999993</v>
      </c>
      <c r="Z81">
        <f t="shared" si="4"/>
        <v>86.500000000000071</v>
      </c>
      <c r="AA81">
        <f t="shared" si="5"/>
        <v>70.499999999999957</v>
      </c>
      <c r="AC81" s="24"/>
      <c r="AD81" s="11"/>
      <c r="AF81" s="24"/>
      <c r="AG81" s="11"/>
    </row>
    <row r="82" spans="1:33" x14ac:dyDescent="0.25">
      <c r="A82" t="s">
        <v>59</v>
      </c>
      <c r="B82" t="s">
        <v>77</v>
      </c>
      <c r="C82" t="s">
        <v>130</v>
      </c>
      <c r="E82">
        <v>2</v>
      </c>
      <c r="F82" t="s">
        <v>65</v>
      </c>
      <c r="H82">
        <v>0.56699999999999995</v>
      </c>
      <c r="I82">
        <v>0.55500000000000005</v>
      </c>
      <c r="J82">
        <v>0.55500000000000005</v>
      </c>
      <c r="L82">
        <v>0.44700000000000001</v>
      </c>
      <c r="M82">
        <v>0.437</v>
      </c>
      <c r="N82">
        <v>0.437</v>
      </c>
      <c r="P82" t="str">
        <f>IF(AND(J82&lt;=Constants!F$5,J82&gt;=Constants!E$5),"Y","N")</f>
        <v>N</v>
      </c>
      <c r="Q82" t="str">
        <f>IF(AND(J82&lt;=Constants!F$6,J82&gt;=Constants!E$6),"Y","N")</f>
        <v>Y</v>
      </c>
      <c r="R82" t="str">
        <f>IF(AND(J82&lt;=Constants!F$7,J82&gt;=Constants!E$7),"Y","N")</f>
        <v>Y</v>
      </c>
      <c r="S82" t="str">
        <f>IF(P82="N","N",IF(OR((J82+Constants!D$14)&gt;Constants!F$5,(J82-Constants!D$14)&lt;Constants!E$5),"Y","Good"))</f>
        <v>N</v>
      </c>
      <c r="T82" t="str">
        <f>IF(Q82="N","N",IF(OR((J82+Constants!D$14)&gt;Constants!F$6,(J82-Constants!D$14)&lt;Constants!E$6),"Y","Good"))</f>
        <v>Good</v>
      </c>
      <c r="U82" t="str">
        <f>IF(R82="N","N",IF(OR((J82+Constants!D$14)&gt;Constants!F$7,(J82-Constants!D$14)&lt;Constants!E$7),"Y","Good"))</f>
        <v>Good</v>
      </c>
      <c r="W82">
        <f>J82/2+Constants!D$9-Constants!D$10</f>
        <v>0.37550000000000006</v>
      </c>
      <c r="X82">
        <f>H82/2+Constants!D$9-Constants!D$11</f>
        <v>0.35949999999999993</v>
      </c>
      <c r="Z82">
        <f t="shared" si="4"/>
        <v>85.500000000000071</v>
      </c>
      <c r="AA82">
        <f t="shared" si="5"/>
        <v>69.499999999999957</v>
      </c>
      <c r="AC82" s="24"/>
      <c r="AD82" s="11"/>
      <c r="AF82" s="24"/>
      <c r="AG82" s="11"/>
    </row>
    <row r="83" spans="1:33" x14ac:dyDescent="0.25">
      <c r="A83" t="s">
        <v>59</v>
      </c>
      <c r="B83" t="s">
        <v>77</v>
      </c>
      <c r="C83" t="s">
        <v>131</v>
      </c>
      <c r="E83">
        <v>2</v>
      </c>
      <c r="F83" t="s">
        <v>65</v>
      </c>
      <c r="H83">
        <v>0.56599999999999995</v>
      </c>
      <c r="I83">
        <v>0.55400000000000005</v>
      </c>
      <c r="J83">
        <v>0.55400000000000005</v>
      </c>
      <c r="L83">
        <v>0.45900000000000002</v>
      </c>
      <c r="M83">
        <v>0.432</v>
      </c>
      <c r="N83">
        <v>0.432</v>
      </c>
      <c r="P83" t="str">
        <f>IF(AND(J83&lt;=Constants!F$5,J83&gt;=Constants!E$5),"Y","N")</f>
        <v>N</v>
      </c>
      <c r="Q83" t="str">
        <f>IF(AND(J83&lt;=Constants!F$6,J83&gt;=Constants!E$6),"Y","N")</f>
        <v>Y</v>
      </c>
      <c r="R83" t="str">
        <f>IF(AND(J83&lt;=Constants!F$7,J83&gt;=Constants!E$7),"Y","N")</f>
        <v>Y</v>
      </c>
      <c r="S83" t="str">
        <f>IF(P83="N","N",IF(OR((J83+Constants!D$14)&gt;Constants!F$5,(J83-Constants!D$14)&lt;Constants!E$5),"Y","Good"))</f>
        <v>N</v>
      </c>
      <c r="T83" t="str">
        <f>IF(Q83="N","N",IF(OR((J83+Constants!D$14)&gt;Constants!F$6,(J83-Constants!D$14)&lt;Constants!E$6),"Y","Good"))</f>
        <v>Y</v>
      </c>
      <c r="U83" t="str">
        <f>IF(R83="N","N",IF(OR((J83+Constants!D$14)&gt;Constants!F$7,(J83-Constants!D$14)&lt;Constants!E$7),"Y","Good"))</f>
        <v>Good</v>
      </c>
      <c r="W83">
        <f>J83/2+Constants!D$9-Constants!D$10</f>
        <v>0.375</v>
      </c>
      <c r="X83">
        <f>H83/2+Constants!D$9-Constants!D$11</f>
        <v>0.35899999999999999</v>
      </c>
      <c r="Z83">
        <f t="shared" si="4"/>
        <v>85.000000000000014</v>
      </c>
      <c r="AA83">
        <f t="shared" si="5"/>
        <v>69</v>
      </c>
      <c r="AC83" s="24"/>
      <c r="AD83" s="11"/>
      <c r="AF83" s="24"/>
      <c r="AG83" s="11"/>
    </row>
    <row r="84" spans="1:33" x14ac:dyDescent="0.25">
      <c r="A84" t="s">
        <v>59</v>
      </c>
      <c r="B84" t="s">
        <v>77</v>
      </c>
      <c r="C84" t="s">
        <v>132</v>
      </c>
      <c r="E84">
        <v>2</v>
      </c>
      <c r="F84" t="s">
        <v>65</v>
      </c>
      <c r="H84">
        <v>0.57999999999999996</v>
      </c>
      <c r="I84">
        <v>0.56299999999999994</v>
      </c>
      <c r="J84">
        <v>0.56299999999999994</v>
      </c>
      <c r="L84">
        <v>0.46700000000000003</v>
      </c>
      <c r="M84">
        <v>0.44800000000000001</v>
      </c>
      <c r="N84">
        <v>0.44800000000000001</v>
      </c>
      <c r="P84" t="str">
        <f>IF(AND(J84&lt;=Constants!F$5,J84&gt;=Constants!E$5),"Y","N")</f>
        <v>Y</v>
      </c>
      <c r="Q84" t="str">
        <f>IF(AND(J84&lt;=Constants!F$6,J84&gt;=Constants!E$6),"Y","N")</f>
        <v>Y</v>
      </c>
      <c r="R84" t="str">
        <f>IF(AND(J84&lt;=Constants!F$7,J84&gt;=Constants!E$7),"Y","N")</f>
        <v>Y</v>
      </c>
      <c r="S84" t="str">
        <f>IF(P84="N","N",IF(OR((J84+Constants!D$14)&gt;Constants!F$5,(J84-Constants!D$14)&lt;Constants!E$5),"Y","Good"))</f>
        <v>Y</v>
      </c>
      <c r="T84" t="str">
        <f>IF(Q84="N","N",IF(OR((J84+Constants!D$14)&gt;Constants!F$6,(J84-Constants!D$14)&lt;Constants!E$6),"Y","Good"))</f>
        <v>Good</v>
      </c>
      <c r="U84" t="str">
        <f>IF(R84="N","N",IF(OR((J84+Constants!D$14)&gt;Constants!F$7,(J84-Constants!D$14)&lt;Constants!E$7),"Y","Good"))</f>
        <v>Good</v>
      </c>
      <c r="W84">
        <f>J84/2+Constants!D$9-Constants!D$10</f>
        <v>0.37949999999999995</v>
      </c>
      <c r="X84">
        <f>H84/2+Constants!D$9-Constants!D$11</f>
        <v>0.36599999999999999</v>
      </c>
      <c r="Z84">
        <f t="shared" si="4"/>
        <v>89.499999999999972</v>
      </c>
      <c r="AA84">
        <f t="shared" si="5"/>
        <v>76.000000000000014</v>
      </c>
      <c r="AC84" s="24"/>
      <c r="AD84" s="11"/>
      <c r="AF84" s="24"/>
      <c r="AG84" s="11"/>
    </row>
    <row r="85" spans="1:33" x14ac:dyDescent="0.25">
      <c r="A85" t="s">
        <v>59</v>
      </c>
      <c r="B85" t="s">
        <v>77</v>
      </c>
      <c r="C85" t="s">
        <v>133</v>
      </c>
      <c r="E85">
        <v>2</v>
      </c>
      <c r="F85" t="s">
        <v>65</v>
      </c>
      <c r="H85">
        <v>0.55300000000000005</v>
      </c>
      <c r="I85">
        <v>0.52300000000000002</v>
      </c>
      <c r="J85">
        <v>0.55300000000000005</v>
      </c>
      <c r="L85">
        <v>0.435</v>
      </c>
      <c r="M85">
        <v>0.41199999999999998</v>
      </c>
      <c r="N85">
        <v>0.435</v>
      </c>
      <c r="P85" t="str">
        <f>IF(AND(J85&lt;=Constants!F$5,J85&gt;=Constants!E$5),"Y","N")</f>
        <v>N</v>
      </c>
      <c r="Q85" t="str">
        <f>IF(AND(J85&lt;=Constants!F$6,J85&gt;=Constants!E$6),"Y","N")</f>
        <v>Y</v>
      </c>
      <c r="R85" t="str">
        <f>IF(AND(J85&lt;=Constants!F$7,J85&gt;=Constants!E$7),"Y","N")</f>
        <v>Y</v>
      </c>
      <c r="S85" t="str">
        <f>IF(P85="N","N",IF(OR((J85+Constants!D$14)&gt;Constants!F$5,(J85-Constants!D$14)&lt;Constants!E$5),"Y","Good"))</f>
        <v>N</v>
      </c>
      <c r="T85" t="str">
        <f>IF(Q85="N","N",IF(OR((J85+Constants!D$14)&gt;Constants!F$6,(J85-Constants!D$14)&lt;Constants!E$6),"Y","Good"))</f>
        <v>Y</v>
      </c>
      <c r="U85" t="str">
        <f>IF(R85="N","N",IF(OR((J85+Constants!D$14)&gt;Constants!F$7,(J85-Constants!D$14)&lt;Constants!E$7),"Y","Good"))</f>
        <v>Good</v>
      </c>
      <c r="W85">
        <f>J85/2+Constants!D$9-Constants!D$10</f>
        <v>0.37450000000000006</v>
      </c>
      <c r="X85">
        <f>H85/2+Constants!D$9-Constants!D$11</f>
        <v>0.35250000000000004</v>
      </c>
      <c r="Z85">
        <f t="shared" si="4"/>
        <v>84.500000000000071</v>
      </c>
      <c r="AA85">
        <f t="shared" si="5"/>
        <v>62.500000000000057</v>
      </c>
      <c r="AC85" s="24"/>
      <c r="AD85" s="11"/>
      <c r="AF85" s="24"/>
      <c r="AG85" s="11"/>
    </row>
    <row r="86" spans="1:33" x14ac:dyDescent="0.25">
      <c r="A86" t="s">
        <v>59</v>
      </c>
      <c r="B86" t="s">
        <v>77</v>
      </c>
      <c r="C86" t="s">
        <v>134</v>
      </c>
      <c r="E86">
        <v>2</v>
      </c>
      <c r="F86" t="s">
        <v>65</v>
      </c>
      <c r="H86">
        <v>0.55600000000000005</v>
      </c>
      <c r="I86">
        <v>0.55000000000000004</v>
      </c>
      <c r="J86">
        <v>0.55600000000000005</v>
      </c>
      <c r="L86">
        <v>0.438</v>
      </c>
      <c r="M86">
        <v>0.437</v>
      </c>
      <c r="N86">
        <v>0.437</v>
      </c>
      <c r="P86" t="str">
        <f>IF(AND(J86&lt;=Constants!F$5,J86&gt;=Constants!E$5),"Y","N")</f>
        <v>N</v>
      </c>
      <c r="Q86" t="str">
        <f>IF(AND(J86&lt;=Constants!F$6,J86&gt;=Constants!E$6),"Y","N")</f>
        <v>Y</v>
      </c>
      <c r="R86" t="str">
        <f>IF(AND(J86&lt;=Constants!F$7,J86&gt;=Constants!E$7),"Y","N")</f>
        <v>Y</v>
      </c>
      <c r="S86" t="str">
        <f>IF(P86="N","N",IF(OR((J86+Constants!D$14)&gt;Constants!F$5,(J86-Constants!D$14)&lt;Constants!E$5),"Y","Good"))</f>
        <v>N</v>
      </c>
      <c r="T86" t="str">
        <f>IF(Q86="N","N",IF(OR((J86+Constants!D$14)&gt;Constants!F$6,(J86-Constants!D$14)&lt;Constants!E$6),"Y","Good"))</f>
        <v>Good</v>
      </c>
      <c r="U86" t="str">
        <f>IF(R86="N","N",IF(OR((J86+Constants!D$14)&gt;Constants!F$7,(J86-Constants!D$14)&lt;Constants!E$7),"Y","Good"))</f>
        <v>Good</v>
      </c>
      <c r="W86">
        <f>J86/2+Constants!D$9-Constants!D$10</f>
        <v>0.376</v>
      </c>
      <c r="X86">
        <f>H86/2+Constants!D$9-Constants!D$11</f>
        <v>0.35399999999999998</v>
      </c>
      <c r="Z86">
        <f t="shared" si="4"/>
        <v>86.000000000000014</v>
      </c>
      <c r="AA86">
        <f t="shared" si="5"/>
        <v>64</v>
      </c>
      <c r="AC86" s="24"/>
      <c r="AD86" s="11"/>
      <c r="AF86" s="24"/>
      <c r="AG86" s="11"/>
    </row>
    <row r="87" spans="1:33" x14ac:dyDescent="0.25">
      <c r="A87" t="s">
        <v>59</v>
      </c>
      <c r="B87" t="s">
        <v>77</v>
      </c>
      <c r="C87" t="s">
        <v>135</v>
      </c>
      <c r="E87">
        <v>2</v>
      </c>
      <c r="F87" t="s">
        <v>65</v>
      </c>
      <c r="H87">
        <v>0.55500000000000005</v>
      </c>
      <c r="I87">
        <v>0.54700000000000004</v>
      </c>
      <c r="J87">
        <v>0.55500000000000005</v>
      </c>
      <c r="L87">
        <v>0.44400000000000001</v>
      </c>
      <c r="M87">
        <v>0.436</v>
      </c>
      <c r="N87">
        <v>0.436</v>
      </c>
      <c r="P87" t="str">
        <f>IF(AND(J87&lt;=Constants!F$5,J87&gt;=Constants!E$5),"Y","N")</f>
        <v>N</v>
      </c>
      <c r="Q87" t="str">
        <f>IF(AND(J87&lt;=Constants!F$6,J87&gt;=Constants!E$6),"Y","N")</f>
        <v>Y</v>
      </c>
      <c r="R87" t="str">
        <f>IF(AND(J87&lt;=Constants!F$7,J87&gt;=Constants!E$7),"Y","N")</f>
        <v>Y</v>
      </c>
      <c r="S87" t="str">
        <f>IF(P87="N","N",IF(OR((J87+Constants!D$14)&gt;Constants!F$5,(J87-Constants!D$14)&lt;Constants!E$5),"Y","Good"))</f>
        <v>N</v>
      </c>
      <c r="T87" t="str">
        <f>IF(Q87="N","N",IF(OR((J87+Constants!D$14)&gt;Constants!F$6,(J87-Constants!D$14)&lt;Constants!E$6),"Y","Good"))</f>
        <v>Good</v>
      </c>
      <c r="U87" t="str">
        <f>IF(R87="N","N",IF(OR((J87+Constants!D$14)&gt;Constants!F$7,(J87-Constants!D$14)&lt;Constants!E$7),"Y","Good"))</f>
        <v>Good</v>
      </c>
      <c r="W87">
        <f>J87/2+Constants!D$9-Constants!D$10</f>
        <v>0.37550000000000006</v>
      </c>
      <c r="X87">
        <f>H87/2+Constants!D$9-Constants!D$11</f>
        <v>0.35350000000000004</v>
      </c>
      <c r="Z87">
        <f t="shared" si="4"/>
        <v>85.500000000000071</v>
      </c>
      <c r="AA87">
        <f t="shared" si="5"/>
        <v>63.500000000000057</v>
      </c>
      <c r="AC87" s="24"/>
      <c r="AD87" s="11"/>
      <c r="AF87" s="24"/>
      <c r="AG87" s="11"/>
    </row>
    <row r="88" spans="1:33" x14ac:dyDescent="0.25">
      <c r="A88" t="s">
        <v>59</v>
      </c>
      <c r="B88" t="s">
        <v>77</v>
      </c>
      <c r="C88" t="s">
        <v>139</v>
      </c>
      <c r="E88">
        <v>2</v>
      </c>
      <c r="F88" t="s">
        <v>65</v>
      </c>
      <c r="H88">
        <v>0.57899999999999996</v>
      </c>
      <c r="I88">
        <v>0.56100000000000005</v>
      </c>
      <c r="J88">
        <v>0.56100000000000005</v>
      </c>
      <c r="L88">
        <v>0.45900000000000002</v>
      </c>
      <c r="M88">
        <v>0.436</v>
      </c>
      <c r="N88">
        <v>0.436</v>
      </c>
      <c r="P88" t="str">
        <f>IF(AND(J88&lt;=Constants!F$5,J88&gt;=Constants!E$5),"Y","N")</f>
        <v>Y</v>
      </c>
      <c r="Q88" t="str">
        <f>IF(AND(J88&lt;=Constants!F$6,J88&gt;=Constants!E$6),"Y","N")</f>
        <v>Y</v>
      </c>
      <c r="R88" t="str">
        <f>IF(AND(J88&lt;=Constants!F$7,J88&gt;=Constants!E$7),"Y","N")</f>
        <v>Y</v>
      </c>
      <c r="S88" t="str">
        <f>IF(P88="N","N",IF(OR((J88+Constants!D$14)&gt;Constants!F$5,(J88-Constants!D$14)&lt;Constants!E$5),"Y","Good"))</f>
        <v>Y</v>
      </c>
      <c r="T88" t="str">
        <f>IF(Q88="N","N",IF(OR((J88+Constants!D$14)&gt;Constants!F$6,(J88-Constants!D$14)&lt;Constants!E$6),"Y","Good"))</f>
        <v>Good</v>
      </c>
      <c r="U88" t="str">
        <f>IF(R88="N","N",IF(OR((J88+Constants!D$14)&gt;Constants!F$7,(J88-Constants!D$14)&lt;Constants!E$7),"Y","Good"))</f>
        <v>Good</v>
      </c>
      <c r="W88">
        <f>J88/2+Constants!D$9-Constants!D$10</f>
        <v>0.37850000000000006</v>
      </c>
      <c r="X88">
        <f>H88/2+Constants!D$9-Constants!D$11</f>
        <v>0.36549999999999994</v>
      </c>
      <c r="Z88">
        <f t="shared" si="4"/>
        <v>88.500000000000085</v>
      </c>
      <c r="AA88">
        <f t="shared" si="5"/>
        <v>75.499999999999957</v>
      </c>
      <c r="AC88" s="24"/>
      <c r="AD88" s="11"/>
      <c r="AF88" s="24"/>
      <c r="AG88" s="11"/>
    </row>
    <row r="89" spans="1:33" x14ac:dyDescent="0.25">
      <c r="A89" t="s">
        <v>59</v>
      </c>
      <c r="B89" t="s">
        <v>77</v>
      </c>
      <c r="C89" t="s">
        <v>140</v>
      </c>
      <c r="E89">
        <v>3</v>
      </c>
      <c r="F89" t="s">
        <v>65</v>
      </c>
      <c r="H89">
        <v>0.57199999999999995</v>
      </c>
      <c r="I89">
        <v>0.55900000000000005</v>
      </c>
      <c r="J89">
        <v>0.55900000000000005</v>
      </c>
      <c r="L89">
        <v>0.46200000000000002</v>
      </c>
      <c r="M89">
        <v>0.442</v>
      </c>
      <c r="N89">
        <v>0.442</v>
      </c>
      <c r="P89" t="str">
        <f>IF(AND(J89&lt;=Constants!F$5,J89&gt;=Constants!E$5),"Y","N")</f>
        <v>N</v>
      </c>
      <c r="Q89" t="str">
        <f>IF(AND(J89&lt;=Constants!F$6,J89&gt;=Constants!E$6),"Y","N")</f>
        <v>Y</v>
      </c>
      <c r="R89" t="str">
        <f>IF(AND(J89&lt;=Constants!F$7,J89&gt;=Constants!E$7),"Y","N")</f>
        <v>Y</v>
      </c>
      <c r="S89" t="str">
        <f>IF(P89="N","N",IF(OR((J89+Constants!D$14)&gt;Constants!F$5,(J89-Constants!D$14)&lt;Constants!E$5),"Y","Good"))</f>
        <v>N</v>
      </c>
      <c r="T89" t="str">
        <f>IF(Q89="N","N",IF(OR((J89+Constants!D$14)&gt;Constants!F$6,(J89-Constants!D$14)&lt;Constants!E$6),"Y","Good"))</f>
        <v>Good</v>
      </c>
      <c r="U89" t="str">
        <f>IF(R89="N","N",IF(OR((J89+Constants!D$14)&gt;Constants!F$7,(J89-Constants!D$14)&lt;Constants!E$7),"Y","Good"))</f>
        <v>Good</v>
      </c>
      <c r="W89">
        <f>J89/2+Constants!D$9-Constants!D$10</f>
        <v>0.37750000000000006</v>
      </c>
      <c r="X89">
        <f>H89/2+Constants!D$9-Constants!D$11</f>
        <v>0.36199999999999999</v>
      </c>
      <c r="Z89">
        <f t="shared" si="4"/>
        <v>87.500000000000071</v>
      </c>
      <c r="AA89">
        <f t="shared" si="5"/>
        <v>72.000000000000014</v>
      </c>
      <c r="AC89" s="24"/>
      <c r="AD89" s="11"/>
      <c r="AF89" s="24"/>
      <c r="AG89" s="11"/>
    </row>
    <row r="90" spans="1:33" x14ac:dyDescent="0.25">
      <c r="A90" t="s">
        <v>59</v>
      </c>
      <c r="B90" t="s">
        <v>77</v>
      </c>
      <c r="C90" t="s">
        <v>141</v>
      </c>
      <c r="E90">
        <v>2</v>
      </c>
      <c r="F90" t="s">
        <v>65</v>
      </c>
      <c r="H90">
        <v>0.56100000000000005</v>
      </c>
      <c r="I90">
        <v>0.55400000000000005</v>
      </c>
      <c r="J90">
        <v>0.56100000000000005</v>
      </c>
      <c r="L90">
        <v>0.44400000000000001</v>
      </c>
      <c r="M90">
        <v>0.436</v>
      </c>
      <c r="N90">
        <v>0.436</v>
      </c>
      <c r="P90" t="str">
        <f>IF(AND(J90&lt;=Constants!F$5,J90&gt;=Constants!E$5),"Y","N")</f>
        <v>Y</v>
      </c>
      <c r="Q90" t="str">
        <f>IF(AND(J90&lt;=Constants!F$6,J90&gt;=Constants!E$6),"Y","N")</f>
        <v>Y</v>
      </c>
      <c r="R90" t="str">
        <f>IF(AND(J90&lt;=Constants!F$7,J90&gt;=Constants!E$7),"Y","N")</f>
        <v>Y</v>
      </c>
      <c r="S90" t="str">
        <f>IF(P90="N","N",IF(OR((J90+Constants!D$14)&gt;Constants!F$5,(J90-Constants!D$14)&lt;Constants!E$5),"Y","Good"))</f>
        <v>Y</v>
      </c>
      <c r="T90" t="str">
        <f>IF(Q90="N","N",IF(OR((J90+Constants!D$14)&gt;Constants!F$6,(J90-Constants!D$14)&lt;Constants!E$6),"Y","Good"))</f>
        <v>Good</v>
      </c>
      <c r="U90" t="str">
        <f>IF(R90="N","N",IF(OR((J90+Constants!D$14)&gt;Constants!F$7,(J90-Constants!D$14)&lt;Constants!E$7),"Y","Good"))</f>
        <v>Good</v>
      </c>
      <c r="W90">
        <f>J90/2+Constants!D$9-Constants!D$10</f>
        <v>0.37850000000000006</v>
      </c>
      <c r="X90">
        <f>H90/2+Constants!D$9-Constants!D$11</f>
        <v>0.35650000000000004</v>
      </c>
      <c r="Z90">
        <f t="shared" si="4"/>
        <v>88.500000000000085</v>
      </c>
      <c r="AA90">
        <f t="shared" si="5"/>
        <v>66.500000000000057</v>
      </c>
      <c r="AC90" s="24"/>
      <c r="AD90" s="11"/>
      <c r="AF90" s="24"/>
      <c r="AG90" s="11"/>
    </row>
    <row r="91" spans="1:33" x14ac:dyDescent="0.25">
      <c r="A91" t="s">
        <v>59</v>
      </c>
      <c r="B91" t="s">
        <v>84</v>
      </c>
      <c r="C91" t="s">
        <v>85</v>
      </c>
      <c r="E91">
        <v>2</v>
      </c>
      <c r="F91" t="s">
        <v>65</v>
      </c>
      <c r="H91">
        <v>0.57599999999999996</v>
      </c>
      <c r="I91">
        <v>0.56000000000000005</v>
      </c>
      <c r="J91">
        <v>0.56000000000000005</v>
      </c>
      <c r="L91">
        <v>0.46100000000000002</v>
      </c>
      <c r="M91">
        <v>0.44</v>
      </c>
      <c r="N91">
        <v>0.44</v>
      </c>
      <c r="P91" t="str">
        <f>IF(AND(J91&lt;=Constants!F$5,J91&gt;=Constants!E$5),"Y","N")</f>
        <v>Y</v>
      </c>
      <c r="Q91" t="str">
        <f>IF(AND(J91&lt;=Constants!F$6,J91&gt;=Constants!E$6),"Y","N")</f>
        <v>Y</v>
      </c>
      <c r="R91" t="str">
        <f>IF(AND(J91&lt;=Constants!F$7,J91&gt;=Constants!E$7),"Y","N")</f>
        <v>Y</v>
      </c>
      <c r="S91" t="str">
        <f>IF(P91="N","N",IF(OR((J91+Constants!D$14)&gt;Constants!F$5,(J91-Constants!D$14)&lt;Constants!E$5),"Y","Good"))</f>
        <v>Y</v>
      </c>
      <c r="T91" t="str">
        <f>IF(Q91="N","N",IF(OR((J91+Constants!D$14)&gt;Constants!F$6,(J91-Constants!D$14)&lt;Constants!E$6),"Y","Good"))</f>
        <v>Good</v>
      </c>
      <c r="U91" t="str">
        <f>IF(R91="N","N",IF(OR((J91+Constants!D$14)&gt;Constants!F$7,(J91-Constants!D$14)&lt;Constants!E$7),"Y","Good"))</f>
        <v>Good</v>
      </c>
      <c r="W91">
        <f>J91/2+Constants!D$9-Constants!D$10</f>
        <v>0.378</v>
      </c>
      <c r="X91">
        <f>H91/2+Constants!D$9-Constants!D$11</f>
        <v>0.36399999999999999</v>
      </c>
      <c r="Z91">
        <f t="shared" si="4"/>
        <v>88.000000000000028</v>
      </c>
      <c r="AA91">
        <f t="shared" si="5"/>
        <v>74.000000000000014</v>
      </c>
      <c r="AC91" s="24"/>
      <c r="AD91" s="11"/>
      <c r="AF91" s="24"/>
      <c r="AG91" s="11"/>
    </row>
    <row r="92" spans="1:33" x14ac:dyDescent="0.25">
      <c r="A92" t="s">
        <v>59</v>
      </c>
      <c r="B92" t="s">
        <v>84</v>
      </c>
      <c r="C92" t="s">
        <v>86</v>
      </c>
      <c r="E92">
        <v>2</v>
      </c>
      <c r="F92" t="s">
        <v>65</v>
      </c>
      <c r="H92">
        <v>0.54800000000000004</v>
      </c>
      <c r="I92">
        <v>0.51500000000000001</v>
      </c>
      <c r="J92">
        <v>0.54800000000000004</v>
      </c>
      <c r="L92">
        <v>0.44</v>
      </c>
      <c r="M92">
        <v>0.42899999999999999</v>
      </c>
      <c r="N92">
        <v>0.44</v>
      </c>
      <c r="P92" t="str">
        <f>IF(AND(J92&lt;=Constants!F$5,J92&gt;=Constants!E$5),"Y","N")</f>
        <v>N</v>
      </c>
      <c r="Q92" t="str">
        <f>IF(AND(J92&lt;=Constants!F$6,J92&gt;=Constants!E$6),"Y","N")</f>
        <v>N</v>
      </c>
      <c r="R92" t="str">
        <f>IF(AND(J92&lt;=Constants!F$7,J92&gt;=Constants!E$7),"Y","N")</f>
        <v>Y</v>
      </c>
      <c r="S92" t="str">
        <f>IF(P92="N","N",IF(OR((J92+Constants!D$14)&gt;Constants!F$5,(J92-Constants!D$14)&lt;Constants!E$5),"Y","Good"))</f>
        <v>N</v>
      </c>
      <c r="T92" t="str">
        <f>IF(Q92="N","N",IF(OR((J92+Constants!D$14)&gt;Constants!F$6,(J92-Constants!D$14)&lt;Constants!E$6),"Y","Good"))</f>
        <v>N</v>
      </c>
      <c r="U92" t="str">
        <f>IF(R92="N","N",IF(OR((J92+Constants!D$14)&gt;Constants!F$7,(J92-Constants!D$14)&lt;Constants!E$7),"Y","Good"))</f>
        <v>Good</v>
      </c>
      <c r="W92">
        <f>J92/2+Constants!D$9-Constants!D$10</f>
        <v>0.372</v>
      </c>
      <c r="X92">
        <f>H92/2+Constants!D$9-Constants!D$11</f>
        <v>0.35</v>
      </c>
      <c r="Z92">
        <f t="shared" si="4"/>
        <v>82.000000000000014</v>
      </c>
      <c r="AA92">
        <f t="shared" si="5"/>
        <v>60</v>
      </c>
      <c r="AC92" s="24"/>
      <c r="AD92" s="11"/>
      <c r="AF92" s="24"/>
      <c r="AG92" s="11"/>
    </row>
    <row r="93" spans="1:33" x14ac:dyDescent="0.25">
      <c r="A93" t="s">
        <v>59</v>
      </c>
      <c r="B93" t="s">
        <v>84</v>
      </c>
      <c r="C93" t="s">
        <v>87</v>
      </c>
      <c r="E93">
        <v>2</v>
      </c>
      <c r="F93" t="s">
        <v>65</v>
      </c>
      <c r="H93">
        <v>0.55000000000000004</v>
      </c>
      <c r="I93">
        <v>0.54700000000000004</v>
      </c>
      <c r="J93">
        <v>0.55000000000000004</v>
      </c>
      <c r="L93">
        <v>0.44</v>
      </c>
      <c r="M93">
        <v>0.436</v>
      </c>
      <c r="N93">
        <v>0.436</v>
      </c>
      <c r="P93" t="str">
        <f>IF(AND(J93&lt;=Constants!F$5,J93&gt;=Constants!E$5),"Y","N")</f>
        <v>N</v>
      </c>
      <c r="Q93" t="str">
        <f>IF(AND(J93&lt;=Constants!F$6,J93&gt;=Constants!E$6),"Y","N")</f>
        <v>Y</v>
      </c>
      <c r="R93" t="str">
        <f>IF(AND(J93&lt;=Constants!F$7,J93&gt;=Constants!E$7),"Y","N")</f>
        <v>Y</v>
      </c>
      <c r="S93" t="str">
        <f>IF(P93="N","N",IF(OR((J93+Constants!D$14)&gt;Constants!F$5,(J93-Constants!D$14)&lt;Constants!E$5),"Y","Good"))</f>
        <v>N</v>
      </c>
      <c r="T93" t="str">
        <f>IF(Q93="N","N",IF(OR((J93+Constants!D$14)&gt;Constants!F$6,(J93-Constants!D$14)&lt;Constants!E$6),"Y","Good"))</f>
        <v>Y</v>
      </c>
      <c r="U93" t="str">
        <f>IF(R93="N","N",IF(OR((J93+Constants!D$14)&gt;Constants!F$7,(J93-Constants!D$14)&lt;Constants!E$7),"Y","Good"))</f>
        <v>Good</v>
      </c>
      <c r="W93">
        <f>J93/2+Constants!D$9-Constants!D$10</f>
        <v>0.373</v>
      </c>
      <c r="X93">
        <f>H93/2+Constants!D$9-Constants!D$11</f>
        <v>0.35099999999999998</v>
      </c>
      <c r="Z93">
        <f t="shared" si="4"/>
        <v>83.000000000000014</v>
      </c>
      <c r="AA93">
        <f t="shared" si="5"/>
        <v>61</v>
      </c>
      <c r="AC93" s="24"/>
      <c r="AD93" s="11"/>
      <c r="AF93" s="24"/>
      <c r="AG93" s="11"/>
    </row>
    <row r="94" spans="1:33" x14ac:dyDescent="0.25">
      <c r="A94" t="s">
        <v>59</v>
      </c>
      <c r="B94" t="s">
        <v>84</v>
      </c>
      <c r="C94" t="s">
        <v>88</v>
      </c>
      <c r="E94">
        <v>2</v>
      </c>
      <c r="F94" t="s">
        <v>65</v>
      </c>
      <c r="H94">
        <v>0.55500000000000005</v>
      </c>
      <c r="I94">
        <v>0.55500000000000005</v>
      </c>
      <c r="J94">
        <v>0.55500000000000005</v>
      </c>
      <c r="L94">
        <v>0.44500000000000001</v>
      </c>
      <c r="M94">
        <v>0.441</v>
      </c>
      <c r="N94">
        <v>0.44500000000000001</v>
      </c>
      <c r="P94" t="str">
        <f>IF(AND(J94&lt;=Constants!F$5,J94&gt;=Constants!E$5),"Y","N")</f>
        <v>N</v>
      </c>
      <c r="Q94" t="str">
        <f>IF(AND(J94&lt;=Constants!F$6,J94&gt;=Constants!E$6),"Y","N")</f>
        <v>Y</v>
      </c>
      <c r="R94" t="str">
        <f>IF(AND(J94&lt;=Constants!F$7,J94&gt;=Constants!E$7),"Y","N")</f>
        <v>Y</v>
      </c>
      <c r="S94" t="str">
        <f>IF(P94="N","N",IF(OR((J94+Constants!D$14)&gt;Constants!F$5,(J94-Constants!D$14)&lt;Constants!E$5),"Y","Good"))</f>
        <v>N</v>
      </c>
      <c r="T94" t="str">
        <f>IF(Q94="N","N",IF(OR((J94+Constants!D$14)&gt;Constants!F$6,(J94-Constants!D$14)&lt;Constants!E$6),"Y","Good"))</f>
        <v>Good</v>
      </c>
      <c r="U94" t="str">
        <f>IF(R94="N","N",IF(OR((J94+Constants!D$14)&gt;Constants!F$7,(J94-Constants!D$14)&lt;Constants!E$7),"Y","Good"))</f>
        <v>Good</v>
      </c>
      <c r="W94">
        <f>J94/2+Constants!D$9-Constants!D$10</f>
        <v>0.37550000000000006</v>
      </c>
      <c r="X94">
        <f>H94/2+Constants!D$9-Constants!D$11</f>
        <v>0.35350000000000004</v>
      </c>
      <c r="Z94">
        <f t="shared" si="4"/>
        <v>85.500000000000071</v>
      </c>
      <c r="AA94">
        <f t="shared" si="5"/>
        <v>63.500000000000057</v>
      </c>
      <c r="AC94" s="24"/>
      <c r="AD94" s="11"/>
      <c r="AF94" s="24"/>
      <c r="AG94" s="11"/>
    </row>
    <row r="95" spans="1:33" x14ac:dyDescent="0.25">
      <c r="A95" t="s">
        <v>59</v>
      </c>
      <c r="B95" t="s">
        <v>84</v>
      </c>
      <c r="C95" t="s">
        <v>89</v>
      </c>
      <c r="E95">
        <v>2</v>
      </c>
      <c r="F95" t="s">
        <v>65</v>
      </c>
      <c r="H95">
        <v>0.56000000000000005</v>
      </c>
      <c r="I95">
        <v>0.55500000000000005</v>
      </c>
      <c r="J95">
        <v>0.55500000000000005</v>
      </c>
      <c r="L95">
        <v>0.45400000000000001</v>
      </c>
      <c r="M95">
        <v>0.42699999999999999</v>
      </c>
      <c r="N95">
        <v>0.42699999999999999</v>
      </c>
      <c r="P95" t="str">
        <f>IF(AND(J95&lt;=Constants!F$5,J95&gt;=Constants!E$5),"Y","N")</f>
        <v>N</v>
      </c>
      <c r="Q95" t="str">
        <f>IF(AND(J95&lt;=Constants!F$6,J95&gt;=Constants!E$6),"Y","N")</f>
        <v>Y</v>
      </c>
      <c r="R95" t="str">
        <f>IF(AND(J95&lt;=Constants!F$7,J95&gt;=Constants!E$7),"Y","N")</f>
        <v>Y</v>
      </c>
      <c r="S95" t="str">
        <f>IF(P95="N","N",IF(OR((J95+Constants!D$14)&gt;Constants!F$5,(J95-Constants!D$14)&lt;Constants!E$5),"Y","Good"))</f>
        <v>N</v>
      </c>
      <c r="T95" t="str">
        <f>IF(Q95="N","N",IF(OR((J95+Constants!D$14)&gt;Constants!F$6,(J95-Constants!D$14)&lt;Constants!E$6),"Y","Good"))</f>
        <v>Good</v>
      </c>
      <c r="U95" t="str">
        <f>IF(R95="N","N",IF(OR((J95+Constants!D$14)&gt;Constants!F$7,(J95-Constants!D$14)&lt;Constants!E$7),"Y","Good"))</f>
        <v>Good</v>
      </c>
      <c r="W95">
        <f>J95/2+Constants!D$9-Constants!D$10</f>
        <v>0.37550000000000006</v>
      </c>
      <c r="X95">
        <f>H95/2+Constants!D$9-Constants!D$11</f>
        <v>0.35599999999999998</v>
      </c>
      <c r="Z95">
        <f t="shared" si="4"/>
        <v>85.500000000000071</v>
      </c>
      <c r="AA95">
        <f t="shared" si="5"/>
        <v>66</v>
      </c>
      <c r="AC95" s="24"/>
      <c r="AD95" s="11"/>
      <c r="AF95" s="24"/>
      <c r="AG95" s="11"/>
    </row>
    <row r="96" spans="1:33" x14ac:dyDescent="0.25">
      <c r="A96" t="s">
        <v>59</v>
      </c>
      <c r="B96" t="s">
        <v>84</v>
      </c>
      <c r="C96" t="s">
        <v>90</v>
      </c>
      <c r="E96">
        <v>2</v>
      </c>
      <c r="F96" t="s">
        <v>65</v>
      </c>
      <c r="H96">
        <v>0.55900000000000005</v>
      </c>
      <c r="I96">
        <v>0.55200000000000005</v>
      </c>
      <c r="J96">
        <v>0.55200000000000005</v>
      </c>
      <c r="L96">
        <v>0.44900000000000001</v>
      </c>
      <c r="M96">
        <v>0.42599999999999999</v>
      </c>
      <c r="N96">
        <v>0.42599999999999999</v>
      </c>
      <c r="P96" t="str">
        <f>IF(AND(J96&lt;=Constants!F$5,J96&gt;=Constants!E$5),"Y","N")</f>
        <v>N</v>
      </c>
      <c r="Q96" t="str">
        <f>IF(AND(J96&lt;=Constants!F$6,J96&gt;=Constants!E$6),"Y","N")</f>
        <v>Y</v>
      </c>
      <c r="R96" t="str">
        <f>IF(AND(J96&lt;=Constants!F$7,J96&gt;=Constants!E$7),"Y","N")</f>
        <v>Y</v>
      </c>
      <c r="S96" t="str">
        <f>IF(P96="N","N",IF(OR((J96+Constants!D$14)&gt;Constants!F$5,(J96-Constants!D$14)&lt;Constants!E$5),"Y","Good"))</f>
        <v>N</v>
      </c>
      <c r="T96" t="str">
        <f>IF(Q96="N","N",IF(OR((J96+Constants!D$14)&gt;Constants!F$6,(J96-Constants!D$14)&lt;Constants!E$6),"Y","Good"))</f>
        <v>Y</v>
      </c>
      <c r="U96" t="str">
        <f>IF(R96="N","N",IF(OR((J96+Constants!D$14)&gt;Constants!F$7,(J96-Constants!D$14)&lt;Constants!E$7),"Y","Good"))</f>
        <v>Good</v>
      </c>
      <c r="W96">
        <f>J96/2+Constants!D$9-Constants!D$10</f>
        <v>0.374</v>
      </c>
      <c r="X96">
        <f>H96/2+Constants!D$9-Constants!D$11</f>
        <v>0.35550000000000004</v>
      </c>
      <c r="Z96">
        <f t="shared" si="4"/>
        <v>84.000000000000014</v>
      </c>
      <c r="AA96">
        <f t="shared" si="5"/>
        <v>65.500000000000057</v>
      </c>
      <c r="AC96" s="24"/>
      <c r="AD96" s="11"/>
      <c r="AF96" s="24"/>
      <c r="AG96" s="11"/>
    </row>
    <row r="97" spans="1:33" x14ac:dyDescent="0.25">
      <c r="A97" t="s">
        <v>59</v>
      </c>
      <c r="B97" t="s">
        <v>84</v>
      </c>
      <c r="C97" t="s">
        <v>91</v>
      </c>
      <c r="E97">
        <v>2</v>
      </c>
      <c r="F97" t="s">
        <v>65</v>
      </c>
      <c r="H97">
        <v>0.55300000000000005</v>
      </c>
      <c r="I97">
        <v>0.54</v>
      </c>
      <c r="J97">
        <v>0.55300000000000005</v>
      </c>
      <c r="L97">
        <v>0.43</v>
      </c>
      <c r="M97">
        <v>0.42799999999999999</v>
      </c>
      <c r="N97">
        <v>0.43</v>
      </c>
      <c r="P97" t="str">
        <f>IF(AND(J97&lt;=Constants!F$5,J97&gt;=Constants!E$5),"Y","N")</f>
        <v>N</v>
      </c>
      <c r="Q97" t="str">
        <f>IF(AND(J97&lt;=Constants!F$6,J97&gt;=Constants!E$6),"Y","N")</f>
        <v>Y</v>
      </c>
      <c r="R97" t="str">
        <f>IF(AND(J97&lt;=Constants!F$7,J97&gt;=Constants!E$7),"Y","N")</f>
        <v>Y</v>
      </c>
      <c r="S97" t="str">
        <f>IF(P97="N","N",IF(OR((J97+Constants!D$14)&gt;Constants!F$5,(J97-Constants!D$14)&lt;Constants!E$5),"Y","Good"))</f>
        <v>N</v>
      </c>
      <c r="T97" t="str">
        <f>IF(Q97="N","N",IF(OR((J97+Constants!D$14)&gt;Constants!F$6,(J97-Constants!D$14)&lt;Constants!E$6),"Y","Good"))</f>
        <v>Y</v>
      </c>
      <c r="U97" t="str">
        <f>IF(R97="N","N",IF(OR((J97+Constants!D$14)&gt;Constants!F$7,(J97-Constants!D$14)&lt;Constants!E$7),"Y","Good"))</f>
        <v>Good</v>
      </c>
      <c r="W97">
        <f>J97/2+Constants!D$9-Constants!D$10</f>
        <v>0.37450000000000006</v>
      </c>
      <c r="X97">
        <f>H97/2+Constants!D$9-Constants!D$11</f>
        <v>0.35250000000000004</v>
      </c>
      <c r="Z97">
        <f t="shared" si="4"/>
        <v>84.500000000000071</v>
      </c>
      <c r="AA97">
        <f t="shared" si="5"/>
        <v>62.500000000000057</v>
      </c>
      <c r="AC97" s="24"/>
      <c r="AD97" s="11"/>
      <c r="AF97" s="24"/>
      <c r="AG97" s="11"/>
    </row>
    <row r="98" spans="1:33" x14ac:dyDescent="0.25">
      <c r="A98" t="s">
        <v>59</v>
      </c>
      <c r="B98" t="s">
        <v>84</v>
      </c>
      <c r="C98" t="s">
        <v>92</v>
      </c>
      <c r="E98">
        <v>2</v>
      </c>
      <c r="F98" t="s">
        <v>65</v>
      </c>
      <c r="H98">
        <v>0.56200000000000006</v>
      </c>
      <c r="I98">
        <v>0.56000000000000005</v>
      </c>
      <c r="J98">
        <v>0.56200000000000006</v>
      </c>
      <c r="P98" t="str">
        <f>IF(AND(J98&lt;=Constants!F$5,J98&gt;=Constants!E$5),"Y","N")</f>
        <v>Y</v>
      </c>
      <c r="Q98" t="str">
        <f>IF(AND(J98&lt;=Constants!F$6,J98&gt;=Constants!E$6),"Y","N")</f>
        <v>Y</v>
      </c>
      <c r="R98" t="str">
        <f>IF(AND(J98&lt;=Constants!F$7,J98&gt;=Constants!E$7),"Y","N")</f>
        <v>Y</v>
      </c>
      <c r="S98" t="str">
        <f>IF(P98="N","N",IF(OR((J98+Constants!D$14)&gt;Constants!F$5,(J98-Constants!D$14)&lt;Constants!E$5),"Y","Good"))</f>
        <v>Y</v>
      </c>
      <c r="T98" t="str">
        <f>IF(Q98="N","N",IF(OR((J98+Constants!D$14)&gt;Constants!F$6,(J98-Constants!D$14)&lt;Constants!E$6),"Y","Good"))</f>
        <v>Good</v>
      </c>
      <c r="U98" t="str">
        <f>IF(R98="N","N",IF(OR((J98+Constants!D$14)&gt;Constants!F$7,(J98-Constants!D$14)&lt;Constants!E$7),"Y","Good"))</f>
        <v>Good</v>
      </c>
      <c r="W98">
        <f>J98/2+Constants!D$9-Constants!D$10</f>
        <v>0.379</v>
      </c>
      <c r="X98">
        <f>H98/2+Constants!D$9-Constants!D$11</f>
        <v>0.35699999999999998</v>
      </c>
      <c r="Z98">
        <f t="shared" si="4"/>
        <v>89.000000000000028</v>
      </c>
      <c r="AA98">
        <f t="shared" si="5"/>
        <v>67</v>
      </c>
      <c r="AC98" s="24"/>
      <c r="AD98" s="11"/>
      <c r="AF98" s="24"/>
      <c r="AG98" s="11"/>
    </row>
    <row r="99" spans="1:33" x14ac:dyDescent="0.25">
      <c r="A99" t="s">
        <v>59</v>
      </c>
      <c r="B99" t="s">
        <v>93</v>
      </c>
      <c r="C99" t="s">
        <v>94</v>
      </c>
      <c r="E99">
        <v>2</v>
      </c>
      <c r="F99" t="s">
        <v>95</v>
      </c>
      <c r="H99">
        <v>0.55700000000000005</v>
      </c>
      <c r="I99">
        <v>0.55500000000000005</v>
      </c>
      <c r="J99">
        <v>0.55700000000000005</v>
      </c>
      <c r="L99">
        <v>0.443</v>
      </c>
      <c r="M99">
        <v>0.44</v>
      </c>
      <c r="N99">
        <v>0.44</v>
      </c>
      <c r="P99" t="str">
        <f>IF(AND(J99&lt;=Constants!F$5,J99&gt;=Constants!E$5),"Y","N")</f>
        <v>N</v>
      </c>
      <c r="Q99" t="str">
        <f>IF(AND(J99&lt;=Constants!F$6,J99&gt;=Constants!E$6),"Y","N")</f>
        <v>Y</v>
      </c>
      <c r="R99" t="str">
        <f>IF(AND(J99&lt;=Constants!F$7,J99&gt;=Constants!E$7),"Y","N")</f>
        <v>Y</v>
      </c>
      <c r="S99" t="str">
        <f>IF(P99="N","N",IF(OR((J99+Constants!D$14)&gt;Constants!F$5,(J99-Constants!D$14)&lt;Constants!E$5),"Y","Good"))</f>
        <v>N</v>
      </c>
      <c r="T99" t="str">
        <f>IF(Q99="N","N",IF(OR((J99+Constants!D$14)&gt;Constants!F$6,(J99-Constants!D$14)&lt;Constants!E$6),"Y","Good"))</f>
        <v>Good</v>
      </c>
      <c r="U99" t="str">
        <f>IF(R99="N","N",IF(OR((J99+Constants!D$14)&gt;Constants!F$7,(J99-Constants!D$14)&lt;Constants!E$7),"Y","Good"))</f>
        <v>Good</v>
      </c>
      <c r="W99">
        <f>J99/2+Constants!D$9-Constants!D$10</f>
        <v>0.37650000000000006</v>
      </c>
      <c r="X99">
        <f>H99/2+Constants!D$9-Constants!D$11</f>
        <v>0.35450000000000004</v>
      </c>
      <c r="Z99">
        <f t="shared" si="4"/>
        <v>86.500000000000071</v>
      </c>
      <c r="AA99">
        <f t="shared" si="5"/>
        <v>64.500000000000057</v>
      </c>
      <c r="AC99" s="24"/>
      <c r="AD99" s="11"/>
      <c r="AF99" s="24"/>
      <c r="AG99" s="11"/>
    </row>
    <row r="100" spans="1:33" x14ac:dyDescent="0.25">
      <c r="A100" t="s">
        <v>59</v>
      </c>
      <c r="B100" t="s">
        <v>93</v>
      </c>
      <c r="C100" t="s">
        <v>96</v>
      </c>
      <c r="E100">
        <v>2</v>
      </c>
      <c r="F100" t="s">
        <v>65</v>
      </c>
      <c r="H100">
        <v>0.56100000000000005</v>
      </c>
      <c r="I100">
        <v>0.55200000000000005</v>
      </c>
      <c r="J100">
        <v>0.55200000000000005</v>
      </c>
      <c r="L100">
        <v>0.45300000000000001</v>
      </c>
      <c r="M100">
        <v>0.434</v>
      </c>
      <c r="N100">
        <v>0.434</v>
      </c>
      <c r="P100" t="str">
        <f>IF(AND(J100&lt;=Constants!F$5,J100&gt;=Constants!E$5),"Y","N")</f>
        <v>N</v>
      </c>
      <c r="Q100" t="str">
        <f>IF(AND(J100&lt;=Constants!F$6,J100&gt;=Constants!E$6),"Y","N")</f>
        <v>Y</v>
      </c>
      <c r="R100" t="str">
        <f>IF(AND(J100&lt;=Constants!F$7,J100&gt;=Constants!E$7),"Y","N")</f>
        <v>Y</v>
      </c>
      <c r="S100" t="str">
        <f>IF(P100="N","N",IF(OR((J100+Constants!D$14)&gt;Constants!F$5,(J100-Constants!D$14)&lt;Constants!E$5),"Y","Good"))</f>
        <v>N</v>
      </c>
      <c r="T100" t="str">
        <f>IF(Q100="N","N",IF(OR((J100+Constants!D$14)&gt;Constants!F$6,(J100-Constants!D$14)&lt;Constants!E$6),"Y","Good"))</f>
        <v>Y</v>
      </c>
      <c r="U100" t="str">
        <f>IF(R100="N","N",IF(OR((J100+Constants!D$14)&gt;Constants!F$7,(J100-Constants!D$14)&lt;Constants!E$7),"Y","Good"))</f>
        <v>Good</v>
      </c>
      <c r="W100">
        <f>J100/2+Constants!D$9-Constants!D$10</f>
        <v>0.374</v>
      </c>
      <c r="X100">
        <f>H100/2+Constants!D$9-Constants!D$11</f>
        <v>0.35650000000000004</v>
      </c>
      <c r="Z100">
        <f t="shared" si="4"/>
        <v>84.000000000000014</v>
      </c>
      <c r="AA100">
        <f t="shared" si="5"/>
        <v>66.500000000000057</v>
      </c>
      <c r="AC100" s="24"/>
      <c r="AD100" s="11"/>
      <c r="AF100" s="24"/>
      <c r="AG100" s="11"/>
    </row>
    <row r="101" spans="1:33" x14ac:dyDescent="0.25">
      <c r="A101" t="s">
        <v>59</v>
      </c>
      <c r="B101" t="s">
        <v>93</v>
      </c>
      <c r="C101" t="s">
        <v>97</v>
      </c>
      <c r="E101">
        <v>2</v>
      </c>
      <c r="F101" t="s">
        <v>95</v>
      </c>
      <c r="H101">
        <v>0.56100000000000005</v>
      </c>
      <c r="I101">
        <v>0.55500000000000005</v>
      </c>
      <c r="J101">
        <v>0.56100000000000005</v>
      </c>
      <c r="L101">
        <v>0.43</v>
      </c>
      <c r="M101">
        <v>0.42899999999999999</v>
      </c>
      <c r="N101">
        <v>0.42899999999999999</v>
      </c>
      <c r="P101" t="str">
        <f>IF(AND(J101&lt;=Constants!F$5,J101&gt;=Constants!E$5),"Y","N")</f>
        <v>Y</v>
      </c>
      <c r="Q101" t="str">
        <f>IF(AND(J101&lt;=Constants!F$6,J101&gt;=Constants!E$6),"Y","N")</f>
        <v>Y</v>
      </c>
      <c r="R101" t="str">
        <f>IF(AND(J101&lt;=Constants!F$7,J101&gt;=Constants!E$7),"Y","N")</f>
        <v>Y</v>
      </c>
      <c r="S101" t="str">
        <f>IF(P101="N","N",IF(OR((J101+Constants!D$14)&gt;Constants!F$5,(J101-Constants!D$14)&lt;Constants!E$5),"Y","Good"))</f>
        <v>Y</v>
      </c>
      <c r="T101" t="str">
        <f>IF(Q101="N","N",IF(OR((J101+Constants!D$14)&gt;Constants!F$6,(J101-Constants!D$14)&lt;Constants!E$6),"Y","Good"))</f>
        <v>Good</v>
      </c>
      <c r="U101" t="str">
        <f>IF(R101="N","N",IF(OR((J101+Constants!D$14)&gt;Constants!F$7,(J101-Constants!D$14)&lt;Constants!E$7),"Y","Good"))</f>
        <v>Good</v>
      </c>
      <c r="W101">
        <f>J101/2+Constants!D$9-Constants!D$10</f>
        <v>0.37850000000000006</v>
      </c>
      <c r="X101">
        <f>H101/2+Constants!D$9-Constants!D$11</f>
        <v>0.35650000000000004</v>
      </c>
      <c r="Z101">
        <f t="shared" si="4"/>
        <v>88.500000000000085</v>
      </c>
      <c r="AA101">
        <f t="shared" si="5"/>
        <v>66.500000000000057</v>
      </c>
      <c r="AC101" s="24"/>
      <c r="AD101" s="11"/>
      <c r="AF101" s="24"/>
      <c r="AG101" s="11"/>
    </row>
    <row r="102" spans="1:33" x14ac:dyDescent="0.25">
      <c r="A102" t="s">
        <v>59</v>
      </c>
      <c r="B102" t="s">
        <v>93</v>
      </c>
      <c r="C102" t="s">
        <v>98</v>
      </c>
      <c r="E102">
        <v>2</v>
      </c>
      <c r="F102" t="s">
        <v>65</v>
      </c>
      <c r="H102">
        <v>0.55100000000000005</v>
      </c>
      <c r="I102">
        <v>0.53700000000000003</v>
      </c>
      <c r="J102">
        <v>0.55100000000000005</v>
      </c>
      <c r="L102">
        <v>0.443</v>
      </c>
      <c r="M102">
        <v>0.44</v>
      </c>
      <c r="N102">
        <v>0.44</v>
      </c>
      <c r="P102" t="str">
        <f>IF(AND(J102&lt;=Constants!F$5,J102&gt;=Constants!E$5),"Y","N")</f>
        <v>N</v>
      </c>
      <c r="Q102" t="str">
        <f>IF(AND(J102&lt;=Constants!F$6,J102&gt;=Constants!E$6),"Y","N")</f>
        <v>Y</v>
      </c>
      <c r="R102" t="str">
        <f>IF(AND(J102&lt;=Constants!F$7,J102&gt;=Constants!E$7),"Y","N")</f>
        <v>Y</v>
      </c>
      <c r="S102" t="str">
        <f>IF(P102="N","N",IF(OR((J102+Constants!D$14)&gt;Constants!F$5,(J102-Constants!D$14)&lt;Constants!E$5),"Y","Good"))</f>
        <v>N</v>
      </c>
      <c r="T102" t="str">
        <f>IF(Q102="N","N",IF(OR((J102+Constants!D$14)&gt;Constants!F$6,(J102-Constants!D$14)&lt;Constants!E$6),"Y","Good"))</f>
        <v>Y</v>
      </c>
      <c r="U102" t="str">
        <f>IF(R102="N","N",IF(OR((J102+Constants!D$14)&gt;Constants!F$7,(J102-Constants!D$14)&lt;Constants!E$7),"Y","Good"))</f>
        <v>Good</v>
      </c>
      <c r="W102">
        <f>J102/2+Constants!D$9-Constants!D$10</f>
        <v>0.37350000000000005</v>
      </c>
      <c r="X102">
        <f>H102/2+Constants!D$9-Constants!D$11</f>
        <v>0.35150000000000003</v>
      </c>
      <c r="Z102">
        <f t="shared" si="4"/>
        <v>83.500000000000071</v>
      </c>
      <c r="AA102">
        <f t="shared" si="5"/>
        <v>61.500000000000057</v>
      </c>
      <c r="AC102" s="24"/>
      <c r="AD102" s="11"/>
      <c r="AF102" s="24"/>
      <c r="AG102" s="11"/>
    </row>
    <row r="103" spans="1:33" x14ac:dyDescent="0.25">
      <c r="A103" t="s">
        <v>59</v>
      </c>
      <c r="B103" t="s">
        <v>93</v>
      </c>
      <c r="C103" t="s">
        <v>99</v>
      </c>
      <c r="E103">
        <v>2</v>
      </c>
      <c r="F103" t="s">
        <v>65</v>
      </c>
      <c r="H103">
        <v>0.54400000000000004</v>
      </c>
      <c r="I103">
        <v>0.51900000000000002</v>
      </c>
      <c r="J103">
        <v>0.54400000000000004</v>
      </c>
      <c r="L103">
        <v>0.42499999999999999</v>
      </c>
      <c r="M103">
        <v>0.41399999999999998</v>
      </c>
      <c r="N103">
        <v>0.42499999999999999</v>
      </c>
      <c r="P103" t="str">
        <f>IF(AND(J103&lt;=Constants!F$5,J103&gt;=Constants!E$5),"Y","N")</f>
        <v>N</v>
      </c>
      <c r="Q103" t="str">
        <f>IF(AND(J103&lt;=Constants!F$6,J103&gt;=Constants!E$6),"Y","N")</f>
        <v>N</v>
      </c>
      <c r="R103" t="str">
        <f>IF(AND(J103&lt;=Constants!F$7,J103&gt;=Constants!E$7),"Y","N")</f>
        <v>Y</v>
      </c>
      <c r="S103" t="str">
        <f>IF(P103="N","N",IF(OR((J103+Constants!D$14)&gt;Constants!F$5,(J103-Constants!D$14)&lt;Constants!E$5),"Y","Good"))</f>
        <v>N</v>
      </c>
      <c r="T103" t="str">
        <f>IF(Q103="N","N",IF(OR((J103+Constants!D$14)&gt;Constants!F$6,(J103-Constants!D$14)&lt;Constants!E$6),"Y","Good"))</f>
        <v>N</v>
      </c>
      <c r="U103" t="str">
        <f>IF(R103="N","N",IF(OR((J103+Constants!D$14)&gt;Constants!F$7,(J103-Constants!D$14)&lt;Constants!E$7),"Y","Good"))</f>
        <v>Good</v>
      </c>
      <c r="W103">
        <f>J103/2+Constants!D$9-Constants!D$10</f>
        <v>0.37</v>
      </c>
      <c r="X103">
        <f>H103/2+Constants!D$9-Constants!D$11</f>
        <v>0.34799999999999998</v>
      </c>
      <c r="Z103">
        <f t="shared" si="4"/>
        <v>80.000000000000014</v>
      </c>
      <c r="AA103">
        <f t="shared" si="5"/>
        <v>57.999999999999993</v>
      </c>
      <c r="AC103" s="24"/>
      <c r="AD103" s="11"/>
      <c r="AF103" s="24"/>
      <c r="AG103" s="11"/>
    </row>
    <row r="104" spans="1:33" x14ac:dyDescent="0.25">
      <c r="A104" t="s">
        <v>59</v>
      </c>
      <c r="B104" t="s">
        <v>93</v>
      </c>
      <c r="C104" t="s">
        <v>100</v>
      </c>
      <c r="E104">
        <v>3</v>
      </c>
      <c r="F104" t="s">
        <v>65</v>
      </c>
      <c r="H104">
        <v>0.56000000000000005</v>
      </c>
      <c r="I104">
        <v>0.55300000000000005</v>
      </c>
      <c r="J104">
        <v>0.56000000000000005</v>
      </c>
      <c r="L104">
        <v>0.441</v>
      </c>
      <c r="M104">
        <v>0.436</v>
      </c>
      <c r="N104">
        <v>0.436</v>
      </c>
      <c r="P104" t="str">
        <f>IF(AND(J104&lt;=Constants!F$5,J104&gt;=Constants!E$5),"Y","N")</f>
        <v>Y</v>
      </c>
      <c r="Q104" t="str">
        <f>IF(AND(J104&lt;=Constants!F$6,J104&gt;=Constants!E$6),"Y","N")</f>
        <v>Y</v>
      </c>
      <c r="R104" t="str">
        <f>IF(AND(J104&lt;=Constants!F$7,J104&gt;=Constants!E$7),"Y","N")</f>
        <v>Y</v>
      </c>
      <c r="S104" t="str">
        <f>IF(P104="N","N",IF(OR((J104+Constants!D$14)&gt;Constants!F$5,(J104-Constants!D$14)&lt;Constants!E$5),"Y","Good"))</f>
        <v>Y</v>
      </c>
      <c r="T104" t="str">
        <f>IF(Q104="N","N",IF(OR((J104+Constants!D$14)&gt;Constants!F$6,(J104-Constants!D$14)&lt;Constants!E$6),"Y","Good"))</f>
        <v>Good</v>
      </c>
      <c r="U104" t="str">
        <f>IF(R104="N","N",IF(OR((J104+Constants!D$14)&gt;Constants!F$7,(J104-Constants!D$14)&lt;Constants!E$7),"Y","Good"))</f>
        <v>Good</v>
      </c>
      <c r="W104">
        <f>J104/2+Constants!D$9-Constants!D$10</f>
        <v>0.378</v>
      </c>
      <c r="X104">
        <f>H104/2+Constants!D$9-Constants!D$11</f>
        <v>0.35599999999999998</v>
      </c>
      <c r="Z104">
        <f t="shared" si="4"/>
        <v>88.000000000000028</v>
      </c>
      <c r="AA104">
        <f t="shared" si="5"/>
        <v>66</v>
      </c>
      <c r="AC104" s="24"/>
      <c r="AD104" s="11"/>
      <c r="AF104" s="24"/>
      <c r="AG104" s="11"/>
    </row>
    <row r="105" spans="1:33" x14ac:dyDescent="0.25">
      <c r="A105" t="s">
        <v>59</v>
      </c>
      <c r="B105" t="s">
        <v>93</v>
      </c>
      <c r="C105" t="s">
        <v>100</v>
      </c>
      <c r="E105">
        <v>3</v>
      </c>
      <c r="F105" t="s">
        <v>65</v>
      </c>
      <c r="H105">
        <v>0.55300000000000005</v>
      </c>
      <c r="I105">
        <v>0.54200000000000004</v>
      </c>
      <c r="J105">
        <v>0.55300000000000005</v>
      </c>
      <c r="L105">
        <v>0.439</v>
      </c>
      <c r="M105">
        <v>0.436</v>
      </c>
      <c r="N105">
        <v>0.439</v>
      </c>
      <c r="P105" t="str">
        <f>IF(AND(J105&lt;=Constants!F$5,J105&gt;=Constants!E$5),"Y","N")</f>
        <v>N</v>
      </c>
      <c r="Q105" t="str">
        <f>IF(AND(J105&lt;=Constants!F$6,J105&gt;=Constants!E$6),"Y","N")</f>
        <v>Y</v>
      </c>
      <c r="R105" t="str">
        <f>IF(AND(J105&lt;=Constants!F$7,J105&gt;=Constants!E$7),"Y","N")</f>
        <v>Y</v>
      </c>
      <c r="S105" t="str">
        <f>IF(P105="N","N",IF(OR((J105+Constants!D$14)&gt;Constants!F$5,(J105-Constants!D$14)&lt;Constants!E$5),"Y","Good"))</f>
        <v>N</v>
      </c>
      <c r="T105" t="str">
        <f>IF(Q105="N","N",IF(OR((J105+Constants!D$14)&gt;Constants!F$6,(J105-Constants!D$14)&lt;Constants!E$6),"Y","Good"))</f>
        <v>Y</v>
      </c>
      <c r="U105" t="str">
        <f>IF(R105="N","N",IF(OR((J105+Constants!D$14)&gt;Constants!F$7,(J105-Constants!D$14)&lt;Constants!E$7),"Y","Good"))</f>
        <v>Good</v>
      </c>
      <c r="W105">
        <f>J105/2+Constants!D$9-Constants!D$10</f>
        <v>0.37450000000000006</v>
      </c>
      <c r="X105">
        <f>H105/2+Constants!D$9-Constants!D$11</f>
        <v>0.35250000000000004</v>
      </c>
      <c r="Z105">
        <f t="shared" si="4"/>
        <v>84.500000000000071</v>
      </c>
      <c r="AA105">
        <f t="shared" si="5"/>
        <v>62.500000000000057</v>
      </c>
      <c r="AC105" s="24"/>
      <c r="AD105" s="11"/>
      <c r="AF105" s="24"/>
      <c r="AG105" s="11"/>
    </row>
    <row r="106" spans="1:33" x14ac:dyDescent="0.25">
      <c r="A106" t="s">
        <v>59</v>
      </c>
      <c r="B106" t="s">
        <v>93</v>
      </c>
      <c r="C106" t="s">
        <v>101</v>
      </c>
      <c r="E106">
        <v>2</v>
      </c>
      <c r="F106" t="s">
        <v>95</v>
      </c>
      <c r="H106">
        <v>0.56299999999999994</v>
      </c>
      <c r="I106">
        <v>0.56100000000000005</v>
      </c>
      <c r="J106">
        <v>0.56100000000000005</v>
      </c>
      <c r="L106">
        <v>0.44900000000000001</v>
      </c>
      <c r="M106">
        <v>0.44</v>
      </c>
      <c r="N106">
        <v>0.44</v>
      </c>
      <c r="P106" t="str">
        <f>IF(AND(J106&lt;=Constants!F$5,J106&gt;=Constants!E$5),"Y","N")</f>
        <v>Y</v>
      </c>
      <c r="Q106" t="str">
        <f>IF(AND(J106&lt;=Constants!F$6,J106&gt;=Constants!E$6),"Y","N")</f>
        <v>Y</v>
      </c>
      <c r="R106" t="str">
        <f>IF(AND(J106&lt;=Constants!F$7,J106&gt;=Constants!E$7),"Y","N")</f>
        <v>Y</v>
      </c>
      <c r="S106" t="str">
        <f>IF(P106="N","N",IF(OR((J106+Constants!D$14)&gt;Constants!F$5,(J106-Constants!D$14)&lt;Constants!E$5),"Y","Good"))</f>
        <v>Y</v>
      </c>
      <c r="T106" t="str">
        <f>IF(Q106="N","N",IF(OR((J106+Constants!D$14)&gt;Constants!F$6,(J106-Constants!D$14)&lt;Constants!E$6),"Y","Good"))</f>
        <v>Good</v>
      </c>
      <c r="U106" t="str">
        <f>IF(R106="N","N",IF(OR((J106+Constants!D$14)&gt;Constants!F$7,(J106-Constants!D$14)&lt;Constants!E$7),"Y","Good"))</f>
        <v>Good</v>
      </c>
      <c r="W106">
        <f>J106/2+Constants!D$9-Constants!D$10</f>
        <v>0.37850000000000006</v>
      </c>
      <c r="X106">
        <f>H106/2+Constants!D$9-Constants!D$11</f>
        <v>0.35749999999999993</v>
      </c>
      <c r="Z106">
        <f t="shared" si="4"/>
        <v>88.500000000000085</v>
      </c>
      <c r="AA106">
        <f t="shared" si="5"/>
        <v>67.499999999999943</v>
      </c>
      <c r="AC106" s="24"/>
      <c r="AD106" s="11"/>
      <c r="AF106" s="24"/>
      <c r="AG106" s="11"/>
    </row>
    <row r="107" spans="1:33" x14ac:dyDescent="0.25">
      <c r="A107" t="s">
        <v>59</v>
      </c>
      <c r="B107" t="s">
        <v>93</v>
      </c>
      <c r="C107" t="s">
        <v>104</v>
      </c>
      <c r="E107">
        <v>3</v>
      </c>
      <c r="F107" t="s">
        <v>65</v>
      </c>
      <c r="H107">
        <v>0.57799999999999996</v>
      </c>
      <c r="I107">
        <v>0.56499999999999995</v>
      </c>
      <c r="J107">
        <v>0.56499999999999995</v>
      </c>
      <c r="L107">
        <v>0.46600000000000003</v>
      </c>
      <c r="M107">
        <v>0.44900000000000001</v>
      </c>
      <c r="N107">
        <v>0.44900000000000001</v>
      </c>
      <c r="P107" t="str">
        <f>IF(AND(J107&lt;=Constants!F$5,J107&gt;=Constants!E$5),"Y","N")</f>
        <v>Y</v>
      </c>
      <c r="Q107" t="str">
        <f>IF(AND(J107&lt;=Constants!F$6,J107&gt;=Constants!E$6),"Y","N")</f>
        <v>Y</v>
      </c>
      <c r="R107" t="str">
        <f>IF(AND(J107&lt;=Constants!F$7,J107&gt;=Constants!E$7),"Y","N")</f>
        <v>Y</v>
      </c>
      <c r="S107" t="str">
        <f>IF(P107="N","N",IF(OR((J107+Constants!D$14)&gt;Constants!F$5,(J107-Constants!D$14)&lt;Constants!E$5),"Y","Good"))</f>
        <v>Good</v>
      </c>
      <c r="T107" t="str">
        <f>IF(Q107="N","N",IF(OR((J107+Constants!D$14)&gt;Constants!F$6,(J107-Constants!D$14)&lt;Constants!E$6),"Y","Good"))</f>
        <v>Good</v>
      </c>
      <c r="U107" t="str">
        <f>IF(R107="N","N",IF(OR((J107+Constants!D$14)&gt;Constants!F$7,(J107-Constants!D$14)&lt;Constants!E$7),"Y","Good"))</f>
        <v>Good</v>
      </c>
      <c r="W107">
        <f>J107/2+Constants!D$9-Constants!D$10</f>
        <v>0.38049999999999995</v>
      </c>
      <c r="X107">
        <f>H107/2+Constants!D$9-Constants!D$11</f>
        <v>0.36499999999999999</v>
      </c>
      <c r="Z107">
        <f t="shared" si="4"/>
        <v>90.499999999999972</v>
      </c>
      <c r="AA107">
        <f t="shared" si="5"/>
        <v>75.000000000000014</v>
      </c>
      <c r="AC107" s="24"/>
      <c r="AD107" s="11"/>
      <c r="AF107" s="24"/>
      <c r="AG107" s="11"/>
    </row>
    <row r="108" spans="1:33" x14ac:dyDescent="0.25">
      <c r="A108" t="s">
        <v>59</v>
      </c>
      <c r="B108" t="s">
        <v>93</v>
      </c>
      <c r="C108" t="s">
        <v>115</v>
      </c>
      <c r="E108">
        <v>2</v>
      </c>
      <c r="F108" t="s">
        <v>65</v>
      </c>
      <c r="H108">
        <v>0.56200000000000006</v>
      </c>
      <c r="I108">
        <v>0.55500000000000005</v>
      </c>
      <c r="J108">
        <v>0.55500000000000005</v>
      </c>
      <c r="L108">
        <v>0.44800000000000001</v>
      </c>
      <c r="M108">
        <v>0.438</v>
      </c>
      <c r="N108">
        <v>0.438</v>
      </c>
      <c r="P108" t="str">
        <f>IF(AND(J108&lt;=Constants!F$5,J108&gt;=Constants!E$5),"Y","N")</f>
        <v>N</v>
      </c>
      <c r="Q108" t="str">
        <f>IF(AND(J108&lt;=Constants!F$6,J108&gt;=Constants!E$6),"Y","N")</f>
        <v>Y</v>
      </c>
      <c r="R108" t="str">
        <f>IF(AND(J108&lt;=Constants!F$7,J108&gt;=Constants!E$7),"Y","N")</f>
        <v>Y</v>
      </c>
      <c r="S108" t="str">
        <f>IF(P108="N","N",IF(OR((J108+Constants!D$14)&gt;Constants!F$5,(J108-Constants!D$14)&lt;Constants!E$5),"Y","Good"))</f>
        <v>N</v>
      </c>
      <c r="T108" t="str">
        <f>IF(Q108="N","N",IF(OR((J108+Constants!D$14)&gt;Constants!F$6,(J108-Constants!D$14)&lt;Constants!E$6),"Y","Good"))</f>
        <v>Good</v>
      </c>
      <c r="U108" t="str">
        <f>IF(R108="N","N",IF(OR((J108+Constants!D$14)&gt;Constants!F$7,(J108-Constants!D$14)&lt;Constants!E$7),"Y","Good"))</f>
        <v>Good</v>
      </c>
      <c r="W108">
        <f>J108/2+Constants!D$9-Constants!D$10</f>
        <v>0.37550000000000006</v>
      </c>
      <c r="X108">
        <f>H108/2+Constants!D$9-Constants!D$11</f>
        <v>0.35699999999999998</v>
      </c>
      <c r="Z108">
        <f t="shared" si="4"/>
        <v>85.500000000000071</v>
      </c>
      <c r="AA108">
        <f t="shared" si="5"/>
        <v>67</v>
      </c>
      <c r="AC108" s="24"/>
      <c r="AD108" s="11"/>
      <c r="AF108" s="24"/>
      <c r="AG108" s="11"/>
    </row>
    <row r="109" spans="1:33" x14ac:dyDescent="0.25">
      <c r="A109" t="s">
        <v>59</v>
      </c>
      <c r="B109" t="s">
        <v>93</v>
      </c>
      <c r="C109" t="s">
        <v>116</v>
      </c>
      <c r="E109">
        <v>3</v>
      </c>
      <c r="F109" t="s">
        <v>65</v>
      </c>
      <c r="H109">
        <v>0.55900000000000005</v>
      </c>
      <c r="I109">
        <v>0.55400000000000005</v>
      </c>
      <c r="J109">
        <v>0.55400000000000005</v>
      </c>
      <c r="L109">
        <v>0.45</v>
      </c>
      <c r="M109">
        <v>0.439</v>
      </c>
      <c r="N109">
        <v>0.439</v>
      </c>
      <c r="P109" t="str">
        <f>IF(AND(J109&lt;=Constants!F$5,J109&gt;=Constants!E$5),"Y","N")</f>
        <v>N</v>
      </c>
      <c r="Q109" t="str">
        <f>IF(AND(J109&lt;=Constants!F$6,J109&gt;=Constants!E$6),"Y","N")</f>
        <v>Y</v>
      </c>
      <c r="R109" t="str">
        <f>IF(AND(J109&lt;=Constants!F$7,J109&gt;=Constants!E$7),"Y","N")</f>
        <v>Y</v>
      </c>
      <c r="S109" t="str">
        <f>IF(P109="N","N",IF(OR((J109+Constants!D$14)&gt;Constants!F$5,(J109-Constants!D$14)&lt;Constants!E$5),"Y","Good"))</f>
        <v>N</v>
      </c>
      <c r="T109" t="str">
        <f>IF(Q109="N","N",IF(OR((J109+Constants!D$14)&gt;Constants!F$6,(J109-Constants!D$14)&lt;Constants!E$6),"Y","Good"))</f>
        <v>Y</v>
      </c>
      <c r="U109" t="str">
        <f>IF(R109="N","N",IF(OR((J109+Constants!D$14)&gt;Constants!F$7,(J109-Constants!D$14)&lt;Constants!E$7),"Y","Good"))</f>
        <v>Good</v>
      </c>
      <c r="W109">
        <f>J109/2+Constants!D$9-Constants!D$10</f>
        <v>0.375</v>
      </c>
      <c r="X109">
        <f>H109/2+Constants!D$9-Constants!D$11</f>
        <v>0.35550000000000004</v>
      </c>
      <c r="Z109">
        <f t="shared" si="4"/>
        <v>85.000000000000014</v>
      </c>
      <c r="AA109">
        <f t="shared" si="5"/>
        <v>65.500000000000057</v>
      </c>
      <c r="AC109" s="24"/>
      <c r="AD109" s="11"/>
      <c r="AF109" s="24"/>
      <c r="AG109" s="11"/>
    </row>
    <row r="110" spans="1:33" x14ac:dyDescent="0.25">
      <c r="A110" t="s">
        <v>59</v>
      </c>
      <c r="B110" t="s">
        <v>93</v>
      </c>
      <c r="C110" t="s">
        <v>120</v>
      </c>
      <c r="E110">
        <v>2</v>
      </c>
      <c r="F110" t="s">
        <v>65</v>
      </c>
      <c r="H110">
        <v>0.56299999999999994</v>
      </c>
      <c r="I110">
        <v>0.54100000000000004</v>
      </c>
      <c r="J110">
        <v>0.56299999999999994</v>
      </c>
      <c r="L110">
        <v>0.44400000000000001</v>
      </c>
      <c r="M110">
        <v>0.433</v>
      </c>
      <c r="N110">
        <v>0.44400000000000001</v>
      </c>
      <c r="P110" t="str">
        <f>IF(AND(J110&lt;=Constants!F$5,J110&gt;=Constants!E$5),"Y","N")</f>
        <v>Y</v>
      </c>
      <c r="Q110" t="str">
        <f>IF(AND(J110&lt;=Constants!F$6,J110&gt;=Constants!E$6),"Y","N")</f>
        <v>Y</v>
      </c>
      <c r="R110" t="str">
        <f>IF(AND(J110&lt;=Constants!F$7,J110&gt;=Constants!E$7),"Y","N")</f>
        <v>Y</v>
      </c>
      <c r="S110" t="str">
        <f>IF(P110="N","N",IF(OR((J110+Constants!D$14)&gt;Constants!F$5,(J110-Constants!D$14)&lt;Constants!E$5),"Y","Good"))</f>
        <v>Y</v>
      </c>
      <c r="T110" t="str">
        <f>IF(Q110="N","N",IF(OR((J110+Constants!D$14)&gt;Constants!F$6,(J110-Constants!D$14)&lt;Constants!E$6),"Y","Good"))</f>
        <v>Good</v>
      </c>
      <c r="U110" t="str">
        <f>IF(R110="N","N",IF(OR((J110+Constants!D$14)&gt;Constants!F$7,(J110-Constants!D$14)&lt;Constants!E$7),"Y","Good"))</f>
        <v>Good</v>
      </c>
      <c r="W110">
        <f>J110/2+Constants!D$9-Constants!D$10</f>
        <v>0.37949999999999995</v>
      </c>
      <c r="X110">
        <f>H110/2+Constants!D$9-Constants!D$11</f>
        <v>0.35749999999999993</v>
      </c>
      <c r="Z110">
        <f t="shared" si="4"/>
        <v>89.499999999999972</v>
      </c>
      <c r="AA110">
        <f t="shared" si="5"/>
        <v>67.499999999999943</v>
      </c>
      <c r="AC110" s="24"/>
      <c r="AD110" s="11"/>
      <c r="AF110" s="24"/>
      <c r="AG110" s="11"/>
    </row>
    <row r="111" spans="1:33" x14ac:dyDescent="0.25">
      <c r="A111" t="s">
        <v>59</v>
      </c>
      <c r="B111" t="s">
        <v>93</v>
      </c>
      <c r="C111" t="s">
        <v>91</v>
      </c>
      <c r="E111">
        <v>2</v>
      </c>
      <c r="F111" t="s">
        <v>65</v>
      </c>
      <c r="H111">
        <v>0.55500000000000005</v>
      </c>
      <c r="I111">
        <v>0.55500000000000005</v>
      </c>
      <c r="J111">
        <v>0.55500000000000005</v>
      </c>
      <c r="L111">
        <v>0.44900000000000001</v>
      </c>
      <c r="M111">
        <v>0.438</v>
      </c>
      <c r="N111">
        <v>0.438</v>
      </c>
      <c r="P111" t="str">
        <f>IF(AND(J111&lt;=Constants!F$5,J111&gt;=Constants!E$5),"Y","N")</f>
        <v>N</v>
      </c>
      <c r="Q111" t="str">
        <f>IF(AND(J111&lt;=Constants!F$6,J111&gt;=Constants!E$6),"Y","N")</f>
        <v>Y</v>
      </c>
      <c r="R111" t="str">
        <f>IF(AND(J111&lt;=Constants!F$7,J111&gt;=Constants!E$7),"Y","N")</f>
        <v>Y</v>
      </c>
      <c r="S111" t="str">
        <f>IF(P111="N","N",IF(OR((J111+Constants!D$14)&gt;Constants!F$5,(J111-Constants!D$14)&lt;Constants!E$5),"Y","Good"))</f>
        <v>N</v>
      </c>
      <c r="T111" t="str">
        <f>IF(Q111="N","N",IF(OR((J111+Constants!D$14)&gt;Constants!F$6,(J111-Constants!D$14)&lt;Constants!E$6),"Y","Good"))</f>
        <v>Good</v>
      </c>
      <c r="U111" t="str">
        <f>IF(R111="N","N",IF(OR((J111+Constants!D$14)&gt;Constants!F$7,(J111-Constants!D$14)&lt;Constants!E$7),"Y","Good"))</f>
        <v>Good</v>
      </c>
      <c r="W111">
        <f>J111/2+Constants!D$9-Constants!D$10</f>
        <v>0.37550000000000006</v>
      </c>
      <c r="X111">
        <f>H111/2+Constants!D$9-Constants!D$11</f>
        <v>0.35350000000000004</v>
      </c>
      <c r="Z111">
        <f t="shared" si="4"/>
        <v>85.500000000000071</v>
      </c>
      <c r="AA111">
        <f t="shared" si="5"/>
        <v>63.500000000000057</v>
      </c>
      <c r="AC111" s="24"/>
      <c r="AD111" s="11"/>
      <c r="AF111" s="24"/>
      <c r="AG111" s="11"/>
    </row>
    <row r="112" spans="1:33" x14ac:dyDescent="0.25">
      <c r="A112" t="s">
        <v>59</v>
      </c>
      <c r="B112" t="s">
        <v>93</v>
      </c>
      <c r="C112" t="s">
        <v>86</v>
      </c>
      <c r="E112">
        <v>2</v>
      </c>
      <c r="F112" t="s">
        <v>65</v>
      </c>
      <c r="H112">
        <v>0.56299999999999994</v>
      </c>
      <c r="I112">
        <v>0.54800000000000004</v>
      </c>
      <c r="J112">
        <v>0.56299999999999994</v>
      </c>
      <c r="L112">
        <v>0.44700000000000001</v>
      </c>
      <c r="M112">
        <v>0.437</v>
      </c>
      <c r="N112">
        <v>0.44700000000000001</v>
      </c>
      <c r="P112" t="str">
        <f>IF(AND(J112&lt;=Constants!F$5,J112&gt;=Constants!E$5),"Y","N")</f>
        <v>Y</v>
      </c>
      <c r="Q112" t="str">
        <f>IF(AND(J112&lt;=Constants!F$6,J112&gt;=Constants!E$6),"Y","N")</f>
        <v>Y</v>
      </c>
      <c r="R112" t="str">
        <f>IF(AND(J112&lt;=Constants!F$7,J112&gt;=Constants!E$7),"Y","N")</f>
        <v>Y</v>
      </c>
      <c r="S112" t="str">
        <f>IF(P112="N","N",IF(OR((J112+Constants!D$14)&gt;Constants!F$5,(J112-Constants!D$14)&lt;Constants!E$5),"Y","Good"))</f>
        <v>Y</v>
      </c>
      <c r="T112" t="str">
        <f>IF(Q112="N","N",IF(OR((J112+Constants!D$14)&gt;Constants!F$6,(J112-Constants!D$14)&lt;Constants!E$6),"Y","Good"))</f>
        <v>Good</v>
      </c>
      <c r="U112" t="str">
        <f>IF(R112="N","N",IF(OR((J112+Constants!D$14)&gt;Constants!F$7,(J112-Constants!D$14)&lt;Constants!E$7),"Y","Good"))</f>
        <v>Good</v>
      </c>
      <c r="W112">
        <f>J112/2+Constants!D$9-Constants!D$10</f>
        <v>0.37949999999999995</v>
      </c>
      <c r="X112">
        <f>H112/2+Constants!D$9-Constants!D$11</f>
        <v>0.35749999999999993</v>
      </c>
      <c r="Z112">
        <f t="shared" si="4"/>
        <v>89.499999999999972</v>
      </c>
      <c r="AA112">
        <f t="shared" si="5"/>
        <v>67.499999999999943</v>
      </c>
      <c r="AC112" s="24"/>
      <c r="AD112" s="11"/>
      <c r="AF112" s="24"/>
      <c r="AG112" s="11"/>
    </row>
    <row r="113" spans="1:33" x14ac:dyDescent="0.25">
      <c r="A113" t="s">
        <v>59</v>
      </c>
      <c r="B113" t="s">
        <v>93</v>
      </c>
      <c r="C113" t="s">
        <v>121</v>
      </c>
      <c r="E113">
        <v>2</v>
      </c>
      <c r="F113" t="s">
        <v>65</v>
      </c>
      <c r="H113">
        <v>0.56299999999999994</v>
      </c>
      <c r="I113">
        <v>0.56000000000000005</v>
      </c>
      <c r="J113">
        <v>0.56000000000000005</v>
      </c>
      <c r="L113">
        <v>0.45</v>
      </c>
      <c r="M113">
        <v>0.44</v>
      </c>
      <c r="N113">
        <v>0.44</v>
      </c>
      <c r="P113" t="str">
        <f>IF(AND(J113&lt;=Constants!F$5,J113&gt;=Constants!E$5),"Y","N")</f>
        <v>Y</v>
      </c>
      <c r="Q113" t="str">
        <f>IF(AND(J113&lt;=Constants!F$6,J113&gt;=Constants!E$6),"Y","N")</f>
        <v>Y</v>
      </c>
      <c r="R113" t="str">
        <f>IF(AND(J113&lt;=Constants!F$7,J113&gt;=Constants!E$7),"Y","N")</f>
        <v>Y</v>
      </c>
      <c r="S113" t="str">
        <f>IF(P113="N","N",IF(OR((J113+Constants!D$14)&gt;Constants!F$5,(J113-Constants!D$14)&lt;Constants!E$5),"Y","Good"))</f>
        <v>Y</v>
      </c>
      <c r="T113" t="str">
        <f>IF(Q113="N","N",IF(OR((J113+Constants!D$14)&gt;Constants!F$6,(J113-Constants!D$14)&lt;Constants!E$6),"Y","Good"))</f>
        <v>Good</v>
      </c>
      <c r="U113" t="str">
        <f>IF(R113="N","N",IF(OR((J113+Constants!D$14)&gt;Constants!F$7,(J113-Constants!D$14)&lt;Constants!E$7),"Y","Good"))</f>
        <v>Good</v>
      </c>
      <c r="W113">
        <f>J113/2+Constants!D$9-Constants!D$10</f>
        <v>0.378</v>
      </c>
      <c r="X113">
        <f>H113/2+Constants!D$9-Constants!D$11</f>
        <v>0.35749999999999993</v>
      </c>
      <c r="Z113">
        <f t="shared" si="4"/>
        <v>88.000000000000028</v>
      </c>
      <c r="AA113">
        <f t="shared" si="5"/>
        <v>67.499999999999943</v>
      </c>
      <c r="AC113" s="24"/>
      <c r="AD113" s="11"/>
      <c r="AF113" s="24"/>
      <c r="AG113" s="11"/>
    </row>
    <row r="114" spans="1:33" x14ac:dyDescent="0.25">
      <c r="A114" t="s">
        <v>59</v>
      </c>
      <c r="B114" t="s">
        <v>93</v>
      </c>
      <c r="C114" t="s">
        <v>122</v>
      </c>
      <c r="E114">
        <v>2</v>
      </c>
      <c r="F114" t="s">
        <v>65</v>
      </c>
      <c r="H114">
        <v>0.55500000000000005</v>
      </c>
      <c r="I114">
        <v>0.54500000000000004</v>
      </c>
      <c r="J114">
        <v>0.55500000000000005</v>
      </c>
      <c r="L114">
        <v>0.443</v>
      </c>
      <c r="M114">
        <v>0.438</v>
      </c>
      <c r="N114">
        <v>0.443</v>
      </c>
      <c r="P114" t="str">
        <f>IF(AND(J114&lt;=Constants!F$5,J114&gt;=Constants!E$5),"Y","N")</f>
        <v>N</v>
      </c>
      <c r="Q114" t="str">
        <f>IF(AND(J114&lt;=Constants!F$6,J114&gt;=Constants!E$6),"Y","N")</f>
        <v>Y</v>
      </c>
      <c r="R114" t="str">
        <f>IF(AND(J114&lt;=Constants!F$7,J114&gt;=Constants!E$7),"Y","N")</f>
        <v>Y</v>
      </c>
      <c r="S114" t="str">
        <f>IF(P114="N","N",IF(OR((J114+Constants!D$14)&gt;Constants!F$5,(J114-Constants!D$14)&lt;Constants!E$5),"Y","Good"))</f>
        <v>N</v>
      </c>
      <c r="T114" t="str">
        <f>IF(Q114="N","N",IF(OR((J114+Constants!D$14)&gt;Constants!F$6,(J114-Constants!D$14)&lt;Constants!E$6),"Y","Good"))</f>
        <v>Good</v>
      </c>
      <c r="U114" t="str">
        <f>IF(R114="N","N",IF(OR((J114+Constants!D$14)&gt;Constants!F$7,(J114-Constants!D$14)&lt;Constants!E$7),"Y","Good"))</f>
        <v>Good</v>
      </c>
      <c r="W114">
        <f>J114/2+Constants!D$9-Constants!D$10</f>
        <v>0.37550000000000006</v>
      </c>
      <c r="X114">
        <f>H114/2+Constants!D$9-Constants!D$11</f>
        <v>0.35350000000000004</v>
      </c>
      <c r="Z114">
        <f t="shared" si="4"/>
        <v>85.500000000000071</v>
      </c>
      <c r="AA114">
        <f t="shared" si="5"/>
        <v>63.500000000000057</v>
      </c>
      <c r="AC114" s="24"/>
      <c r="AD114" s="11"/>
      <c r="AF114" s="24"/>
      <c r="AG114" s="11"/>
    </row>
    <row r="115" spans="1:33" x14ac:dyDescent="0.25">
      <c r="A115" t="s">
        <v>59</v>
      </c>
      <c r="B115" t="s">
        <v>93</v>
      </c>
      <c r="C115" t="s">
        <v>123</v>
      </c>
      <c r="E115">
        <v>2</v>
      </c>
      <c r="F115" t="s">
        <v>65</v>
      </c>
      <c r="H115">
        <v>0.57199999999999995</v>
      </c>
      <c r="I115">
        <v>0.55700000000000005</v>
      </c>
      <c r="J115">
        <v>0.55700000000000005</v>
      </c>
      <c r="L115">
        <v>0.44900000000000001</v>
      </c>
      <c r="M115">
        <v>0.434</v>
      </c>
      <c r="N115">
        <v>0.434</v>
      </c>
      <c r="P115" t="str">
        <f>IF(AND(J115&lt;=Constants!F$5,J115&gt;=Constants!E$5),"Y","N")</f>
        <v>N</v>
      </c>
      <c r="Q115" t="str">
        <f>IF(AND(J115&lt;=Constants!F$6,J115&gt;=Constants!E$6),"Y","N")</f>
        <v>Y</v>
      </c>
      <c r="R115" t="str">
        <f>IF(AND(J115&lt;=Constants!F$7,J115&gt;=Constants!E$7),"Y","N")</f>
        <v>Y</v>
      </c>
      <c r="S115" t="str">
        <f>IF(P115="N","N",IF(OR((J115+Constants!D$14)&gt;Constants!F$5,(J115-Constants!D$14)&lt;Constants!E$5),"Y","Good"))</f>
        <v>N</v>
      </c>
      <c r="T115" t="str">
        <f>IF(Q115="N","N",IF(OR((J115+Constants!D$14)&gt;Constants!F$6,(J115-Constants!D$14)&lt;Constants!E$6),"Y","Good"))</f>
        <v>Good</v>
      </c>
      <c r="U115" t="str">
        <f>IF(R115="N","N",IF(OR((J115+Constants!D$14)&gt;Constants!F$7,(J115-Constants!D$14)&lt;Constants!E$7),"Y","Good"))</f>
        <v>Good</v>
      </c>
      <c r="W115">
        <f>J115/2+Constants!D$9-Constants!D$10</f>
        <v>0.37650000000000006</v>
      </c>
      <c r="X115">
        <f>H115/2+Constants!D$9-Constants!D$11</f>
        <v>0.36199999999999999</v>
      </c>
      <c r="Z115">
        <f t="shared" si="4"/>
        <v>86.500000000000071</v>
      </c>
      <c r="AA115">
        <f t="shared" si="5"/>
        <v>72.000000000000014</v>
      </c>
      <c r="AC115" s="24"/>
      <c r="AD115" s="11"/>
      <c r="AF115" s="24"/>
      <c r="AG115" s="11"/>
    </row>
    <row r="116" spans="1:33" x14ac:dyDescent="0.25">
      <c r="A116" t="s">
        <v>59</v>
      </c>
      <c r="B116" t="s">
        <v>93</v>
      </c>
      <c r="C116" t="s">
        <v>124</v>
      </c>
      <c r="E116">
        <v>2</v>
      </c>
      <c r="F116" t="s">
        <v>95</v>
      </c>
      <c r="H116">
        <v>0.56000000000000005</v>
      </c>
      <c r="I116">
        <v>0.56000000000000005</v>
      </c>
      <c r="J116">
        <v>0.56000000000000005</v>
      </c>
      <c r="L116">
        <v>0.44400000000000001</v>
      </c>
      <c r="M116">
        <v>0.44</v>
      </c>
      <c r="N116">
        <v>0.44400000000000001</v>
      </c>
      <c r="P116" t="str">
        <f>IF(AND(J116&lt;=Constants!F$5,J116&gt;=Constants!E$5),"Y","N")</f>
        <v>Y</v>
      </c>
      <c r="Q116" t="str">
        <f>IF(AND(J116&lt;=Constants!F$6,J116&gt;=Constants!E$6),"Y","N")</f>
        <v>Y</v>
      </c>
      <c r="R116" t="str">
        <f>IF(AND(J116&lt;=Constants!F$7,J116&gt;=Constants!E$7),"Y","N")</f>
        <v>Y</v>
      </c>
      <c r="S116" t="str">
        <f>IF(P116="N","N",IF(OR((J116+Constants!D$14)&gt;Constants!F$5,(J116-Constants!D$14)&lt;Constants!E$5),"Y","Good"))</f>
        <v>Y</v>
      </c>
      <c r="T116" t="str">
        <f>IF(Q116="N","N",IF(OR((J116+Constants!D$14)&gt;Constants!F$6,(J116-Constants!D$14)&lt;Constants!E$6),"Y","Good"))</f>
        <v>Good</v>
      </c>
      <c r="U116" t="str">
        <f>IF(R116="N","N",IF(OR((J116+Constants!D$14)&gt;Constants!F$7,(J116-Constants!D$14)&lt;Constants!E$7),"Y","Good"))</f>
        <v>Good</v>
      </c>
      <c r="W116">
        <f>J116/2+Constants!D$9-Constants!D$10</f>
        <v>0.378</v>
      </c>
      <c r="X116">
        <f>H116/2+Constants!D$9-Constants!D$11</f>
        <v>0.35599999999999998</v>
      </c>
      <c r="Z116">
        <f t="shared" si="4"/>
        <v>88.000000000000028</v>
      </c>
      <c r="AA116">
        <f t="shared" si="5"/>
        <v>66</v>
      </c>
      <c r="AC116" s="24"/>
      <c r="AD116" s="11"/>
      <c r="AF116" s="24"/>
      <c r="AG116" s="11"/>
    </row>
    <row r="117" spans="1:33" x14ac:dyDescent="0.25">
      <c r="A117" t="s">
        <v>59</v>
      </c>
      <c r="B117" t="s">
        <v>93</v>
      </c>
      <c r="C117" t="s">
        <v>23</v>
      </c>
      <c r="E117">
        <v>2</v>
      </c>
      <c r="F117" t="s">
        <v>65</v>
      </c>
      <c r="H117">
        <v>0.57899999999999996</v>
      </c>
      <c r="I117">
        <v>0.55400000000000005</v>
      </c>
      <c r="J117">
        <v>0.55400000000000005</v>
      </c>
      <c r="L117">
        <v>0.47299999999999998</v>
      </c>
      <c r="M117">
        <v>0.436</v>
      </c>
      <c r="N117">
        <v>0.436</v>
      </c>
      <c r="P117" t="str">
        <f>IF(AND(J117&lt;=Constants!F$5,J117&gt;=Constants!E$5),"Y","N")</f>
        <v>N</v>
      </c>
      <c r="Q117" t="str">
        <f>IF(AND(J117&lt;=Constants!F$6,J117&gt;=Constants!E$6),"Y","N")</f>
        <v>Y</v>
      </c>
      <c r="R117" t="str">
        <f>IF(AND(J117&lt;=Constants!F$7,J117&gt;=Constants!E$7),"Y","N")</f>
        <v>Y</v>
      </c>
      <c r="S117" t="str">
        <f>IF(P117="N","N",IF(OR((J117+Constants!D$14)&gt;Constants!F$5,(J117-Constants!D$14)&lt;Constants!E$5),"Y","Good"))</f>
        <v>N</v>
      </c>
      <c r="T117" t="str">
        <f>IF(Q117="N","N",IF(OR((J117+Constants!D$14)&gt;Constants!F$6,(J117-Constants!D$14)&lt;Constants!E$6),"Y","Good"))</f>
        <v>Y</v>
      </c>
      <c r="U117" t="str">
        <f>IF(R117="N","N",IF(OR((J117+Constants!D$14)&gt;Constants!F$7,(J117-Constants!D$14)&lt;Constants!E$7),"Y","Good"))</f>
        <v>Good</v>
      </c>
      <c r="W117">
        <f>J117/2+Constants!D$9-Constants!D$10</f>
        <v>0.375</v>
      </c>
      <c r="X117">
        <f>H117/2+Constants!D$9-Constants!D$11</f>
        <v>0.36549999999999994</v>
      </c>
      <c r="Z117">
        <f t="shared" si="4"/>
        <v>85.000000000000014</v>
      </c>
      <c r="AA117">
        <f t="shared" si="5"/>
        <v>75.499999999999957</v>
      </c>
      <c r="AC117" s="24"/>
      <c r="AD117" s="11"/>
      <c r="AF117" s="24"/>
      <c r="AG117" s="11"/>
    </row>
    <row r="118" spans="1:33" x14ac:dyDescent="0.25">
      <c r="A118" t="s">
        <v>59</v>
      </c>
      <c r="B118" t="s">
        <v>93</v>
      </c>
      <c r="C118" t="s">
        <v>100</v>
      </c>
      <c r="E118">
        <v>3</v>
      </c>
      <c r="F118" t="s">
        <v>65</v>
      </c>
      <c r="H118">
        <v>0.56000000000000005</v>
      </c>
      <c r="I118">
        <v>0.55800000000000005</v>
      </c>
      <c r="J118">
        <v>0.56000000000000005</v>
      </c>
      <c r="L118">
        <v>0.44800000000000001</v>
      </c>
      <c r="M118">
        <v>0.44400000000000001</v>
      </c>
      <c r="N118">
        <v>0.44400000000000001</v>
      </c>
      <c r="P118" t="str">
        <f>IF(AND(J118&lt;=Constants!F$5,J118&gt;=Constants!E$5),"Y","N")</f>
        <v>Y</v>
      </c>
      <c r="Q118" t="str">
        <f>IF(AND(J118&lt;=Constants!F$6,J118&gt;=Constants!E$6),"Y","N")</f>
        <v>Y</v>
      </c>
      <c r="R118" t="str">
        <f>IF(AND(J118&lt;=Constants!F$7,J118&gt;=Constants!E$7),"Y","N")</f>
        <v>Y</v>
      </c>
      <c r="S118" t="str">
        <f>IF(P118="N","N",IF(OR((J118+Constants!D$14)&gt;Constants!F$5,(J118-Constants!D$14)&lt;Constants!E$5),"Y","Good"))</f>
        <v>Y</v>
      </c>
      <c r="T118" t="str">
        <f>IF(Q118="N","N",IF(OR((J118+Constants!D$14)&gt;Constants!F$6,(J118-Constants!D$14)&lt;Constants!E$6),"Y","Good"))</f>
        <v>Good</v>
      </c>
      <c r="U118" t="str">
        <f>IF(R118="N","N",IF(OR((J118+Constants!D$14)&gt;Constants!F$7,(J118-Constants!D$14)&lt;Constants!E$7),"Y","Good"))</f>
        <v>Good</v>
      </c>
      <c r="W118">
        <f>J118/2+Constants!D$9-Constants!D$10</f>
        <v>0.378</v>
      </c>
      <c r="X118">
        <f>H118/2+Constants!D$9-Constants!D$11</f>
        <v>0.35599999999999998</v>
      </c>
      <c r="Z118">
        <f t="shared" ref="Z118:Z165" si="6">1000*(W118-0.29)</f>
        <v>88.000000000000028</v>
      </c>
      <c r="AA118">
        <f t="shared" ref="AA118:AA165" si="7">1000*(X118-0.29)</f>
        <v>66</v>
      </c>
      <c r="AC118" s="24"/>
      <c r="AD118" s="11"/>
      <c r="AF118" s="24"/>
      <c r="AG118" s="11"/>
    </row>
    <row r="119" spans="1:33" x14ac:dyDescent="0.25">
      <c r="A119" t="s">
        <v>59</v>
      </c>
      <c r="B119" t="s">
        <v>93</v>
      </c>
      <c r="C119" t="s">
        <v>125</v>
      </c>
      <c r="E119">
        <v>2</v>
      </c>
      <c r="F119" t="s">
        <v>95</v>
      </c>
      <c r="H119">
        <v>0.56399999999999995</v>
      </c>
      <c r="I119">
        <v>0.55900000000000005</v>
      </c>
      <c r="J119">
        <v>0.55900000000000005</v>
      </c>
      <c r="L119">
        <v>0.45400000000000001</v>
      </c>
      <c r="M119">
        <v>0.44</v>
      </c>
      <c r="N119">
        <v>0.44</v>
      </c>
      <c r="P119" t="str">
        <f>IF(AND(J119&lt;=Constants!F$5,J119&gt;=Constants!E$5),"Y","N")</f>
        <v>N</v>
      </c>
      <c r="Q119" t="str">
        <f>IF(AND(J119&lt;=Constants!F$6,J119&gt;=Constants!E$6),"Y","N")</f>
        <v>Y</v>
      </c>
      <c r="R119" t="str">
        <f>IF(AND(J119&lt;=Constants!F$7,J119&gt;=Constants!E$7),"Y","N")</f>
        <v>Y</v>
      </c>
      <c r="S119" t="str">
        <f>IF(P119="N","N",IF(OR((J119+Constants!D$14)&gt;Constants!F$5,(J119-Constants!D$14)&lt;Constants!E$5),"Y","Good"))</f>
        <v>N</v>
      </c>
      <c r="T119" t="str">
        <f>IF(Q119="N","N",IF(OR((J119+Constants!D$14)&gt;Constants!F$6,(J119-Constants!D$14)&lt;Constants!E$6),"Y","Good"))</f>
        <v>Good</v>
      </c>
      <c r="U119" t="str">
        <f>IF(R119="N","N",IF(OR((J119+Constants!D$14)&gt;Constants!F$7,(J119-Constants!D$14)&lt;Constants!E$7),"Y","Good"))</f>
        <v>Good</v>
      </c>
      <c r="W119">
        <f>J119/2+Constants!D$9-Constants!D$10</f>
        <v>0.37750000000000006</v>
      </c>
      <c r="X119">
        <f>H119/2+Constants!D$9-Constants!D$11</f>
        <v>0.35799999999999998</v>
      </c>
      <c r="Z119">
        <f t="shared" si="6"/>
        <v>87.500000000000071</v>
      </c>
      <c r="AA119">
        <f t="shared" si="7"/>
        <v>68</v>
      </c>
      <c r="AC119" s="24"/>
      <c r="AD119" s="11"/>
      <c r="AF119" s="24"/>
      <c r="AG119" s="11"/>
    </row>
    <row r="120" spans="1:33" x14ac:dyDescent="0.25">
      <c r="A120" t="s">
        <v>59</v>
      </c>
      <c r="B120" t="s">
        <v>93</v>
      </c>
      <c r="C120" t="s">
        <v>126</v>
      </c>
      <c r="E120">
        <v>2</v>
      </c>
      <c r="F120" t="s">
        <v>65</v>
      </c>
      <c r="H120">
        <v>0.55900000000000005</v>
      </c>
      <c r="I120">
        <v>0.55500000000000005</v>
      </c>
      <c r="J120">
        <v>0.55900000000000005</v>
      </c>
      <c r="L120">
        <v>0.45200000000000001</v>
      </c>
      <c r="M120">
        <v>0.44500000000000001</v>
      </c>
      <c r="N120">
        <v>0.44500000000000001</v>
      </c>
      <c r="P120" t="str">
        <f>IF(AND(J120&lt;=Constants!F$5,J120&gt;=Constants!E$5),"Y","N")</f>
        <v>N</v>
      </c>
      <c r="Q120" t="str">
        <f>IF(AND(J120&lt;=Constants!F$6,J120&gt;=Constants!E$6),"Y","N")</f>
        <v>Y</v>
      </c>
      <c r="R120" t="str">
        <f>IF(AND(J120&lt;=Constants!F$7,J120&gt;=Constants!E$7),"Y","N")</f>
        <v>Y</v>
      </c>
      <c r="S120" t="str">
        <f>IF(P120="N","N",IF(OR((J120+Constants!D$14)&gt;Constants!F$5,(J120-Constants!D$14)&lt;Constants!E$5),"Y","Good"))</f>
        <v>N</v>
      </c>
      <c r="T120" t="str">
        <f>IF(Q120="N","N",IF(OR((J120+Constants!D$14)&gt;Constants!F$6,(J120-Constants!D$14)&lt;Constants!E$6),"Y","Good"))</f>
        <v>Good</v>
      </c>
      <c r="U120" t="str">
        <f>IF(R120="N","N",IF(OR((J120+Constants!D$14)&gt;Constants!F$7,(J120-Constants!D$14)&lt;Constants!E$7),"Y","Good"))</f>
        <v>Good</v>
      </c>
      <c r="W120">
        <f>J120/2+Constants!D$9-Constants!D$10</f>
        <v>0.37750000000000006</v>
      </c>
      <c r="X120">
        <f>H120/2+Constants!D$9-Constants!D$11</f>
        <v>0.35550000000000004</v>
      </c>
      <c r="Z120">
        <f t="shared" si="6"/>
        <v>87.500000000000071</v>
      </c>
      <c r="AA120">
        <f t="shared" si="7"/>
        <v>65.500000000000057</v>
      </c>
      <c r="AC120" s="24"/>
      <c r="AD120" s="11"/>
      <c r="AF120" s="24"/>
      <c r="AG120" s="11"/>
    </row>
    <row r="121" spans="1:33" x14ac:dyDescent="0.25">
      <c r="A121" t="s">
        <v>59</v>
      </c>
      <c r="B121" t="s">
        <v>93</v>
      </c>
      <c r="C121" t="s">
        <v>144</v>
      </c>
      <c r="E121">
        <v>2</v>
      </c>
      <c r="F121" t="s">
        <v>95</v>
      </c>
      <c r="H121">
        <v>0.55800000000000005</v>
      </c>
      <c r="I121">
        <v>0.55800000000000005</v>
      </c>
      <c r="J121">
        <v>0.55800000000000005</v>
      </c>
      <c r="L121">
        <v>0.44800000000000001</v>
      </c>
      <c r="M121">
        <v>0.443</v>
      </c>
      <c r="N121">
        <v>0.443</v>
      </c>
      <c r="P121" t="str">
        <f>IF(AND(J121&lt;=Constants!F$5,J121&gt;=Constants!E$5),"Y","N")</f>
        <v>N</v>
      </c>
      <c r="Q121" t="str">
        <f>IF(AND(J121&lt;=Constants!F$6,J121&gt;=Constants!E$6),"Y","N")</f>
        <v>Y</v>
      </c>
      <c r="R121" t="str">
        <f>IF(AND(J121&lt;=Constants!F$7,J121&gt;=Constants!E$7),"Y","N")</f>
        <v>Y</v>
      </c>
      <c r="S121" t="str">
        <f>IF(P121="N","N",IF(OR((J121+Constants!D$14)&gt;Constants!F$5,(J121-Constants!D$14)&lt;Constants!E$5),"Y","Good"))</f>
        <v>N</v>
      </c>
      <c r="T121" t="str">
        <f>IF(Q121="N","N",IF(OR((J121+Constants!D$14)&gt;Constants!F$6,(J121-Constants!D$14)&lt;Constants!E$6),"Y","Good"))</f>
        <v>Good</v>
      </c>
      <c r="U121" t="str">
        <f>IF(R121="N","N",IF(OR((J121+Constants!D$14)&gt;Constants!F$7,(J121-Constants!D$14)&lt;Constants!E$7),"Y","Good"))</f>
        <v>Good</v>
      </c>
      <c r="W121">
        <f>J121/2+Constants!D$9-Constants!D$10</f>
        <v>0.377</v>
      </c>
      <c r="X121">
        <f>H121/2+Constants!D$9-Constants!D$11</f>
        <v>0.35499999999999998</v>
      </c>
      <c r="Z121">
        <f t="shared" si="6"/>
        <v>87.000000000000028</v>
      </c>
      <c r="AA121">
        <f t="shared" si="7"/>
        <v>65</v>
      </c>
      <c r="AC121" s="24"/>
      <c r="AD121" s="11"/>
      <c r="AF121" s="24"/>
      <c r="AG121" s="11"/>
    </row>
    <row r="122" spans="1:33" x14ac:dyDescent="0.25">
      <c r="A122" t="s">
        <v>59</v>
      </c>
      <c r="B122" t="s">
        <v>93</v>
      </c>
      <c r="C122" t="s">
        <v>145</v>
      </c>
      <c r="E122">
        <v>3</v>
      </c>
      <c r="F122" t="s">
        <v>65</v>
      </c>
      <c r="H122">
        <v>0.56000000000000005</v>
      </c>
      <c r="I122">
        <v>0.55200000000000005</v>
      </c>
      <c r="J122">
        <v>0.56000000000000005</v>
      </c>
      <c r="L122">
        <v>0.442</v>
      </c>
      <c r="M122">
        <v>0.44</v>
      </c>
      <c r="N122">
        <v>0.44</v>
      </c>
      <c r="P122" t="str">
        <f>IF(AND(J122&lt;=Constants!F$5,J122&gt;=Constants!E$5),"Y","N")</f>
        <v>Y</v>
      </c>
      <c r="Q122" t="str">
        <f>IF(AND(J122&lt;=Constants!F$6,J122&gt;=Constants!E$6),"Y","N")</f>
        <v>Y</v>
      </c>
      <c r="R122" t="str">
        <f>IF(AND(J122&lt;=Constants!F$7,J122&gt;=Constants!E$7),"Y","N")</f>
        <v>Y</v>
      </c>
      <c r="S122" t="str">
        <f>IF(P122="N","N",IF(OR((J122+Constants!D$14)&gt;Constants!F$5,(J122-Constants!D$14)&lt;Constants!E$5),"Y","Good"))</f>
        <v>Y</v>
      </c>
      <c r="T122" t="str">
        <f>IF(Q122="N","N",IF(OR((J122+Constants!D$14)&gt;Constants!F$6,(J122-Constants!D$14)&lt;Constants!E$6),"Y","Good"))</f>
        <v>Good</v>
      </c>
      <c r="U122" t="str">
        <f>IF(R122="N","N",IF(OR((J122+Constants!D$14)&gt;Constants!F$7,(J122-Constants!D$14)&lt;Constants!E$7),"Y","Good"))</f>
        <v>Good</v>
      </c>
      <c r="W122">
        <f>J122/2+Constants!D$9-Constants!D$10</f>
        <v>0.378</v>
      </c>
      <c r="X122">
        <f>H122/2+Constants!D$9-Constants!D$11</f>
        <v>0.35599999999999998</v>
      </c>
      <c r="Z122">
        <f t="shared" si="6"/>
        <v>88.000000000000028</v>
      </c>
      <c r="AA122">
        <f t="shared" si="7"/>
        <v>66</v>
      </c>
      <c r="AC122" s="24"/>
      <c r="AD122" s="11"/>
      <c r="AF122" s="24"/>
      <c r="AG122" s="11"/>
    </row>
    <row r="123" spans="1:33" x14ac:dyDescent="0.25">
      <c r="A123" t="s">
        <v>59</v>
      </c>
      <c r="B123" t="s">
        <v>112</v>
      </c>
      <c r="C123" t="s">
        <v>113</v>
      </c>
      <c r="E123">
        <v>3</v>
      </c>
      <c r="F123" t="s">
        <v>65</v>
      </c>
      <c r="H123">
        <v>0.55700000000000005</v>
      </c>
      <c r="I123">
        <v>0.53600000000000003</v>
      </c>
      <c r="J123">
        <v>0.55700000000000005</v>
      </c>
      <c r="L123">
        <v>0.437</v>
      </c>
      <c r="M123">
        <v>0.42299999999999999</v>
      </c>
      <c r="N123">
        <v>0.437</v>
      </c>
      <c r="P123" t="str">
        <f>IF(AND(J123&lt;=Constants!F$5,J123&gt;=Constants!E$5),"Y","N")</f>
        <v>N</v>
      </c>
      <c r="Q123" t="str">
        <f>IF(AND(J123&lt;=Constants!F$6,J123&gt;=Constants!E$6),"Y","N")</f>
        <v>Y</v>
      </c>
      <c r="R123" t="str">
        <f>IF(AND(J123&lt;=Constants!F$7,J123&gt;=Constants!E$7),"Y","N")</f>
        <v>Y</v>
      </c>
      <c r="S123" t="str">
        <f>IF(P123="N","N",IF(OR((J123+Constants!D$14)&gt;Constants!F$5,(J123-Constants!D$14)&lt;Constants!E$5),"Y","Good"))</f>
        <v>N</v>
      </c>
      <c r="T123" t="str">
        <f>IF(Q123="N","N",IF(OR((J123+Constants!D$14)&gt;Constants!F$6,(J123-Constants!D$14)&lt;Constants!E$6),"Y","Good"))</f>
        <v>Good</v>
      </c>
      <c r="U123" t="str">
        <f>IF(R123="N","N",IF(OR((J123+Constants!D$14)&gt;Constants!F$7,(J123-Constants!D$14)&lt;Constants!E$7),"Y","Good"))</f>
        <v>Good</v>
      </c>
      <c r="W123">
        <f>J123/2+Constants!D$9-Constants!D$10</f>
        <v>0.37650000000000006</v>
      </c>
      <c r="X123">
        <f>H123/2+Constants!D$9-Constants!D$11</f>
        <v>0.35450000000000004</v>
      </c>
      <c r="Z123">
        <f t="shared" si="6"/>
        <v>86.500000000000071</v>
      </c>
      <c r="AA123">
        <f t="shared" si="7"/>
        <v>64.500000000000057</v>
      </c>
      <c r="AC123" s="24"/>
      <c r="AD123" s="11"/>
      <c r="AF123" s="24"/>
      <c r="AG123" s="11"/>
    </row>
    <row r="124" spans="1:33" x14ac:dyDescent="0.25">
      <c r="A124" t="s">
        <v>59</v>
      </c>
      <c r="B124" t="s">
        <v>112</v>
      </c>
      <c r="C124" t="s">
        <v>114</v>
      </c>
      <c r="E124">
        <v>3</v>
      </c>
      <c r="F124" t="s">
        <v>65</v>
      </c>
      <c r="H124">
        <v>0.55400000000000005</v>
      </c>
      <c r="I124">
        <v>0.55000000000000004</v>
      </c>
      <c r="J124">
        <v>0.55000000000000004</v>
      </c>
      <c r="L124">
        <v>0.434</v>
      </c>
      <c r="M124">
        <v>0.42899999999999999</v>
      </c>
      <c r="N124">
        <v>0.42899999999999999</v>
      </c>
      <c r="P124" t="str">
        <f>IF(AND(J124&lt;=Constants!F$5,J124&gt;=Constants!E$5),"Y","N")</f>
        <v>N</v>
      </c>
      <c r="Q124" t="str">
        <f>IF(AND(J124&lt;=Constants!F$6,J124&gt;=Constants!E$6),"Y","N")</f>
        <v>Y</v>
      </c>
      <c r="R124" t="str">
        <f>IF(AND(J124&lt;=Constants!F$7,J124&gt;=Constants!E$7),"Y","N")</f>
        <v>Y</v>
      </c>
      <c r="S124" t="str">
        <f>IF(P124="N","N",IF(OR((J124+Constants!D$14)&gt;Constants!F$5,(J124-Constants!D$14)&lt;Constants!E$5),"Y","Good"))</f>
        <v>N</v>
      </c>
      <c r="T124" t="str">
        <f>IF(Q124="N","N",IF(OR((J124+Constants!D$14)&gt;Constants!F$6,(J124-Constants!D$14)&lt;Constants!E$6),"Y","Good"))</f>
        <v>Y</v>
      </c>
      <c r="U124" t="str">
        <f>IF(R124="N","N",IF(OR((J124+Constants!D$14)&gt;Constants!F$7,(J124-Constants!D$14)&lt;Constants!E$7),"Y","Good"))</f>
        <v>Good</v>
      </c>
      <c r="W124">
        <f>J124/2+Constants!D$9-Constants!D$10</f>
        <v>0.373</v>
      </c>
      <c r="X124">
        <f>H124/2+Constants!D$9-Constants!D$11</f>
        <v>0.35299999999999998</v>
      </c>
      <c r="Z124">
        <f t="shared" si="6"/>
        <v>83.000000000000014</v>
      </c>
      <c r="AA124">
        <f t="shared" si="7"/>
        <v>63</v>
      </c>
      <c r="AC124" s="24"/>
      <c r="AD124" s="11"/>
      <c r="AF124" s="24"/>
      <c r="AG124" s="11"/>
    </row>
    <row r="125" spans="1:33" x14ac:dyDescent="0.25">
      <c r="A125" t="s">
        <v>59</v>
      </c>
      <c r="B125" t="s">
        <v>117</v>
      </c>
      <c r="C125" t="s">
        <v>118</v>
      </c>
      <c r="E125">
        <v>2</v>
      </c>
      <c r="F125" t="s">
        <v>65</v>
      </c>
      <c r="H125">
        <v>0.54400000000000004</v>
      </c>
      <c r="I125">
        <v>0.53100000000000003</v>
      </c>
      <c r="J125">
        <v>0.54400000000000004</v>
      </c>
      <c r="L125">
        <v>0.434</v>
      </c>
      <c r="M125">
        <v>0.43</v>
      </c>
      <c r="N125">
        <v>0.43</v>
      </c>
      <c r="P125" t="str">
        <f>IF(AND(J125&lt;=Constants!F$5,J125&gt;=Constants!E$5),"Y","N")</f>
        <v>N</v>
      </c>
      <c r="Q125" t="str">
        <f>IF(AND(J125&lt;=Constants!F$6,J125&gt;=Constants!E$6),"Y","N")</f>
        <v>N</v>
      </c>
      <c r="R125" t="str">
        <f>IF(AND(J125&lt;=Constants!F$7,J125&gt;=Constants!E$7),"Y","N")</f>
        <v>Y</v>
      </c>
      <c r="S125" t="str">
        <f>IF(P125="N","N",IF(OR((J125+Constants!D$14)&gt;Constants!F$5,(J125-Constants!D$14)&lt;Constants!E$5),"Y","Good"))</f>
        <v>N</v>
      </c>
      <c r="T125" t="str">
        <f>IF(Q125="N","N",IF(OR((J125+Constants!D$14)&gt;Constants!F$6,(J125-Constants!D$14)&lt;Constants!E$6),"Y","Good"))</f>
        <v>N</v>
      </c>
      <c r="U125" t="str">
        <f>IF(R125="N","N",IF(OR((J125+Constants!D$14)&gt;Constants!F$7,(J125-Constants!D$14)&lt;Constants!E$7),"Y","Good"))</f>
        <v>Good</v>
      </c>
      <c r="W125">
        <f>J125/2+Constants!D$9-Constants!D$10</f>
        <v>0.37</v>
      </c>
      <c r="X125">
        <f>H125/2+Constants!D$9-Constants!D$11</f>
        <v>0.34799999999999998</v>
      </c>
      <c r="Z125">
        <f t="shared" si="6"/>
        <v>80.000000000000014</v>
      </c>
      <c r="AA125">
        <f t="shared" si="7"/>
        <v>57.999999999999993</v>
      </c>
      <c r="AC125" s="24"/>
      <c r="AD125" s="11"/>
      <c r="AF125" s="24"/>
      <c r="AG125" s="11"/>
    </row>
    <row r="126" spans="1:33" x14ac:dyDescent="0.25">
      <c r="A126" t="s">
        <v>59</v>
      </c>
      <c r="B126" t="s">
        <v>117</v>
      </c>
      <c r="C126" t="s">
        <v>119</v>
      </c>
      <c r="E126">
        <v>2</v>
      </c>
      <c r="F126" t="s">
        <v>95</v>
      </c>
      <c r="H126">
        <v>0.55300000000000005</v>
      </c>
      <c r="I126">
        <v>0.54200000000000004</v>
      </c>
      <c r="J126">
        <v>0.55300000000000005</v>
      </c>
      <c r="L126">
        <v>0.436</v>
      </c>
      <c r="M126">
        <v>0.42699999999999999</v>
      </c>
      <c r="N126">
        <v>0.436</v>
      </c>
      <c r="P126" t="str">
        <f>IF(AND(J126&lt;=Constants!F$5,J126&gt;=Constants!E$5),"Y","N")</f>
        <v>N</v>
      </c>
      <c r="Q126" t="str">
        <f>IF(AND(J126&lt;=Constants!F$6,J126&gt;=Constants!E$6),"Y","N")</f>
        <v>Y</v>
      </c>
      <c r="R126" t="str">
        <f>IF(AND(J126&lt;=Constants!F$7,J126&gt;=Constants!E$7),"Y","N")</f>
        <v>Y</v>
      </c>
      <c r="S126" t="str">
        <f>IF(P126="N","N",IF(OR((J126+Constants!D$14)&gt;Constants!F$5,(J126-Constants!D$14)&lt;Constants!E$5),"Y","Good"))</f>
        <v>N</v>
      </c>
      <c r="T126" t="str">
        <f>IF(Q126="N","N",IF(OR((J126+Constants!D$14)&gt;Constants!F$6,(J126-Constants!D$14)&lt;Constants!E$6),"Y","Good"))</f>
        <v>Y</v>
      </c>
      <c r="U126" t="str">
        <f>IF(R126="N","N",IF(OR((J126+Constants!D$14)&gt;Constants!F$7,(J126-Constants!D$14)&lt;Constants!E$7),"Y","Good"))</f>
        <v>Good</v>
      </c>
      <c r="W126">
        <f>J126/2+Constants!D$9-Constants!D$10</f>
        <v>0.37450000000000006</v>
      </c>
      <c r="X126">
        <f>H126/2+Constants!D$9-Constants!D$11</f>
        <v>0.35250000000000004</v>
      </c>
      <c r="Z126">
        <f t="shared" si="6"/>
        <v>84.500000000000071</v>
      </c>
      <c r="AA126">
        <f t="shared" si="7"/>
        <v>62.500000000000057</v>
      </c>
      <c r="AC126" s="24"/>
      <c r="AD126" s="11"/>
      <c r="AF126" s="24"/>
      <c r="AG126" s="11"/>
    </row>
    <row r="127" spans="1:33" x14ac:dyDescent="0.25">
      <c r="A127" t="s">
        <v>59</v>
      </c>
      <c r="B127" t="s">
        <v>136</v>
      </c>
      <c r="C127" t="s">
        <v>137</v>
      </c>
      <c r="E127">
        <v>2</v>
      </c>
      <c r="F127" t="s">
        <v>65</v>
      </c>
      <c r="H127">
        <v>0.57799999999999996</v>
      </c>
      <c r="I127">
        <v>0.56299999999999994</v>
      </c>
      <c r="J127">
        <v>0.56299999999999994</v>
      </c>
      <c r="L127">
        <v>0.46800000000000003</v>
      </c>
      <c r="M127">
        <v>0.434</v>
      </c>
      <c r="N127">
        <v>0.434</v>
      </c>
      <c r="P127" t="str">
        <f>IF(AND(J127&lt;=Constants!F$5,J127&gt;=Constants!E$5),"Y","N")</f>
        <v>Y</v>
      </c>
      <c r="Q127" t="str">
        <f>IF(AND(J127&lt;=Constants!F$6,J127&gt;=Constants!E$6),"Y","N")</f>
        <v>Y</v>
      </c>
      <c r="R127" t="str">
        <f>IF(AND(J127&lt;=Constants!F$7,J127&gt;=Constants!E$7),"Y","N")</f>
        <v>Y</v>
      </c>
      <c r="S127" t="str">
        <f>IF(P127="N","N",IF(OR((J127+Constants!D$14)&gt;Constants!F$5,(J127-Constants!D$14)&lt;Constants!E$5),"Y","Good"))</f>
        <v>Y</v>
      </c>
      <c r="T127" t="str">
        <f>IF(Q127="N","N",IF(OR((J127+Constants!D$14)&gt;Constants!F$6,(J127-Constants!D$14)&lt;Constants!E$6),"Y","Good"))</f>
        <v>Good</v>
      </c>
      <c r="U127" t="str">
        <f>IF(R127="N","N",IF(OR((J127+Constants!D$14)&gt;Constants!F$7,(J127-Constants!D$14)&lt;Constants!E$7),"Y","Good"))</f>
        <v>Good</v>
      </c>
      <c r="W127">
        <f>J127/2+Constants!D$9-Constants!D$10</f>
        <v>0.37949999999999995</v>
      </c>
      <c r="X127">
        <f>H127/2+Constants!D$9-Constants!D$11</f>
        <v>0.36499999999999999</v>
      </c>
      <c r="Z127">
        <f t="shared" si="6"/>
        <v>89.499999999999972</v>
      </c>
      <c r="AA127">
        <f t="shared" si="7"/>
        <v>75.000000000000014</v>
      </c>
      <c r="AC127" s="24"/>
      <c r="AD127" s="11"/>
      <c r="AF127" s="24"/>
      <c r="AG127" s="11"/>
    </row>
    <row r="128" spans="1:33" x14ac:dyDescent="0.25">
      <c r="A128" t="s">
        <v>59</v>
      </c>
      <c r="B128" t="s">
        <v>136</v>
      </c>
      <c r="C128" t="s">
        <v>138</v>
      </c>
      <c r="E128">
        <v>2</v>
      </c>
      <c r="F128" t="s">
        <v>65</v>
      </c>
      <c r="H128">
        <v>0.56399999999999995</v>
      </c>
      <c r="I128">
        <v>0.55500000000000005</v>
      </c>
      <c r="J128">
        <v>0.55500000000000005</v>
      </c>
      <c r="L128">
        <v>0.44900000000000001</v>
      </c>
      <c r="M128">
        <v>0.42899999999999999</v>
      </c>
      <c r="N128">
        <v>0.42899999999999999</v>
      </c>
      <c r="P128" t="str">
        <f>IF(AND(J128&lt;=Constants!F$5,J128&gt;=Constants!E$5),"Y","N")</f>
        <v>N</v>
      </c>
      <c r="Q128" t="str">
        <f>IF(AND(J128&lt;=Constants!F$6,J128&gt;=Constants!E$6),"Y","N")</f>
        <v>Y</v>
      </c>
      <c r="R128" t="str">
        <f>IF(AND(J128&lt;=Constants!F$7,J128&gt;=Constants!E$7),"Y","N")</f>
        <v>Y</v>
      </c>
      <c r="S128" t="str">
        <f>IF(P128="N","N",IF(OR((J128+Constants!D$14)&gt;Constants!F$5,(J128-Constants!D$14)&lt;Constants!E$5),"Y","Good"))</f>
        <v>N</v>
      </c>
      <c r="T128" t="str">
        <f>IF(Q128="N","N",IF(OR((J128+Constants!D$14)&gt;Constants!F$6,(J128-Constants!D$14)&lt;Constants!E$6),"Y","Good"))</f>
        <v>Good</v>
      </c>
      <c r="U128" t="str">
        <f>IF(R128="N","N",IF(OR((J128+Constants!D$14)&gt;Constants!F$7,(J128-Constants!D$14)&lt;Constants!E$7),"Y","Good"))</f>
        <v>Good</v>
      </c>
      <c r="W128">
        <f>J128/2+Constants!D$9-Constants!D$10</f>
        <v>0.37550000000000006</v>
      </c>
      <c r="X128">
        <f>H128/2+Constants!D$9-Constants!D$11</f>
        <v>0.35799999999999998</v>
      </c>
      <c r="Z128">
        <f t="shared" si="6"/>
        <v>85.500000000000071</v>
      </c>
      <c r="AA128">
        <f t="shared" si="7"/>
        <v>68</v>
      </c>
      <c r="AC128" s="24"/>
      <c r="AD128" s="11"/>
      <c r="AF128" s="24"/>
      <c r="AG128" s="11"/>
    </row>
    <row r="129" spans="1:33" x14ac:dyDescent="0.25">
      <c r="A129" t="s">
        <v>59</v>
      </c>
      <c r="B129" t="s">
        <v>136</v>
      </c>
      <c r="C129" t="s">
        <v>16</v>
      </c>
      <c r="E129">
        <v>2</v>
      </c>
      <c r="F129" t="s">
        <v>95</v>
      </c>
      <c r="H129">
        <v>0.57699999999999996</v>
      </c>
      <c r="I129">
        <v>0.56399999999999995</v>
      </c>
      <c r="J129">
        <v>0.56399999999999995</v>
      </c>
      <c r="L129">
        <v>0.45900000000000002</v>
      </c>
      <c r="M129">
        <v>0.439</v>
      </c>
      <c r="N129">
        <v>0.439</v>
      </c>
      <c r="P129" t="str">
        <f>IF(AND(J129&lt;=Constants!F$5,J129&gt;=Constants!E$5),"Y","N")</f>
        <v>Y</v>
      </c>
      <c r="Q129" t="str">
        <f>IF(AND(J129&lt;=Constants!F$6,J129&gt;=Constants!E$6),"Y","N")</f>
        <v>Y</v>
      </c>
      <c r="R129" t="str">
        <f>IF(AND(J129&lt;=Constants!F$7,J129&gt;=Constants!E$7),"Y","N")</f>
        <v>Y</v>
      </c>
      <c r="S129" t="str">
        <f>IF(P129="N","N",IF(OR((J129+Constants!D$14)&gt;Constants!F$5,(J129-Constants!D$14)&lt;Constants!E$5),"Y","Good"))</f>
        <v>Y</v>
      </c>
      <c r="T129" t="str">
        <f>IF(Q129="N","N",IF(OR((J129+Constants!D$14)&gt;Constants!F$6,(J129-Constants!D$14)&lt;Constants!E$6),"Y","Good"))</f>
        <v>Good</v>
      </c>
      <c r="U129" t="str">
        <f>IF(R129="N","N",IF(OR((J129+Constants!D$14)&gt;Constants!F$7,(J129-Constants!D$14)&lt;Constants!E$7),"Y","Good"))</f>
        <v>Good</v>
      </c>
      <c r="W129">
        <f>J129/2+Constants!D$9-Constants!D$10</f>
        <v>0.38</v>
      </c>
      <c r="X129">
        <f>H129/2+Constants!D$9-Constants!D$11</f>
        <v>0.36449999999999994</v>
      </c>
      <c r="Z129">
        <f t="shared" si="6"/>
        <v>90.000000000000028</v>
      </c>
      <c r="AA129">
        <f t="shared" si="7"/>
        <v>74.499999999999957</v>
      </c>
      <c r="AC129" s="24"/>
      <c r="AD129" s="11"/>
      <c r="AF129" s="24"/>
      <c r="AG129" s="11"/>
    </row>
    <row r="130" spans="1:33" x14ac:dyDescent="0.25">
      <c r="A130" t="s">
        <v>59</v>
      </c>
      <c r="B130" t="s">
        <v>136</v>
      </c>
      <c r="C130" t="s">
        <v>142</v>
      </c>
      <c r="E130">
        <v>2</v>
      </c>
      <c r="F130" t="s">
        <v>65</v>
      </c>
      <c r="H130">
        <v>0.57199999999999995</v>
      </c>
      <c r="I130">
        <v>0.56200000000000006</v>
      </c>
      <c r="J130">
        <v>0.56200000000000006</v>
      </c>
      <c r="L130">
        <v>0.46</v>
      </c>
      <c r="M130">
        <v>0.443</v>
      </c>
      <c r="N130">
        <v>0.443</v>
      </c>
      <c r="P130" t="str">
        <f>IF(AND(J130&lt;=Constants!F$5,J130&gt;=Constants!E$5),"Y","N")</f>
        <v>Y</v>
      </c>
      <c r="Q130" t="str">
        <f>IF(AND(J130&lt;=Constants!F$6,J130&gt;=Constants!E$6),"Y","N")</f>
        <v>Y</v>
      </c>
      <c r="R130" t="str">
        <f>IF(AND(J130&lt;=Constants!F$7,J130&gt;=Constants!E$7),"Y","N")</f>
        <v>Y</v>
      </c>
      <c r="S130" t="str">
        <f>IF(P130="N","N",IF(OR((J130+Constants!D$14)&gt;Constants!F$5,(J130-Constants!D$14)&lt;Constants!E$5),"Y","Good"))</f>
        <v>Y</v>
      </c>
      <c r="T130" t="str">
        <f>IF(Q130="N","N",IF(OR((J130+Constants!D$14)&gt;Constants!F$6,(J130-Constants!D$14)&lt;Constants!E$6),"Y","Good"))</f>
        <v>Good</v>
      </c>
      <c r="U130" t="str">
        <f>IF(R130="N","N",IF(OR((J130+Constants!D$14)&gt;Constants!F$7,(J130-Constants!D$14)&lt;Constants!E$7),"Y","Good"))</f>
        <v>Good</v>
      </c>
      <c r="W130">
        <f>J130/2+Constants!D$9-Constants!D$10</f>
        <v>0.379</v>
      </c>
      <c r="X130">
        <f>H130/2+Constants!D$9-Constants!D$11</f>
        <v>0.36199999999999999</v>
      </c>
      <c r="Z130">
        <f t="shared" si="6"/>
        <v>89.000000000000028</v>
      </c>
      <c r="AA130">
        <f t="shared" si="7"/>
        <v>72.000000000000014</v>
      </c>
      <c r="AC130" s="24"/>
      <c r="AD130" s="11"/>
      <c r="AF130" s="24"/>
      <c r="AG130" s="11"/>
    </row>
    <row r="131" spans="1:33" x14ac:dyDescent="0.25">
      <c r="A131" t="s">
        <v>59</v>
      </c>
      <c r="B131" t="s">
        <v>136</v>
      </c>
      <c r="C131" t="s">
        <v>143</v>
      </c>
      <c r="E131">
        <v>2</v>
      </c>
      <c r="F131" t="s">
        <v>65</v>
      </c>
      <c r="H131">
        <v>0.54900000000000004</v>
      </c>
      <c r="I131">
        <v>0.53500000000000003</v>
      </c>
      <c r="J131">
        <v>0.54900000000000004</v>
      </c>
      <c r="L131">
        <v>0.43</v>
      </c>
      <c r="M131">
        <v>0.42499999999999999</v>
      </c>
      <c r="N131">
        <v>0.43</v>
      </c>
      <c r="P131" t="str">
        <f>IF(AND(J131&lt;=Constants!F$5,J131&gt;=Constants!E$5),"Y","N")</f>
        <v>N</v>
      </c>
      <c r="Q131" t="str">
        <f>IF(AND(J131&lt;=Constants!F$6,J131&gt;=Constants!E$6),"Y","N")</f>
        <v>N</v>
      </c>
      <c r="R131" t="str">
        <f>IF(AND(J131&lt;=Constants!F$7,J131&gt;=Constants!E$7),"Y","N")</f>
        <v>Y</v>
      </c>
      <c r="S131" t="str">
        <f>IF(P131="N","N",IF(OR((J131+Constants!D$14)&gt;Constants!F$5,(J131-Constants!D$14)&lt;Constants!E$5),"Y","Good"))</f>
        <v>N</v>
      </c>
      <c r="T131" t="str">
        <f>IF(Q131="N","N",IF(OR((J131+Constants!D$14)&gt;Constants!F$6,(J131-Constants!D$14)&lt;Constants!E$6),"Y","Good"))</f>
        <v>N</v>
      </c>
      <c r="U131" t="str">
        <f>IF(R131="N","N",IF(OR((J131+Constants!D$14)&gt;Constants!F$7,(J131-Constants!D$14)&lt;Constants!E$7),"Y","Good"))</f>
        <v>Good</v>
      </c>
      <c r="W131">
        <f>J131/2+Constants!D$9-Constants!D$10</f>
        <v>0.37250000000000005</v>
      </c>
      <c r="X131">
        <f>H131/2+Constants!D$9-Constants!D$11</f>
        <v>0.35050000000000003</v>
      </c>
      <c r="Z131">
        <f t="shared" si="6"/>
        <v>82.500000000000071</v>
      </c>
      <c r="AA131">
        <f t="shared" si="7"/>
        <v>60.500000000000057</v>
      </c>
      <c r="AC131" s="24"/>
      <c r="AD131" s="11"/>
      <c r="AF131" s="24"/>
      <c r="AG131" s="11"/>
    </row>
    <row r="132" spans="1:33" x14ac:dyDescent="0.25">
      <c r="A132" t="s">
        <v>170</v>
      </c>
      <c r="C132" t="s">
        <v>171</v>
      </c>
      <c r="E132" s="47">
        <v>3</v>
      </c>
      <c r="F132" t="s">
        <v>65</v>
      </c>
      <c r="H132" s="48">
        <v>0.54500000000000004</v>
      </c>
      <c r="I132" s="48">
        <v>0.52500000000000002</v>
      </c>
      <c r="J132" s="48">
        <v>0.54500000000000004</v>
      </c>
      <c r="L132" s="48"/>
      <c r="M132" s="48"/>
      <c r="N132" s="48"/>
      <c r="P132" t="str">
        <f>IF(AND(J132&lt;=Constants!F$5,J132&gt;=Constants!E$5),"Y","N")</f>
        <v>N</v>
      </c>
      <c r="Q132" t="str">
        <f>IF(AND(J132&lt;=Constants!F$6,J132&gt;=Constants!E$6),"Y","N")</f>
        <v>N</v>
      </c>
      <c r="R132" t="str">
        <f>IF(AND(J132&lt;=Constants!F$7,J132&gt;=Constants!E$7),"Y","N")</f>
        <v>Y</v>
      </c>
      <c r="S132" t="str">
        <f>IF(P132="N","N",IF(OR((J132+Constants!D$14)&gt;Constants!F$5,(J132-Constants!D$14)&lt;Constants!E$5),"Y","Good"))</f>
        <v>N</v>
      </c>
      <c r="T132" t="str">
        <f>IF(Q132="N","N",IF(OR((J132+Constants!D$14)&gt;Constants!F$6,(J132-Constants!D$14)&lt;Constants!E$6),"Y","Good"))</f>
        <v>N</v>
      </c>
      <c r="U132" t="str">
        <f>IF(R132="N","N",IF(OR((J132+Constants!D$14)&gt;Constants!F$7,(J132-Constants!D$14)&lt;Constants!E$7),"Y","Good"))</f>
        <v>Good</v>
      </c>
      <c r="W132">
        <f>J132/2+Constants!D$9-Constants!D$10</f>
        <v>0.37050000000000005</v>
      </c>
      <c r="X132">
        <f>H132/2+Constants!D$9-Constants!D$11</f>
        <v>0.34850000000000003</v>
      </c>
      <c r="Z132">
        <f t="shared" si="6"/>
        <v>80.500000000000071</v>
      </c>
      <c r="AA132">
        <f t="shared" si="7"/>
        <v>58.50000000000005</v>
      </c>
      <c r="AC132" s="24"/>
      <c r="AD132" s="11"/>
      <c r="AF132" s="24"/>
      <c r="AG132" s="11"/>
    </row>
    <row r="133" spans="1:33" x14ac:dyDescent="0.25">
      <c r="A133" t="s">
        <v>170</v>
      </c>
      <c r="C133" t="s">
        <v>172</v>
      </c>
      <c r="E133" s="47">
        <v>3</v>
      </c>
      <c r="F133" t="s">
        <v>65</v>
      </c>
      <c r="H133" s="48">
        <v>0.55700000000000005</v>
      </c>
      <c r="I133" s="48">
        <v>0.53100000000000003</v>
      </c>
      <c r="J133" s="48">
        <v>0.53100000000000003</v>
      </c>
      <c r="L133" s="48"/>
      <c r="M133" s="48"/>
      <c r="N133" s="48"/>
      <c r="P133" t="str">
        <f>IF(AND(J133&lt;=Constants!F$5,J133&gt;=Constants!E$5),"Y","N")</f>
        <v>N</v>
      </c>
      <c r="Q133" t="str">
        <f>IF(AND(J133&lt;=Constants!F$6,J133&gt;=Constants!E$6),"Y","N")</f>
        <v>N</v>
      </c>
      <c r="R133" t="str">
        <f>IF(AND(J133&lt;=Constants!F$7,J133&gt;=Constants!E$7),"Y","N")</f>
        <v>N</v>
      </c>
      <c r="S133" t="str">
        <f>IF(P133="N","N",IF(OR((J133+Constants!D$14)&gt;Constants!F$5,(J133-Constants!D$14)&lt;Constants!E$5),"Y","Good"))</f>
        <v>N</v>
      </c>
      <c r="T133" t="str">
        <f>IF(Q133="N","N",IF(OR((J133+Constants!D$14)&gt;Constants!F$6,(J133-Constants!D$14)&lt;Constants!E$6),"Y","Good"))</f>
        <v>N</v>
      </c>
      <c r="U133" t="str">
        <f>IF(R133="N","N",IF(OR((J133+Constants!D$14)&gt;Constants!F$7,(J133-Constants!D$14)&lt;Constants!E$7),"Y","Good"))</f>
        <v>N</v>
      </c>
      <c r="W133">
        <f>J133/2+Constants!D$9-Constants!D$10</f>
        <v>0.36350000000000005</v>
      </c>
      <c r="X133">
        <f>H133/2+Constants!D$9-Constants!D$11</f>
        <v>0.35450000000000004</v>
      </c>
      <c r="Z133">
        <f t="shared" si="6"/>
        <v>73.500000000000071</v>
      </c>
      <c r="AA133">
        <f t="shared" si="7"/>
        <v>64.500000000000057</v>
      </c>
      <c r="AC133" s="24"/>
      <c r="AD133" s="11"/>
      <c r="AF133" s="24"/>
      <c r="AG133" s="11"/>
    </row>
    <row r="134" spans="1:33" x14ac:dyDescent="0.25">
      <c r="A134" t="s">
        <v>173</v>
      </c>
      <c r="C134" t="s">
        <v>87</v>
      </c>
      <c r="E134" s="47">
        <v>2</v>
      </c>
      <c r="F134" t="s">
        <v>65</v>
      </c>
      <c r="H134" s="48">
        <v>0.57499999999999996</v>
      </c>
      <c r="I134" s="48">
        <v>0.53500000000000003</v>
      </c>
      <c r="J134" s="48">
        <v>0.53500000000000003</v>
      </c>
      <c r="L134" s="48">
        <v>0.46700000000000003</v>
      </c>
      <c r="M134" s="48">
        <v>0.435</v>
      </c>
      <c r="N134" s="48">
        <v>0.435</v>
      </c>
      <c r="P134" t="str">
        <f>IF(AND(J134&lt;=Constants!F$5,J134&gt;=Constants!E$5),"Y","N")</f>
        <v>N</v>
      </c>
      <c r="Q134" t="str">
        <f>IF(AND(J134&lt;=Constants!F$6,J134&gt;=Constants!E$6),"Y","N")</f>
        <v>N</v>
      </c>
      <c r="R134" t="str">
        <f>IF(AND(J134&lt;=Constants!F$7,J134&gt;=Constants!E$7),"Y","N")</f>
        <v>N</v>
      </c>
      <c r="S134" t="str">
        <f>IF(P134="N","N",IF(OR((J134+Constants!D$14)&gt;Constants!F$5,(J134-Constants!D$14)&lt;Constants!E$5),"Y","Good"))</f>
        <v>N</v>
      </c>
      <c r="T134" t="str">
        <f>IF(Q134="N","N",IF(OR((J134+Constants!D$14)&gt;Constants!F$6,(J134-Constants!D$14)&lt;Constants!E$6),"Y","Good"))</f>
        <v>N</v>
      </c>
      <c r="U134" t="str">
        <f>IF(R134="N","N",IF(OR((J134+Constants!D$14)&gt;Constants!F$7,(J134-Constants!D$14)&lt;Constants!E$7),"Y","Good"))</f>
        <v>N</v>
      </c>
      <c r="W134">
        <f>J134/2+Constants!D$9-Constants!D$10</f>
        <v>0.36550000000000005</v>
      </c>
      <c r="X134">
        <f>H134/2+Constants!D$9-Constants!D$11</f>
        <v>0.36349999999999993</v>
      </c>
      <c r="Z134">
        <f t="shared" si="6"/>
        <v>75.500000000000071</v>
      </c>
      <c r="AA134">
        <f t="shared" si="7"/>
        <v>73.499999999999957</v>
      </c>
      <c r="AC134" s="24"/>
      <c r="AD134" s="11"/>
      <c r="AF134" s="24"/>
      <c r="AG134" s="11"/>
    </row>
    <row r="135" spans="1:33" x14ac:dyDescent="0.25">
      <c r="A135" t="s">
        <v>173</v>
      </c>
      <c r="C135" t="s">
        <v>174</v>
      </c>
      <c r="E135" s="47">
        <v>2</v>
      </c>
      <c r="F135" t="s">
        <v>65</v>
      </c>
      <c r="H135" s="48">
        <v>0.56000000000000005</v>
      </c>
      <c r="I135" s="48">
        <v>0.55300000000000005</v>
      </c>
      <c r="J135" s="48">
        <v>0.55300000000000005</v>
      </c>
      <c r="L135" s="48">
        <v>0.45300000000000001</v>
      </c>
      <c r="M135" s="48">
        <v>0.441</v>
      </c>
      <c r="N135" s="48">
        <v>0.441</v>
      </c>
      <c r="P135" t="str">
        <f>IF(AND(J135&lt;=Constants!F$5,J135&gt;=Constants!E$5),"Y","N")</f>
        <v>N</v>
      </c>
      <c r="Q135" t="str">
        <f>IF(AND(J135&lt;=Constants!F$6,J135&gt;=Constants!E$6),"Y","N")</f>
        <v>Y</v>
      </c>
      <c r="R135" t="str">
        <f>IF(AND(J135&lt;=Constants!F$7,J135&gt;=Constants!E$7),"Y","N")</f>
        <v>Y</v>
      </c>
      <c r="S135" t="str">
        <f>IF(P135="N","N",IF(OR((J135+Constants!D$14)&gt;Constants!F$5,(J135-Constants!D$14)&lt;Constants!E$5),"Y","Good"))</f>
        <v>N</v>
      </c>
      <c r="T135" t="str">
        <f>IF(Q135="N","N",IF(OR((J135+Constants!D$14)&gt;Constants!F$6,(J135-Constants!D$14)&lt;Constants!E$6),"Y","Good"))</f>
        <v>Y</v>
      </c>
      <c r="U135" t="str">
        <f>IF(R135="N","N",IF(OR((J135+Constants!D$14)&gt;Constants!F$7,(J135-Constants!D$14)&lt;Constants!E$7),"Y","Good"))</f>
        <v>Good</v>
      </c>
      <c r="W135">
        <f>J135/2+Constants!D$9-Constants!D$10</f>
        <v>0.37450000000000006</v>
      </c>
      <c r="X135">
        <f>H135/2+Constants!D$9-Constants!D$11</f>
        <v>0.35599999999999998</v>
      </c>
      <c r="Z135">
        <f t="shared" si="6"/>
        <v>84.500000000000071</v>
      </c>
      <c r="AA135">
        <f t="shared" si="7"/>
        <v>66</v>
      </c>
      <c r="AC135" s="24"/>
      <c r="AD135" s="11"/>
      <c r="AF135" s="24"/>
      <c r="AG135" s="11"/>
    </row>
    <row r="136" spans="1:33" x14ac:dyDescent="0.25">
      <c r="A136" t="s">
        <v>173</v>
      </c>
      <c r="C136" t="s">
        <v>82</v>
      </c>
      <c r="E136" s="47">
        <v>3</v>
      </c>
      <c r="F136" t="s">
        <v>65</v>
      </c>
      <c r="H136" s="48">
        <v>0.56399999999999995</v>
      </c>
      <c r="I136" s="48">
        <v>0.56299999999999994</v>
      </c>
      <c r="J136" s="48">
        <v>0.56299999999999994</v>
      </c>
      <c r="L136" s="48">
        <v>0.47499999999999998</v>
      </c>
      <c r="M136" s="48">
        <v>0.44800000000000001</v>
      </c>
      <c r="N136" s="48">
        <v>0.44800000000000001</v>
      </c>
      <c r="P136" t="str">
        <f>IF(AND(J136&lt;=Constants!F$5,J136&gt;=Constants!E$5),"Y","N")</f>
        <v>Y</v>
      </c>
      <c r="Q136" t="str">
        <f>IF(AND(J136&lt;=Constants!F$6,J136&gt;=Constants!E$6),"Y","N")</f>
        <v>Y</v>
      </c>
      <c r="R136" t="str">
        <f>IF(AND(J136&lt;=Constants!F$7,J136&gt;=Constants!E$7),"Y","N")</f>
        <v>Y</v>
      </c>
      <c r="S136" t="str">
        <f>IF(P136="N","N",IF(OR((J136+Constants!D$14)&gt;Constants!F$5,(J136-Constants!D$14)&lt;Constants!E$5),"Y","Good"))</f>
        <v>Y</v>
      </c>
      <c r="T136" t="str">
        <f>IF(Q136="N","N",IF(OR((J136+Constants!D$14)&gt;Constants!F$6,(J136-Constants!D$14)&lt;Constants!E$6),"Y","Good"))</f>
        <v>Good</v>
      </c>
      <c r="U136" t="str">
        <f>IF(R136="N","N",IF(OR((J136+Constants!D$14)&gt;Constants!F$7,(J136-Constants!D$14)&lt;Constants!E$7),"Y","Good"))</f>
        <v>Good</v>
      </c>
      <c r="W136">
        <f>J136/2+Constants!D$9-Constants!D$10</f>
        <v>0.37949999999999995</v>
      </c>
      <c r="X136">
        <f>H136/2+Constants!D$9-Constants!D$11</f>
        <v>0.35799999999999998</v>
      </c>
      <c r="Z136">
        <f t="shared" si="6"/>
        <v>89.499999999999972</v>
      </c>
      <c r="AA136">
        <f t="shared" si="7"/>
        <v>68</v>
      </c>
      <c r="AC136" s="24"/>
      <c r="AD136" s="11"/>
      <c r="AF136" s="24"/>
      <c r="AG136" s="11"/>
    </row>
    <row r="137" spans="1:33" x14ac:dyDescent="0.25">
      <c r="A137" t="s">
        <v>173</v>
      </c>
      <c r="C137" t="s">
        <v>79</v>
      </c>
      <c r="E137" s="47">
        <v>2</v>
      </c>
      <c r="F137" t="s">
        <v>65</v>
      </c>
      <c r="H137" s="48">
        <v>0.56000000000000005</v>
      </c>
      <c r="I137" s="48">
        <v>0.54700000000000004</v>
      </c>
      <c r="J137" s="48">
        <v>0.56000000000000005</v>
      </c>
      <c r="L137" s="48">
        <v>0.46700000000000003</v>
      </c>
      <c r="M137" s="48">
        <v>0.442</v>
      </c>
      <c r="N137" s="48">
        <v>0.442</v>
      </c>
      <c r="P137" t="str">
        <f>IF(AND(J137&lt;=Constants!F$5,J137&gt;=Constants!E$5),"Y","N")</f>
        <v>Y</v>
      </c>
      <c r="Q137" t="str">
        <f>IF(AND(J137&lt;=Constants!F$6,J137&gt;=Constants!E$6),"Y","N")</f>
        <v>Y</v>
      </c>
      <c r="R137" t="str">
        <f>IF(AND(J137&lt;=Constants!F$7,J137&gt;=Constants!E$7),"Y","N")</f>
        <v>Y</v>
      </c>
      <c r="S137" t="str">
        <f>IF(P137="N","N",IF(OR((J137+Constants!D$14)&gt;Constants!F$5,(J137-Constants!D$14)&lt;Constants!E$5),"Y","Good"))</f>
        <v>Y</v>
      </c>
      <c r="T137" t="str">
        <f>IF(Q137="N","N",IF(OR((J137+Constants!D$14)&gt;Constants!F$6,(J137-Constants!D$14)&lt;Constants!E$6),"Y","Good"))</f>
        <v>Good</v>
      </c>
      <c r="U137" t="str">
        <f>IF(R137="N","N",IF(OR((J137+Constants!D$14)&gt;Constants!F$7,(J137-Constants!D$14)&lt;Constants!E$7),"Y","Good"))</f>
        <v>Good</v>
      </c>
      <c r="W137">
        <f>J137/2+Constants!D$9-Constants!D$10</f>
        <v>0.378</v>
      </c>
      <c r="X137">
        <f>H137/2+Constants!D$9-Constants!D$11</f>
        <v>0.35599999999999998</v>
      </c>
      <c r="Z137">
        <f t="shared" si="6"/>
        <v>88.000000000000028</v>
      </c>
      <c r="AA137">
        <f t="shared" si="7"/>
        <v>66</v>
      </c>
      <c r="AC137" s="24"/>
      <c r="AD137" s="11"/>
      <c r="AF137" s="24"/>
      <c r="AG137" s="11"/>
    </row>
    <row r="138" spans="1:33" x14ac:dyDescent="0.25">
      <c r="A138" t="s">
        <v>173</v>
      </c>
      <c r="C138" t="s">
        <v>175</v>
      </c>
      <c r="E138" s="47">
        <v>2</v>
      </c>
      <c r="F138" t="s">
        <v>95</v>
      </c>
      <c r="H138" s="48">
        <v>0.56399999999999995</v>
      </c>
      <c r="I138" s="48">
        <v>0.55800000000000005</v>
      </c>
      <c r="J138" s="48">
        <v>0.55800000000000005</v>
      </c>
      <c r="L138" s="48">
        <v>0.45600000000000002</v>
      </c>
      <c r="M138" s="48">
        <v>0.44500000000000001</v>
      </c>
      <c r="N138" s="48">
        <v>0.44500000000000001</v>
      </c>
      <c r="P138" t="str">
        <f>IF(AND(J138&lt;=Constants!F$5,J138&gt;=Constants!E$5),"Y","N")</f>
        <v>N</v>
      </c>
      <c r="Q138" t="str">
        <f>IF(AND(J138&lt;=Constants!F$6,J138&gt;=Constants!E$6),"Y","N")</f>
        <v>Y</v>
      </c>
      <c r="R138" t="str">
        <f>IF(AND(J138&lt;=Constants!F$7,J138&gt;=Constants!E$7),"Y","N")</f>
        <v>Y</v>
      </c>
      <c r="S138" t="str">
        <f>IF(P138="N","N",IF(OR((J138+Constants!D$14)&gt;Constants!F$5,(J138-Constants!D$14)&lt;Constants!E$5),"Y","Good"))</f>
        <v>N</v>
      </c>
      <c r="T138" t="str">
        <f>IF(Q138="N","N",IF(OR((J138+Constants!D$14)&gt;Constants!F$6,(J138-Constants!D$14)&lt;Constants!E$6),"Y","Good"))</f>
        <v>Good</v>
      </c>
      <c r="U138" t="str">
        <f>IF(R138="N","N",IF(OR((J138+Constants!D$14)&gt;Constants!F$7,(J138-Constants!D$14)&lt;Constants!E$7),"Y","Good"))</f>
        <v>Good</v>
      </c>
      <c r="W138">
        <f>J138/2+Constants!D$9-Constants!D$10</f>
        <v>0.377</v>
      </c>
      <c r="X138">
        <f>H138/2+Constants!D$9-Constants!D$11</f>
        <v>0.35799999999999998</v>
      </c>
      <c r="Z138">
        <f t="shared" si="6"/>
        <v>87.000000000000028</v>
      </c>
      <c r="AA138">
        <f t="shared" si="7"/>
        <v>68</v>
      </c>
      <c r="AC138" s="24"/>
      <c r="AD138" s="11"/>
      <c r="AF138" s="24"/>
      <c r="AG138" s="11"/>
    </row>
    <row r="139" spans="1:33" x14ac:dyDescent="0.25">
      <c r="A139" t="s">
        <v>173</v>
      </c>
      <c r="C139" t="s">
        <v>176</v>
      </c>
      <c r="E139" s="47">
        <v>3</v>
      </c>
      <c r="F139" t="s">
        <v>65</v>
      </c>
      <c r="H139" s="48">
        <v>0.55200000000000005</v>
      </c>
      <c r="I139" s="48">
        <v>0.53500000000000003</v>
      </c>
      <c r="J139" s="48">
        <v>0.55200000000000005</v>
      </c>
      <c r="L139" s="48">
        <v>0.44</v>
      </c>
      <c r="M139" s="48">
        <v>0.438</v>
      </c>
      <c r="N139" s="48">
        <v>0.438</v>
      </c>
      <c r="P139" t="str">
        <f>IF(AND(J139&lt;=Constants!F$5,J139&gt;=Constants!E$5),"Y","N")</f>
        <v>N</v>
      </c>
      <c r="Q139" t="str">
        <f>IF(AND(J139&lt;=Constants!F$6,J139&gt;=Constants!E$6),"Y","N")</f>
        <v>Y</v>
      </c>
      <c r="R139" t="str">
        <f>IF(AND(J139&lt;=Constants!F$7,J139&gt;=Constants!E$7),"Y","N")</f>
        <v>Y</v>
      </c>
      <c r="S139" t="str">
        <f>IF(P139="N","N",IF(OR((J139+Constants!D$14)&gt;Constants!F$5,(J139-Constants!D$14)&lt;Constants!E$5),"Y","Good"))</f>
        <v>N</v>
      </c>
      <c r="T139" t="str">
        <f>IF(Q139="N","N",IF(OR((J139+Constants!D$14)&gt;Constants!F$6,(J139-Constants!D$14)&lt;Constants!E$6),"Y","Good"))</f>
        <v>Y</v>
      </c>
      <c r="U139" t="str">
        <f>IF(R139="N","N",IF(OR((J139+Constants!D$14)&gt;Constants!F$7,(J139-Constants!D$14)&lt;Constants!E$7),"Y","Good"))</f>
        <v>Good</v>
      </c>
      <c r="W139">
        <f>J139/2+Constants!D$9-Constants!D$10</f>
        <v>0.374</v>
      </c>
      <c r="X139">
        <f>H139/2+Constants!D$9-Constants!D$11</f>
        <v>0.35199999999999998</v>
      </c>
      <c r="Z139">
        <f t="shared" si="6"/>
        <v>84.000000000000014</v>
      </c>
      <c r="AA139">
        <f t="shared" si="7"/>
        <v>62</v>
      </c>
      <c r="AC139" s="24"/>
      <c r="AD139" s="11"/>
      <c r="AF139" s="24"/>
      <c r="AG139" s="11"/>
    </row>
    <row r="140" spans="1:33" x14ac:dyDescent="0.25">
      <c r="A140" t="s">
        <v>173</v>
      </c>
      <c r="C140" t="s">
        <v>177</v>
      </c>
      <c r="E140" s="47">
        <v>3</v>
      </c>
      <c r="F140" t="s">
        <v>65</v>
      </c>
      <c r="H140" s="48">
        <v>0.56200000000000006</v>
      </c>
      <c r="I140" s="48">
        <v>0.55800000000000005</v>
      </c>
      <c r="J140" s="48">
        <v>0.55800000000000005</v>
      </c>
      <c r="L140" s="48">
        <v>0.47399999999999998</v>
      </c>
      <c r="M140" s="48">
        <v>0.44700000000000001</v>
      </c>
      <c r="N140" s="48">
        <v>0.44700000000000001</v>
      </c>
      <c r="P140" t="str">
        <f>IF(AND(J140&lt;=Constants!F$5,J140&gt;=Constants!E$5),"Y","N")</f>
        <v>N</v>
      </c>
      <c r="Q140" t="str">
        <f>IF(AND(J140&lt;=Constants!F$6,J140&gt;=Constants!E$6),"Y","N")</f>
        <v>Y</v>
      </c>
      <c r="R140" t="str">
        <f>IF(AND(J140&lt;=Constants!F$7,J140&gt;=Constants!E$7),"Y","N")</f>
        <v>Y</v>
      </c>
      <c r="S140" t="str">
        <f>IF(P140="N","N",IF(OR((J140+Constants!D$14)&gt;Constants!F$5,(J140-Constants!D$14)&lt;Constants!E$5),"Y","Good"))</f>
        <v>N</v>
      </c>
      <c r="T140" t="str">
        <f>IF(Q140="N","N",IF(OR((J140+Constants!D$14)&gt;Constants!F$6,(J140-Constants!D$14)&lt;Constants!E$6),"Y","Good"))</f>
        <v>Good</v>
      </c>
      <c r="U140" t="str">
        <f>IF(R140="N","N",IF(OR((J140+Constants!D$14)&gt;Constants!F$7,(J140-Constants!D$14)&lt;Constants!E$7),"Y","Good"))</f>
        <v>Good</v>
      </c>
      <c r="W140">
        <f>J140/2+Constants!D$9-Constants!D$10</f>
        <v>0.377</v>
      </c>
      <c r="X140">
        <f>H140/2+Constants!D$9-Constants!D$11</f>
        <v>0.35699999999999998</v>
      </c>
      <c r="Z140">
        <f t="shared" si="6"/>
        <v>87.000000000000028</v>
      </c>
      <c r="AA140">
        <f t="shared" si="7"/>
        <v>67</v>
      </c>
      <c r="AC140" s="24"/>
      <c r="AD140" s="11"/>
      <c r="AF140" s="24"/>
      <c r="AG140" s="11"/>
    </row>
    <row r="141" spans="1:33" x14ac:dyDescent="0.25">
      <c r="A141" t="s">
        <v>173</v>
      </c>
      <c r="C141" t="s">
        <v>178</v>
      </c>
      <c r="E141" s="47">
        <v>2</v>
      </c>
      <c r="F141" t="s">
        <v>65</v>
      </c>
      <c r="H141" s="48">
        <v>0.55400000000000005</v>
      </c>
      <c r="I141" s="48">
        <v>0.55000000000000004</v>
      </c>
      <c r="J141" s="48">
        <v>0.55000000000000004</v>
      </c>
      <c r="L141" s="48">
        <v>0.47299999999999998</v>
      </c>
      <c r="M141" s="48">
        <v>0.439</v>
      </c>
      <c r="N141" s="48">
        <v>0.439</v>
      </c>
      <c r="P141" t="str">
        <f>IF(AND(J141&lt;=Constants!F$5,J141&gt;=Constants!E$5),"Y","N")</f>
        <v>N</v>
      </c>
      <c r="Q141" t="str">
        <f>IF(AND(J141&lt;=Constants!F$6,J141&gt;=Constants!E$6),"Y","N")</f>
        <v>Y</v>
      </c>
      <c r="R141" t="str">
        <f>IF(AND(J141&lt;=Constants!F$7,J141&gt;=Constants!E$7),"Y","N")</f>
        <v>Y</v>
      </c>
      <c r="S141" t="str">
        <f>IF(P141="N","N",IF(OR((J141+Constants!D$14)&gt;Constants!F$5,(J141-Constants!D$14)&lt;Constants!E$5),"Y","Good"))</f>
        <v>N</v>
      </c>
      <c r="T141" t="str">
        <f>IF(Q141="N","N",IF(OR((J141+Constants!D$14)&gt;Constants!F$6,(J141-Constants!D$14)&lt;Constants!E$6),"Y","Good"))</f>
        <v>Y</v>
      </c>
      <c r="U141" t="str">
        <f>IF(R141="N","N",IF(OR((J141+Constants!D$14)&gt;Constants!F$7,(J141-Constants!D$14)&lt;Constants!E$7),"Y","Good"))</f>
        <v>Good</v>
      </c>
      <c r="W141">
        <f>J141/2+Constants!D$9-Constants!D$10</f>
        <v>0.373</v>
      </c>
      <c r="X141">
        <f>H141/2+Constants!D$9-Constants!D$11</f>
        <v>0.35299999999999998</v>
      </c>
      <c r="Z141">
        <f t="shared" si="6"/>
        <v>83.000000000000014</v>
      </c>
      <c r="AA141">
        <f t="shared" si="7"/>
        <v>63</v>
      </c>
      <c r="AC141" s="24"/>
      <c r="AD141" s="11"/>
      <c r="AF141" s="24"/>
      <c r="AG141" s="11"/>
    </row>
    <row r="142" spans="1:33" x14ac:dyDescent="0.25">
      <c r="A142" t="s">
        <v>173</v>
      </c>
      <c r="C142" t="s">
        <v>179</v>
      </c>
      <c r="E142" s="47">
        <v>3</v>
      </c>
      <c r="F142" t="s">
        <v>65</v>
      </c>
      <c r="H142" s="48">
        <v>0.57899999999999996</v>
      </c>
      <c r="I142" s="48">
        <v>0.56999999999999995</v>
      </c>
      <c r="J142" s="48">
        <v>0.56999999999999995</v>
      </c>
      <c r="L142" s="48">
        <v>0.47799999999999998</v>
      </c>
      <c r="M142" s="48">
        <v>0.43</v>
      </c>
      <c r="N142" s="48">
        <v>0.43</v>
      </c>
      <c r="P142" t="str">
        <f>IF(AND(J142&lt;=Constants!F$5,J142&gt;=Constants!E$5),"Y","N")</f>
        <v>Y</v>
      </c>
      <c r="Q142" t="str">
        <f>IF(AND(J142&lt;=Constants!F$6,J142&gt;=Constants!E$6),"Y","N")</f>
        <v>Y</v>
      </c>
      <c r="R142" t="str">
        <f>IF(AND(J142&lt;=Constants!F$7,J142&gt;=Constants!E$7),"Y","N")</f>
        <v>Y</v>
      </c>
      <c r="S142" t="str">
        <f>IF(P142="N","N",IF(OR((J142+Constants!D$14)&gt;Constants!F$5,(J142-Constants!D$14)&lt;Constants!E$5),"Y","Good"))</f>
        <v>Good</v>
      </c>
      <c r="T142" t="str">
        <f>IF(Q142="N","N",IF(OR((J142+Constants!D$14)&gt;Constants!F$6,(J142-Constants!D$14)&lt;Constants!E$6),"Y","Good"))</f>
        <v>Good</v>
      </c>
      <c r="U142" t="str">
        <f>IF(R142="N","N",IF(OR((J142+Constants!D$14)&gt;Constants!F$7,(J142-Constants!D$14)&lt;Constants!E$7),"Y","Good"))</f>
        <v>Good</v>
      </c>
      <c r="W142">
        <f>J142/2+Constants!D$9-Constants!D$10</f>
        <v>0.38300000000000001</v>
      </c>
      <c r="X142">
        <f>H142/2+Constants!D$9-Constants!D$11</f>
        <v>0.36549999999999994</v>
      </c>
      <c r="Z142">
        <f t="shared" si="6"/>
        <v>93.000000000000028</v>
      </c>
      <c r="AA142">
        <f t="shared" si="7"/>
        <v>75.499999999999957</v>
      </c>
      <c r="AC142" s="24"/>
      <c r="AD142" s="11"/>
      <c r="AF142" s="24"/>
      <c r="AG142" s="11"/>
    </row>
    <row r="143" spans="1:33" x14ac:dyDescent="0.25">
      <c r="A143" t="s">
        <v>173</v>
      </c>
      <c r="C143" t="s">
        <v>180</v>
      </c>
      <c r="E143" s="47">
        <v>2</v>
      </c>
      <c r="F143" t="s">
        <v>95</v>
      </c>
      <c r="H143" s="48">
        <v>0.55800000000000005</v>
      </c>
      <c r="I143" s="48">
        <v>0.54900000000000004</v>
      </c>
      <c r="J143" s="48">
        <v>0.55800000000000005</v>
      </c>
      <c r="L143" s="48">
        <v>0.442</v>
      </c>
      <c r="M143" s="48">
        <v>0.44</v>
      </c>
      <c r="N143" s="48">
        <v>0.442</v>
      </c>
      <c r="P143" t="str">
        <f>IF(AND(J143&lt;=Constants!F$5,J143&gt;=Constants!E$5),"Y","N")</f>
        <v>N</v>
      </c>
      <c r="Q143" t="str">
        <f>IF(AND(J143&lt;=Constants!F$6,J143&gt;=Constants!E$6),"Y","N")</f>
        <v>Y</v>
      </c>
      <c r="R143" t="str">
        <f>IF(AND(J143&lt;=Constants!F$7,J143&gt;=Constants!E$7),"Y","N")</f>
        <v>Y</v>
      </c>
      <c r="S143" t="str">
        <f>IF(P143="N","N",IF(OR((J143+Constants!D$14)&gt;Constants!F$5,(J143-Constants!D$14)&lt;Constants!E$5),"Y","Good"))</f>
        <v>N</v>
      </c>
      <c r="T143" t="str">
        <f>IF(Q143="N","N",IF(OR((J143+Constants!D$14)&gt;Constants!F$6,(J143-Constants!D$14)&lt;Constants!E$6),"Y","Good"))</f>
        <v>Good</v>
      </c>
      <c r="U143" t="str">
        <f>IF(R143="N","N",IF(OR((J143+Constants!D$14)&gt;Constants!F$7,(J143-Constants!D$14)&lt;Constants!E$7),"Y","Good"))</f>
        <v>Good</v>
      </c>
      <c r="W143">
        <f>J143/2+Constants!D$9-Constants!D$10</f>
        <v>0.377</v>
      </c>
      <c r="X143">
        <f>H143/2+Constants!D$9-Constants!D$11</f>
        <v>0.35499999999999998</v>
      </c>
      <c r="Z143">
        <f t="shared" si="6"/>
        <v>87.000000000000028</v>
      </c>
      <c r="AA143">
        <f t="shared" si="7"/>
        <v>65</v>
      </c>
      <c r="AC143" s="24"/>
      <c r="AD143" s="11"/>
      <c r="AF143" s="24"/>
      <c r="AG143" s="11"/>
    </row>
    <row r="144" spans="1:33" x14ac:dyDescent="0.25">
      <c r="A144" t="s">
        <v>173</v>
      </c>
      <c r="C144" t="s">
        <v>181</v>
      </c>
      <c r="E144" s="47">
        <v>2</v>
      </c>
      <c r="F144" t="s">
        <v>95</v>
      </c>
      <c r="H144">
        <v>0.55700000000000005</v>
      </c>
      <c r="I144" s="48">
        <v>0.54700000000000004</v>
      </c>
      <c r="J144" s="48">
        <v>0.54700000000000004</v>
      </c>
      <c r="L144" s="48">
        <v>0.44700000000000001</v>
      </c>
      <c r="M144" s="48">
        <v>0.441</v>
      </c>
      <c r="N144" s="48">
        <v>0.441</v>
      </c>
      <c r="P144" t="str">
        <f>IF(AND(J144&lt;=Constants!F$5,J144&gt;=Constants!E$5),"Y","N")</f>
        <v>N</v>
      </c>
      <c r="Q144" t="str">
        <f>IF(AND(J144&lt;=Constants!F$6,J144&gt;=Constants!E$6),"Y","N")</f>
        <v>N</v>
      </c>
      <c r="R144" t="str">
        <f>IF(AND(J144&lt;=Constants!F$7,J144&gt;=Constants!E$7),"Y","N")</f>
        <v>Y</v>
      </c>
      <c r="S144" t="str">
        <f>IF(P144="N","N",IF(OR((J144+Constants!D$14)&gt;Constants!F$5,(J144-Constants!D$14)&lt;Constants!E$5),"Y","Good"))</f>
        <v>N</v>
      </c>
      <c r="T144" t="str">
        <f>IF(Q144="N","N",IF(OR((J144+Constants!D$14)&gt;Constants!F$6,(J144-Constants!D$14)&lt;Constants!E$6),"Y","Good"))</f>
        <v>N</v>
      </c>
      <c r="U144" t="str">
        <f>IF(R144="N","N",IF(OR((J144+Constants!D$14)&gt;Constants!F$7,(J144-Constants!D$14)&lt;Constants!E$7),"Y","Good"))</f>
        <v>Good</v>
      </c>
      <c r="W144">
        <f>J144/2+Constants!D$9-Constants!D$10</f>
        <v>0.37150000000000005</v>
      </c>
      <c r="X144">
        <f>H144/2+Constants!D$9-Constants!D$11</f>
        <v>0.35450000000000004</v>
      </c>
      <c r="Z144">
        <f t="shared" si="6"/>
        <v>81.500000000000071</v>
      </c>
      <c r="AA144">
        <f t="shared" si="7"/>
        <v>64.500000000000057</v>
      </c>
      <c r="AC144" s="24"/>
      <c r="AD144" s="11"/>
      <c r="AF144" s="24"/>
      <c r="AG144" s="11"/>
    </row>
    <row r="145" spans="1:33" x14ac:dyDescent="0.25">
      <c r="A145" t="s">
        <v>173</v>
      </c>
      <c r="C145" t="s">
        <v>182</v>
      </c>
      <c r="E145" s="47">
        <v>2</v>
      </c>
      <c r="F145" t="s">
        <v>65</v>
      </c>
      <c r="H145" s="48">
        <v>0.55200000000000005</v>
      </c>
      <c r="I145" s="48">
        <v>0.54</v>
      </c>
      <c r="J145" s="48">
        <v>0.55200000000000005</v>
      </c>
      <c r="L145" s="48">
        <v>0.46300000000000002</v>
      </c>
      <c r="M145" s="48">
        <v>0.44</v>
      </c>
      <c r="N145" s="48">
        <v>0.44</v>
      </c>
      <c r="P145" t="str">
        <f>IF(AND(J145&lt;=Constants!F$5,J145&gt;=Constants!E$5),"Y","N")</f>
        <v>N</v>
      </c>
      <c r="Q145" t="str">
        <f>IF(AND(J145&lt;=Constants!F$6,J145&gt;=Constants!E$6),"Y","N")</f>
        <v>Y</v>
      </c>
      <c r="R145" t="str">
        <f>IF(AND(J145&lt;=Constants!F$7,J145&gt;=Constants!E$7),"Y","N")</f>
        <v>Y</v>
      </c>
      <c r="S145" t="str">
        <f>IF(P145="N","N",IF(OR((J145+Constants!D$14)&gt;Constants!F$5,(J145-Constants!D$14)&lt;Constants!E$5),"Y","Good"))</f>
        <v>N</v>
      </c>
      <c r="T145" t="str">
        <f>IF(Q145="N","N",IF(OR((J145+Constants!D$14)&gt;Constants!F$6,(J145-Constants!D$14)&lt;Constants!E$6),"Y","Good"))</f>
        <v>Y</v>
      </c>
      <c r="U145" t="str">
        <f>IF(R145="N","N",IF(OR((J145+Constants!D$14)&gt;Constants!F$7,(J145-Constants!D$14)&lt;Constants!E$7),"Y","Good"))</f>
        <v>Good</v>
      </c>
      <c r="W145">
        <f>J145/2+Constants!D$9-Constants!D$10</f>
        <v>0.374</v>
      </c>
      <c r="X145">
        <f>H145/2+Constants!D$9-Constants!D$11</f>
        <v>0.35199999999999998</v>
      </c>
      <c r="Z145">
        <f t="shared" si="6"/>
        <v>84.000000000000014</v>
      </c>
      <c r="AA145">
        <f t="shared" si="7"/>
        <v>62</v>
      </c>
      <c r="AC145" s="24"/>
      <c r="AD145" s="11"/>
      <c r="AF145" s="24"/>
      <c r="AG145" s="11"/>
    </row>
    <row r="146" spans="1:33" x14ac:dyDescent="0.25">
      <c r="A146" t="s">
        <v>173</v>
      </c>
      <c r="C146" t="s">
        <v>183</v>
      </c>
      <c r="E146" s="47">
        <v>3</v>
      </c>
      <c r="F146" t="s">
        <v>65</v>
      </c>
      <c r="H146" s="48">
        <v>0.55500000000000005</v>
      </c>
      <c r="I146" s="48">
        <v>0.54600000000000004</v>
      </c>
      <c r="J146" s="48">
        <v>0.55500000000000005</v>
      </c>
      <c r="L146" s="48">
        <v>0.44500000000000001</v>
      </c>
      <c r="M146" s="48">
        <v>0.442</v>
      </c>
      <c r="N146" s="48">
        <v>0.442</v>
      </c>
      <c r="P146" t="str">
        <f>IF(AND(J146&lt;=Constants!F$5,J146&gt;=Constants!E$5),"Y","N")</f>
        <v>N</v>
      </c>
      <c r="Q146" t="str">
        <f>IF(AND(J146&lt;=Constants!F$6,J146&gt;=Constants!E$6),"Y","N")</f>
        <v>Y</v>
      </c>
      <c r="R146" t="str">
        <f>IF(AND(J146&lt;=Constants!F$7,J146&gt;=Constants!E$7),"Y","N")</f>
        <v>Y</v>
      </c>
      <c r="S146" t="str">
        <f>IF(P146="N","N",IF(OR((J146+Constants!D$14)&gt;Constants!F$5,(J146-Constants!D$14)&lt;Constants!E$5),"Y","Good"))</f>
        <v>N</v>
      </c>
      <c r="T146" t="str">
        <f>IF(Q146="N","N",IF(OR((J146+Constants!D$14)&gt;Constants!F$6,(J146-Constants!D$14)&lt;Constants!E$6),"Y","Good"))</f>
        <v>Good</v>
      </c>
      <c r="U146" t="str">
        <f>IF(R146="N","N",IF(OR((J146+Constants!D$14)&gt;Constants!F$7,(J146-Constants!D$14)&lt;Constants!E$7),"Y","Good"))</f>
        <v>Good</v>
      </c>
      <c r="W146">
        <f>J146/2+Constants!D$9-Constants!D$10</f>
        <v>0.37550000000000006</v>
      </c>
      <c r="X146">
        <f>H146/2+Constants!D$9-Constants!D$11</f>
        <v>0.35350000000000004</v>
      </c>
      <c r="Z146">
        <f t="shared" si="6"/>
        <v>85.500000000000071</v>
      </c>
      <c r="AA146">
        <f t="shared" si="7"/>
        <v>63.500000000000057</v>
      </c>
      <c r="AC146" s="24"/>
      <c r="AD146" s="11"/>
      <c r="AF146" s="24"/>
      <c r="AG146" s="11"/>
    </row>
    <row r="147" spans="1:33" x14ac:dyDescent="0.25">
      <c r="A147" t="s">
        <v>173</v>
      </c>
      <c r="C147" t="s">
        <v>184</v>
      </c>
      <c r="E147" s="47">
        <v>3</v>
      </c>
      <c r="F147" t="s">
        <v>95</v>
      </c>
      <c r="H147" s="48">
        <v>0.55600000000000005</v>
      </c>
      <c r="I147" s="48">
        <v>0.55000000000000004</v>
      </c>
      <c r="J147" s="48">
        <v>0.55600000000000005</v>
      </c>
      <c r="L147" s="48">
        <v>0.443</v>
      </c>
      <c r="M147" s="48">
        <v>0.44</v>
      </c>
      <c r="N147" s="48">
        <v>0.44</v>
      </c>
      <c r="P147" t="str">
        <f>IF(AND(J147&lt;=Constants!F$5,J147&gt;=Constants!E$5),"Y","N")</f>
        <v>N</v>
      </c>
      <c r="Q147" t="str">
        <f>IF(AND(J147&lt;=Constants!F$6,J147&gt;=Constants!E$6),"Y","N")</f>
        <v>Y</v>
      </c>
      <c r="R147" t="str">
        <f>IF(AND(J147&lt;=Constants!F$7,J147&gt;=Constants!E$7),"Y","N")</f>
        <v>Y</v>
      </c>
      <c r="S147" t="str">
        <f>IF(P147="N","N",IF(OR((J147+Constants!D$14)&gt;Constants!F$5,(J147-Constants!D$14)&lt;Constants!E$5),"Y","Good"))</f>
        <v>N</v>
      </c>
      <c r="T147" t="str">
        <f>IF(Q147="N","N",IF(OR((J147+Constants!D$14)&gt;Constants!F$6,(J147-Constants!D$14)&lt;Constants!E$6),"Y","Good"))</f>
        <v>Good</v>
      </c>
      <c r="U147" t="str">
        <f>IF(R147="N","N",IF(OR((J147+Constants!D$14)&gt;Constants!F$7,(J147-Constants!D$14)&lt;Constants!E$7),"Y","Good"))</f>
        <v>Good</v>
      </c>
      <c r="W147">
        <f>J147/2+Constants!D$9-Constants!D$10</f>
        <v>0.376</v>
      </c>
      <c r="X147">
        <f>H147/2+Constants!D$9-Constants!D$11</f>
        <v>0.35399999999999998</v>
      </c>
      <c r="Z147">
        <f t="shared" si="6"/>
        <v>86.000000000000014</v>
      </c>
      <c r="AA147">
        <f t="shared" si="7"/>
        <v>64</v>
      </c>
      <c r="AC147" s="24"/>
      <c r="AD147" s="11"/>
      <c r="AF147" s="24"/>
      <c r="AG147" s="11"/>
    </row>
    <row r="148" spans="1:33" x14ac:dyDescent="0.25">
      <c r="A148" t="s">
        <v>173</v>
      </c>
      <c r="C148" t="s">
        <v>185</v>
      </c>
      <c r="E148" s="47">
        <v>2</v>
      </c>
      <c r="F148" t="s">
        <v>95</v>
      </c>
      <c r="H148" s="48">
        <v>0.56699999999999995</v>
      </c>
      <c r="I148" s="48">
        <v>0.55900000000000005</v>
      </c>
      <c r="J148" s="48">
        <v>0.55900000000000005</v>
      </c>
      <c r="L148" s="48">
        <v>0.46</v>
      </c>
      <c r="M148" s="48">
        <v>0.44600000000000001</v>
      </c>
      <c r="N148" s="48">
        <v>0.44600000000000001</v>
      </c>
      <c r="P148" t="str">
        <f>IF(AND(J148&lt;=Constants!F$5,J148&gt;=Constants!E$5),"Y","N")</f>
        <v>N</v>
      </c>
      <c r="Q148" t="str">
        <f>IF(AND(J148&lt;=Constants!F$6,J148&gt;=Constants!E$6),"Y","N")</f>
        <v>Y</v>
      </c>
      <c r="R148" t="str">
        <f>IF(AND(J148&lt;=Constants!F$7,J148&gt;=Constants!E$7),"Y","N")</f>
        <v>Y</v>
      </c>
      <c r="S148" t="str">
        <f>IF(P148="N","N",IF(OR((J148+Constants!D$14)&gt;Constants!F$5,(J148-Constants!D$14)&lt;Constants!E$5),"Y","Good"))</f>
        <v>N</v>
      </c>
      <c r="T148" t="str">
        <f>IF(Q148="N","N",IF(OR((J148+Constants!D$14)&gt;Constants!F$6,(J148-Constants!D$14)&lt;Constants!E$6),"Y","Good"))</f>
        <v>Good</v>
      </c>
      <c r="U148" t="str">
        <f>IF(R148="N","N",IF(OR((J148+Constants!D$14)&gt;Constants!F$7,(J148-Constants!D$14)&lt;Constants!E$7),"Y","Good"))</f>
        <v>Good</v>
      </c>
      <c r="W148">
        <f>J148/2+Constants!D$9-Constants!D$10</f>
        <v>0.37750000000000006</v>
      </c>
      <c r="X148">
        <f>H148/2+Constants!D$9-Constants!D$11</f>
        <v>0.35949999999999993</v>
      </c>
      <c r="Z148">
        <f t="shared" si="6"/>
        <v>87.500000000000071</v>
      </c>
      <c r="AA148">
        <f t="shared" si="7"/>
        <v>69.499999999999957</v>
      </c>
      <c r="AC148" s="24"/>
      <c r="AD148" s="11"/>
      <c r="AF148" s="24"/>
      <c r="AG148" s="11"/>
    </row>
    <row r="149" spans="1:33" x14ac:dyDescent="0.25">
      <c r="A149" t="s">
        <v>173</v>
      </c>
      <c r="C149" t="s">
        <v>186</v>
      </c>
      <c r="E149" s="47">
        <v>3</v>
      </c>
      <c r="F149" t="s">
        <v>65</v>
      </c>
      <c r="H149" s="48">
        <v>0.56499999999999995</v>
      </c>
      <c r="I149" s="48">
        <v>0.55500000000000005</v>
      </c>
      <c r="J149" s="48">
        <v>0.55500000000000005</v>
      </c>
      <c r="L149" s="48">
        <v>0.47199999999999998</v>
      </c>
      <c r="M149" s="48">
        <v>0.44400000000000001</v>
      </c>
      <c r="N149" s="48">
        <v>0.44400000000000001</v>
      </c>
      <c r="P149" t="str">
        <f>IF(AND(J149&lt;=Constants!F$5,J149&gt;=Constants!E$5),"Y","N")</f>
        <v>N</v>
      </c>
      <c r="Q149" t="str">
        <f>IF(AND(J149&lt;=Constants!F$6,J149&gt;=Constants!E$6),"Y","N")</f>
        <v>Y</v>
      </c>
      <c r="R149" t="str">
        <f>IF(AND(J149&lt;=Constants!F$7,J149&gt;=Constants!E$7),"Y","N")</f>
        <v>Y</v>
      </c>
      <c r="S149" t="str">
        <f>IF(P149="N","N",IF(OR((J149+Constants!D$14)&gt;Constants!F$5,(J149-Constants!D$14)&lt;Constants!E$5),"Y","Good"))</f>
        <v>N</v>
      </c>
      <c r="T149" t="str">
        <f>IF(Q149="N","N",IF(OR((J149+Constants!D$14)&gt;Constants!F$6,(J149-Constants!D$14)&lt;Constants!E$6),"Y","Good"))</f>
        <v>Good</v>
      </c>
      <c r="U149" t="str">
        <f>IF(R149="N","N",IF(OR((J149+Constants!D$14)&gt;Constants!F$7,(J149-Constants!D$14)&lt;Constants!E$7),"Y","Good"))</f>
        <v>Good</v>
      </c>
      <c r="W149">
        <f>J149/2+Constants!D$9-Constants!D$10</f>
        <v>0.37550000000000006</v>
      </c>
      <c r="X149">
        <f>H149/2+Constants!D$9-Constants!D$11</f>
        <v>0.35849999999999993</v>
      </c>
      <c r="Z149">
        <f t="shared" si="6"/>
        <v>85.500000000000071</v>
      </c>
      <c r="AA149">
        <f t="shared" si="7"/>
        <v>68.499999999999943</v>
      </c>
      <c r="AC149" s="24"/>
      <c r="AD149" s="11"/>
      <c r="AF149" s="24"/>
      <c r="AG149" s="11"/>
    </row>
    <row r="150" spans="1:33" x14ac:dyDescent="0.25">
      <c r="A150" t="s">
        <v>173</v>
      </c>
      <c r="C150" t="s">
        <v>187</v>
      </c>
      <c r="E150" s="47">
        <v>2</v>
      </c>
      <c r="F150" t="s">
        <v>95</v>
      </c>
      <c r="H150" s="48">
        <v>0.55800000000000005</v>
      </c>
      <c r="I150" s="48">
        <v>0.54700000000000004</v>
      </c>
      <c r="J150" s="48">
        <v>0.55800000000000005</v>
      </c>
      <c r="L150" s="48">
        <v>0.44</v>
      </c>
      <c r="M150" s="48">
        <v>0.437</v>
      </c>
      <c r="N150" s="48">
        <v>0.437</v>
      </c>
      <c r="P150" t="str">
        <f>IF(AND(J150&lt;=Constants!F$5,J150&gt;=Constants!E$5),"Y","N")</f>
        <v>N</v>
      </c>
      <c r="Q150" t="str">
        <f>IF(AND(J150&lt;=Constants!F$6,J150&gt;=Constants!E$6),"Y","N")</f>
        <v>Y</v>
      </c>
      <c r="R150" t="str">
        <f>IF(AND(J150&lt;=Constants!F$7,J150&gt;=Constants!E$7),"Y","N")</f>
        <v>Y</v>
      </c>
      <c r="S150" t="str">
        <f>IF(P150="N","N",IF(OR((J150+Constants!D$14)&gt;Constants!F$5,(J150-Constants!D$14)&lt;Constants!E$5),"Y","Good"))</f>
        <v>N</v>
      </c>
      <c r="T150" t="str">
        <f>IF(Q150="N","N",IF(OR((J150+Constants!D$14)&gt;Constants!F$6,(J150-Constants!D$14)&lt;Constants!E$6),"Y","Good"))</f>
        <v>Good</v>
      </c>
      <c r="U150" t="str">
        <f>IF(R150="N","N",IF(OR((J150+Constants!D$14)&gt;Constants!F$7,(J150-Constants!D$14)&lt;Constants!E$7),"Y","Good"))</f>
        <v>Good</v>
      </c>
      <c r="W150">
        <f>J150/2+Constants!D$9-Constants!D$10</f>
        <v>0.377</v>
      </c>
      <c r="X150">
        <f>H150/2+Constants!D$9-Constants!D$11</f>
        <v>0.35499999999999998</v>
      </c>
      <c r="Z150">
        <f t="shared" si="6"/>
        <v>87.000000000000028</v>
      </c>
      <c r="AA150">
        <f t="shared" si="7"/>
        <v>65</v>
      </c>
      <c r="AC150" s="24"/>
      <c r="AD150" s="11"/>
      <c r="AF150" s="24"/>
      <c r="AG150" s="11"/>
    </row>
    <row r="151" spans="1:33" x14ac:dyDescent="0.25">
      <c r="A151" t="s">
        <v>173</v>
      </c>
      <c r="C151" t="s">
        <v>188</v>
      </c>
      <c r="E151" s="47">
        <v>2</v>
      </c>
      <c r="F151" t="s">
        <v>95</v>
      </c>
      <c r="H151" s="48">
        <v>0.56399999999999995</v>
      </c>
      <c r="I151" s="48">
        <v>0.55500000000000005</v>
      </c>
      <c r="J151" s="48">
        <v>0.56399999999999995</v>
      </c>
      <c r="L151" s="48">
        <v>0.44900000000000001</v>
      </c>
      <c r="M151" s="48">
        <v>0.441</v>
      </c>
      <c r="N151" s="48">
        <v>0.441</v>
      </c>
      <c r="P151" t="str">
        <f>IF(AND(J151&lt;=Constants!F$5,J151&gt;=Constants!E$5),"Y","N")</f>
        <v>Y</v>
      </c>
      <c r="Q151" t="str">
        <f>IF(AND(J151&lt;=Constants!F$6,J151&gt;=Constants!E$6),"Y","N")</f>
        <v>Y</v>
      </c>
      <c r="R151" t="str">
        <f>IF(AND(J151&lt;=Constants!F$7,J151&gt;=Constants!E$7),"Y","N")</f>
        <v>Y</v>
      </c>
      <c r="S151" t="str">
        <f>IF(P151="N","N",IF(OR((J151+Constants!D$14)&gt;Constants!F$5,(J151-Constants!D$14)&lt;Constants!E$5),"Y","Good"))</f>
        <v>Y</v>
      </c>
      <c r="T151" t="str">
        <f>IF(Q151="N","N",IF(OR((J151+Constants!D$14)&gt;Constants!F$6,(J151-Constants!D$14)&lt;Constants!E$6),"Y","Good"))</f>
        <v>Good</v>
      </c>
      <c r="U151" t="str">
        <f>IF(R151="N","N",IF(OR((J151+Constants!D$14)&gt;Constants!F$7,(J151-Constants!D$14)&lt;Constants!E$7),"Y","Good"))</f>
        <v>Good</v>
      </c>
      <c r="W151">
        <f>J151/2+Constants!D$9-Constants!D$10</f>
        <v>0.38</v>
      </c>
      <c r="X151">
        <f>H151/2+Constants!D$9-Constants!D$11</f>
        <v>0.35799999999999998</v>
      </c>
      <c r="Z151">
        <f t="shared" si="6"/>
        <v>90.000000000000028</v>
      </c>
      <c r="AA151">
        <f t="shared" si="7"/>
        <v>68</v>
      </c>
      <c r="AC151" s="24"/>
      <c r="AD151" s="11"/>
      <c r="AF151" s="24"/>
      <c r="AG151" s="11"/>
    </row>
    <row r="152" spans="1:33" x14ac:dyDescent="0.25">
      <c r="A152" t="s">
        <v>173</v>
      </c>
      <c r="C152" t="s">
        <v>189</v>
      </c>
      <c r="E152" s="47">
        <v>2</v>
      </c>
      <c r="F152" t="s">
        <v>65</v>
      </c>
      <c r="H152" s="48">
        <v>0.55400000000000005</v>
      </c>
      <c r="I152" s="48">
        <v>0.55000000000000004</v>
      </c>
      <c r="J152" s="48">
        <v>0.55400000000000005</v>
      </c>
      <c r="L152" s="48">
        <v>0.45100000000000001</v>
      </c>
      <c r="M152" s="48">
        <v>0.441</v>
      </c>
      <c r="N152" s="48">
        <v>0.441</v>
      </c>
      <c r="P152" t="str">
        <f>IF(AND(J152&lt;=Constants!F$5,J152&gt;=Constants!E$5),"Y","N")</f>
        <v>N</v>
      </c>
      <c r="Q152" t="str">
        <f>IF(AND(J152&lt;=Constants!F$6,J152&gt;=Constants!E$6),"Y","N")</f>
        <v>Y</v>
      </c>
      <c r="R152" t="str">
        <f>IF(AND(J152&lt;=Constants!F$7,J152&gt;=Constants!E$7),"Y","N")</f>
        <v>Y</v>
      </c>
      <c r="S152" t="str">
        <f>IF(P152="N","N",IF(OR((J152+Constants!D$14)&gt;Constants!F$5,(J152-Constants!D$14)&lt;Constants!E$5),"Y","Good"))</f>
        <v>N</v>
      </c>
      <c r="T152" t="str">
        <f>IF(Q152="N","N",IF(OR((J152+Constants!D$14)&gt;Constants!F$6,(J152-Constants!D$14)&lt;Constants!E$6),"Y","Good"))</f>
        <v>Y</v>
      </c>
      <c r="U152" t="str">
        <f>IF(R152="N","N",IF(OR((J152+Constants!D$14)&gt;Constants!F$7,(J152-Constants!D$14)&lt;Constants!E$7),"Y","Good"))</f>
        <v>Good</v>
      </c>
      <c r="W152">
        <f>J152/2+Constants!D$9-Constants!D$10</f>
        <v>0.375</v>
      </c>
      <c r="X152">
        <f>H152/2+Constants!D$9-Constants!D$11</f>
        <v>0.35299999999999998</v>
      </c>
      <c r="Z152">
        <f t="shared" si="6"/>
        <v>85.000000000000014</v>
      </c>
      <c r="AA152">
        <f t="shared" si="7"/>
        <v>63</v>
      </c>
      <c r="AC152" s="24"/>
      <c r="AD152" s="11"/>
      <c r="AF152" s="24"/>
      <c r="AG152" s="11"/>
    </row>
    <row r="153" spans="1:33" x14ac:dyDescent="0.25">
      <c r="A153" t="s">
        <v>173</v>
      </c>
      <c r="C153" t="s">
        <v>190</v>
      </c>
      <c r="E153" s="47">
        <v>3</v>
      </c>
      <c r="F153" t="s">
        <v>65</v>
      </c>
      <c r="H153" s="48">
        <v>0.55500000000000005</v>
      </c>
      <c r="I153" s="48">
        <v>0.54300000000000004</v>
      </c>
      <c r="J153" s="48">
        <v>0.55500000000000005</v>
      </c>
      <c r="L153" s="48">
        <v>0.45</v>
      </c>
      <c r="M153" s="48">
        <v>0.44</v>
      </c>
      <c r="N153" s="48">
        <v>0.44</v>
      </c>
      <c r="P153" t="str">
        <f>IF(AND(J153&lt;=Constants!F$5,J153&gt;=Constants!E$5),"Y","N")</f>
        <v>N</v>
      </c>
      <c r="Q153" t="str">
        <f>IF(AND(J153&lt;=Constants!F$6,J153&gt;=Constants!E$6),"Y","N")</f>
        <v>Y</v>
      </c>
      <c r="R153" t="str">
        <f>IF(AND(J153&lt;=Constants!F$7,J153&gt;=Constants!E$7),"Y","N")</f>
        <v>Y</v>
      </c>
      <c r="S153" t="str">
        <f>IF(P153="N","N",IF(OR((J153+Constants!D$14)&gt;Constants!F$5,(J153-Constants!D$14)&lt;Constants!E$5),"Y","Good"))</f>
        <v>N</v>
      </c>
      <c r="T153" t="str">
        <f>IF(Q153="N","N",IF(OR((J153+Constants!D$14)&gt;Constants!F$6,(J153-Constants!D$14)&lt;Constants!E$6),"Y","Good"))</f>
        <v>Good</v>
      </c>
      <c r="U153" t="str">
        <f>IF(R153="N","N",IF(OR((J153+Constants!D$14)&gt;Constants!F$7,(J153-Constants!D$14)&lt;Constants!E$7),"Y","Good"))</f>
        <v>Good</v>
      </c>
      <c r="W153">
        <f>J153/2+Constants!D$9-Constants!D$10</f>
        <v>0.37550000000000006</v>
      </c>
      <c r="X153">
        <f>H153/2+Constants!D$9-Constants!D$11</f>
        <v>0.35350000000000004</v>
      </c>
      <c r="Z153">
        <f t="shared" si="6"/>
        <v>85.500000000000071</v>
      </c>
      <c r="AA153">
        <f t="shared" si="7"/>
        <v>63.500000000000057</v>
      </c>
      <c r="AC153" s="24"/>
      <c r="AD153" s="11"/>
      <c r="AF153" s="24"/>
      <c r="AG153" s="11"/>
    </row>
    <row r="154" spans="1:33" x14ac:dyDescent="0.25">
      <c r="A154" t="s">
        <v>173</v>
      </c>
      <c r="C154" t="s">
        <v>191</v>
      </c>
      <c r="E154" s="47">
        <v>3</v>
      </c>
      <c r="F154" t="s">
        <v>65</v>
      </c>
      <c r="H154" s="48">
        <v>0.55200000000000005</v>
      </c>
      <c r="I154" s="48">
        <v>0.53500000000000003</v>
      </c>
      <c r="J154" s="48">
        <v>0.55200000000000005</v>
      </c>
      <c r="L154" s="48">
        <v>0.45900000000000002</v>
      </c>
      <c r="M154" s="48">
        <v>0.441</v>
      </c>
      <c r="N154" s="48">
        <v>0.441</v>
      </c>
      <c r="P154" t="str">
        <f>IF(AND(J154&lt;=Constants!F$5,J154&gt;=Constants!E$5),"Y","N")</f>
        <v>N</v>
      </c>
      <c r="Q154" t="str">
        <f>IF(AND(J154&lt;=Constants!F$6,J154&gt;=Constants!E$6),"Y","N")</f>
        <v>Y</v>
      </c>
      <c r="R154" t="str">
        <f>IF(AND(J154&lt;=Constants!F$7,J154&gt;=Constants!E$7),"Y","N")</f>
        <v>Y</v>
      </c>
      <c r="S154" t="str">
        <f>IF(P154="N","N",IF(OR((J154+Constants!D$14)&gt;Constants!F$5,(J154-Constants!D$14)&lt;Constants!E$5),"Y","Good"))</f>
        <v>N</v>
      </c>
      <c r="T154" t="str">
        <f>IF(Q154="N","N",IF(OR((J154+Constants!D$14)&gt;Constants!F$6,(J154-Constants!D$14)&lt;Constants!E$6),"Y","Good"))</f>
        <v>Y</v>
      </c>
      <c r="U154" t="str">
        <f>IF(R154="N","N",IF(OR((J154+Constants!D$14)&gt;Constants!F$7,(J154-Constants!D$14)&lt;Constants!E$7),"Y","Good"))</f>
        <v>Good</v>
      </c>
      <c r="W154">
        <f>J154/2+Constants!D$9-Constants!D$10</f>
        <v>0.374</v>
      </c>
      <c r="X154">
        <f>H154/2+Constants!D$9-Constants!D$11</f>
        <v>0.35199999999999998</v>
      </c>
      <c r="Z154">
        <f t="shared" si="6"/>
        <v>84.000000000000014</v>
      </c>
      <c r="AA154">
        <f t="shared" si="7"/>
        <v>62</v>
      </c>
      <c r="AC154" s="24"/>
      <c r="AD154" s="11"/>
      <c r="AF154" s="24"/>
      <c r="AG154" s="11"/>
    </row>
    <row r="155" spans="1:33" x14ac:dyDescent="0.25">
      <c r="A155" t="s">
        <v>173</v>
      </c>
      <c r="C155" t="s">
        <v>192</v>
      </c>
      <c r="E155" s="47">
        <v>2</v>
      </c>
      <c r="F155" t="s">
        <v>95</v>
      </c>
      <c r="H155" s="48">
        <v>0.55700000000000005</v>
      </c>
      <c r="I155" s="48">
        <v>0.54600000000000004</v>
      </c>
      <c r="J155" s="48">
        <v>0.55700000000000005</v>
      </c>
      <c r="L155" s="48">
        <v>0.443</v>
      </c>
      <c r="M155" s="48">
        <v>0.442</v>
      </c>
      <c r="N155" s="48">
        <v>0.442</v>
      </c>
      <c r="P155" t="str">
        <f>IF(AND(J155&lt;=Constants!F$5,J155&gt;=Constants!E$5),"Y","N")</f>
        <v>N</v>
      </c>
      <c r="Q155" t="str">
        <f>IF(AND(J155&lt;=Constants!F$6,J155&gt;=Constants!E$6),"Y","N")</f>
        <v>Y</v>
      </c>
      <c r="R155" t="str">
        <f>IF(AND(J155&lt;=Constants!F$7,J155&gt;=Constants!E$7),"Y","N")</f>
        <v>Y</v>
      </c>
      <c r="S155" t="str">
        <f>IF(P155="N","N",IF(OR((J155+Constants!D$14)&gt;Constants!F$5,(J155-Constants!D$14)&lt;Constants!E$5),"Y","Good"))</f>
        <v>N</v>
      </c>
      <c r="T155" t="str">
        <f>IF(Q155="N","N",IF(OR((J155+Constants!D$14)&gt;Constants!F$6,(J155-Constants!D$14)&lt;Constants!E$6),"Y","Good"))</f>
        <v>Good</v>
      </c>
      <c r="U155" t="str">
        <f>IF(R155="N","N",IF(OR((J155+Constants!D$14)&gt;Constants!F$7,(J155-Constants!D$14)&lt;Constants!E$7),"Y","Good"))</f>
        <v>Good</v>
      </c>
      <c r="W155">
        <f>J155/2+Constants!D$9-Constants!D$10</f>
        <v>0.37650000000000006</v>
      </c>
      <c r="X155">
        <f>H155/2+Constants!D$9-Constants!D$11</f>
        <v>0.35450000000000004</v>
      </c>
      <c r="Z155">
        <f t="shared" si="6"/>
        <v>86.500000000000071</v>
      </c>
      <c r="AA155">
        <f t="shared" si="7"/>
        <v>64.500000000000057</v>
      </c>
      <c r="AC155" s="24"/>
      <c r="AD155" s="11"/>
      <c r="AF155" s="24"/>
      <c r="AG155" s="11"/>
    </row>
    <row r="156" spans="1:33" x14ac:dyDescent="0.25">
      <c r="A156" t="s">
        <v>173</v>
      </c>
      <c r="C156" t="s">
        <v>193</v>
      </c>
      <c r="E156" s="47">
        <v>2</v>
      </c>
      <c r="F156" t="s">
        <v>65</v>
      </c>
      <c r="H156" s="48">
        <v>0.55800000000000005</v>
      </c>
      <c r="I156" s="48">
        <v>0.55800000000000005</v>
      </c>
      <c r="J156" s="48">
        <v>0.55800000000000005</v>
      </c>
      <c r="L156" s="48">
        <v>0.45500000000000002</v>
      </c>
      <c r="M156" s="48">
        <v>0.44400000000000001</v>
      </c>
      <c r="N156" s="48">
        <v>0.44400000000000001</v>
      </c>
      <c r="P156" t="str">
        <f>IF(AND(J156&lt;=Constants!F$5,J156&gt;=Constants!E$5),"Y","N")</f>
        <v>N</v>
      </c>
      <c r="Q156" t="str">
        <f>IF(AND(J156&lt;=Constants!F$6,J156&gt;=Constants!E$6),"Y","N")</f>
        <v>Y</v>
      </c>
      <c r="R156" t="str">
        <f>IF(AND(J156&lt;=Constants!F$7,J156&gt;=Constants!E$7),"Y","N")</f>
        <v>Y</v>
      </c>
      <c r="S156" t="str">
        <f>IF(P156="N","N",IF(OR((J156+Constants!D$14)&gt;Constants!F$5,(J156-Constants!D$14)&lt;Constants!E$5),"Y","Good"))</f>
        <v>N</v>
      </c>
      <c r="T156" t="str">
        <f>IF(Q156="N","N",IF(OR((J156+Constants!D$14)&gt;Constants!F$6,(J156-Constants!D$14)&lt;Constants!E$6),"Y","Good"))</f>
        <v>Good</v>
      </c>
      <c r="U156" t="str">
        <f>IF(R156="N","N",IF(OR((J156+Constants!D$14)&gt;Constants!F$7,(J156-Constants!D$14)&lt;Constants!E$7),"Y","Good"))</f>
        <v>Good</v>
      </c>
      <c r="W156">
        <f>J156/2+Constants!D$9-Constants!D$10</f>
        <v>0.377</v>
      </c>
      <c r="X156">
        <f>H156/2+Constants!D$9-Constants!D$11</f>
        <v>0.35499999999999998</v>
      </c>
      <c r="Z156">
        <f t="shared" si="6"/>
        <v>87.000000000000028</v>
      </c>
      <c r="AA156">
        <f t="shared" si="7"/>
        <v>65</v>
      </c>
      <c r="AC156" s="24"/>
      <c r="AD156" s="11"/>
      <c r="AF156" s="24"/>
      <c r="AG156" s="11"/>
    </row>
    <row r="157" spans="1:33" x14ac:dyDescent="0.25">
      <c r="A157" t="s">
        <v>173</v>
      </c>
      <c r="C157" t="s">
        <v>194</v>
      </c>
      <c r="E157" s="47">
        <v>2</v>
      </c>
      <c r="F157" t="s">
        <v>65</v>
      </c>
      <c r="H157" s="48">
        <v>0.55600000000000005</v>
      </c>
      <c r="I157" s="48">
        <v>0.54800000000000004</v>
      </c>
      <c r="J157" s="48">
        <v>0.55600000000000005</v>
      </c>
      <c r="L157" s="48">
        <v>0.44900000000000001</v>
      </c>
      <c r="M157" s="48">
        <v>0.432</v>
      </c>
      <c r="N157" s="48">
        <v>0.432</v>
      </c>
      <c r="P157" t="str">
        <f>IF(AND(J157&lt;=Constants!F$5,J157&gt;=Constants!E$5),"Y","N")</f>
        <v>N</v>
      </c>
      <c r="Q157" t="str">
        <f>IF(AND(J157&lt;=Constants!F$6,J157&gt;=Constants!E$6),"Y","N")</f>
        <v>Y</v>
      </c>
      <c r="R157" t="str">
        <f>IF(AND(J157&lt;=Constants!F$7,J157&gt;=Constants!E$7),"Y","N")</f>
        <v>Y</v>
      </c>
      <c r="S157" t="str">
        <f>IF(P157="N","N",IF(OR((J157+Constants!D$14)&gt;Constants!F$5,(J157-Constants!D$14)&lt;Constants!E$5),"Y","Good"))</f>
        <v>N</v>
      </c>
      <c r="T157" t="str">
        <f>IF(Q157="N","N",IF(OR((J157+Constants!D$14)&gt;Constants!F$6,(J157-Constants!D$14)&lt;Constants!E$6),"Y","Good"))</f>
        <v>Good</v>
      </c>
      <c r="U157" t="str">
        <f>IF(R157="N","N",IF(OR((J157+Constants!D$14)&gt;Constants!F$7,(J157-Constants!D$14)&lt;Constants!E$7),"Y","Good"))</f>
        <v>Good</v>
      </c>
      <c r="W157">
        <f>J157/2+Constants!D$9-Constants!D$10</f>
        <v>0.376</v>
      </c>
      <c r="X157">
        <f>H157/2+Constants!D$9-Constants!D$11</f>
        <v>0.35399999999999998</v>
      </c>
      <c r="Z157">
        <f t="shared" si="6"/>
        <v>86.000000000000014</v>
      </c>
      <c r="AA157">
        <f t="shared" si="7"/>
        <v>64</v>
      </c>
      <c r="AC157" s="24"/>
      <c r="AD157" s="11"/>
      <c r="AF157" s="24"/>
      <c r="AG157" s="11"/>
    </row>
    <row r="158" spans="1:33" x14ac:dyDescent="0.25">
      <c r="A158" t="s">
        <v>173</v>
      </c>
      <c r="C158" t="s">
        <v>195</v>
      </c>
      <c r="E158" s="47">
        <v>2</v>
      </c>
      <c r="F158" t="s">
        <v>65</v>
      </c>
      <c r="H158" s="48">
        <v>0.55800000000000005</v>
      </c>
      <c r="I158" s="48">
        <v>0.55400000000000005</v>
      </c>
      <c r="J158" s="48">
        <v>0.55800000000000005</v>
      </c>
      <c r="L158" s="48">
        <v>0.44900000000000001</v>
      </c>
      <c r="M158" s="48">
        <v>0.443</v>
      </c>
      <c r="N158" s="48">
        <v>0.443</v>
      </c>
      <c r="P158" t="str">
        <f>IF(AND(J158&lt;=Constants!F$5,J158&gt;=Constants!E$5),"Y","N")</f>
        <v>N</v>
      </c>
      <c r="Q158" t="str">
        <f>IF(AND(J158&lt;=Constants!F$6,J158&gt;=Constants!E$6),"Y","N")</f>
        <v>Y</v>
      </c>
      <c r="R158" t="str">
        <f>IF(AND(J158&lt;=Constants!F$7,J158&gt;=Constants!E$7),"Y","N")</f>
        <v>Y</v>
      </c>
      <c r="S158" t="str">
        <f>IF(P158="N","N",IF(OR((J158+Constants!D$14)&gt;Constants!F$5,(J158-Constants!D$14)&lt;Constants!E$5),"Y","Good"))</f>
        <v>N</v>
      </c>
      <c r="T158" t="str">
        <f>IF(Q158="N","N",IF(OR((J158+Constants!D$14)&gt;Constants!F$6,(J158-Constants!D$14)&lt;Constants!E$6),"Y","Good"))</f>
        <v>Good</v>
      </c>
      <c r="U158" t="str">
        <f>IF(R158="N","N",IF(OR((J158+Constants!D$14)&gt;Constants!F$7,(J158-Constants!D$14)&lt;Constants!E$7),"Y","Good"))</f>
        <v>Good</v>
      </c>
      <c r="W158">
        <f>J158/2+Constants!D$9-Constants!D$10</f>
        <v>0.377</v>
      </c>
      <c r="X158">
        <f>H158/2+Constants!D$9-Constants!D$11</f>
        <v>0.35499999999999998</v>
      </c>
      <c r="Z158">
        <f t="shared" si="6"/>
        <v>87.000000000000028</v>
      </c>
      <c r="AA158">
        <f t="shared" si="7"/>
        <v>65</v>
      </c>
      <c r="AC158" s="24"/>
      <c r="AD158" s="11"/>
      <c r="AF158" s="24"/>
      <c r="AG158" s="11"/>
    </row>
    <row r="159" spans="1:33" x14ac:dyDescent="0.25">
      <c r="A159" t="s">
        <v>173</v>
      </c>
      <c r="C159" t="s">
        <v>196</v>
      </c>
      <c r="E159" s="47">
        <v>2</v>
      </c>
      <c r="F159" t="s">
        <v>65</v>
      </c>
      <c r="H159" s="48">
        <v>0.55800000000000005</v>
      </c>
      <c r="I159" s="48">
        <v>0.53900000000000003</v>
      </c>
      <c r="J159" s="48">
        <v>0.53900000000000003</v>
      </c>
      <c r="L159" s="48">
        <v>0.45500000000000002</v>
      </c>
      <c r="M159" s="48">
        <v>0.435</v>
      </c>
      <c r="N159" s="48">
        <v>0.435</v>
      </c>
      <c r="P159" t="str">
        <f>IF(AND(J159&lt;=Constants!F$5,J159&gt;=Constants!E$5),"Y","N")</f>
        <v>N</v>
      </c>
      <c r="Q159" t="str">
        <f>IF(AND(J159&lt;=Constants!F$6,J159&gt;=Constants!E$6),"Y","N")</f>
        <v>N</v>
      </c>
      <c r="R159" t="str">
        <f>IF(AND(J159&lt;=Constants!F$7,J159&gt;=Constants!E$7),"Y","N")</f>
        <v>Y</v>
      </c>
      <c r="S159" t="str">
        <f>IF(P159="N","N",IF(OR((J159+Constants!D$14)&gt;Constants!F$5,(J159-Constants!D$14)&lt;Constants!E$5),"Y","Good"))</f>
        <v>N</v>
      </c>
      <c r="T159" t="str">
        <f>IF(Q159="N","N",IF(OR((J159+Constants!D$14)&gt;Constants!F$6,(J159-Constants!D$14)&lt;Constants!E$6),"Y","Good"))</f>
        <v>N</v>
      </c>
      <c r="U159" t="str">
        <f>IF(R159="N","N",IF(OR((J159+Constants!D$14)&gt;Constants!F$7,(J159-Constants!D$14)&lt;Constants!E$7),"Y","Good"))</f>
        <v>Y</v>
      </c>
      <c r="W159">
        <f>J159/2+Constants!D$9-Constants!D$10</f>
        <v>0.36750000000000005</v>
      </c>
      <c r="X159">
        <f>H159/2+Constants!D$9-Constants!D$11</f>
        <v>0.35499999999999998</v>
      </c>
      <c r="Z159">
        <f t="shared" si="6"/>
        <v>77.500000000000071</v>
      </c>
      <c r="AA159">
        <f t="shared" si="7"/>
        <v>65</v>
      </c>
      <c r="AC159" s="24"/>
      <c r="AD159" s="11"/>
      <c r="AF159" s="24"/>
      <c r="AG159" s="11"/>
    </row>
    <row r="160" spans="1:33" x14ac:dyDescent="0.25">
      <c r="A160" t="s">
        <v>173</v>
      </c>
      <c r="C160" t="s">
        <v>197</v>
      </c>
      <c r="E160" s="47">
        <v>2</v>
      </c>
      <c r="F160" t="s">
        <v>65</v>
      </c>
      <c r="H160" s="48">
        <v>0.55900000000000005</v>
      </c>
      <c r="I160" s="48">
        <v>0.55800000000000005</v>
      </c>
      <c r="J160" s="48">
        <v>0.55900000000000005</v>
      </c>
      <c r="L160" s="48">
        <v>0.44700000000000001</v>
      </c>
      <c r="M160" s="48">
        <v>0.435</v>
      </c>
      <c r="N160" s="48">
        <v>0.435</v>
      </c>
      <c r="P160" t="str">
        <f>IF(AND(J160&lt;=Constants!F$5,J160&gt;=Constants!E$5),"Y","N")</f>
        <v>N</v>
      </c>
      <c r="Q160" t="str">
        <f>IF(AND(J160&lt;=Constants!F$6,J160&gt;=Constants!E$6),"Y","N")</f>
        <v>Y</v>
      </c>
      <c r="R160" t="str">
        <f>IF(AND(J160&lt;=Constants!F$7,J160&gt;=Constants!E$7),"Y","N")</f>
        <v>Y</v>
      </c>
      <c r="S160" t="str">
        <f>IF(P160="N","N",IF(OR((J160+Constants!D$14)&gt;Constants!F$5,(J160-Constants!D$14)&lt;Constants!E$5),"Y","Good"))</f>
        <v>N</v>
      </c>
      <c r="T160" t="str">
        <f>IF(Q160="N","N",IF(OR((J160+Constants!D$14)&gt;Constants!F$6,(J160-Constants!D$14)&lt;Constants!E$6),"Y","Good"))</f>
        <v>Good</v>
      </c>
      <c r="U160" t="str">
        <f>IF(R160="N","N",IF(OR((J160+Constants!D$14)&gt;Constants!F$7,(J160-Constants!D$14)&lt;Constants!E$7),"Y","Good"))</f>
        <v>Good</v>
      </c>
      <c r="W160">
        <f>J160/2+Constants!D$9-Constants!D$10</f>
        <v>0.37750000000000006</v>
      </c>
      <c r="X160">
        <f>H160/2+Constants!D$9-Constants!D$11</f>
        <v>0.35550000000000004</v>
      </c>
      <c r="Z160">
        <f t="shared" si="6"/>
        <v>87.500000000000071</v>
      </c>
      <c r="AA160">
        <f t="shared" si="7"/>
        <v>65.500000000000057</v>
      </c>
      <c r="AC160" s="24"/>
      <c r="AD160" s="11"/>
      <c r="AF160" s="24"/>
      <c r="AG160" s="11"/>
    </row>
    <row r="161" spans="1:35" x14ac:dyDescent="0.25">
      <c r="A161" t="s">
        <v>173</v>
      </c>
      <c r="C161" t="s">
        <v>198</v>
      </c>
      <c r="E161" s="47">
        <v>2</v>
      </c>
      <c r="F161" t="s">
        <v>65</v>
      </c>
      <c r="H161" s="48">
        <v>0.55300000000000005</v>
      </c>
      <c r="I161" s="48">
        <v>0.54900000000000004</v>
      </c>
      <c r="J161" s="48">
        <v>0.54900000000000004</v>
      </c>
      <c r="L161" s="48">
        <v>0.46500000000000002</v>
      </c>
      <c r="M161" s="48">
        <v>0.44700000000000001</v>
      </c>
      <c r="N161" s="48">
        <v>0.44700000000000001</v>
      </c>
      <c r="P161" t="str">
        <f>IF(AND(J161&lt;=Constants!F$5,J161&gt;=Constants!E$5),"Y","N")</f>
        <v>N</v>
      </c>
      <c r="Q161" t="str">
        <f>IF(AND(J161&lt;=Constants!F$6,J161&gt;=Constants!E$6),"Y","N")</f>
        <v>N</v>
      </c>
      <c r="R161" t="str">
        <f>IF(AND(J161&lt;=Constants!F$7,J161&gt;=Constants!E$7),"Y","N")</f>
        <v>Y</v>
      </c>
      <c r="S161" t="str">
        <f>IF(P161="N","N",IF(OR((J161+Constants!D$14)&gt;Constants!F$5,(J161-Constants!D$14)&lt;Constants!E$5),"Y","Good"))</f>
        <v>N</v>
      </c>
      <c r="T161" t="str">
        <f>IF(Q161="N","N",IF(OR((J161+Constants!D$14)&gt;Constants!F$6,(J161-Constants!D$14)&lt;Constants!E$6),"Y","Good"))</f>
        <v>N</v>
      </c>
      <c r="U161" t="str">
        <f>IF(R161="N","N",IF(OR((J161+Constants!D$14)&gt;Constants!F$7,(J161-Constants!D$14)&lt;Constants!E$7),"Y","Good"))</f>
        <v>Good</v>
      </c>
      <c r="W161">
        <f>J161/2+Constants!D$9-Constants!D$10</f>
        <v>0.37250000000000005</v>
      </c>
      <c r="X161">
        <f>H161/2+Constants!D$9-Constants!D$11</f>
        <v>0.35250000000000004</v>
      </c>
      <c r="Z161">
        <f t="shared" si="6"/>
        <v>82.500000000000071</v>
      </c>
      <c r="AA161">
        <f t="shared" si="7"/>
        <v>62.500000000000057</v>
      </c>
      <c r="AC161" s="24"/>
      <c r="AD161" s="11"/>
      <c r="AF161" s="24"/>
      <c r="AG161" s="11"/>
    </row>
    <row r="162" spans="1:35" x14ac:dyDescent="0.25">
      <c r="A162" t="s">
        <v>173</v>
      </c>
      <c r="C162" t="s">
        <v>199</v>
      </c>
      <c r="E162" s="47">
        <v>3</v>
      </c>
      <c r="F162" t="s">
        <v>65</v>
      </c>
      <c r="H162" s="48">
        <v>0.56399999999999995</v>
      </c>
      <c r="I162" s="48">
        <v>0.55800000000000005</v>
      </c>
      <c r="J162" s="48">
        <v>0.55800000000000005</v>
      </c>
      <c r="L162" s="48">
        <v>0.46</v>
      </c>
      <c r="M162" s="48">
        <v>0.441</v>
      </c>
      <c r="N162" s="48">
        <v>0.441</v>
      </c>
      <c r="P162" t="str">
        <f>IF(AND(J162&lt;=Constants!F$5,J162&gt;=Constants!E$5),"Y","N")</f>
        <v>N</v>
      </c>
      <c r="Q162" t="str">
        <f>IF(AND(J162&lt;=Constants!F$6,J162&gt;=Constants!E$6),"Y","N")</f>
        <v>Y</v>
      </c>
      <c r="R162" t="str">
        <f>IF(AND(J162&lt;=Constants!F$7,J162&gt;=Constants!E$7),"Y","N")</f>
        <v>Y</v>
      </c>
      <c r="S162" t="str">
        <f>IF(P162="N","N",IF(OR((J162+Constants!D$14)&gt;Constants!F$5,(J162-Constants!D$14)&lt;Constants!E$5),"Y","Good"))</f>
        <v>N</v>
      </c>
      <c r="T162" t="str">
        <f>IF(Q162="N","N",IF(OR((J162+Constants!D$14)&gt;Constants!F$6,(J162-Constants!D$14)&lt;Constants!E$6),"Y","Good"))</f>
        <v>Good</v>
      </c>
      <c r="U162" t="str">
        <f>IF(R162="N","N",IF(OR((J162+Constants!D$14)&gt;Constants!F$7,(J162-Constants!D$14)&lt;Constants!E$7),"Y","Good"))</f>
        <v>Good</v>
      </c>
      <c r="W162">
        <f>J162/2+Constants!D$9-Constants!D$10</f>
        <v>0.377</v>
      </c>
      <c r="X162">
        <f>H162/2+Constants!D$9-Constants!D$11</f>
        <v>0.35799999999999998</v>
      </c>
      <c r="Z162">
        <f t="shared" si="6"/>
        <v>87.000000000000028</v>
      </c>
      <c r="AA162">
        <f t="shared" si="7"/>
        <v>68</v>
      </c>
      <c r="AC162" s="24"/>
      <c r="AD162" s="11"/>
      <c r="AF162" s="24"/>
      <c r="AG162" s="11"/>
    </row>
    <row r="163" spans="1:35" x14ac:dyDescent="0.25">
      <c r="A163" t="s">
        <v>173</v>
      </c>
      <c r="C163" t="s">
        <v>200</v>
      </c>
      <c r="E163" s="47">
        <v>2</v>
      </c>
      <c r="F163" t="s">
        <v>65</v>
      </c>
      <c r="H163" s="48">
        <v>0.56499999999999995</v>
      </c>
      <c r="I163" s="48">
        <v>0.54300000000000004</v>
      </c>
      <c r="J163" s="48">
        <v>0.54300000000000004</v>
      </c>
      <c r="L163" s="48">
        <v>0.47399999999999998</v>
      </c>
      <c r="M163" s="48">
        <v>0.439</v>
      </c>
      <c r="N163" s="48">
        <v>0.439</v>
      </c>
      <c r="P163" t="str">
        <f>IF(AND(J163&lt;=Constants!F$5,J163&gt;=Constants!E$5),"Y","N")</f>
        <v>N</v>
      </c>
      <c r="Q163" t="str">
        <f>IF(AND(J163&lt;=Constants!F$6,J163&gt;=Constants!E$6),"Y","N")</f>
        <v>N</v>
      </c>
      <c r="R163" t="str">
        <f>IF(AND(J163&lt;=Constants!F$7,J163&gt;=Constants!E$7),"Y","N")</f>
        <v>Y</v>
      </c>
      <c r="S163" t="str">
        <f>IF(P163="N","N",IF(OR((J163+Constants!D$14)&gt;Constants!F$5,(J163-Constants!D$14)&lt;Constants!E$5),"Y","Good"))</f>
        <v>N</v>
      </c>
      <c r="T163" t="str">
        <f>IF(Q163="N","N",IF(OR((J163+Constants!D$14)&gt;Constants!F$6,(J163-Constants!D$14)&lt;Constants!E$6),"Y","Good"))</f>
        <v>N</v>
      </c>
      <c r="U163" t="str">
        <f>IF(R163="N","N",IF(OR((J163+Constants!D$14)&gt;Constants!F$7,(J163-Constants!D$14)&lt;Constants!E$7),"Y","Good"))</f>
        <v>Good</v>
      </c>
      <c r="W163">
        <f>J163/2+Constants!D$9-Constants!D$10</f>
        <v>0.36950000000000005</v>
      </c>
      <c r="X163">
        <f>H163/2+Constants!D$9-Constants!D$11</f>
        <v>0.35849999999999993</v>
      </c>
      <c r="Z163">
        <f t="shared" si="6"/>
        <v>79.500000000000071</v>
      </c>
      <c r="AA163">
        <f t="shared" si="7"/>
        <v>68.499999999999943</v>
      </c>
      <c r="AC163" s="24"/>
      <c r="AD163" s="11"/>
      <c r="AF163" s="24"/>
      <c r="AG163" s="11"/>
    </row>
    <row r="164" spans="1:35" x14ac:dyDescent="0.25">
      <c r="A164" t="s">
        <v>173</v>
      </c>
      <c r="C164" t="s">
        <v>138</v>
      </c>
      <c r="E164" s="47">
        <v>2</v>
      </c>
      <c r="F164" t="s">
        <v>65</v>
      </c>
      <c r="H164" s="48">
        <v>0.55000000000000004</v>
      </c>
      <c r="I164" s="48">
        <v>0.55000000000000004</v>
      </c>
      <c r="J164" s="48">
        <v>0.55000000000000004</v>
      </c>
      <c r="L164" s="48">
        <v>0.435</v>
      </c>
      <c r="M164" s="48">
        <v>0.43</v>
      </c>
      <c r="N164" s="48">
        <v>0.43</v>
      </c>
      <c r="P164" t="str">
        <f>IF(AND(J164&lt;=Constants!F$5,J164&gt;=Constants!E$5),"Y","N")</f>
        <v>N</v>
      </c>
      <c r="Q164" t="str">
        <f>IF(AND(J164&lt;=Constants!F$6,J164&gt;=Constants!E$6),"Y","N")</f>
        <v>Y</v>
      </c>
      <c r="R164" t="str">
        <f>IF(AND(J164&lt;=Constants!F$7,J164&gt;=Constants!E$7),"Y","N")</f>
        <v>Y</v>
      </c>
      <c r="S164" t="str">
        <f>IF(P164="N","N",IF(OR((J164+Constants!D$14)&gt;Constants!F$5,(J164-Constants!D$14)&lt;Constants!E$5),"Y","Good"))</f>
        <v>N</v>
      </c>
      <c r="T164" t="str">
        <f>IF(Q164="N","N",IF(OR((J164+Constants!D$14)&gt;Constants!F$6,(J164-Constants!D$14)&lt;Constants!E$6),"Y","Good"))</f>
        <v>Y</v>
      </c>
      <c r="U164" t="str">
        <f>IF(R164="N","N",IF(OR((J164+Constants!D$14)&gt;Constants!F$7,(J164-Constants!D$14)&lt;Constants!E$7),"Y","Good"))</f>
        <v>Good</v>
      </c>
      <c r="W164">
        <f>J164/2+Constants!D$9-Constants!D$10</f>
        <v>0.373</v>
      </c>
      <c r="X164">
        <f>H164/2+Constants!D$9-Constants!D$11</f>
        <v>0.35099999999999998</v>
      </c>
      <c r="Z164">
        <f t="shared" si="6"/>
        <v>83.000000000000014</v>
      </c>
      <c r="AA164">
        <f t="shared" si="7"/>
        <v>61</v>
      </c>
      <c r="AC164" s="24"/>
      <c r="AD164" s="11"/>
      <c r="AF164" s="24"/>
      <c r="AG164" s="11"/>
    </row>
    <row r="165" spans="1:35" x14ac:dyDescent="0.25">
      <c r="A165" t="s">
        <v>173</v>
      </c>
      <c r="C165" t="s">
        <v>201</v>
      </c>
      <c r="E165" s="47">
        <v>2</v>
      </c>
      <c r="F165" t="s">
        <v>65</v>
      </c>
      <c r="H165" s="48">
        <v>0.56000000000000005</v>
      </c>
      <c r="I165" s="48">
        <v>0.55900000000000005</v>
      </c>
      <c r="J165" s="48">
        <v>0.55900000000000005</v>
      </c>
      <c r="L165" s="48">
        <v>0.45400000000000001</v>
      </c>
      <c r="M165" s="48">
        <v>0.439</v>
      </c>
      <c r="N165" s="48">
        <v>0.439</v>
      </c>
      <c r="P165" t="str">
        <f>IF(AND(J165&lt;=Constants!F$5,J165&gt;=Constants!E$5),"Y","N")</f>
        <v>N</v>
      </c>
      <c r="Q165" t="str">
        <f>IF(AND(J165&lt;=Constants!F$6,J165&gt;=Constants!E$6),"Y","N")</f>
        <v>Y</v>
      </c>
      <c r="R165" t="str">
        <f>IF(AND(J165&lt;=Constants!F$7,J165&gt;=Constants!E$7),"Y","N")</f>
        <v>Y</v>
      </c>
      <c r="S165" t="str">
        <f>IF(P165="N","N",IF(OR((J165+Constants!D$14)&gt;Constants!F$5,(J165-Constants!D$14)&lt;Constants!E$5),"Y","Good"))</f>
        <v>N</v>
      </c>
      <c r="T165" t="str">
        <f>IF(Q165="N","N",IF(OR((J165+Constants!D$14)&gt;Constants!F$6,(J165-Constants!D$14)&lt;Constants!E$6),"Y","Good"))</f>
        <v>Good</v>
      </c>
      <c r="U165" t="str">
        <f>IF(R165="N","N",IF(OR((J165+Constants!D$14)&gt;Constants!F$7,(J165-Constants!D$14)&lt;Constants!E$7),"Y","Good"))</f>
        <v>Good</v>
      </c>
      <c r="W165">
        <f>J165/2+Constants!D$9-Constants!D$10</f>
        <v>0.37750000000000006</v>
      </c>
      <c r="X165">
        <f>H165/2+Constants!D$9-Constants!D$11</f>
        <v>0.35599999999999998</v>
      </c>
      <c r="Z165">
        <f t="shared" si="6"/>
        <v>87.500000000000071</v>
      </c>
      <c r="AA165">
        <f t="shared" si="7"/>
        <v>66</v>
      </c>
      <c r="AC165" s="24"/>
      <c r="AD165" s="11"/>
      <c r="AF165" s="24"/>
      <c r="AG165" s="11"/>
    </row>
    <row r="166" spans="1:35" x14ac:dyDescent="0.25">
      <c r="AC166" s="24"/>
      <c r="AD166" s="11"/>
      <c r="AF166" s="24"/>
      <c r="AG166" s="11"/>
    </row>
    <row r="167" spans="1:35" x14ac:dyDescent="0.25">
      <c r="AC167" s="24"/>
      <c r="AD167" s="11"/>
      <c r="AF167" s="24"/>
      <c r="AG167" s="11"/>
    </row>
    <row r="168" spans="1:35" x14ac:dyDescent="0.25">
      <c r="AC168" s="24"/>
      <c r="AD168" s="11"/>
      <c r="AF168" s="24"/>
      <c r="AG168" s="11"/>
    </row>
    <row r="169" spans="1:35" x14ac:dyDescent="0.25">
      <c r="AC169" s="24"/>
      <c r="AD169" s="11"/>
      <c r="AE169" s="5"/>
      <c r="AF169" s="24"/>
      <c r="AG169" s="11"/>
      <c r="AH169" s="5"/>
      <c r="AI169" s="5"/>
    </row>
    <row r="170" spans="1:35" x14ac:dyDescent="0.25">
      <c r="AC170" s="24"/>
      <c r="AD170" s="11"/>
      <c r="AE170" s="5"/>
      <c r="AF170" s="24"/>
      <c r="AG170" s="11"/>
      <c r="AH170" s="5"/>
      <c r="AI170" s="5"/>
    </row>
    <row r="171" spans="1:35" x14ac:dyDescent="0.25">
      <c r="AC171" s="24"/>
      <c r="AD171" s="11"/>
      <c r="AE171" s="5"/>
      <c r="AF171" s="24"/>
      <c r="AG171" s="11"/>
      <c r="AH171" s="5"/>
      <c r="AI171" s="5"/>
    </row>
    <row r="172" spans="1:35" x14ac:dyDescent="0.25">
      <c r="AC172" s="11"/>
      <c r="AD172" s="11"/>
      <c r="AE172" s="5"/>
      <c r="AF172" s="11"/>
      <c r="AG172" s="11"/>
      <c r="AH172" s="5"/>
      <c r="AI172" s="5"/>
    </row>
    <row r="173" spans="1:35" x14ac:dyDescent="0.25">
      <c r="AC173" s="5"/>
      <c r="AD173" s="5"/>
      <c r="AE173" s="5"/>
      <c r="AF173" s="5"/>
      <c r="AG173" s="5"/>
      <c r="AH173" s="5"/>
      <c r="AI173" s="5"/>
    </row>
    <row r="174" spans="1:35" x14ac:dyDescent="0.25">
      <c r="AC174" s="5"/>
      <c r="AD174" s="5"/>
      <c r="AE174" s="5"/>
      <c r="AF174" s="5"/>
      <c r="AG174" s="5"/>
      <c r="AH174" s="5"/>
      <c r="AI174" s="5"/>
    </row>
    <row r="175" spans="1:35" x14ac:dyDescent="0.25">
      <c r="AC175" s="5"/>
      <c r="AD175" s="5"/>
      <c r="AE175" s="5"/>
      <c r="AF175" s="5"/>
      <c r="AG175" s="5"/>
      <c r="AH175" s="5"/>
      <c r="AI175" s="5"/>
    </row>
    <row r="176" spans="1:35" x14ac:dyDescent="0.25">
      <c r="AC176" s="5"/>
      <c r="AD176" s="5"/>
      <c r="AF176" s="5"/>
      <c r="AG176" s="5"/>
    </row>
  </sheetData>
  <sortState ref="AC19:AC50">
    <sortCondition ref="AC19"/>
  </sortState>
  <mergeCells count="10">
    <mergeCell ref="H17:J17"/>
    <mergeCell ref="L17:N17"/>
    <mergeCell ref="AC17:AD17"/>
    <mergeCell ref="AI17:AJ17"/>
    <mergeCell ref="AL17:AM17"/>
    <mergeCell ref="AF17:AG17"/>
    <mergeCell ref="P17:R17"/>
    <mergeCell ref="S17:U17"/>
    <mergeCell ref="W17:X17"/>
    <mergeCell ref="Z17:AA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Data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Branden Ghena</cp:lastModifiedBy>
  <dcterms:created xsi:type="dcterms:W3CDTF">2016-02-11T19:42:58Z</dcterms:created>
  <dcterms:modified xsi:type="dcterms:W3CDTF">2016-02-12T22:02:19Z</dcterms:modified>
</cp:coreProperties>
</file>