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AE Zaid\Satkhira DV-II\2021_22\Regulator\Test Regulator\"/>
    </mc:Choice>
  </mc:AlternateContent>
  <bookViews>
    <workbookView xWindow="240" yWindow="12" windowWidth="16092" windowHeight="9660" activeTab="1"/>
  </bookViews>
  <sheets>
    <sheet name="Stilling Basin FPS" sheetId="1" r:id="rId1"/>
    <sheet name="Stilling Basin MKS" sheetId="2" r:id="rId2"/>
  </sheets>
  <calcPr calcId="162913"/>
</workbook>
</file>

<file path=xl/calcChain.xml><?xml version="1.0" encoding="utf-8"?>
<calcChain xmlns="http://schemas.openxmlformats.org/spreadsheetml/2006/main">
  <c r="E7" i="2" l="1"/>
  <c r="F12" i="2"/>
  <c r="F15" i="2" s="1"/>
  <c r="E14" i="2"/>
  <c r="E10" i="2"/>
  <c r="E11" i="2" s="1"/>
  <c r="E12" i="2" s="1"/>
  <c r="E9" i="2"/>
  <c r="F8" i="2"/>
  <c r="E13" i="2" l="1"/>
  <c r="E15" i="2" s="1"/>
</calcChain>
</file>

<file path=xl/sharedStrings.xml><?xml version="1.0" encoding="utf-8"?>
<sst xmlns="http://schemas.openxmlformats.org/spreadsheetml/2006/main" count="49" uniqueCount="30">
  <si>
    <t>Q</t>
  </si>
  <si>
    <t>Flare_Angle</t>
  </si>
  <si>
    <t>glacis_drop</t>
  </si>
  <si>
    <t>Bc</t>
  </si>
  <si>
    <t>q</t>
  </si>
  <si>
    <t>dc</t>
  </si>
  <si>
    <t>vc</t>
  </si>
  <si>
    <t>B1</t>
  </si>
  <si>
    <t>q1</t>
  </si>
  <si>
    <t>d1</t>
  </si>
  <si>
    <t>v1</t>
  </si>
  <si>
    <t>B2</t>
  </si>
  <si>
    <t>q2</t>
  </si>
  <si>
    <t>d2</t>
  </si>
  <si>
    <t>v2</t>
  </si>
  <si>
    <t>Fr1</t>
  </si>
  <si>
    <t>Length of Jump</t>
  </si>
  <si>
    <t>Jump Efficiency</t>
  </si>
  <si>
    <t>Energy_loss</t>
  </si>
  <si>
    <t>Energy_loss_percent</t>
  </si>
  <si>
    <t>Eengy Dissipiation in percent</t>
  </si>
  <si>
    <t>x/L</t>
  </si>
  <si>
    <t>g</t>
  </si>
  <si>
    <t>k</t>
  </si>
  <si>
    <t>z</t>
  </si>
  <si>
    <t>cosh zk-1</t>
  </si>
  <si>
    <t>zk</t>
  </si>
  <si>
    <t>cosh zk</t>
  </si>
  <si>
    <t>g-1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</si>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</sst>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E14" sqref="E14"/>
    </sheetView>
  </sheetViews>
  <sheetFormatPr defaultRowHeight="14.4" x14ac:dyDescent="0.3"/>
  <cols>
    <col min="4" max="4" width="23" customWidth="1"/>
    <col min="21" max="21" width="14.6640625" customWidth="1"/>
  </cols>
  <sheetData>
    <row r="1" spans="1:21" s="2" customFormat="1" ht="26.4" customHeigh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3">
      <c r="A2" s="1">
        <v>0</v>
      </c>
      <c r="B2" s="4">
        <v>500</v>
      </c>
      <c r="C2" s="4">
        <v>7</v>
      </c>
      <c r="D2" s="4">
        <v>3</v>
      </c>
      <c r="E2" s="4">
        <v>10</v>
      </c>
      <c r="F2" s="4">
        <v>50</v>
      </c>
      <c r="G2" s="4">
        <v>4.2660706713666912</v>
      </c>
      <c r="H2" s="4">
        <v>11.720387178673221</v>
      </c>
      <c r="I2" s="4">
        <v>12.210122096252279</v>
      </c>
      <c r="J2" s="4">
        <v>40.949631466295301</v>
      </c>
      <c r="K2" s="4">
        <v>1.8582138803833861</v>
      </c>
      <c r="L2" s="4">
        <v>22.037092661177731</v>
      </c>
      <c r="M2" s="4">
        <v>20.270154471536809</v>
      </c>
      <c r="N2" s="4">
        <v>24.666807581663772</v>
      </c>
      <c r="O2" s="4">
        <v>6.6150034372680322</v>
      </c>
      <c r="P2" s="4">
        <v>3.728918331726681</v>
      </c>
      <c r="Q2" s="4">
        <v>2.8489085724102292</v>
      </c>
      <c r="R2" s="4">
        <v>32.821847942504057</v>
      </c>
      <c r="S2" s="4">
        <v>76.709999272774468</v>
      </c>
      <c r="T2" s="4">
        <v>2.1890518573946571</v>
      </c>
      <c r="U2" s="4">
        <v>23.290000727225529</v>
      </c>
    </row>
    <row r="3" spans="1:21" x14ac:dyDescent="0.3">
      <c r="A3" s="1">
        <v>1</v>
      </c>
      <c r="B3" s="4">
        <v>500</v>
      </c>
      <c r="C3" s="4">
        <v>8</v>
      </c>
      <c r="D3" s="4">
        <v>3</v>
      </c>
      <c r="E3" s="4">
        <v>10</v>
      </c>
      <c r="F3" s="4">
        <v>50</v>
      </c>
      <c r="G3" s="4">
        <v>4.2660706713666912</v>
      </c>
      <c r="H3" s="4">
        <v>11.720387178673221</v>
      </c>
      <c r="I3" s="4">
        <v>12.529735024643051</v>
      </c>
      <c r="J3" s="4">
        <v>39.905073731935872</v>
      </c>
      <c r="K3" s="4">
        <v>1.8043852992589331</v>
      </c>
      <c r="L3" s="4">
        <v>22.11560565713156</v>
      </c>
      <c r="M3" s="4">
        <v>21.745906545372961</v>
      </c>
      <c r="N3" s="4">
        <v>22.992833108923151</v>
      </c>
      <c r="O3" s="4">
        <v>6.5563032554111977</v>
      </c>
      <c r="P3" s="4">
        <v>3.5069813297525818</v>
      </c>
      <c r="Q3" s="4">
        <v>2.9013910131633698</v>
      </c>
      <c r="R3" s="4">
        <v>32.788233897450631</v>
      </c>
      <c r="S3" s="4">
        <v>75.874742981330954</v>
      </c>
      <c r="T3" s="4">
        <v>2.2675584816579928</v>
      </c>
      <c r="U3" s="4">
        <v>24.12525701866905</v>
      </c>
    </row>
    <row r="4" spans="1:21" x14ac:dyDescent="0.3">
      <c r="A4" s="1">
        <v>2</v>
      </c>
      <c r="B4" s="4">
        <v>500</v>
      </c>
      <c r="C4" s="4">
        <v>8.5</v>
      </c>
      <c r="D4" s="4">
        <v>3</v>
      </c>
      <c r="E4" s="4">
        <v>10</v>
      </c>
      <c r="F4" s="4">
        <v>50</v>
      </c>
      <c r="G4" s="4">
        <v>4.2660706713666912</v>
      </c>
      <c r="H4" s="4">
        <v>11.720387178673221</v>
      </c>
      <c r="I4" s="4">
        <v>12.690118024284301</v>
      </c>
      <c r="J4" s="4">
        <v>39.400736781421628</v>
      </c>
      <c r="K4" s="4">
        <v>1.778559276495002</v>
      </c>
      <c r="L4" s="4">
        <v>22.15317605779688</v>
      </c>
      <c r="M4" s="4">
        <v>22.483970189474459</v>
      </c>
      <c r="N4" s="4">
        <v>22.238065421118009</v>
      </c>
      <c r="O4" s="4">
        <v>6.5272690599928698</v>
      </c>
      <c r="P4" s="4">
        <v>3.4069478700395881</v>
      </c>
      <c r="Q4" s="4">
        <v>2.9273448799577819</v>
      </c>
      <c r="R4" s="4">
        <v>32.766097506135289</v>
      </c>
      <c r="S4" s="4">
        <v>75.465314945916148</v>
      </c>
      <c r="T4" s="4">
        <v>2.306041056729204</v>
      </c>
      <c r="U4" s="4">
        <v>24.534685054083852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B4" zoomScale="190" zoomScaleNormal="190" workbookViewId="0">
      <selection activeCell="E8" sqref="E8"/>
    </sheetView>
  </sheetViews>
  <sheetFormatPr defaultRowHeight="14.4" x14ac:dyDescent="0.3"/>
  <sheetData>
    <row r="1" spans="1:21" s="2" customFormat="1" ht="57.6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20</v>
      </c>
      <c r="T1" s="3" t="s">
        <v>18</v>
      </c>
      <c r="U1" s="3" t="s">
        <v>19</v>
      </c>
    </row>
    <row r="2" spans="1:21" x14ac:dyDescent="0.3">
      <c r="A2" s="1">
        <v>0</v>
      </c>
      <c r="B2" s="5">
        <v>14.164305949008501</v>
      </c>
      <c r="C2" s="5">
        <v>7</v>
      </c>
      <c r="D2" s="5">
        <v>0.91463414634146345</v>
      </c>
      <c r="E2" s="5">
        <v>3.0487804878048781</v>
      </c>
      <c r="F2" s="5">
        <v>4.6468401486988853</v>
      </c>
      <c r="G2" s="5">
        <v>1.300631302245943</v>
      </c>
      <c r="H2" s="5">
        <v>3.5732887739857371</v>
      </c>
      <c r="I2" s="5">
        <v>3.722598200076916</v>
      </c>
      <c r="J2" s="5">
        <v>3.805727831440084</v>
      </c>
      <c r="K2" s="5">
        <v>0.5665286220681055</v>
      </c>
      <c r="L2" s="5">
        <v>6.7186258113346744</v>
      </c>
      <c r="M2" s="5">
        <v>6.1799251437612241</v>
      </c>
      <c r="N2" s="5">
        <v>2.2924542362141049</v>
      </c>
      <c r="O2" s="5">
        <v>2.0167693406304981</v>
      </c>
      <c r="P2" s="5">
        <v>1.1368653450386219</v>
      </c>
      <c r="Q2" s="5">
        <v>2.8489085724102292</v>
      </c>
      <c r="R2" s="5">
        <v>11</v>
      </c>
      <c r="S2" s="5">
        <v>76.709999272774468</v>
      </c>
      <c r="T2" s="5">
        <v>0.66739385896178571</v>
      </c>
      <c r="U2" s="5">
        <v>23.290000727225529</v>
      </c>
    </row>
    <row r="3" spans="1:21" x14ac:dyDescent="0.3">
      <c r="A3" s="1">
        <v>1</v>
      </c>
      <c r="B3" s="5">
        <v>14.164305949008501</v>
      </c>
      <c r="C3" s="5">
        <v>8</v>
      </c>
      <c r="D3" s="5">
        <v>0.91463414634146345</v>
      </c>
      <c r="E3" s="5">
        <v>3.0487804878048781</v>
      </c>
      <c r="F3" s="5">
        <v>4.6468401486988853</v>
      </c>
      <c r="G3" s="5">
        <v>1.300631302245943</v>
      </c>
      <c r="H3" s="5">
        <v>3.5732887739857371</v>
      </c>
      <c r="I3" s="5">
        <v>3.8200411660497089</v>
      </c>
      <c r="J3" s="5">
        <v>3.7086499750869768</v>
      </c>
      <c r="K3" s="5">
        <v>0.55011746928626004</v>
      </c>
      <c r="L3" s="5">
        <v>6.7425627003449886</v>
      </c>
      <c r="M3" s="5">
        <v>6.629849556516147</v>
      </c>
      <c r="N3" s="5">
        <v>2.136880400457541</v>
      </c>
      <c r="O3" s="5">
        <v>1.998872943722926</v>
      </c>
      <c r="P3" s="5">
        <v>1.0692016249245679</v>
      </c>
      <c r="Q3" s="5">
        <v>2.9013910131633698</v>
      </c>
      <c r="R3" s="5">
        <v>10</v>
      </c>
      <c r="S3" s="5">
        <v>75.874742981330954</v>
      </c>
      <c r="T3" s="5">
        <v>0.69132880538353458</v>
      </c>
      <c r="U3" s="5">
        <v>24.12525701866905</v>
      </c>
    </row>
    <row r="4" spans="1:21" x14ac:dyDescent="0.3">
      <c r="A4" s="1">
        <v>2</v>
      </c>
      <c r="B4" s="5">
        <v>14.164305949008501</v>
      </c>
      <c r="C4" s="5">
        <v>8.5</v>
      </c>
      <c r="D4" s="5">
        <v>0.91463414634146345</v>
      </c>
      <c r="E4" s="5">
        <v>3.0487804878048781</v>
      </c>
      <c r="F4" s="5">
        <v>4.6468401486988853</v>
      </c>
      <c r="G4" s="5">
        <v>1.300631302245943</v>
      </c>
      <c r="H4" s="5">
        <v>3.5732887739857371</v>
      </c>
      <c r="I4" s="5">
        <v>3.8689384220378971</v>
      </c>
      <c r="J4" s="5">
        <v>3.6617785112845378</v>
      </c>
      <c r="K4" s="5">
        <v>0.54224368185823246</v>
      </c>
      <c r="L4" s="5">
        <v>6.7540170907917334</v>
      </c>
      <c r="M4" s="5">
        <v>6.8548689602056267</v>
      </c>
      <c r="N4" s="5">
        <v>2.0667347045648712</v>
      </c>
      <c r="O4" s="5">
        <v>1.990021054875875</v>
      </c>
      <c r="P4" s="5">
        <v>1.038703618914508</v>
      </c>
      <c r="Q4" s="5">
        <v>2.9273448799577819</v>
      </c>
      <c r="R4" s="5">
        <v>10</v>
      </c>
      <c r="S4" s="5">
        <v>75.465314945916148</v>
      </c>
      <c r="T4" s="5">
        <v>0.70306129778329396</v>
      </c>
      <c r="U4" s="5">
        <v>24.534685054083852</v>
      </c>
    </row>
    <row r="7" spans="1:21" x14ac:dyDescent="0.3">
      <c r="D7" t="s">
        <v>21</v>
      </c>
      <c r="E7">
        <f>0.1</f>
        <v>0.1</v>
      </c>
    </row>
    <row r="8" spans="1:21" x14ac:dyDescent="0.3">
      <c r="D8" t="s">
        <v>22</v>
      </c>
      <c r="E8">
        <v>5</v>
      </c>
      <c r="F8">
        <f>LN(E8+SQRT(E8^2-1))</f>
        <v>2.2924316695611777</v>
      </c>
    </row>
    <row r="9" spans="1:21" x14ac:dyDescent="0.3">
      <c r="D9" t="s">
        <v>23</v>
      </c>
      <c r="E9">
        <f>ACOSH(E8)</f>
        <v>2.2924316695611777</v>
      </c>
    </row>
    <row r="10" spans="1:21" x14ac:dyDescent="0.3">
      <c r="D10" t="s">
        <v>24</v>
      </c>
      <c r="E10">
        <f>2*E7</f>
        <v>0.2</v>
      </c>
    </row>
    <row r="11" spans="1:21" x14ac:dyDescent="0.3">
      <c r="D11" t="s">
        <v>26</v>
      </c>
      <c r="E11">
        <f>E10*E9</f>
        <v>0.45848633391223559</v>
      </c>
    </row>
    <row r="12" spans="1:21" x14ac:dyDescent="0.3">
      <c r="D12" t="s">
        <v>27</v>
      </c>
      <c r="E12">
        <f>COSH(E11)</f>
        <v>1.1069589807113238</v>
      </c>
      <c r="F12">
        <f>SINH(E11)</f>
        <v>0.47471905899958666</v>
      </c>
    </row>
    <row r="13" spans="1:21" x14ac:dyDescent="0.3">
      <c r="D13" t="s">
        <v>25</v>
      </c>
      <c r="E13">
        <f>E12-1</f>
        <v>0.10695898071132381</v>
      </c>
    </row>
    <row r="14" spans="1:21" x14ac:dyDescent="0.3">
      <c r="D14" t="s">
        <v>28</v>
      </c>
      <c r="E14">
        <f>E8-1</f>
        <v>4</v>
      </c>
    </row>
    <row r="15" spans="1:21" x14ac:dyDescent="0.3">
      <c r="D15" t="s">
        <v>29</v>
      </c>
      <c r="E15">
        <f>1-E13/E14</f>
        <v>0.97326025482216905</v>
      </c>
      <c r="F15">
        <f>(2*F12*E9)/E14</f>
        <v>0.54413050249746686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Stilling Basin FPS</vt:lpstr>
      <vt:lpstr>Stilling Basin MKS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2022-05-18T05:18:11Z</dcterms:created>
  <dcterms:modified xsi:type="dcterms:W3CDTF">2022-05-18T14:00:31Z</dcterms:modified>
</cp:coreProperties>
</file>