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1"/>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G50" i="2" l="1"/>
  <c r="F50" i="2"/>
  <c r="J7" i="5" l="1"/>
  <c r="M10" i="5"/>
  <c r="M7" i="5"/>
  <c r="M3" i="5"/>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56" i="5" l="1"/>
  <c r="H63" i="5" s="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C4" i="2"/>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<sst xmlns="http://schemas.openxmlformats.org/spreadsheetml/2006/main" count="969" uniqueCount="312">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</sst>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7">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2" fontId="14" fillId="0" borderId="9"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8"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1" fillId="0" borderId="9" xfId="0" applyFont="1" applyBorder="1" applyAlignment="1">
      <alignment horizontal="center" vertical="top" wrapText="1"/>
    </xf>
    <xf numFmtId="0" fontId="1" fillId="0" borderId="0"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0" fontId="9" fillId="0" borderId="7" xfId="0" applyFont="1" applyBorder="1" applyAlignment="1">
      <alignment horizontal="center"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9" fillId="0" borderId="9" xfId="0" applyFont="1" applyBorder="1" applyAlignment="1">
      <alignment horizontal="center" vertical="top" wrapText="1"/>
    </xf>
    <xf numFmtId="0" fontId="27" fillId="0" borderId="0" xfId="0" applyFont="1" applyBorder="1" applyAlignment="1">
      <alignment horizontal="center"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9" fillId="0" borderId="9" xfId="0" applyFont="1" applyBorder="1" applyAlignment="1">
      <alignment horizontal="justify" vertical="top" wrapText="1"/>
    </xf>
    <xf numFmtId="0" fontId="9" fillId="0" borderId="13" xfId="0" applyFont="1" applyBorder="1" applyAlignment="1">
      <alignment horizontal="center" vertical="top"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0" fontId="9" fillId="0" borderId="6" xfId="0" applyFont="1" applyBorder="1" applyAlignment="1">
      <alignment horizontal="center" vertical="top" wrapText="1"/>
    </xf>
    <xf numFmtId="0" fontId="9" fillId="0" borderId="10" xfId="0" applyFont="1" applyBorder="1" applyAlignment="1">
      <alignment horizontal="left" vertical="top" wrapText="1"/>
    </xf>
    <xf numFmtId="0" fontId="9" fillId="0" borderId="7" xfId="0" applyFont="1" applyBorder="1" applyAlignment="1">
      <alignment horizontal="left" vertical="top" wrapText="1"/>
    </xf>
    <xf numFmtId="0" fontId="9" fillId="0" borderId="6" xfId="0" applyFont="1" applyBorder="1" applyAlignment="1">
      <alignment horizontal="left"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xf numFmtId="4" fontId="3"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abSelected="1" topLeftCell="A48" zoomScale="145" zoomScaleNormal="145" workbookViewId="0">
      <selection activeCell="G53" sqref="G53"/>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5.77734375" style="2" customWidth="1"/>
    <col min="7" max="7" width="14.33203125" style="2" bestFit="1" customWidth="1"/>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c r="G50" s="406">
        <f>F50*0.6</f>
        <v>682869150.41774476</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zoomScale="145" zoomScaleNormal="145" workbookViewId="0">
      <selection activeCell="B9" sqref="B9:B12"/>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70" t="s">
        <v>284</v>
      </c>
      <c r="B1" s="371"/>
      <c r="C1" s="371"/>
      <c r="D1" s="371"/>
      <c r="E1" s="371"/>
      <c r="F1" s="371"/>
      <c r="G1" s="371"/>
      <c r="H1" s="371"/>
      <c r="I1" s="371"/>
      <c r="J1" s="371"/>
      <c r="K1" s="372"/>
      <c r="L1" s="218"/>
    </row>
    <row r="2" spans="1:13" ht="26.4" customHeight="1" x14ac:dyDescent="0.25">
      <c r="A2" s="166" t="s">
        <v>13</v>
      </c>
      <c r="B2" s="166" t="s">
        <v>14</v>
      </c>
      <c r="C2" s="378" t="s">
        <v>15</v>
      </c>
      <c r="D2" s="378"/>
      <c r="E2" s="378"/>
      <c r="F2" s="378"/>
      <c r="G2" s="378"/>
      <c r="H2" s="378"/>
      <c r="I2" s="378"/>
      <c r="J2" s="373" t="s">
        <v>9</v>
      </c>
      <c r="K2" s="374"/>
      <c r="L2" s="218"/>
    </row>
    <row r="3" spans="1:13" x14ac:dyDescent="0.25">
      <c r="A3" s="166">
        <v>1</v>
      </c>
      <c r="B3" s="15">
        <v>2</v>
      </c>
      <c r="C3" s="377">
        <v>3</v>
      </c>
      <c r="D3" s="377"/>
      <c r="E3" s="377"/>
      <c r="F3" s="377"/>
      <c r="G3" s="377"/>
      <c r="H3" s="377"/>
      <c r="I3" s="377"/>
      <c r="J3" s="375">
        <v>4</v>
      </c>
      <c r="K3" s="376"/>
      <c r="L3" s="218"/>
      <c r="M3" s="218">
        <f>1.5/2.5</f>
        <v>0.6</v>
      </c>
    </row>
    <row r="4" spans="1:13" ht="55.5" customHeight="1" x14ac:dyDescent="0.25">
      <c r="A4" s="358" t="s">
        <v>44</v>
      </c>
      <c r="B4" s="340" t="s">
        <v>45</v>
      </c>
      <c r="C4" s="379"/>
      <c r="D4" s="380"/>
      <c r="E4" s="380"/>
      <c r="F4" s="380"/>
      <c r="G4" s="380"/>
      <c r="H4" s="44"/>
      <c r="I4" s="44"/>
      <c r="J4" s="57"/>
      <c r="K4" s="219"/>
    </row>
    <row r="5" spans="1:13" x14ac:dyDescent="0.25">
      <c r="A5" s="356"/>
      <c r="B5" s="341"/>
      <c r="C5" s="381"/>
      <c r="D5" s="382"/>
      <c r="E5" s="169"/>
      <c r="F5" s="179"/>
      <c r="G5" s="179"/>
      <c r="H5" s="179"/>
      <c r="I5" s="179"/>
      <c r="J5" s="58"/>
      <c r="K5" s="220"/>
    </row>
    <row r="6" spans="1:13" x14ac:dyDescent="0.25">
      <c r="A6" s="356"/>
      <c r="B6" s="341"/>
      <c r="C6" s="338" t="s">
        <v>47</v>
      </c>
      <c r="D6" s="339"/>
      <c r="E6" s="339"/>
      <c r="F6" s="339"/>
      <c r="G6" s="339"/>
      <c r="H6" s="179"/>
      <c r="I6" s="179"/>
      <c r="J6" s="58"/>
      <c r="K6" s="220"/>
    </row>
    <row r="7" spans="1:13" x14ac:dyDescent="0.25">
      <c r="A7" s="356"/>
      <c r="B7" s="341"/>
      <c r="C7" s="167">
        <v>2580</v>
      </c>
      <c r="D7" s="179" t="s">
        <v>16</v>
      </c>
      <c r="E7" s="169">
        <v>80</v>
      </c>
      <c r="F7" s="59"/>
      <c r="G7" s="179" t="s">
        <v>21</v>
      </c>
      <c r="H7" s="60">
        <f>ROUND((C7*E7),3)</f>
        <v>206400</v>
      </c>
      <c r="I7" s="60" t="s">
        <v>46</v>
      </c>
      <c r="J7" s="58">
        <f>H7</f>
        <v>206400</v>
      </c>
      <c r="K7" s="220" t="s">
        <v>46</v>
      </c>
      <c r="M7" s="2">
        <f>H7*M3</f>
        <v>123840</v>
      </c>
    </row>
    <row r="8" spans="1:13" x14ac:dyDescent="0.25">
      <c r="A8" s="383"/>
      <c r="B8" s="384"/>
      <c r="C8" s="133"/>
      <c r="D8" s="61"/>
      <c r="E8" s="134"/>
      <c r="F8" s="61"/>
      <c r="G8" s="61"/>
      <c r="H8" s="61"/>
      <c r="I8" s="61"/>
      <c r="J8" s="135"/>
      <c r="K8" s="221"/>
    </row>
    <row r="9" spans="1:13" ht="15" customHeight="1" x14ac:dyDescent="0.25">
      <c r="A9" s="358" t="s">
        <v>181</v>
      </c>
      <c r="B9" s="385" t="s">
        <v>176</v>
      </c>
      <c r="C9" s="167"/>
      <c r="D9" s="179"/>
      <c r="E9" s="169"/>
      <c r="F9" s="179"/>
      <c r="G9" s="179"/>
      <c r="H9" s="179"/>
      <c r="I9" s="179"/>
      <c r="J9" s="58"/>
      <c r="K9" s="220"/>
    </row>
    <row r="10" spans="1:13" ht="24" customHeight="1" x14ac:dyDescent="0.25">
      <c r="A10" s="356"/>
      <c r="B10" s="357"/>
      <c r="C10" s="338" t="s">
        <v>182</v>
      </c>
      <c r="D10" s="339"/>
      <c r="E10" s="339"/>
      <c r="F10" s="339"/>
      <c r="G10" s="179"/>
      <c r="H10" s="179">
        <v>52</v>
      </c>
      <c r="I10" s="179" t="s">
        <v>18</v>
      </c>
      <c r="J10" s="136">
        <v>52</v>
      </c>
      <c r="K10" s="220" t="s">
        <v>18</v>
      </c>
      <c r="M10" s="2">
        <f>H10*0.6</f>
        <v>31.2</v>
      </c>
    </row>
    <row r="11" spans="1:13" x14ac:dyDescent="0.25">
      <c r="A11" s="356"/>
      <c r="B11" s="357"/>
      <c r="C11" s="167"/>
      <c r="D11" s="179"/>
      <c r="E11" s="169"/>
      <c r="F11" s="179"/>
      <c r="G11" s="179"/>
      <c r="H11" s="179"/>
      <c r="I11" s="179"/>
      <c r="J11" s="58"/>
      <c r="K11" s="220"/>
    </row>
    <row r="12" spans="1:13" x14ac:dyDescent="0.25">
      <c r="A12" s="356"/>
      <c r="B12" s="357"/>
      <c r="C12" s="167"/>
      <c r="D12" s="179"/>
      <c r="E12" s="169"/>
      <c r="F12" s="179"/>
      <c r="G12" s="179"/>
      <c r="H12" s="179"/>
      <c r="I12" s="179"/>
      <c r="J12" s="58"/>
      <c r="K12" s="220"/>
    </row>
    <row r="13" spans="1:13" x14ac:dyDescent="0.25">
      <c r="A13" s="358" t="s">
        <v>183</v>
      </c>
      <c r="B13" s="385" t="s">
        <v>184</v>
      </c>
      <c r="C13" s="167"/>
      <c r="D13" s="179"/>
      <c r="E13" s="169"/>
      <c r="F13" s="179"/>
      <c r="G13" s="179"/>
      <c r="H13" s="179"/>
      <c r="I13" s="179"/>
      <c r="J13" s="58"/>
      <c r="K13" s="220"/>
    </row>
    <row r="14" spans="1:13" x14ac:dyDescent="0.25">
      <c r="A14" s="356"/>
      <c r="B14" s="357"/>
      <c r="C14" s="167"/>
      <c r="D14" s="179"/>
      <c r="E14" s="169"/>
      <c r="F14" s="179"/>
      <c r="G14" s="179"/>
      <c r="H14" s="179"/>
      <c r="I14" s="179"/>
      <c r="J14" s="58"/>
      <c r="K14" s="220"/>
    </row>
    <row r="15" spans="1:13" x14ac:dyDescent="0.25">
      <c r="A15" s="356"/>
      <c r="B15" s="357"/>
      <c r="C15" s="167"/>
      <c r="D15" s="179"/>
      <c r="E15" s="169"/>
      <c r="F15" s="179"/>
      <c r="G15" s="179"/>
      <c r="H15" s="179"/>
      <c r="I15" s="179"/>
      <c r="J15" s="58"/>
      <c r="K15" s="220"/>
    </row>
    <row r="16" spans="1:13" x14ac:dyDescent="0.25">
      <c r="A16" s="356"/>
      <c r="B16" s="357"/>
      <c r="C16" s="167"/>
      <c r="D16" s="179"/>
      <c r="E16" s="169"/>
      <c r="F16" s="179"/>
      <c r="G16" s="179"/>
      <c r="H16" s="179"/>
      <c r="I16" s="179"/>
      <c r="J16" s="58"/>
      <c r="K16" s="220"/>
    </row>
    <row r="17" spans="1:11" x14ac:dyDescent="0.25">
      <c r="A17" s="356"/>
      <c r="B17" s="357"/>
      <c r="C17" s="338" t="s">
        <v>185</v>
      </c>
      <c r="D17" s="339"/>
      <c r="E17" s="339"/>
      <c r="F17" s="339"/>
      <c r="G17" s="179"/>
      <c r="H17" s="179">
        <v>4</v>
      </c>
      <c r="I17" s="179" t="s">
        <v>18</v>
      </c>
      <c r="J17" s="136">
        <v>4</v>
      </c>
      <c r="K17" s="220" t="s">
        <v>18</v>
      </c>
    </row>
    <row r="18" spans="1:11" ht="55.5" customHeight="1" x14ac:dyDescent="0.25">
      <c r="A18" s="383"/>
      <c r="B18" s="386"/>
      <c r="C18" s="167"/>
      <c r="D18" s="179"/>
      <c r="E18" s="169"/>
      <c r="F18" s="179"/>
      <c r="G18" s="179"/>
      <c r="H18" s="179"/>
      <c r="I18" s="179"/>
      <c r="J18" s="58"/>
      <c r="K18" s="220"/>
    </row>
    <row r="19" spans="1:11" ht="52.5" customHeight="1" x14ac:dyDescent="0.25">
      <c r="A19" s="156" t="s">
        <v>186</v>
      </c>
      <c r="B19" s="385" t="s">
        <v>49</v>
      </c>
      <c r="C19" s="330"/>
      <c r="D19" s="331"/>
      <c r="E19" s="331"/>
      <c r="F19" s="331"/>
      <c r="G19" s="331"/>
      <c r="H19" s="331"/>
      <c r="I19" s="173"/>
      <c r="J19" s="55"/>
      <c r="K19" s="219"/>
    </row>
    <row r="20" spans="1:11" x14ac:dyDescent="0.25">
      <c r="A20" s="67"/>
      <c r="B20" s="357"/>
      <c r="C20" s="37"/>
      <c r="D20" s="186"/>
      <c r="E20" s="186"/>
      <c r="F20" s="186"/>
      <c r="G20" s="186"/>
      <c r="H20" s="186"/>
      <c r="I20" s="186"/>
      <c r="J20" s="36"/>
      <c r="K20" s="220"/>
    </row>
    <row r="21" spans="1:11" x14ac:dyDescent="0.25">
      <c r="A21" s="67"/>
      <c r="B21" s="357"/>
      <c r="C21" s="313"/>
      <c r="D21" s="314"/>
      <c r="E21" s="314"/>
      <c r="F21" s="186"/>
      <c r="G21" s="186"/>
      <c r="H21" s="186"/>
      <c r="I21" s="186"/>
      <c r="J21" s="36"/>
      <c r="K21" s="220"/>
    </row>
    <row r="22" spans="1:11" x14ac:dyDescent="0.25">
      <c r="A22" s="157"/>
      <c r="B22" s="357"/>
      <c r="C22" s="313"/>
      <c r="D22" s="314"/>
      <c r="E22" s="314"/>
      <c r="F22" s="314"/>
      <c r="G22" s="314"/>
      <c r="H22" s="186"/>
      <c r="I22" s="186"/>
      <c r="J22" s="36"/>
      <c r="K22" s="220"/>
    </row>
    <row r="23" spans="1:11" x14ac:dyDescent="0.25">
      <c r="A23" s="157"/>
      <c r="B23" s="357"/>
      <c r="C23" s="313"/>
      <c r="D23" s="314"/>
      <c r="E23" s="314"/>
      <c r="F23" s="159"/>
      <c r="G23" s="186"/>
      <c r="H23" s="186"/>
      <c r="I23" s="186"/>
      <c r="J23" s="36"/>
      <c r="K23" s="220"/>
    </row>
    <row r="24" spans="1:11" x14ac:dyDescent="0.25">
      <c r="A24" s="157"/>
      <c r="B24" s="357"/>
      <c r="C24" s="312"/>
      <c r="D24" s="311"/>
      <c r="E24" s="183"/>
      <c r="F24" s="183"/>
      <c r="G24" s="161"/>
      <c r="H24" s="186"/>
      <c r="I24" s="186"/>
      <c r="J24" s="36"/>
      <c r="K24" s="220"/>
    </row>
    <row r="25" spans="1:11" x14ac:dyDescent="0.25">
      <c r="A25" s="157"/>
      <c r="B25" s="357"/>
      <c r="C25" s="37"/>
      <c r="D25" s="186"/>
      <c r="E25" s="161"/>
      <c r="F25" s="186"/>
      <c r="G25" s="186"/>
      <c r="H25" s="186"/>
      <c r="I25" s="186"/>
      <c r="J25" s="36"/>
      <c r="K25" s="220"/>
    </row>
    <row r="26" spans="1:11" x14ac:dyDescent="0.25">
      <c r="A26" s="157"/>
      <c r="B26" s="357"/>
      <c r="C26" s="313"/>
      <c r="D26" s="314"/>
      <c r="E26" s="314"/>
      <c r="F26" s="186"/>
      <c r="G26" s="186"/>
      <c r="H26" s="186"/>
      <c r="I26" s="186"/>
      <c r="J26" s="36"/>
      <c r="K26" s="220"/>
    </row>
    <row r="27" spans="1:11" x14ac:dyDescent="0.25">
      <c r="A27" s="157"/>
      <c r="B27" s="357"/>
      <c r="C27" s="313"/>
      <c r="D27" s="314"/>
      <c r="E27" s="314"/>
      <c r="F27" s="314"/>
      <c r="G27" s="314"/>
      <c r="H27" s="186"/>
      <c r="I27" s="186"/>
      <c r="J27" s="36"/>
      <c r="K27" s="220"/>
    </row>
    <row r="28" spans="1:11" ht="20.25" customHeight="1" x14ac:dyDescent="0.25">
      <c r="A28" s="157"/>
      <c r="B28" s="357"/>
      <c r="C28" s="318" t="s">
        <v>286</v>
      </c>
      <c r="D28" s="319"/>
      <c r="E28" s="319"/>
      <c r="F28" s="319"/>
      <c r="G28" s="319"/>
      <c r="H28" s="319"/>
      <c r="I28" s="320"/>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15.5</v>
      </c>
      <c r="D30" s="186"/>
      <c r="E30" s="159" t="s">
        <v>52</v>
      </c>
      <c r="F30" s="186"/>
      <c r="G30" s="186"/>
      <c r="H30" s="186"/>
      <c r="I30" s="186"/>
      <c r="J30" s="303" t="s">
        <v>285</v>
      </c>
      <c r="K30" s="304"/>
    </row>
    <row r="31" spans="1:11" x14ac:dyDescent="0.25">
      <c r="A31" s="12"/>
      <c r="B31" s="18"/>
      <c r="C31" s="37">
        <v>1000</v>
      </c>
      <c r="D31" s="186" t="s">
        <v>16</v>
      </c>
      <c r="E31" s="159">
        <f>C30</f>
        <v>15.5</v>
      </c>
      <c r="F31" s="186"/>
      <c r="G31" s="186" t="s">
        <v>21</v>
      </c>
      <c r="H31" s="159">
        <f>C31*E31</f>
        <v>15500</v>
      </c>
      <c r="I31" s="186" t="s">
        <v>3</v>
      </c>
      <c r="J31" s="36"/>
      <c r="K31" s="220"/>
    </row>
    <row r="32" spans="1:11" x14ac:dyDescent="0.25">
      <c r="A32" s="12"/>
      <c r="B32" s="18"/>
      <c r="C32" s="37" t="s">
        <v>53</v>
      </c>
      <c r="D32" s="186"/>
      <c r="E32" s="159"/>
      <c r="F32" s="186"/>
      <c r="G32" s="186" t="s">
        <v>21</v>
      </c>
      <c r="H32" s="159">
        <f>H31*0.6</f>
        <v>9300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13" t="s">
        <v>54</v>
      </c>
      <c r="D34" s="314"/>
      <c r="E34" s="314"/>
      <c r="F34" s="218"/>
      <c r="G34" s="186"/>
      <c r="H34" s="186">
        <f>0.45*0.45*0.45</f>
        <v>9.1125000000000012E-2</v>
      </c>
      <c r="I34" s="186" t="s">
        <v>3</v>
      </c>
      <c r="J34" s="36"/>
      <c r="K34" s="220"/>
    </row>
    <row r="35" spans="1:11" ht="18" customHeight="1" x14ac:dyDescent="0.25">
      <c r="A35" s="183"/>
      <c r="B35" s="18"/>
      <c r="C35" s="313" t="s">
        <v>55</v>
      </c>
      <c r="D35" s="314"/>
      <c r="E35" s="314"/>
      <c r="F35" s="186"/>
      <c r="G35" s="186"/>
      <c r="H35" s="69">
        <f>H32/H34</f>
        <v>102057.61316872427</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321" t="s">
        <v>300</v>
      </c>
      <c r="D37" s="322"/>
      <c r="E37" s="322"/>
      <c r="F37" s="218"/>
      <c r="G37" s="186"/>
      <c r="H37" s="186"/>
      <c r="I37" s="186"/>
      <c r="J37" s="36"/>
      <c r="K37" s="220"/>
    </row>
    <row r="38" spans="1:11" ht="24" customHeight="1" x14ac:dyDescent="0.25">
      <c r="A38" s="183"/>
      <c r="B38" s="18"/>
      <c r="C38" s="37">
        <v>4</v>
      </c>
      <c r="D38" s="186"/>
      <c r="E38" s="159" t="s">
        <v>52</v>
      </c>
      <c r="F38" s="186"/>
      <c r="G38" s="186"/>
      <c r="H38" s="186"/>
      <c r="I38" s="186"/>
      <c r="J38" s="140"/>
      <c r="K38" s="223"/>
    </row>
    <row r="39" spans="1:11" ht="24" customHeight="1" x14ac:dyDescent="0.25">
      <c r="A39" s="12"/>
      <c r="B39" s="68"/>
      <c r="C39" s="37">
        <v>60</v>
      </c>
      <c r="D39" s="186" t="s">
        <v>16</v>
      </c>
      <c r="E39" s="159">
        <f>C38</f>
        <v>4</v>
      </c>
      <c r="F39" s="186"/>
      <c r="G39" s="186" t="s">
        <v>21</v>
      </c>
      <c r="H39" s="159">
        <f>C39*E39</f>
        <v>240</v>
      </c>
      <c r="I39" s="186" t="s">
        <v>3</v>
      </c>
      <c r="J39" s="140"/>
      <c r="K39" s="223"/>
    </row>
    <row r="40" spans="1:11" ht="24" customHeight="1" x14ac:dyDescent="0.25">
      <c r="A40" s="12"/>
      <c r="B40" s="68"/>
      <c r="C40" s="37" t="s">
        <v>53</v>
      </c>
      <c r="D40" s="186"/>
      <c r="E40" s="159"/>
      <c r="F40" s="186"/>
      <c r="G40" s="186" t="s">
        <v>21</v>
      </c>
      <c r="H40" s="159">
        <f>H39*0.6</f>
        <v>144</v>
      </c>
      <c r="I40" s="186" t="s">
        <v>3</v>
      </c>
      <c r="J40" s="140"/>
      <c r="K40" s="223"/>
    </row>
    <row r="41" spans="1:11" ht="24" customHeight="1" x14ac:dyDescent="0.25">
      <c r="A41" s="12"/>
      <c r="B41" s="68"/>
      <c r="C41" s="313" t="s">
        <v>54</v>
      </c>
      <c r="D41" s="314"/>
      <c r="E41" s="314"/>
      <c r="F41" s="218"/>
      <c r="G41" s="186"/>
      <c r="H41" s="186">
        <f>0.45*0.45*0.45</f>
        <v>9.1125000000000012E-2</v>
      </c>
      <c r="I41" s="186" t="s">
        <v>3</v>
      </c>
      <c r="J41" s="140"/>
      <c r="K41" s="223"/>
    </row>
    <row r="42" spans="1:11" ht="24" customHeight="1" x14ac:dyDescent="0.25">
      <c r="A42" s="12"/>
      <c r="B42" s="68"/>
      <c r="C42" s="313" t="s">
        <v>55</v>
      </c>
      <c r="D42" s="314"/>
      <c r="E42" s="314"/>
      <c r="F42" s="186"/>
      <c r="G42" s="186"/>
      <c r="H42" s="69">
        <f>H40/H41</f>
        <v>1580.2469135802467</v>
      </c>
      <c r="I42" s="69" t="s">
        <v>18</v>
      </c>
      <c r="J42" s="140">
        <v>1580</v>
      </c>
      <c r="K42" s="223" t="s">
        <v>230</v>
      </c>
    </row>
    <row r="43" spans="1:11" ht="24" customHeight="1" x14ac:dyDescent="0.25">
      <c r="A43" s="12"/>
      <c r="B43" s="68"/>
      <c r="C43" s="305" t="s">
        <v>267</v>
      </c>
      <c r="D43" s="306"/>
      <c r="E43" s="306"/>
      <c r="F43" s="306"/>
      <c r="G43" s="306"/>
      <c r="H43" s="306"/>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05" t="s">
        <v>55</v>
      </c>
      <c r="D45" s="306"/>
      <c r="E45" s="306"/>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12"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23" t="s">
        <v>232</v>
      </c>
      <c r="D50" s="324"/>
      <c r="E50" s="324"/>
      <c r="F50" s="103"/>
      <c r="G50" s="186" t="s">
        <v>21</v>
      </c>
      <c r="H50" s="103">
        <f>H35+H42+H45+H48</f>
        <v>124008.23045267491</v>
      </c>
      <c r="I50" s="103"/>
      <c r="J50" s="140"/>
      <c r="K50" s="223"/>
    </row>
    <row r="51" spans="1:11" ht="24" customHeight="1" x14ac:dyDescent="0.25">
      <c r="A51" s="12"/>
      <c r="B51" s="68"/>
      <c r="C51" s="318" t="s">
        <v>287</v>
      </c>
      <c r="D51" s="319"/>
      <c r="E51" s="319"/>
      <c r="F51" s="319"/>
      <c r="G51" s="319"/>
      <c r="H51" s="319"/>
      <c r="I51" s="320"/>
      <c r="J51" s="140"/>
      <c r="K51" s="223"/>
    </row>
    <row r="52" spans="1:11" ht="24" customHeight="1" x14ac:dyDescent="0.25">
      <c r="A52" s="12"/>
      <c r="B52" s="68"/>
      <c r="C52" s="37">
        <v>15.5</v>
      </c>
      <c r="D52" s="186"/>
      <c r="E52" s="159" t="s">
        <v>52</v>
      </c>
      <c r="F52" s="186"/>
      <c r="G52" s="186"/>
      <c r="H52" s="393" t="s">
        <v>285</v>
      </c>
      <c r="I52" s="304"/>
      <c r="J52" s="144"/>
      <c r="K52" s="288"/>
    </row>
    <row r="53" spans="1:11" ht="24" customHeight="1" x14ac:dyDescent="0.25">
      <c r="A53" s="12"/>
      <c r="B53" s="68"/>
      <c r="C53" s="37">
        <v>1500</v>
      </c>
      <c r="D53" s="186" t="s">
        <v>16</v>
      </c>
      <c r="E53" s="159">
        <f>C52</f>
        <v>15.5</v>
      </c>
      <c r="F53" s="186"/>
      <c r="G53" s="186" t="s">
        <v>21</v>
      </c>
      <c r="H53" s="159">
        <f>C53*E53</f>
        <v>23250</v>
      </c>
      <c r="I53" s="186" t="s">
        <v>3</v>
      </c>
      <c r="J53" s="140"/>
      <c r="K53" s="223"/>
    </row>
    <row r="54" spans="1:11" ht="24" customHeight="1" x14ac:dyDescent="0.25">
      <c r="A54" s="12"/>
      <c r="B54" s="68"/>
      <c r="C54" s="37" t="s">
        <v>53</v>
      </c>
      <c r="D54" s="186"/>
      <c r="E54" s="159"/>
      <c r="F54" s="186"/>
      <c r="G54" s="186" t="s">
        <v>21</v>
      </c>
      <c r="H54" s="159">
        <f>H53*0.6</f>
        <v>13950</v>
      </c>
      <c r="I54" s="186" t="s">
        <v>3</v>
      </c>
      <c r="J54" s="140"/>
      <c r="K54" s="223"/>
    </row>
    <row r="55" spans="1:11" ht="24" customHeight="1" x14ac:dyDescent="0.25">
      <c r="A55" s="12"/>
      <c r="B55" s="68"/>
      <c r="C55" s="313" t="s">
        <v>54</v>
      </c>
      <c r="D55" s="314"/>
      <c r="E55" s="314"/>
      <c r="F55" s="218"/>
      <c r="G55" s="186"/>
      <c r="H55" s="186">
        <f>0.45*0.45*0.45</f>
        <v>9.1125000000000012E-2</v>
      </c>
      <c r="I55" s="186" t="s">
        <v>3</v>
      </c>
      <c r="J55" s="140"/>
      <c r="K55" s="223"/>
    </row>
    <row r="56" spans="1:11" ht="24" customHeight="1" x14ac:dyDescent="0.25">
      <c r="A56" s="12"/>
      <c r="B56" s="68"/>
      <c r="C56" s="313" t="s">
        <v>55</v>
      </c>
      <c r="D56" s="314"/>
      <c r="E56" s="314"/>
      <c r="F56" s="186"/>
      <c r="G56" s="186"/>
      <c r="H56" s="69">
        <f>H54/H55</f>
        <v>153086.4197530864</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13" t="s">
        <v>54</v>
      </c>
      <c r="D61" s="314"/>
      <c r="E61" s="314"/>
      <c r="F61" s="218"/>
      <c r="G61" s="186"/>
      <c r="H61" s="186">
        <f>0.45*0.45*0.45</f>
        <v>9.1125000000000012E-2</v>
      </c>
      <c r="I61" s="186" t="s">
        <v>3</v>
      </c>
      <c r="J61" s="140"/>
      <c r="K61" s="223"/>
    </row>
    <row r="62" spans="1:11" ht="24" customHeight="1" x14ac:dyDescent="0.25">
      <c r="A62" s="12"/>
      <c r="B62" s="68"/>
      <c r="C62" s="313" t="s">
        <v>55</v>
      </c>
      <c r="D62" s="314"/>
      <c r="E62" s="314"/>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153613.16872427982</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18" t="s">
        <v>286</v>
      </c>
      <c r="D67" s="319"/>
      <c r="E67" s="319"/>
      <c r="F67" s="319"/>
      <c r="G67" s="319"/>
      <c r="H67" s="319"/>
      <c r="I67" s="320"/>
      <c r="J67" s="74"/>
      <c r="K67" s="225"/>
    </row>
    <row r="68" spans="1:11" ht="24" customHeight="1" x14ac:dyDescent="0.25">
      <c r="A68" s="12" t="s">
        <v>58</v>
      </c>
      <c r="B68" s="68" t="s">
        <v>59</v>
      </c>
      <c r="C68" s="37">
        <f>C30</f>
        <v>15.5</v>
      </c>
      <c r="D68" s="186"/>
      <c r="E68" s="159" t="s">
        <v>52</v>
      </c>
      <c r="F68" s="186"/>
      <c r="G68" s="186"/>
      <c r="H68" s="186"/>
      <c r="I68" s="186"/>
      <c r="J68" s="303" t="s">
        <v>285</v>
      </c>
      <c r="K68" s="304"/>
    </row>
    <row r="69" spans="1:11" ht="24" customHeight="1" x14ac:dyDescent="0.25">
      <c r="A69" s="12"/>
      <c r="B69" s="68"/>
      <c r="C69" s="37">
        <f>C31</f>
        <v>1000</v>
      </c>
      <c r="D69" s="186" t="s">
        <v>16</v>
      </c>
      <c r="E69" s="159">
        <f>C68</f>
        <v>15.5</v>
      </c>
      <c r="F69" s="186"/>
      <c r="G69" s="186" t="s">
        <v>21</v>
      </c>
      <c r="H69" s="159">
        <f>C69*E69</f>
        <v>15500</v>
      </c>
      <c r="I69" s="186" t="s">
        <v>3</v>
      </c>
      <c r="J69" s="36"/>
      <c r="K69" s="220"/>
    </row>
    <row r="70" spans="1:11" ht="24" customHeight="1" x14ac:dyDescent="0.25">
      <c r="A70" s="12"/>
      <c r="B70" s="68"/>
      <c r="C70" s="37" t="s">
        <v>57</v>
      </c>
      <c r="D70" s="186"/>
      <c r="E70" s="159"/>
      <c r="F70" s="186"/>
      <c r="G70" s="186" t="s">
        <v>21</v>
      </c>
      <c r="H70" s="159">
        <f>H69*0.4</f>
        <v>6200</v>
      </c>
      <c r="I70" s="186" t="s">
        <v>3</v>
      </c>
      <c r="J70" s="36"/>
      <c r="K70" s="220"/>
    </row>
    <row r="71" spans="1:11" ht="24" customHeight="1" x14ac:dyDescent="0.25">
      <c r="A71" s="12"/>
      <c r="B71" s="68"/>
      <c r="C71" s="313" t="s">
        <v>54</v>
      </c>
      <c r="D71" s="314"/>
      <c r="E71" s="314"/>
      <c r="F71" s="218"/>
      <c r="G71" s="186"/>
      <c r="H71" s="186">
        <f>0.35*0.35*0.35</f>
        <v>4.287499999999999E-2</v>
      </c>
      <c r="I71" s="186" t="s">
        <v>3</v>
      </c>
      <c r="J71" s="36"/>
      <c r="K71" s="220"/>
    </row>
    <row r="72" spans="1:11" ht="24" customHeight="1" x14ac:dyDescent="0.25">
      <c r="A72" s="12"/>
      <c r="B72" s="68"/>
      <c r="C72" s="313" t="s">
        <v>55</v>
      </c>
      <c r="D72" s="314"/>
      <c r="E72" s="314"/>
      <c r="F72" s="186"/>
      <c r="G72" s="186"/>
      <c r="H72" s="69">
        <f>H70/H71</f>
        <v>144606.41399416912</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13" t="s">
        <v>54</v>
      </c>
      <c r="D77" s="314"/>
      <c r="E77" s="314"/>
      <c r="F77" s="218"/>
      <c r="G77" s="186"/>
      <c r="H77" s="186">
        <f>0.35*0.35*0.35</f>
        <v>4.287499999999999E-2</v>
      </c>
      <c r="I77" s="186" t="s">
        <v>3</v>
      </c>
      <c r="J77" s="73"/>
      <c r="K77" s="226"/>
    </row>
    <row r="78" spans="1:11" ht="24" customHeight="1" x14ac:dyDescent="0.25">
      <c r="A78" s="12"/>
      <c r="B78" s="142"/>
      <c r="C78" s="314" t="s">
        <v>55</v>
      </c>
      <c r="D78" s="314"/>
      <c r="E78" s="314"/>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146845.48104956272</v>
      </c>
      <c r="I80" s="69"/>
      <c r="J80" s="73"/>
      <c r="K80" s="222"/>
    </row>
    <row r="81" spans="1:11" ht="24" customHeight="1" x14ac:dyDescent="0.25">
      <c r="A81" s="12"/>
      <c r="B81" s="68"/>
      <c r="C81" s="318" t="s">
        <v>287</v>
      </c>
      <c r="D81" s="319"/>
      <c r="E81" s="319"/>
      <c r="F81" s="319"/>
      <c r="G81" s="319"/>
      <c r="H81" s="319"/>
      <c r="I81" s="320"/>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13" t="s">
        <v>54</v>
      </c>
      <c r="D85" s="314"/>
      <c r="E85" s="314"/>
      <c r="F85" s="218"/>
      <c r="G85" s="186"/>
      <c r="H85" s="186">
        <f>0.35*0.35*0.35</f>
        <v>4.287499999999999E-2</v>
      </c>
      <c r="I85" s="186" t="s">
        <v>3</v>
      </c>
      <c r="J85" s="73"/>
      <c r="K85" s="222"/>
    </row>
    <row r="86" spans="1:11" ht="24" customHeight="1" x14ac:dyDescent="0.25">
      <c r="A86" s="12"/>
      <c r="B86" s="68"/>
      <c r="C86" s="313" t="s">
        <v>55</v>
      </c>
      <c r="D86" s="314"/>
      <c r="E86" s="314"/>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13" t="s">
        <v>54</v>
      </c>
      <c r="D91" s="314"/>
      <c r="E91" s="314"/>
      <c r="F91" s="218"/>
      <c r="G91" s="186"/>
      <c r="H91" s="186">
        <f>0.35*0.35*0.35</f>
        <v>4.287499999999999E-2</v>
      </c>
      <c r="I91" s="186" t="s">
        <v>3</v>
      </c>
      <c r="J91" s="73"/>
      <c r="K91" s="222"/>
    </row>
    <row r="92" spans="1:11" ht="24" customHeight="1" x14ac:dyDescent="0.25">
      <c r="A92" s="12"/>
      <c r="B92" s="70"/>
      <c r="C92" s="314" t="s">
        <v>55</v>
      </c>
      <c r="D92" s="314"/>
      <c r="E92" s="314"/>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18" t="s">
        <v>286</v>
      </c>
      <c r="D97" s="319"/>
      <c r="E97" s="319"/>
      <c r="F97" s="319"/>
      <c r="G97" s="319"/>
      <c r="H97" s="319"/>
      <c r="I97" s="320"/>
      <c r="J97" s="74"/>
      <c r="K97" s="225"/>
    </row>
    <row r="98" spans="1:11" ht="24" customHeight="1" x14ac:dyDescent="0.25">
      <c r="A98" s="12"/>
      <c r="B98" s="68"/>
      <c r="C98" s="313" t="s">
        <v>263</v>
      </c>
      <c r="D98" s="314"/>
      <c r="E98" s="314"/>
      <c r="F98" s="314"/>
      <c r="G98" s="314"/>
      <c r="H98" s="314"/>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12" t="s">
        <v>225</v>
      </c>
      <c r="D105" s="311"/>
      <c r="E105" s="311"/>
      <c r="F105" s="311"/>
      <c r="G105" s="186" t="s">
        <v>21</v>
      </c>
      <c r="H105" s="169">
        <f>0.4^2</f>
        <v>0.16000000000000003</v>
      </c>
      <c r="I105" s="179" t="s">
        <v>46</v>
      </c>
      <c r="J105" s="73"/>
      <c r="K105" s="222"/>
    </row>
    <row r="106" spans="1:11" ht="24" customHeight="1" x14ac:dyDescent="0.25">
      <c r="A106" s="12"/>
      <c r="B106" s="68"/>
      <c r="C106" s="313" t="s">
        <v>55</v>
      </c>
      <c r="D106" s="314"/>
      <c r="E106" s="314"/>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12"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12" t="s">
        <v>225</v>
      </c>
      <c r="D114" s="311"/>
      <c r="E114" s="311"/>
      <c r="F114" s="311"/>
      <c r="G114" s="186" t="s">
        <v>21</v>
      </c>
      <c r="H114" s="169">
        <f>0.4^2</f>
        <v>0.16000000000000003</v>
      </c>
      <c r="I114" s="179" t="s">
        <v>46</v>
      </c>
      <c r="J114" s="73"/>
      <c r="K114" s="222"/>
    </row>
    <row r="115" spans="1:11" ht="24" customHeight="1" x14ac:dyDescent="0.25">
      <c r="A115" s="12"/>
      <c r="B115" s="68"/>
      <c r="C115" s="313" t="s">
        <v>55</v>
      </c>
      <c r="D115" s="314"/>
      <c r="E115" s="314"/>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13"/>
      <c r="D118" s="314"/>
      <c r="E118" s="314"/>
      <c r="F118" s="314"/>
      <c r="G118" s="186"/>
      <c r="H118" s="169"/>
      <c r="I118" s="179"/>
      <c r="J118" s="73"/>
      <c r="K118" s="222"/>
    </row>
    <row r="119" spans="1:11" ht="24" customHeight="1" x14ac:dyDescent="0.25">
      <c r="A119" s="12"/>
      <c r="B119" s="68"/>
      <c r="C119" s="313" t="s">
        <v>216</v>
      </c>
      <c r="D119" s="314"/>
      <c r="E119" s="314"/>
      <c r="F119" s="186"/>
      <c r="G119" s="186"/>
      <c r="H119" s="169">
        <f>H106+H115+H117</f>
        <v>54902.096804214576</v>
      </c>
      <c r="I119" s="179" t="s">
        <v>18</v>
      </c>
      <c r="J119" s="73"/>
      <c r="K119" s="222"/>
    </row>
    <row r="120" spans="1:11" ht="24" customHeight="1" x14ac:dyDescent="0.25">
      <c r="A120" s="12"/>
      <c r="B120" s="68"/>
      <c r="C120" s="318" t="s">
        <v>287</v>
      </c>
      <c r="D120" s="319"/>
      <c r="E120" s="319"/>
      <c r="F120" s="319"/>
      <c r="G120" s="319"/>
      <c r="H120" s="319"/>
      <c r="I120" s="320"/>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12" t="s">
        <v>225</v>
      </c>
      <c r="D126" s="311"/>
      <c r="E126" s="311"/>
      <c r="F126" s="311"/>
      <c r="G126" s="186" t="s">
        <v>21</v>
      </c>
      <c r="H126" s="169">
        <f>0.4^2</f>
        <v>0.16000000000000003</v>
      </c>
      <c r="I126" s="179" t="s">
        <v>46</v>
      </c>
      <c r="J126" s="73"/>
      <c r="K126" s="222"/>
    </row>
    <row r="127" spans="1:11" ht="24" customHeight="1" x14ac:dyDescent="0.25">
      <c r="A127" s="12"/>
      <c r="B127" s="68"/>
      <c r="C127" s="313" t="s">
        <v>55</v>
      </c>
      <c r="D127" s="314"/>
      <c r="E127" s="314"/>
      <c r="F127" s="186"/>
      <c r="G127" s="186"/>
      <c r="H127" s="169">
        <f>H125/H126</f>
        <v>85749.260251867992</v>
      </c>
      <c r="I127" s="179" t="s">
        <v>18</v>
      </c>
      <c r="J127" s="73">
        <f>85750</f>
        <v>85750</v>
      </c>
      <c r="K127" s="222" t="s">
        <v>230</v>
      </c>
    </row>
    <row r="128" spans="1:11" ht="24" customHeight="1" x14ac:dyDescent="0.25">
      <c r="A128" s="12"/>
      <c r="B128" s="68"/>
      <c r="C128" s="312"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13" t="s">
        <v>216</v>
      </c>
      <c r="D130" s="314"/>
      <c r="E130" s="314"/>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40" t="s">
        <v>234</v>
      </c>
      <c r="C132" s="342"/>
      <c r="D132" s="343"/>
      <c r="E132" s="178"/>
      <c r="F132" s="44"/>
      <c r="G132" s="44"/>
      <c r="H132" s="44"/>
      <c r="I132" s="179"/>
      <c r="J132" s="35"/>
      <c r="K132" s="219"/>
    </row>
    <row r="133" spans="1:11" ht="24" customHeight="1" x14ac:dyDescent="0.25">
      <c r="A133" s="157"/>
      <c r="B133" s="341"/>
      <c r="C133" s="341"/>
      <c r="D133" s="365"/>
      <c r="E133" s="365"/>
      <c r="F133" s="365"/>
      <c r="G133" s="365"/>
      <c r="H133" s="365"/>
      <c r="I133" s="179"/>
      <c r="J133" s="33"/>
      <c r="K133" s="220"/>
    </row>
    <row r="134" spans="1:11" ht="24" customHeight="1" x14ac:dyDescent="0.25">
      <c r="A134" s="157"/>
      <c r="B134" s="341"/>
      <c r="C134" s="174"/>
      <c r="D134" s="83"/>
      <c r="E134" s="84"/>
      <c r="F134" s="227"/>
      <c r="G134" s="169"/>
      <c r="H134" s="179"/>
      <c r="I134" s="179"/>
      <c r="J134" s="33"/>
      <c r="K134" s="220"/>
    </row>
    <row r="135" spans="1:11" ht="12.75" customHeight="1" x14ac:dyDescent="0.25">
      <c r="A135" s="157"/>
      <c r="B135" s="341"/>
      <c r="C135" s="174"/>
      <c r="D135" s="83"/>
      <c r="E135" s="228"/>
      <c r="F135" s="85"/>
      <c r="G135" s="169"/>
      <c r="H135" s="179"/>
      <c r="I135" s="179"/>
      <c r="J135" s="33"/>
      <c r="K135" s="220"/>
    </row>
    <row r="136" spans="1:11" ht="24" customHeight="1" x14ac:dyDescent="0.25">
      <c r="A136" s="157" t="s">
        <v>63</v>
      </c>
      <c r="B136" s="80" t="s">
        <v>62</v>
      </c>
      <c r="C136" s="338"/>
      <c r="D136" s="339"/>
      <c r="E136" s="339"/>
      <c r="F136" s="33"/>
      <c r="G136" s="33"/>
      <c r="H136" s="179"/>
      <c r="I136" s="179"/>
      <c r="J136" s="33"/>
      <c r="K136" s="220"/>
    </row>
    <row r="137" spans="1:11" ht="24" customHeight="1" x14ac:dyDescent="0.25">
      <c r="A137" s="157"/>
      <c r="B137" s="80"/>
      <c r="C137" s="316" t="s">
        <v>69</v>
      </c>
      <c r="D137" s="317"/>
      <c r="E137" s="169"/>
      <c r="F137" s="33"/>
      <c r="G137" s="33"/>
      <c r="H137" s="179"/>
      <c r="I137" s="179"/>
      <c r="J137" s="33"/>
      <c r="K137" s="220"/>
    </row>
    <row r="138" spans="1:11" ht="24" customHeight="1" x14ac:dyDescent="0.25">
      <c r="A138" s="148"/>
      <c r="B138" s="81"/>
      <c r="C138" s="307" t="s">
        <v>235</v>
      </c>
      <c r="D138" s="308"/>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07" t="s">
        <v>271</v>
      </c>
      <c r="D139" s="308"/>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16" t="s">
        <v>170</v>
      </c>
      <c r="D141" s="317"/>
      <c r="E141" s="317"/>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3" t="s">
        <v>217</v>
      </c>
      <c r="D142" s="364"/>
      <c r="E142" s="364"/>
      <c r="F142" s="364"/>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36" t="s">
        <v>272</v>
      </c>
      <c r="C144" s="342"/>
      <c r="D144" s="343"/>
      <c r="E144" s="178"/>
      <c r="F144" s="44"/>
      <c r="G144" s="44"/>
      <c r="H144" s="44"/>
      <c r="I144" s="44"/>
      <c r="J144" s="57"/>
      <c r="K144" s="219"/>
    </row>
    <row r="145" spans="1:11" x14ac:dyDescent="0.25">
      <c r="A145" s="148"/>
      <c r="B145" s="337"/>
      <c r="C145" s="341"/>
      <c r="D145" s="365"/>
      <c r="E145" s="365"/>
      <c r="F145" s="365"/>
      <c r="G145" s="365"/>
      <c r="H145" s="365"/>
      <c r="I145" s="179"/>
      <c r="J145" s="58"/>
      <c r="K145" s="220"/>
    </row>
    <row r="146" spans="1:11" x14ac:dyDescent="0.25">
      <c r="A146" s="148"/>
      <c r="B146" s="337"/>
      <c r="C146" s="174"/>
      <c r="D146" s="83"/>
      <c r="E146" s="84"/>
      <c r="F146" s="227"/>
      <c r="G146" s="169"/>
      <c r="H146" s="179"/>
      <c r="I146" s="179"/>
      <c r="J146" s="58"/>
      <c r="K146" s="220"/>
    </row>
    <row r="147" spans="1:11" x14ac:dyDescent="0.25">
      <c r="A147" s="148"/>
      <c r="B147" s="337"/>
      <c r="C147" s="224"/>
      <c r="D147" s="218"/>
      <c r="E147" s="218"/>
      <c r="F147" s="218"/>
      <c r="G147" s="218"/>
      <c r="H147" s="218"/>
      <c r="I147" s="218"/>
      <c r="J147" s="58"/>
      <c r="K147" s="220"/>
    </row>
    <row r="148" spans="1:11" x14ac:dyDescent="0.25">
      <c r="A148" s="148"/>
      <c r="B148" s="337"/>
      <c r="C148" s="224"/>
      <c r="D148" s="218"/>
      <c r="E148" s="218"/>
      <c r="F148" s="218"/>
      <c r="G148" s="218"/>
      <c r="H148" s="218"/>
      <c r="I148" s="218"/>
      <c r="J148" s="58"/>
      <c r="K148" s="220"/>
    </row>
    <row r="149" spans="1:11" ht="121.5" customHeight="1" x14ac:dyDescent="0.25">
      <c r="A149" s="148"/>
      <c r="B149" s="337"/>
      <c r="C149" s="224"/>
      <c r="D149" s="218"/>
      <c r="E149" s="218"/>
      <c r="F149" s="218"/>
      <c r="G149" s="218"/>
      <c r="H149" s="218"/>
      <c r="I149" s="218"/>
      <c r="J149" s="58"/>
      <c r="K149" s="220"/>
    </row>
    <row r="150" spans="1:11" x14ac:dyDescent="0.25">
      <c r="A150" s="148"/>
      <c r="B150" s="81"/>
      <c r="C150" s="316" t="s">
        <v>69</v>
      </c>
      <c r="D150" s="317"/>
      <c r="E150" s="169"/>
      <c r="F150" s="33"/>
      <c r="G150" s="33"/>
      <c r="H150" s="179"/>
      <c r="I150" s="179"/>
      <c r="J150" s="58"/>
      <c r="K150" s="220"/>
    </row>
    <row r="151" spans="1:11" ht="15" customHeight="1" x14ac:dyDescent="0.25">
      <c r="A151" s="148"/>
      <c r="B151" s="81"/>
      <c r="C151" s="307" t="s">
        <v>64</v>
      </c>
      <c r="D151" s="308"/>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07" t="s">
        <v>65</v>
      </c>
      <c r="D152" s="308"/>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32" t="s">
        <v>170</v>
      </c>
      <c r="D154" s="333"/>
      <c r="E154" s="333"/>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16" t="s">
        <v>169</v>
      </c>
      <c r="D156" s="317"/>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34" t="s">
        <v>302</v>
      </c>
      <c r="C158" s="20"/>
      <c r="D158" s="19"/>
      <c r="E158" s="19"/>
      <c r="F158" s="19"/>
      <c r="G158" s="19"/>
      <c r="H158" s="19"/>
      <c r="I158" s="19"/>
      <c r="J158" s="55"/>
      <c r="K158" s="219"/>
    </row>
    <row r="159" spans="1:11" x14ac:dyDescent="0.25">
      <c r="A159" s="49"/>
      <c r="B159" s="335"/>
      <c r="C159" s="313"/>
      <c r="D159" s="314"/>
      <c r="E159" s="314"/>
      <c r="F159" s="186"/>
      <c r="G159" s="186"/>
      <c r="H159" s="186"/>
      <c r="I159" s="186"/>
      <c r="J159" s="36"/>
      <c r="K159" s="220"/>
    </row>
    <row r="160" spans="1:11" x14ac:dyDescent="0.25">
      <c r="A160" s="49"/>
      <c r="B160" s="335"/>
      <c r="C160" s="313"/>
      <c r="D160" s="314"/>
      <c r="E160" s="314"/>
      <c r="F160" s="314"/>
      <c r="G160" s="314"/>
      <c r="H160" s="186"/>
      <c r="I160" s="186"/>
      <c r="J160" s="36"/>
      <c r="K160" s="220"/>
    </row>
    <row r="161" spans="1:11" x14ac:dyDescent="0.25">
      <c r="A161" s="49"/>
      <c r="B161" s="335"/>
      <c r="C161" s="313"/>
      <c r="D161" s="314"/>
      <c r="E161" s="314"/>
      <c r="F161" s="159"/>
      <c r="G161" s="186"/>
      <c r="H161" s="186"/>
      <c r="I161" s="186"/>
      <c r="J161" s="36"/>
      <c r="K161" s="220"/>
    </row>
    <row r="162" spans="1:11" x14ac:dyDescent="0.25">
      <c r="A162" s="49"/>
      <c r="B162" s="335"/>
      <c r="C162" s="312"/>
      <c r="D162" s="311"/>
      <c r="E162" s="183"/>
      <c r="F162" s="183"/>
      <c r="G162" s="161"/>
      <c r="H162" s="186"/>
      <c r="I162" s="186"/>
      <c r="J162" s="36"/>
      <c r="K162" s="220"/>
    </row>
    <row r="163" spans="1:11" ht="106.5" customHeight="1" x14ac:dyDescent="0.25">
      <c r="A163" s="49"/>
      <c r="B163" s="335"/>
      <c r="C163" s="37"/>
      <c r="D163" s="186"/>
      <c r="E163" s="161"/>
      <c r="F163" s="186"/>
      <c r="G163" s="186"/>
      <c r="H163" s="186"/>
      <c r="I163" s="186"/>
      <c r="J163" s="36"/>
      <c r="K163" s="220"/>
    </row>
    <row r="164" spans="1:11" ht="48.75" customHeight="1" x14ac:dyDescent="0.25">
      <c r="A164" s="49" t="s">
        <v>236</v>
      </c>
      <c r="B164" s="180" t="s">
        <v>301</v>
      </c>
      <c r="C164" s="318" t="s">
        <v>286</v>
      </c>
      <c r="D164" s="319"/>
      <c r="E164" s="319"/>
      <c r="F164" s="319"/>
      <c r="G164" s="319"/>
      <c r="H164" s="319"/>
      <c r="I164" s="320"/>
      <c r="J164" s="36"/>
      <c r="K164" s="220"/>
    </row>
    <row r="165" spans="1:11" ht="17.25" customHeight="1" x14ac:dyDescent="0.25">
      <c r="A165" s="49"/>
      <c r="B165" s="180"/>
      <c r="C165" s="313" t="s">
        <v>265</v>
      </c>
      <c r="D165" s="314"/>
      <c r="E165" s="314"/>
      <c r="F165" s="314"/>
      <c r="G165" s="314"/>
      <c r="H165" s="314"/>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13" t="s">
        <v>266</v>
      </c>
      <c r="D170" s="314"/>
      <c r="E170" s="314"/>
      <c r="F170" s="314"/>
      <c r="G170" s="314"/>
      <c r="H170" s="314"/>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13" t="s">
        <v>238</v>
      </c>
      <c r="D177" s="314"/>
      <c r="E177" s="314"/>
      <c r="F177" s="314"/>
      <c r="G177" s="314"/>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12"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328" t="s">
        <v>298</v>
      </c>
      <c r="D182" s="329"/>
      <c r="E182" s="329"/>
      <c r="F182" s="329"/>
      <c r="G182" s="232"/>
      <c r="H182" s="232"/>
      <c r="I182" s="96"/>
      <c r="J182" s="99"/>
      <c r="K182" s="220"/>
    </row>
    <row r="183" spans="1:11" ht="17.25" customHeight="1" x14ac:dyDescent="0.25">
      <c r="A183" s="49"/>
      <c r="B183" s="180"/>
      <c r="C183" s="326" t="s">
        <v>219</v>
      </c>
      <c r="D183" s="327"/>
      <c r="E183" s="327"/>
      <c r="F183" s="327"/>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13" t="s">
        <v>278</v>
      </c>
      <c r="D186" s="314"/>
      <c r="E186" s="314"/>
      <c r="F186" s="314"/>
      <c r="G186" s="314"/>
      <c r="H186" s="314"/>
      <c r="I186" s="96"/>
      <c r="J186" s="99"/>
      <c r="K186" s="220"/>
    </row>
    <row r="187" spans="1:11" ht="17.25" customHeight="1" x14ac:dyDescent="0.25">
      <c r="A187" s="49"/>
      <c r="B187" s="180"/>
      <c r="C187" s="326" t="s">
        <v>276</v>
      </c>
      <c r="D187" s="327"/>
      <c r="E187" s="327"/>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26" t="s">
        <v>275</v>
      </c>
      <c r="D189" s="327"/>
      <c r="E189" s="327"/>
      <c r="F189" s="327"/>
      <c r="G189" s="232"/>
      <c r="H189" s="232"/>
      <c r="I189" s="96"/>
      <c r="J189" s="99"/>
      <c r="K189" s="220"/>
    </row>
    <row r="190" spans="1:11" ht="17.25" customHeight="1" x14ac:dyDescent="0.25">
      <c r="A190" s="49"/>
      <c r="B190" s="180"/>
      <c r="C190" s="326" t="s">
        <v>219</v>
      </c>
      <c r="D190" s="327"/>
      <c r="E190" s="327"/>
      <c r="F190" s="327"/>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27" t="s">
        <v>279</v>
      </c>
      <c r="D193" s="327"/>
      <c r="E193" s="327"/>
      <c r="F193" s="327"/>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18" t="s">
        <v>287</v>
      </c>
      <c r="D195" s="319"/>
      <c r="E195" s="319"/>
      <c r="F195" s="319"/>
      <c r="G195" s="319"/>
      <c r="H195" s="319"/>
      <c r="I195" s="320"/>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13" t="s">
        <v>238</v>
      </c>
      <c r="D200" s="314"/>
      <c r="E200" s="314"/>
      <c r="F200" s="314"/>
      <c r="G200" s="314"/>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12"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26" t="s">
        <v>298</v>
      </c>
      <c r="D205" s="327"/>
      <c r="E205" s="327"/>
      <c r="F205" s="327"/>
      <c r="G205" s="232"/>
      <c r="H205" s="232"/>
      <c r="I205" s="96"/>
      <c r="J205" s="99"/>
      <c r="K205" s="220"/>
    </row>
    <row r="206" spans="1:11" ht="17.25" customHeight="1" x14ac:dyDescent="0.25">
      <c r="A206" s="49"/>
      <c r="B206" s="154"/>
      <c r="C206" s="326" t="s">
        <v>219</v>
      </c>
      <c r="D206" s="327"/>
      <c r="E206" s="327"/>
      <c r="F206" s="327"/>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27" t="s">
        <v>279</v>
      </c>
      <c r="D210" s="327"/>
      <c r="E210" s="327"/>
      <c r="F210" s="327"/>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61" t="s">
        <v>192</v>
      </c>
      <c r="B213" s="368" t="s">
        <v>71</v>
      </c>
      <c r="C213" s="37"/>
      <c r="D213" s="186"/>
      <c r="E213" s="186"/>
      <c r="F213" s="186"/>
      <c r="G213" s="186"/>
      <c r="H213" s="186"/>
      <c r="I213" s="186"/>
      <c r="J213" s="36"/>
      <c r="K213" s="220"/>
    </row>
    <row r="214" spans="1:11" x14ac:dyDescent="0.25">
      <c r="A214" s="361"/>
      <c r="B214" s="368"/>
      <c r="C214" s="313"/>
      <c r="D214" s="314"/>
      <c r="E214" s="159"/>
      <c r="F214" s="186"/>
      <c r="G214" s="186"/>
      <c r="H214" s="186"/>
      <c r="I214" s="186"/>
      <c r="J214" s="36"/>
      <c r="K214" s="220"/>
    </row>
    <row r="215" spans="1:11" x14ac:dyDescent="0.25">
      <c r="A215" s="361"/>
      <c r="B215" s="368"/>
      <c r="C215" s="313"/>
      <c r="D215" s="314"/>
      <c r="E215" s="314"/>
      <c r="F215" s="314"/>
      <c r="G215" s="186"/>
      <c r="H215" s="186"/>
      <c r="I215" s="186"/>
      <c r="J215" s="36"/>
      <c r="K215" s="220"/>
    </row>
    <row r="216" spans="1:11" x14ac:dyDescent="0.25">
      <c r="A216" s="49"/>
      <c r="B216" s="368"/>
      <c r="C216" s="312"/>
      <c r="D216" s="311"/>
      <c r="E216" s="186"/>
      <c r="F216" s="186"/>
      <c r="G216" s="186"/>
      <c r="H216" s="186"/>
      <c r="I216" s="186"/>
      <c r="J216" s="36"/>
      <c r="K216" s="220"/>
    </row>
    <row r="217" spans="1:11" x14ac:dyDescent="0.25">
      <c r="A217" s="49"/>
      <c r="B217" s="368"/>
      <c r="C217" s="75"/>
      <c r="D217" s="183"/>
      <c r="E217" s="159"/>
      <c r="F217" s="186"/>
      <c r="G217" s="186"/>
      <c r="H217" s="186"/>
      <c r="I217" s="186"/>
      <c r="J217" s="36"/>
      <c r="K217" s="220"/>
    </row>
    <row r="218" spans="1:11" ht="263.25" customHeight="1" x14ac:dyDescent="0.25">
      <c r="A218" s="49"/>
      <c r="B218" s="368"/>
      <c r="C218" s="75"/>
      <c r="D218" s="186"/>
      <c r="E218" s="159"/>
      <c r="F218" s="186"/>
      <c r="G218" s="186"/>
      <c r="H218" s="186"/>
      <c r="I218" s="186"/>
      <c r="J218" s="36"/>
      <c r="K218" s="220"/>
    </row>
    <row r="219" spans="1:11" ht="36" x14ac:dyDescent="0.25">
      <c r="A219" s="182" t="s">
        <v>240</v>
      </c>
      <c r="B219" s="101" t="s">
        <v>239</v>
      </c>
      <c r="C219" s="325" t="s">
        <v>72</v>
      </c>
      <c r="D219" s="315"/>
      <c r="E219" s="315"/>
      <c r="F219" s="315"/>
      <c r="G219" s="315"/>
      <c r="H219" s="159">
        <f>J211</f>
        <v>410347</v>
      </c>
      <c r="I219" s="186" t="s">
        <v>18</v>
      </c>
      <c r="J219" s="140"/>
      <c r="K219" s="220"/>
    </row>
    <row r="220" spans="1:11" ht="14.4" customHeight="1" x14ac:dyDescent="0.25">
      <c r="A220" s="369" t="s">
        <v>194</v>
      </c>
      <c r="B220" s="340" t="s">
        <v>73</v>
      </c>
      <c r="C220" s="106"/>
      <c r="D220" s="108"/>
      <c r="E220" s="108"/>
      <c r="F220" s="108"/>
      <c r="G220" s="107"/>
      <c r="H220" s="108"/>
      <c r="I220" s="108"/>
      <c r="J220" s="57"/>
      <c r="K220" s="76"/>
    </row>
    <row r="221" spans="1:11" ht="15" customHeight="1" x14ac:dyDescent="0.25">
      <c r="A221" s="361"/>
      <c r="B221" s="341"/>
      <c r="C221" s="313" t="s">
        <v>263</v>
      </c>
      <c r="D221" s="314"/>
      <c r="E221" s="314"/>
      <c r="F221" s="314"/>
      <c r="G221" s="314"/>
      <c r="H221" s="314"/>
      <c r="I221" s="103"/>
      <c r="J221" s="58"/>
      <c r="K221" s="109"/>
    </row>
    <row r="222" spans="1:11" ht="24" customHeight="1" x14ac:dyDescent="0.25">
      <c r="A222" s="361"/>
      <c r="B222" s="341"/>
      <c r="C222" s="158" t="s">
        <v>60</v>
      </c>
      <c r="D222" s="159"/>
      <c r="E222" s="159">
        <f>SQRT(2.5^2+5^2)</f>
        <v>5.5901699437494745</v>
      </c>
      <c r="F222" s="186" t="s">
        <v>6</v>
      </c>
      <c r="G222" s="186"/>
      <c r="H222" s="69"/>
      <c r="I222" s="104"/>
      <c r="J222" s="58"/>
      <c r="K222" s="109"/>
    </row>
    <row r="223" spans="1:11" ht="15" customHeight="1" x14ac:dyDescent="0.25">
      <c r="A223" s="361"/>
      <c r="B223" s="341"/>
      <c r="C223" s="158" t="s">
        <v>61</v>
      </c>
      <c r="D223" s="159"/>
      <c r="E223" s="159">
        <v>1.2</v>
      </c>
      <c r="F223" s="186" t="s">
        <v>6</v>
      </c>
      <c r="G223" s="186"/>
      <c r="H223" s="69"/>
      <c r="I223" s="103"/>
      <c r="J223" s="58"/>
      <c r="K223" s="109"/>
    </row>
    <row r="224" spans="1:11" ht="15" customHeight="1" x14ac:dyDescent="0.25">
      <c r="A224" s="361"/>
      <c r="B224" s="341"/>
      <c r="C224" s="158"/>
      <c r="D224" s="159"/>
      <c r="E224" s="159">
        <f>SUM(E222:E223)</f>
        <v>6.7901699437494747</v>
      </c>
      <c r="F224" s="186" t="s">
        <v>6</v>
      </c>
      <c r="G224" s="186"/>
      <c r="H224" s="69"/>
      <c r="I224" s="103"/>
      <c r="J224" s="58"/>
      <c r="K224" s="109"/>
    </row>
    <row r="225" spans="1:11" x14ac:dyDescent="0.25">
      <c r="A225" s="361"/>
      <c r="B225" s="341"/>
      <c r="C225" s="309" t="s">
        <v>69</v>
      </c>
      <c r="D225" s="310"/>
      <c r="E225" s="83"/>
      <c r="F225" s="181"/>
      <c r="G225" s="83"/>
      <c r="H225" s="95"/>
      <c r="I225" s="105"/>
      <c r="J225" s="58"/>
      <c r="K225" s="109"/>
    </row>
    <row r="226" spans="1:11" ht="24" x14ac:dyDescent="0.25">
      <c r="A226" s="361"/>
      <c r="B226" s="341"/>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12"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09" t="s">
        <v>69</v>
      </c>
      <c r="D233" s="310"/>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05" t="s">
        <v>267</v>
      </c>
      <c r="D235" s="306"/>
      <c r="E235" s="306"/>
      <c r="F235" s="306"/>
      <c r="G235" s="306"/>
      <c r="H235" s="306"/>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09" t="s">
        <v>69</v>
      </c>
      <c r="D237" s="310"/>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18" t="s">
        <v>287</v>
      </c>
      <c r="D241" s="319"/>
      <c r="E241" s="319"/>
      <c r="F241" s="319"/>
      <c r="G241" s="319"/>
      <c r="H241" s="319"/>
      <c r="I241" s="320"/>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09" t="s">
        <v>69</v>
      </c>
      <c r="D246" s="310"/>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69" t="s">
        <v>196</v>
      </c>
      <c r="B252" s="366" t="s">
        <v>77</v>
      </c>
      <c r="C252" s="318" t="s">
        <v>286</v>
      </c>
      <c r="D252" s="319"/>
      <c r="E252" s="319"/>
      <c r="F252" s="319"/>
      <c r="G252" s="319"/>
      <c r="H252" s="319"/>
      <c r="I252" s="320"/>
      <c r="J252" s="34"/>
      <c r="K252" s="220"/>
    </row>
    <row r="253" spans="1:11" ht="15" customHeight="1" x14ac:dyDescent="0.25">
      <c r="A253" s="361"/>
      <c r="B253" s="367"/>
      <c r="C253" s="313" t="s">
        <v>263</v>
      </c>
      <c r="D253" s="314"/>
      <c r="E253" s="314"/>
      <c r="F253" s="314"/>
      <c r="G253" s="314"/>
      <c r="H253" s="314"/>
      <c r="I253" s="103"/>
      <c r="J253" s="58"/>
      <c r="K253" s="109"/>
    </row>
    <row r="254" spans="1:11" x14ac:dyDescent="0.25">
      <c r="A254" s="361"/>
      <c r="B254" s="367"/>
      <c r="C254" s="158" t="s">
        <v>60</v>
      </c>
      <c r="D254" s="159"/>
      <c r="E254" s="159">
        <f>SQRT(2.5^2+5^2)</f>
        <v>5.5901699437494745</v>
      </c>
      <c r="F254" s="186" t="s">
        <v>6</v>
      </c>
      <c r="G254" s="186"/>
      <c r="H254" s="69"/>
      <c r="I254" s="104"/>
      <c r="J254" s="58"/>
      <c r="K254" s="109"/>
    </row>
    <row r="255" spans="1:11" ht="24" x14ac:dyDescent="0.25">
      <c r="A255" s="361"/>
      <c r="B255" s="367"/>
      <c r="C255" s="158" t="s">
        <v>61</v>
      </c>
      <c r="D255" s="159"/>
      <c r="E255" s="159">
        <v>1.2</v>
      </c>
      <c r="F255" s="186" t="s">
        <v>6</v>
      </c>
      <c r="G255" s="186"/>
      <c r="H255" s="69"/>
      <c r="I255" s="103"/>
      <c r="J255" s="58"/>
      <c r="K255" s="109"/>
    </row>
    <row r="256" spans="1:11" x14ac:dyDescent="0.25">
      <c r="A256" s="361"/>
      <c r="B256" s="367"/>
      <c r="C256" s="158"/>
      <c r="D256" s="159"/>
      <c r="E256" s="159">
        <f>SUM(E254:E255)</f>
        <v>6.7901699437494747</v>
      </c>
      <c r="F256" s="186" t="s">
        <v>6</v>
      </c>
      <c r="G256" s="186"/>
      <c r="H256" s="69"/>
      <c r="I256" s="103"/>
      <c r="J256" s="58"/>
      <c r="K256" s="109"/>
    </row>
    <row r="257" spans="1:11" x14ac:dyDescent="0.25">
      <c r="A257" s="361"/>
      <c r="B257" s="367"/>
      <c r="C257" s="309" t="s">
        <v>69</v>
      </c>
      <c r="D257" s="310"/>
      <c r="E257" s="83"/>
      <c r="F257" s="181"/>
      <c r="G257" s="83"/>
      <c r="H257" s="95"/>
      <c r="I257" s="105"/>
      <c r="J257" s="58"/>
      <c r="K257" s="109"/>
    </row>
    <row r="258" spans="1:11" ht="55.2" customHeight="1" x14ac:dyDescent="0.25">
      <c r="A258" s="361"/>
      <c r="B258" s="367"/>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12"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09" t="s">
        <v>69</v>
      </c>
      <c r="D264" s="310"/>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05" t="s">
        <v>267</v>
      </c>
      <c r="D266" s="306"/>
      <c r="E266" s="306"/>
      <c r="F266" s="306"/>
      <c r="G266" s="306"/>
      <c r="H266" s="306"/>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09" t="s">
        <v>69</v>
      </c>
      <c r="D268" s="310"/>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16" t="s">
        <v>281</v>
      </c>
      <c r="D272" s="317"/>
      <c r="E272" s="317"/>
      <c r="F272" s="317"/>
      <c r="G272" s="179"/>
      <c r="H272" s="90">
        <f>H185+H191</f>
        <v>12000</v>
      </c>
      <c r="I272" s="179" t="s">
        <v>18</v>
      </c>
      <c r="J272" s="98"/>
      <c r="K272" s="220"/>
    </row>
    <row r="273" spans="1:11" ht="17.25" customHeight="1" x14ac:dyDescent="0.25">
      <c r="A273" s="224"/>
      <c r="B273" s="224"/>
      <c r="C273" s="309" t="s">
        <v>69</v>
      </c>
      <c r="D273" s="310"/>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18" t="s">
        <v>287</v>
      </c>
      <c r="D277" s="319"/>
      <c r="E277" s="319"/>
      <c r="F277" s="319"/>
      <c r="G277" s="319"/>
      <c r="H277" s="319"/>
      <c r="I277" s="320"/>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09" t="s">
        <v>69</v>
      </c>
      <c r="D281" s="310"/>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12"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09" t="s">
        <v>69</v>
      </c>
      <c r="D287" s="310"/>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89" t="s">
        <v>82</v>
      </c>
      <c r="D291" s="390"/>
      <c r="E291" s="390"/>
      <c r="F291" s="390"/>
      <c r="G291" s="17"/>
      <c r="H291" s="165">
        <f>E289</f>
        <v>2928.6108564486603</v>
      </c>
      <c r="I291" s="17" t="s">
        <v>3</v>
      </c>
      <c r="J291" s="111"/>
      <c r="K291" s="221"/>
    </row>
    <row r="292" spans="1:13" x14ac:dyDescent="0.25">
      <c r="A292" s="369" t="s">
        <v>198</v>
      </c>
      <c r="B292" s="391" t="s">
        <v>246</v>
      </c>
      <c r="C292" s="37"/>
      <c r="D292" s="186"/>
      <c r="E292" s="161"/>
      <c r="F292" s="186"/>
      <c r="G292" s="186"/>
      <c r="H292" s="186"/>
      <c r="I292" s="186"/>
      <c r="J292" s="34"/>
      <c r="K292" s="220"/>
    </row>
    <row r="293" spans="1:13" x14ac:dyDescent="0.25">
      <c r="A293" s="361"/>
      <c r="B293" s="392"/>
      <c r="C293" s="37"/>
      <c r="D293" s="186"/>
      <c r="E293" s="161"/>
      <c r="F293" s="186"/>
      <c r="G293" s="186"/>
      <c r="H293" s="186"/>
      <c r="I293" s="186"/>
      <c r="J293" s="34"/>
      <c r="K293" s="220"/>
    </row>
    <row r="294" spans="1:13" x14ac:dyDescent="0.25">
      <c r="A294" s="361"/>
      <c r="B294" s="392"/>
      <c r="C294" s="37"/>
      <c r="D294" s="186"/>
      <c r="E294" s="161"/>
      <c r="F294" s="186"/>
      <c r="G294" s="186"/>
      <c r="H294" s="186"/>
      <c r="I294" s="186"/>
      <c r="J294" s="34"/>
      <c r="K294" s="220"/>
    </row>
    <row r="295" spans="1:13" x14ac:dyDescent="0.25">
      <c r="A295" s="361"/>
      <c r="B295" s="392"/>
      <c r="C295" s="37"/>
      <c r="D295" s="186"/>
      <c r="E295" s="161"/>
      <c r="F295" s="186"/>
      <c r="G295" s="186"/>
      <c r="H295" s="186"/>
      <c r="I295" s="186"/>
      <c r="J295" s="34"/>
      <c r="K295" s="220"/>
    </row>
    <row r="296" spans="1:13" x14ac:dyDescent="0.25">
      <c r="A296" s="361"/>
      <c r="B296" s="392"/>
      <c r="C296" s="37"/>
      <c r="D296" s="186"/>
      <c r="E296" s="161"/>
      <c r="F296" s="186"/>
      <c r="G296" s="186"/>
      <c r="H296" s="186"/>
      <c r="I296" s="186"/>
      <c r="J296" s="34"/>
      <c r="K296" s="220"/>
    </row>
    <row r="297" spans="1:13" x14ac:dyDescent="0.25">
      <c r="A297" s="361"/>
      <c r="B297" s="392"/>
      <c r="C297" s="318" t="s">
        <v>286</v>
      </c>
      <c r="D297" s="319"/>
      <c r="E297" s="319"/>
      <c r="F297" s="319"/>
      <c r="G297" s="319"/>
      <c r="H297" s="319"/>
      <c r="I297" s="320"/>
      <c r="J297" s="34"/>
      <c r="K297" s="220"/>
    </row>
    <row r="298" spans="1:13" ht="339.75" customHeight="1" x14ac:dyDescent="0.25">
      <c r="A298" s="361"/>
      <c r="B298" s="392"/>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13" t="s">
        <v>263</v>
      </c>
      <c r="D300" s="314"/>
      <c r="E300" s="314"/>
      <c r="F300" s="314"/>
      <c r="G300" s="314"/>
      <c r="H300" s="314"/>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13" t="s">
        <v>243</v>
      </c>
      <c r="D304" s="314"/>
      <c r="E304" s="314"/>
      <c r="F304" s="314"/>
      <c r="G304" s="314"/>
      <c r="H304" s="314"/>
      <c r="I304" s="314"/>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13" t="s">
        <v>89</v>
      </c>
      <c r="D313" s="314"/>
      <c r="E313" s="314"/>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12"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12"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13" t="s">
        <v>218</v>
      </c>
      <c r="D322" s="314"/>
      <c r="E322" s="314"/>
      <c r="F322" s="314"/>
      <c r="G322" s="314"/>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12"/>
      <c r="D327" s="311"/>
      <c r="E327" s="311"/>
      <c r="F327" s="311"/>
      <c r="G327" s="311"/>
      <c r="H327" s="311"/>
      <c r="I327" s="186"/>
      <c r="J327" s="34"/>
      <c r="K327" s="220"/>
    </row>
    <row r="328" spans="1:19" ht="15" customHeight="1" x14ac:dyDescent="0.25">
      <c r="A328" s="224"/>
      <c r="B328" s="224"/>
      <c r="C328" s="312"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13" t="s">
        <v>89</v>
      </c>
      <c r="D339" s="314"/>
      <c r="E339" s="314"/>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12"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12"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13" t="s">
        <v>218</v>
      </c>
      <c r="D348" s="314"/>
      <c r="E348" s="314"/>
      <c r="F348" s="314"/>
      <c r="G348" s="314"/>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15" t="s">
        <v>19</v>
      </c>
      <c r="H352" s="315"/>
      <c r="I352" s="186"/>
      <c r="J352" s="34">
        <f>J325+J351</f>
        <v>17616.650000000001</v>
      </c>
      <c r="K352" s="220" t="s">
        <v>46</v>
      </c>
    </row>
    <row r="353" spans="1:11" x14ac:dyDescent="0.25">
      <c r="A353" s="224"/>
      <c r="B353" s="224"/>
      <c r="C353" s="318" t="s">
        <v>287</v>
      </c>
      <c r="D353" s="319"/>
      <c r="E353" s="319"/>
      <c r="F353" s="319"/>
      <c r="G353" s="319"/>
      <c r="H353" s="319"/>
      <c r="I353" s="320"/>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13" t="s">
        <v>89</v>
      </c>
      <c r="D366" s="314"/>
      <c r="E366" s="314"/>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12"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12"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13" t="s">
        <v>218</v>
      </c>
      <c r="D375" s="314"/>
      <c r="E375" s="314"/>
      <c r="F375" s="314"/>
      <c r="G375" s="314"/>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69" t="s">
        <v>199</v>
      </c>
      <c r="B383" s="387" t="s">
        <v>90</v>
      </c>
      <c r="C383" s="37"/>
      <c r="D383" s="208"/>
      <c r="E383" s="207"/>
      <c r="F383" s="208"/>
      <c r="G383" s="208"/>
      <c r="H383" s="208"/>
      <c r="I383" s="208"/>
      <c r="J383" s="112"/>
      <c r="K383" s="220"/>
    </row>
    <row r="384" spans="1:11" ht="15" customHeight="1" x14ac:dyDescent="0.25">
      <c r="A384" s="361"/>
      <c r="B384" s="388"/>
      <c r="C384" s="318" t="s">
        <v>286</v>
      </c>
      <c r="D384" s="319"/>
      <c r="E384" s="319"/>
      <c r="F384" s="319"/>
      <c r="G384" s="319"/>
      <c r="H384" s="319"/>
      <c r="I384" s="320"/>
      <c r="J384" s="112"/>
      <c r="K384" s="220"/>
    </row>
    <row r="385" spans="1:11" x14ac:dyDescent="0.25">
      <c r="A385" s="361"/>
      <c r="B385" s="388"/>
      <c r="C385" s="37"/>
      <c r="D385" s="186"/>
      <c r="E385" s="161" t="s">
        <v>154</v>
      </c>
      <c r="F385" s="186"/>
      <c r="G385" s="186"/>
      <c r="H385" s="186"/>
      <c r="I385" s="186"/>
      <c r="J385" s="112">
        <v>3624</v>
      </c>
      <c r="K385" s="220" t="s">
        <v>3</v>
      </c>
    </row>
    <row r="386" spans="1:11" x14ac:dyDescent="0.25">
      <c r="A386" s="361"/>
      <c r="B386" s="388"/>
      <c r="C386" s="37"/>
      <c r="D386" s="186"/>
      <c r="E386" s="161"/>
      <c r="F386" s="186"/>
      <c r="G386" s="186"/>
      <c r="H386" s="186"/>
      <c r="I386" s="186"/>
      <c r="J386" s="112"/>
      <c r="K386" s="220"/>
    </row>
    <row r="387" spans="1:11" x14ac:dyDescent="0.25">
      <c r="A387" s="361"/>
      <c r="B387" s="388"/>
      <c r="C387" s="318" t="s">
        <v>287</v>
      </c>
      <c r="D387" s="319"/>
      <c r="E387" s="319"/>
      <c r="F387" s="319"/>
      <c r="G387" s="319"/>
      <c r="H387" s="319"/>
      <c r="I387" s="320"/>
      <c r="J387" s="112"/>
      <c r="K387" s="220"/>
    </row>
    <row r="388" spans="1:11" x14ac:dyDescent="0.25">
      <c r="A388" s="361"/>
      <c r="B388" s="388"/>
      <c r="C388" s="37"/>
      <c r="D388" s="186"/>
      <c r="E388" s="161" t="s">
        <v>154</v>
      </c>
      <c r="F388" s="186"/>
      <c r="G388" s="186"/>
      <c r="H388" s="186"/>
      <c r="I388" s="186"/>
      <c r="J388" s="112">
        <v>5436</v>
      </c>
      <c r="K388" s="220" t="s">
        <v>3</v>
      </c>
    </row>
    <row r="389" spans="1:11" ht="166.5" customHeight="1" x14ac:dyDescent="0.25">
      <c r="A389" s="361"/>
      <c r="B389" s="388"/>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403" t="s">
        <v>295</v>
      </c>
      <c r="B393" s="385" t="s">
        <v>296</v>
      </c>
      <c r="C393" s="277"/>
      <c r="D393" s="278"/>
      <c r="E393" s="279"/>
      <c r="F393" s="278"/>
      <c r="G393" s="278"/>
      <c r="H393" s="278"/>
      <c r="I393" s="278"/>
      <c r="J393" s="280"/>
      <c r="K393" s="281"/>
    </row>
    <row r="394" spans="1:11" x14ac:dyDescent="0.25">
      <c r="A394" s="404"/>
      <c r="B394" s="357"/>
      <c r="C394" s="351" t="s">
        <v>286</v>
      </c>
      <c r="D394" s="352"/>
      <c r="E394" s="352"/>
      <c r="F394" s="352"/>
      <c r="G394" s="352"/>
      <c r="H394" s="352"/>
      <c r="I394" s="353"/>
      <c r="J394" s="280"/>
      <c r="K394" s="281"/>
    </row>
    <row r="395" spans="1:11" x14ac:dyDescent="0.25">
      <c r="A395" s="404"/>
      <c r="B395" s="357"/>
      <c r="C395" s="277"/>
      <c r="D395" s="278"/>
      <c r="E395" s="279" t="s">
        <v>154</v>
      </c>
      <c r="F395" s="278"/>
      <c r="G395" s="278"/>
      <c r="H395" s="278"/>
      <c r="I395" s="278"/>
      <c r="J395" s="280">
        <v>16400</v>
      </c>
      <c r="K395" s="281" t="s">
        <v>3</v>
      </c>
    </row>
    <row r="396" spans="1:11" x14ac:dyDescent="0.25">
      <c r="A396" s="404"/>
      <c r="B396" s="357"/>
      <c r="C396" s="351" t="s">
        <v>311</v>
      </c>
      <c r="D396" s="352"/>
      <c r="E396" s="352"/>
      <c r="F396" s="352"/>
      <c r="G396" s="352"/>
      <c r="H396" s="352"/>
      <c r="I396" s="353"/>
      <c r="J396" s="280"/>
      <c r="K396" s="281"/>
    </row>
    <row r="397" spans="1:11" x14ac:dyDescent="0.25">
      <c r="A397" s="404"/>
      <c r="B397" s="357"/>
      <c r="C397" s="282"/>
      <c r="D397" s="283"/>
      <c r="E397" s="283" t="s">
        <v>154</v>
      </c>
      <c r="F397" s="283"/>
      <c r="G397" s="283"/>
      <c r="H397" s="283"/>
      <c r="I397" s="284"/>
      <c r="J397" s="280">
        <v>54600</v>
      </c>
      <c r="K397" s="281" t="s">
        <v>3</v>
      </c>
    </row>
    <row r="398" spans="1:11" x14ac:dyDescent="0.25">
      <c r="A398" s="404"/>
      <c r="B398" s="357"/>
      <c r="C398" s="277"/>
      <c r="D398" s="278"/>
      <c r="E398" s="279"/>
      <c r="F398" s="278"/>
      <c r="G398" s="278"/>
      <c r="H398" s="278"/>
      <c r="I398" s="278"/>
      <c r="J398" s="280"/>
      <c r="K398" s="281"/>
    </row>
    <row r="399" spans="1:11" ht="179.25" customHeight="1" x14ac:dyDescent="0.25">
      <c r="A399" s="404"/>
      <c r="B399" s="357"/>
      <c r="C399" s="277"/>
      <c r="D399" s="278"/>
      <c r="E399" s="279"/>
      <c r="F399" s="278"/>
      <c r="G399" s="278"/>
      <c r="H399" s="278"/>
      <c r="I399" s="278"/>
      <c r="J399" s="280"/>
      <c r="K399" s="281"/>
    </row>
    <row r="400" spans="1:11" ht="15" customHeight="1" x14ac:dyDescent="0.25">
      <c r="A400" s="285" t="s">
        <v>254</v>
      </c>
      <c r="B400" s="257" t="s">
        <v>253</v>
      </c>
      <c r="C400" s="277"/>
      <c r="D400" s="278"/>
      <c r="E400" s="405" t="s">
        <v>154</v>
      </c>
      <c r="F400" s="405"/>
      <c r="G400" s="405"/>
      <c r="H400" s="405"/>
      <c r="I400" s="40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69" t="s">
        <v>291</v>
      </c>
      <c r="B402" s="385" t="s">
        <v>290</v>
      </c>
      <c r="C402" s="37"/>
      <c r="D402" s="186"/>
      <c r="E402" s="161"/>
      <c r="F402" s="186"/>
      <c r="G402" s="186"/>
      <c r="H402" s="186"/>
      <c r="I402" s="186"/>
      <c r="J402" s="112"/>
      <c r="K402" s="220"/>
    </row>
    <row r="403" spans="1:11" x14ac:dyDescent="0.25">
      <c r="A403" s="361"/>
      <c r="B403" s="357"/>
      <c r="C403" s="37"/>
      <c r="D403" s="186"/>
      <c r="E403" s="161"/>
      <c r="F403" s="186"/>
      <c r="G403" s="186"/>
      <c r="H403" s="186"/>
      <c r="I403" s="186"/>
      <c r="J403" s="112"/>
      <c r="K403" s="220"/>
    </row>
    <row r="404" spans="1:11" x14ac:dyDescent="0.25">
      <c r="A404" s="361"/>
      <c r="B404" s="357"/>
      <c r="C404" s="37"/>
      <c r="D404" s="186"/>
      <c r="E404" s="161"/>
      <c r="F404" s="186"/>
      <c r="G404" s="186"/>
      <c r="H404" s="186"/>
      <c r="I404" s="186"/>
      <c r="J404" s="112"/>
      <c r="K404" s="220"/>
    </row>
    <row r="405" spans="1:11" x14ac:dyDescent="0.25">
      <c r="A405" s="361"/>
      <c r="B405" s="357"/>
      <c r="C405" s="318" t="s">
        <v>286</v>
      </c>
      <c r="D405" s="319"/>
      <c r="E405" s="319"/>
      <c r="F405" s="319"/>
      <c r="G405" s="319"/>
      <c r="H405" s="319"/>
      <c r="I405" s="320"/>
      <c r="J405" s="112"/>
      <c r="K405" s="220"/>
    </row>
    <row r="406" spans="1:11" x14ac:dyDescent="0.25">
      <c r="A406" s="361"/>
      <c r="B406" s="357"/>
      <c r="C406" s="37"/>
      <c r="D406" s="186"/>
      <c r="E406" s="161" t="s">
        <v>154</v>
      </c>
      <c r="F406" s="186"/>
      <c r="G406" s="186"/>
      <c r="H406" s="186"/>
      <c r="I406" s="186"/>
      <c r="J406" s="112">
        <v>20053.3</v>
      </c>
      <c r="K406" s="220" t="s">
        <v>3</v>
      </c>
    </row>
    <row r="407" spans="1:11" x14ac:dyDescent="0.25">
      <c r="A407" s="361"/>
      <c r="B407" s="357"/>
      <c r="C407" s="318" t="s">
        <v>287</v>
      </c>
      <c r="D407" s="319"/>
      <c r="E407" s="319"/>
      <c r="F407" s="319"/>
      <c r="G407" s="319"/>
      <c r="H407" s="319"/>
      <c r="I407" s="320"/>
      <c r="J407" s="112"/>
      <c r="K407" s="220"/>
    </row>
    <row r="408" spans="1:11" ht="105.75" customHeight="1" x14ac:dyDescent="0.25">
      <c r="A408" s="361"/>
      <c r="B408" s="357"/>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89"/>
      <c r="D410" s="390"/>
      <c r="E410" s="390"/>
      <c r="F410" s="162"/>
      <c r="G410" s="162"/>
      <c r="H410" s="162"/>
      <c r="I410" s="199"/>
      <c r="J410" s="113"/>
      <c r="K410" s="221"/>
    </row>
    <row r="411" spans="1:11" x14ac:dyDescent="0.25">
      <c r="A411" s="369" t="s">
        <v>201</v>
      </c>
      <c r="B411" s="385" t="s">
        <v>97</v>
      </c>
      <c r="C411" s="37"/>
      <c r="D411" s="186"/>
      <c r="E411" s="161"/>
      <c r="F411" s="186"/>
      <c r="G411" s="186"/>
      <c r="H411" s="186"/>
      <c r="I411" s="186"/>
      <c r="J411" s="112"/>
      <c r="K411" s="220"/>
    </row>
    <row r="412" spans="1:11" x14ac:dyDescent="0.25">
      <c r="A412" s="361"/>
      <c r="B412" s="357"/>
      <c r="C412" s="37"/>
      <c r="D412" s="186"/>
      <c r="E412" s="161"/>
      <c r="F412" s="186"/>
      <c r="G412" s="186"/>
      <c r="H412" s="186"/>
      <c r="I412" s="186"/>
      <c r="J412" s="112"/>
      <c r="K412" s="220"/>
    </row>
    <row r="413" spans="1:11" x14ac:dyDescent="0.25">
      <c r="A413" s="361"/>
      <c r="B413" s="357"/>
      <c r="C413" s="37"/>
      <c r="D413" s="186"/>
      <c r="E413" s="161"/>
      <c r="F413" s="186"/>
      <c r="G413" s="186"/>
      <c r="H413" s="186"/>
      <c r="I413" s="186"/>
      <c r="J413" s="112"/>
      <c r="K413" s="220"/>
    </row>
    <row r="414" spans="1:11" x14ac:dyDescent="0.25">
      <c r="A414" s="361"/>
      <c r="B414" s="357"/>
      <c r="C414" s="37"/>
      <c r="D414" s="186"/>
      <c r="E414" s="161"/>
      <c r="F414" s="186"/>
      <c r="G414" s="186"/>
      <c r="H414" s="186"/>
      <c r="I414" s="186"/>
      <c r="J414" s="112"/>
      <c r="K414" s="220"/>
    </row>
    <row r="415" spans="1:11" x14ac:dyDescent="0.25">
      <c r="A415" s="361"/>
      <c r="B415" s="357"/>
      <c r="C415" s="37"/>
      <c r="D415" s="186"/>
      <c r="E415" s="161"/>
      <c r="F415" s="186"/>
      <c r="G415" s="186"/>
      <c r="H415" s="186"/>
      <c r="I415" s="186"/>
      <c r="J415" s="112"/>
      <c r="K415" s="220"/>
    </row>
    <row r="416" spans="1:11" x14ac:dyDescent="0.25">
      <c r="A416" s="361"/>
      <c r="B416" s="357"/>
      <c r="C416" s="37"/>
      <c r="D416" s="186"/>
      <c r="E416" s="161"/>
      <c r="F416" s="186"/>
      <c r="G416" s="186"/>
      <c r="H416" s="186"/>
      <c r="I416" s="186"/>
      <c r="J416" s="112"/>
      <c r="K416" s="220"/>
    </row>
    <row r="417" spans="1:11" ht="309" customHeight="1" x14ac:dyDescent="0.25">
      <c r="A417" s="361"/>
      <c r="B417" s="357"/>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94" t="s">
        <v>98</v>
      </c>
      <c r="F419" s="394"/>
      <c r="G419" s="394"/>
      <c r="H419" s="394"/>
      <c r="I419" s="17"/>
      <c r="J419" s="116">
        <v>5</v>
      </c>
      <c r="K419" s="221" t="s">
        <v>18</v>
      </c>
    </row>
    <row r="420" spans="1:11" ht="17.25" customHeight="1" x14ac:dyDescent="0.25">
      <c r="A420" s="396" t="s">
        <v>294</v>
      </c>
      <c r="B420" s="366" t="s">
        <v>99</v>
      </c>
      <c r="C420" s="20"/>
      <c r="D420" s="19"/>
      <c r="E420" s="173"/>
      <c r="F420" s="19"/>
      <c r="G420" s="19"/>
      <c r="H420" s="19"/>
      <c r="I420" s="19"/>
      <c r="J420" s="117"/>
      <c r="K420" s="219"/>
    </row>
    <row r="421" spans="1:11" x14ac:dyDescent="0.25">
      <c r="A421" s="397"/>
      <c r="B421" s="367"/>
      <c r="C421" s="37"/>
      <c r="D421" s="186"/>
      <c r="E421" s="161"/>
      <c r="F421" s="186"/>
      <c r="G421" s="186"/>
      <c r="H421" s="186"/>
      <c r="I421" s="186"/>
      <c r="J421" s="34"/>
      <c r="K421" s="220"/>
    </row>
    <row r="422" spans="1:11" x14ac:dyDescent="0.25">
      <c r="A422" s="397"/>
      <c r="B422" s="367"/>
      <c r="C422" s="37" t="s">
        <v>47</v>
      </c>
      <c r="D422" s="186"/>
      <c r="E422" s="161"/>
      <c r="F422" s="186"/>
      <c r="G422" s="186"/>
      <c r="H422" s="186"/>
      <c r="I422" s="186"/>
      <c r="J422" s="34"/>
      <c r="K422" s="220"/>
    </row>
    <row r="423" spans="1:11" x14ac:dyDescent="0.25">
      <c r="A423" s="397"/>
      <c r="B423" s="367"/>
      <c r="C423" s="2">
        <v>2</v>
      </c>
      <c r="D423" s="186"/>
      <c r="E423" s="161">
        <v>2500</v>
      </c>
      <c r="F423" s="186"/>
      <c r="G423" s="186"/>
      <c r="H423" s="159">
        <v>100</v>
      </c>
      <c r="I423" s="186" t="s">
        <v>21</v>
      </c>
      <c r="J423" s="34">
        <f>C423*E423*H423</f>
        <v>500000</v>
      </c>
      <c r="K423" s="220" t="s">
        <v>46</v>
      </c>
    </row>
    <row r="424" spans="1:11" x14ac:dyDescent="0.25">
      <c r="A424" s="398"/>
      <c r="B424" s="395"/>
      <c r="C424" s="16"/>
      <c r="D424" s="17"/>
      <c r="E424" s="162"/>
      <c r="F424" s="17"/>
      <c r="G424" s="17"/>
      <c r="H424" s="17"/>
      <c r="I424" s="17"/>
      <c r="J424" s="111"/>
      <c r="K424" s="221"/>
    </row>
    <row r="425" spans="1:11" ht="15" customHeight="1" x14ac:dyDescent="0.25">
      <c r="A425" s="396" t="s">
        <v>204</v>
      </c>
      <c r="B425" s="366" t="s">
        <v>171</v>
      </c>
      <c r="C425" s="20"/>
      <c r="D425" s="19"/>
      <c r="E425" s="173"/>
      <c r="F425" s="19"/>
      <c r="G425" s="19"/>
      <c r="H425" s="19"/>
      <c r="I425" s="19"/>
      <c r="J425" s="117"/>
      <c r="K425" s="219"/>
    </row>
    <row r="426" spans="1:11" x14ac:dyDescent="0.25">
      <c r="A426" s="397"/>
      <c r="B426" s="367"/>
      <c r="C426" s="37"/>
      <c r="D426" s="186"/>
      <c r="E426" s="314" t="s">
        <v>288</v>
      </c>
      <c r="F426" s="314"/>
      <c r="G426" s="314"/>
      <c r="H426" s="314"/>
      <c r="I426" s="186"/>
      <c r="J426" s="34">
        <v>25</v>
      </c>
      <c r="K426" s="220" t="s">
        <v>230</v>
      </c>
    </row>
    <row r="427" spans="1:11" ht="9.75" customHeight="1" x14ac:dyDescent="0.25">
      <c r="A427" s="397"/>
      <c r="B427" s="367"/>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96" t="s">
        <v>205</v>
      </c>
      <c r="B429" s="366" t="s">
        <v>174</v>
      </c>
      <c r="C429" s="20"/>
      <c r="D429" s="19"/>
      <c r="E429" s="173"/>
      <c r="F429" s="19"/>
      <c r="G429" s="19"/>
      <c r="H429" s="19"/>
      <c r="I429" s="19"/>
      <c r="J429" s="117"/>
      <c r="K429" s="219"/>
    </row>
    <row r="430" spans="1:11" x14ac:dyDescent="0.25">
      <c r="A430" s="397"/>
      <c r="B430" s="367"/>
      <c r="C430" s="37"/>
      <c r="D430" s="186"/>
      <c r="E430" s="311" t="s">
        <v>289</v>
      </c>
      <c r="F430" s="311"/>
      <c r="G430" s="34"/>
      <c r="H430" s="34" t="s">
        <v>230</v>
      </c>
      <c r="I430" s="186"/>
      <c r="J430" s="34">
        <v>25</v>
      </c>
      <c r="K430" s="220" t="s">
        <v>247</v>
      </c>
    </row>
    <row r="431" spans="1:11" ht="36" customHeight="1" x14ac:dyDescent="0.25">
      <c r="A431" s="397"/>
      <c r="B431" s="367"/>
      <c r="C431" s="37"/>
      <c r="D431" s="186"/>
      <c r="E431" s="161"/>
      <c r="F431" s="186"/>
      <c r="G431" s="186"/>
      <c r="H431" s="186"/>
      <c r="I431" s="186"/>
      <c r="J431" s="34"/>
      <c r="K431" s="220"/>
    </row>
    <row r="432" spans="1:11" x14ac:dyDescent="0.25">
      <c r="A432" s="401" t="s">
        <v>206</v>
      </c>
      <c r="B432" s="399" t="s">
        <v>250</v>
      </c>
      <c r="C432" s="37"/>
      <c r="D432" s="186"/>
      <c r="E432" s="161"/>
      <c r="F432" s="186"/>
      <c r="G432" s="186"/>
      <c r="H432" s="186"/>
      <c r="I432" s="186"/>
      <c r="J432" s="34"/>
      <c r="K432" s="220"/>
    </row>
    <row r="433" spans="1:11" ht="20.25" customHeight="1" x14ac:dyDescent="0.25">
      <c r="A433" s="402"/>
      <c r="B433" s="400"/>
      <c r="C433" s="37"/>
      <c r="D433" s="186"/>
      <c r="E433" s="161"/>
      <c r="F433" s="186"/>
      <c r="G433" s="186"/>
      <c r="H433" s="186"/>
      <c r="I433" s="186"/>
      <c r="J433" s="34"/>
      <c r="K433" s="220"/>
    </row>
    <row r="434" spans="1:11" x14ac:dyDescent="0.25">
      <c r="A434" s="402"/>
      <c r="B434" s="400"/>
      <c r="C434" s="37"/>
      <c r="D434" s="186"/>
      <c r="E434" s="161"/>
      <c r="F434" s="186"/>
      <c r="G434" s="186"/>
      <c r="H434" s="186"/>
      <c r="I434" s="186"/>
      <c r="J434" s="34"/>
      <c r="K434" s="220"/>
    </row>
    <row r="435" spans="1:11" x14ac:dyDescent="0.25">
      <c r="A435" s="402"/>
      <c r="B435" s="400"/>
      <c r="C435" s="37"/>
      <c r="D435" s="186"/>
      <c r="E435" s="161"/>
      <c r="F435" s="186"/>
      <c r="G435" s="186"/>
      <c r="H435" s="186"/>
      <c r="I435" s="186"/>
      <c r="J435" s="34"/>
      <c r="K435" s="220"/>
    </row>
    <row r="436" spans="1:11" x14ac:dyDescent="0.25">
      <c r="A436" s="402"/>
      <c r="B436" s="400"/>
      <c r="C436" s="37"/>
      <c r="D436" s="186"/>
      <c r="E436" s="161"/>
      <c r="F436" s="186"/>
      <c r="G436" s="186"/>
      <c r="H436" s="186"/>
      <c r="I436" s="186"/>
      <c r="J436" s="34"/>
      <c r="K436" s="220"/>
    </row>
    <row r="437" spans="1:11" x14ac:dyDescent="0.25">
      <c r="A437" s="402"/>
      <c r="B437" s="400"/>
      <c r="C437" s="37"/>
      <c r="D437" s="186"/>
      <c r="E437" s="161"/>
      <c r="F437" s="186"/>
      <c r="G437" s="186"/>
      <c r="H437" s="186"/>
      <c r="I437" s="186"/>
      <c r="J437" s="34"/>
      <c r="K437" s="220"/>
    </row>
    <row r="438" spans="1:11" ht="118.5" customHeight="1" x14ac:dyDescent="0.25">
      <c r="A438" s="402"/>
      <c r="B438" s="40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13" t="s">
        <v>102</v>
      </c>
      <c r="D441" s="314"/>
      <c r="E441" s="314"/>
      <c r="F441" s="314"/>
      <c r="G441" s="314"/>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13" t="s">
        <v>107</v>
      </c>
      <c r="D453" s="314"/>
      <c r="E453" s="314"/>
      <c r="F453" s="314"/>
      <c r="G453" s="314"/>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13" t="s">
        <v>108</v>
      </c>
      <c r="D455" s="314"/>
      <c r="E455" s="314"/>
      <c r="F455" s="314"/>
      <c r="G455" s="314"/>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13" t="s">
        <v>109</v>
      </c>
      <c r="D457" s="314"/>
      <c r="E457" s="314"/>
      <c r="F457" s="314"/>
      <c r="G457" s="314"/>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13" t="s">
        <v>110</v>
      </c>
      <c r="D459" s="314"/>
      <c r="E459" s="314"/>
      <c r="F459" s="314"/>
      <c r="G459" s="314"/>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15" t="s">
        <v>111</v>
      </c>
      <c r="G462" s="315"/>
      <c r="H462" s="186"/>
      <c r="I462" s="186" t="s">
        <v>21</v>
      </c>
      <c r="J462" s="34">
        <f>J461*E462</f>
        <v>86.922000000000025</v>
      </c>
      <c r="K462" s="220" t="s">
        <v>5</v>
      </c>
    </row>
    <row r="463" spans="1:11" ht="16.5" customHeight="1" x14ac:dyDescent="0.25">
      <c r="A463" s="248"/>
      <c r="B463" s="249"/>
      <c r="C463" s="347" t="s">
        <v>112</v>
      </c>
      <c r="D463" s="348"/>
      <c r="E463" s="348"/>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47" t="s">
        <v>114</v>
      </c>
      <c r="D466" s="348"/>
      <c r="E466" s="348"/>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47" t="s">
        <v>115</v>
      </c>
      <c r="D468" s="348"/>
      <c r="E468" s="348"/>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47" t="s">
        <v>112</v>
      </c>
      <c r="D470" s="348"/>
      <c r="E470" s="348"/>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46" t="s">
        <v>116</v>
      </c>
      <c r="G473" s="346"/>
      <c r="H473" s="346"/>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56" t="s">
        <v>209</v>
      </c>
      <c r="B476" s="357" t="s">
        <v>120</v>
      </c>
      <c r="C476" s="312"/>
      <c r="D476" s="311"/>
      <c r="E476" s="311"/>
      <c r="F476" s="311"/>
      <c r="G476" s="311"/>
      <c r="H476" s="311"/>
      <c r="I476" s="311"/>
      <c r="J476" s="311"/>
      <c r="K476" s="110"/>
      <c r="L476" s="218"/>
    </row>
    <row r="477" spans="1:13" x14ac:dyDescent="0.25">
      <c r="A477" s="356"/>
      <c r="B477" s="357"/>
      <c r="C477" s="312"/>
      <c r="D477" s="311"/>
      <c r="E477" s="311"/>
      <c r="F477" s="311"/>
      <c r="G477" s="311"/>
      <c r="H477" s="311"/>
      <c r="I477" s="311"/>
      <c r="J477" s="311"/>
      <c r="K477" s="110"/>
      <c r="L477" s="218"/>
    </row>
    <row r="478" spans="1:13" x14ac:dyDescent="0.25">
      <c r="A478" s="67"/>
      <c r="B478" s="357"/>
      <c r="C478" s="312"/>
      <c r="D478" s="311"/>
      <c r="E478" s="311"/>
      <c r="F478" s="311"/>
      <c r="G478" s="311"/>
      <c r="H478" s="311"/>
      <c r="I478" s="311"/>
      <c r="J478" s="311"/>
      <c r="K478" s="110"/>
      <c r="L478" s="218"/>
    </row>
    <row r="479" spans="1:13" x14ac:dyDescent="0.25">
      <c r="A479" s="67"/>
      <c r="B479" s="357"/>
      <c r="C479" s="312"/>
      <c r="D479" s="311"/>
      <c r="E479" s="311"/>
      <c r="F479" s="311"/>
      <c r="G479" s="311"/>
      <c r="H479" s="311"/>
      <c r="I479" s="311"/>
      <c r="J479" s="311"/>
      <c r="K479" s="110"/>
      <c r="L479" s="218"/>
    </row>
    <row r="480" spans="1:13" x14ac:dyDescent="0.25">
      <c r="A480" s="67"/>
      <c r="B480" s="341"/>
      <c r="C480" s="312"/>
      <c r="D480" s="311"/>
      <c r="E480" s="185"/>
      <c r="F480" s="183"/>
      <c r="G480" s="186"/>
      <c r="H480" s="186"/>
      <c r="I480" s="186"/>
      <c r="J480" s="34"/>
      <c r="K480" s="34"/>
      <c r="L480" s="224"/>
      <c r="M480" s="218"/>
    </row>
    <row r="481" spans="1:13" x14ac:dyDescent="0.25">
      <c r="A481" s="67"/>
      <c r="B481" s="341"/>
      <c r="C481" s="313"/>
      <c r="D481" s="314"/>
      <c r="E481" s="314"/>
      <c r="F481" s="314"/>
      <c r="G481" s="159"/>
      <c r="H481" s="186"/>
      <c r="I481" s="186"/>
      <c r="J481" s="34"/>
      <c r="K481" s="34"/>
      <c r="L481" s="224"/>
      <c r="M481" s="218"/>
    </row>
    <row r="482" spans="1:13" x14ac:dyDescent="0.25">
      <c r="A482" s="67"/>
      <c r="B482" s="341"/>
      <c r="C482" s="347"/>
      <c r="D482" s="348"/>
      <c r="E482" s="161"/>
      <c r="F482" s="183"/>
      <c r="G482" s="161"/>
      <c r="H482" s="183"/>
      <c r="I482" s="183"/>
      <c r="J482" s="34"/>
      <c r="K482" s="34"/>
      <c r="L482" s="224"/>
      <c r="M482" s="218"/>
    </row>
    <row r="483" spans="1:13" ht="28.5" customHeight="1" x14ac:dyDescent="0.25">
      <c r="A483" s="67"/>
      <c r="B483" s="341"/>
      <c r="C483" s="312"/>
      <c r="D483" s="311"/>
      <c r="E483" s="161"/>
      <c r="F483" s="186"/>
      <c r="G483" s="186"/>
      <c r="H483" s="186"/>
      <c r="I483" s="186"/>
      <c r="J483" s="34"/>
      <c r="K483" s="34"/>
      <c r="L483" s="224"/>
      <c r="M483" s="218"/>
    </row>
    <row r="484" spans="1:13" x14ac:dyDescent="0.25">
      <c r="A484" s="67" t="s">
        <v>119</v>
      </c>
      <c r="B484" s="80" t="s">
        <v>118</v>
      </c>
      <c r="C484" s="37"/>
      <c r="D484" s="315"/>
      <c r="E484" s="315"/>
      <c r="F484" s="315"/>
      <c r="G484" s="315"/>
      <c r="H484" s="315"/>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13" t="s">
        <v>121</v>
      </c>
      <c r="D486" s="314"/>
      <c r="E486" s="314"/>
      <c r="F486" s="314"/>
      <c r="G486" s="183"/>
      <c r="H486" s="183"/>
      <c r="I486" s="183"/>
      <c r="J486" s="34"/>
      <c r="K486" s="34"/>
      <c r="L486" s="224"/>
      <c r="M486" s="218"/>
    </row>
    <row r="487" spans="1:13" x14ac:dyDescent="0.25">
      <c r="A487" s="121"/>
      <c r="B487" s="123"/>
      <c r="C487" s="313" t="s">
        <v>122</v>
      </c>
      <c r="D487" s="314"/>
      <c r="E487" s="314"/>
      <c r="F487" s="314"/>
      <c r="G487" s="314"/>
      <c r="H487" s="314"/>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13" t="s">
        <v>123</v>
      </c>
      <c r="D489" s="314"/>
      <c r="E489" s="314"/>
      <c r="F489" s="314"/>
      <c r="G489" s="314"/>
      <c r="H489" s="314"/>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13" t="s">
        <v>124</v>
      </c>
      <c r="D491" s="314"/>
      <c r="E491" s="314"/>
      <c r="F491" s="314"/>
      <c r="G491" s="314"/>
      <c r="H491" s="314"/>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13" t="s">
        <v>125</v>
      </c>
      <c r="D494" s="314"/>
      <c r="E494" s="314"/>
      <c r="F494" s="314"/>
      <c r="G494" s="314"/>
      <c r="H494" s="314"/>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47" t="s">
        <v>126</v>
      </c>
      <c r="D496" s="348"/>
      <c r="E496" s="348"/>
      <c r="F496" s="348"/>
      <c r="G496" s="348"/>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49" t="s">
        <v>108</v>
      </c>
      <c r="D498" s="350"/>
      <c r="E498" s="350"/>
      <c r="F498" s="350"/>
      <c r="G498" s="183"/>
      <c r="H498" s="183"/>
      <c r="I498" s="161"/>
      <c r="J498" s="34"/>
      <c r="K498" s="34"/>
      <c r="L498" s="224"/>
      <c r="M498" s="218"/>
    </row>
    <row r="499" spans="1:13" x14ac:dyDescent="0.25">
      <c r="A499" s="121"/>
      <c r="B499" s="123"/>
      <c r="C499" s="349" t="s">
        <v>127</v>
      </c>
      <c r="D499" s="350"/>
      <c r="E499" s="350"/>
      <c r="F499" s="350"/>
      <c r="G499" s="350"/>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49" t="s">
        <v>128</v>
      </c>
      <c r="D501" s="350"/>
      <c r="E501" s="350"/>
      <c r="F501" s="350"/>
      <c r="G501" s="350"/>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15" t="s">
        <v>133</v>
      </c>
      <c r="F511" s="315"/>
      <c r="G511" s="315"/>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15" t="s">
        <v>111</v>
      </c>
      <c r="G514" s="315"/>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49" t="s">
        <v>112</v>
      </c>
      <c r="D516" s="350"/>
      <c r="E516" s="350"/>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47" t="s">
        <v>135</v>
      </c>
      <c r="D518" s="348"/>
      <c r="E518" s="348"/>
      <c r="F518" s="348"/>
      <c r="G518" s="348"/>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47" t="s">
        <v>136</v>
      </c>
      <c r="D520" s="348"/>
      <c r="E520" s="348"/>
      <c r="F520" s="348"/>
      <c r="G520" s="348"/>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49" t="s">
        <v>139</v>
      </c>
      <c r="D524" s="350"/>
      <c r="E524" s="350"/>
      <c r="F524" s="350"/>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46" t="s">
        <v>116</v>
      </c>
      <c r="G532" s="346"/>
      <c r="H532" s="346"/>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58" t="s">
        <v>211</v>
      </c>
      <c r="B537" s="359" t="s">
        <v>259</v>
      </c>
      <c r="C537" s="172"/>
      <c r="D537" s="173"/>
      <c r="E537" s="173"/>
      <c r="F537" s="173"/>
      <c r="G537" s="173"/>
      <c r="H537" s="173"/>
      <c r="I537" s="173"/>
      <c r="J537" s="173"/>
      <c r="K537" s="128"/>
      <c r="L537" s="218"/>
    </row>
    <row r="538" spans="1:13" x14ac:dyDescent="0.25">
      <c r="A538" s="356"/>
      <c r="B538" s="360"/>
      <c r="C538" s="163"/>
      <c r="D538" s="161"/>
      <c r="E538" s="161"/>
      <c r="F538" s="161"/>
      <c r="G538" s="161"/>
      <c r="H538" s="161"/>
      <c r="I538" s="161"/>
      <c r="J538" s="161"/>
      <c r="K538" s="110"/>
      <c r="L538" s="218"/>
    </row>
    <row r="539" spans="1:13" x14ac:dyDescent="0.25">
      <c r="A539" s="18"/>
      <c r="B539" s="360"/>
      <c r="C539" s="163"/>
      <c r="D539" s="161"/>
      <c r="E539" s="161"/>
      <c r="F539" s="161"/>
      <c r="G539" s="161"/>
      <c r="H539" s="161"/>
      <c r="I539" s="161"/>
      <c r="J539" s="161"/>
      <c r="K539" s="110"/>
      <c r="L539" s="218"/>
    </row>
    <row r="540" spans="1:13" x14ac:dyDescent="0.25">
      <c r="A540" s="18"/>
      <c r="B540" s="360"/>
      <c r="C540" s="163"/>
      <c r="D540" s="161"/>
      <c r="E540" s="161"/>
      <c r="F540" s="161"/>
      <c r="G540" s="161"/>
      <c r="H540" s="161"/>
      <c r="I540" s="161"/>
      <c r="J540" s="161"/>
      <c r="K540" s="110"/>
      <c r="L540" s="218"/>
    </row>
    <row r="541" spans="1:13" x14ac:dyDescent="0.25">
      <c r="A541" s="18"/>
      <c r="B541" s="360"/>
      <c r="C541" s="312"/>
      <c r="D541" s="311"/>
      <c r="E541" s="161"/>
      <c r="F541" s="183"/>
      <c r="G541" s="186"/>
      <c r="H541" s="186"/>
      <c r="I541" s="186"/>
      <c r="J541" s="34"/>
      <c r="K541" s="129"/>
    </row>
    <row r="542" spans="1:13" x14ac:dyDescent="0.25">
      <c r="A542" s="18"/>
      <c r="B542" s="360"/>
      <c r="C542" s="313"/>
      <c r="D542" s="314"/>
      <c r="E542" s="314"/>
      <c r="F542" s="314"/>
      <c r="G542" s="159"/>
      <c r="H542" s="186"/>
      <c r="I542" s="186"/>
      <c r="J542" s="34"/>
      <c r="K542" s="129"/>
    </row>
    <row r="543" spans="1:13" x14ac:dyDescent="0.25">
      <c r="A543" s="18"/>
      <c r="B543" s="360"/>
      <c r="C543" s="312"/>
      <c r="D543" s="311"/>
      <c r="E543" s="161"/>
      <c r="F543" s="183"/>
      <c r="G543" s="161"/>
      <c r="H543" s="183"/>
      <c r="I543" s="183"/>
      <c r="J543" s="34"/>
      <c r="K543" s="129"/>
    </row>
    <row r="544" spans="1:13" x14ac:dyDescent="0.25">
      <c r="A544" s="18"/>
      <c r="B544" s="360"/>
      <c r="C544" s="312"/>
      <c r="D544" s="311"/>
      <c r="E544" s="161"/>
      <c r="F544" s="186"/>
      <c r="G544" s="186"/>
      <c r="H544" s="186"/>
      <c r="I544" s="186"/>
      <c r="J544" s="34"/>
      <c r="K544" s="129"/>
    </row>
    <row r="545" spans="1:12" x14ac:dyDescent="0.25">
      <c r="A545" s="18"/>
      <c r="B545" s="360"/>
      <c r="C545" s="37"/>
      <c r="D545" s="315"/>
      <c r="E545" s="315"/>
      <c r="F545" s="315"/>
      <c r="G545" s="315"/>
      <c r="H545" s="315"/>
      <c r="I545" s="183"/>
      <c r="J545" s="34"/>
      <c r="K545" s="129"/>
    </row>
    <row r="546" spans="1:12" x14ac:dyDescent="0.25">
      <c r="A546" s="18"/>
      <c r="B546" s="360"/>
      <c r="C546" s="312"/>
      <c r="D546" s="311"/>
      <c r="E546" s="311"/>
      <c r="F546" s="311"/>
      <c r="G546" s="311"/>
      <c r="H546" s="311"/>
      <c r="I546" s="161"/>
      <c r="J546" s="127"/>
      <c r="K546" s="230"/>
    </row>
    <row r="547" spans="1:12" ht="37.5" customHeight="1" x14ac:dyDescent="0.25">
      <c r="A547" s="216"/>
      <c r="B547" s="360"/>
      <c r="C547" s="254"/>
      <c r="D547" s="233"/>
      <c r="E547" s="233"/>
      <c r="F547" s="233"/>
      <c r="G547" s="233"/>
      <c r="H547" s="233"/>
      <c r="I547" s="233"/>
      <c r="J547" s="255"/>
      <c r="K547" s="256"/>
    </row>
    <row r="548" spans="1:12" ht="36" x14ac:dyDescent="0.25">
      <c r="A548" s="216" t="s">
        <v>143</v>
      </c>
      <c r="B548" s="80" t="s">
        <v>144</v>
      </c>
      <c r="C548" s="361"/>
      <c r="D548" s="362"/>
      <c r="E548" s="362"/>
      <c r="F548" s="233"/>
      <c r="G548" s="233"/>
      <c r="H548" s="233"/>
      <c r="I548" s="233"/>
      <c r="J548" s="255"/>
      <c r="K548" s="10"/>
      <c r="L548" s="224"/>
    </row>
    <row r="549" spans="1:12" ht="15.75" customHeight="1" x14ac:dyDescent="0.25">
      <c r="A549" s="216"/>
      <c r="B549" s="257"/>
      <c r="C549" s="344" t="s">
        <v>145</v>
      </c>
      <c r="D549" s="345"/>
      <c r="E549" s="345"/>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44" t="s">
        <v>146</v>
      </c>
      <c r="D551" s="345"/>
      <c r="E551" s="345"/>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44" t="s">
        <v>155</v>
      </c>
      <c r="D559" s="345"/>
      <c r="E559" s="345"/>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44" t="s">
        <v>108</v>
      </c>
      <c r="D564" s="345"/>
      <c r="E564" s="345"/>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44" t="s">
        <v>156</v>
      </c>
      <c r="D568" s="345"/>
      <c r="E568" s="345"/>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15" t="s">
        <v>111</v>
      </c>
      <c r="G573" s="315"/>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44" t="s">
        <v>112</v>
      </c>
      <c r="D575" s="345"/>
      <c r="E575" s="345"/>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46" t="s">
        <v>116</v>
      </c>
      <c r="G582" s="346"/>
      <c r="H582" s="346"/>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58" t="s">
        <v>213</v>
      </c>
      <c r="B586" s="359" t="s">
        <v>162</v>
      </c>
      <c r="C586" s="234"/>
      <c r="D586" s="255"/>
      <c r="E586" s="255"/>
      <c r="F586" s="233"/>
      <c r="G586" s="233"/>
      <c r="H586" s="233"/>
      <c r="I586" s="233"/>
      <c r="J586" s="260"/>
      <c r="K586" s="10"/>
      <c r="L586" s="224"/>
    </row>
    <row r="587" spans="1:12" x14ac:dyDescent="0.25">
      <c r="A587" s="356"/>
      <c r="B587" s="360"/>
      <c r="C587" s="234"/>
      <c r="D587" s="255"/>
      <c r="E587" s="255"/>
      <c r="F587" s="233"/>
      <c r="G587" s="233"/>
      <c r="H587" s="233"/>
      <c r="I587" s="233"/>
      <c r="J587" s="260"/>
      <c r="K587" s="10"/>
      <c r="L587" s="224"/>
    </row>
    <row r="588" spans="1:12" x14ac:dyDescent="0.25">
      <c r="A588" s="18"/>
      <c r="B588" s="360"/>
      <c r="C588" s="234"/>
      <c r="D588" s="255"/>
      <c r="E588" s="255"/>
      <c r="F588" s="233"/>
      <c r="G588" s="233"/>
      <c r="H588" s="233"/>
      <c r="I588" s="233"/>
      <c r="J588" s="260"/>
      <c r="K588" s="10"/>
      <c r="L588" s="224"/>
    </row>
    <row r="589" spans="1:12" x14ac:dyDescent="0.25">
      <c r="A589" s="18"/>
      <c r="B589" s="360"/>
      <c r="C589" s="234"/>
      <c r="D589" s="255"/>
      <c r="E589" s="255"/>
      <c r="F589" s="233"/>
      <c r="G589" s="233"/>
      <c r="H589" s="233"/>
      <c r="I589" s="233"/>
      <c r="J589" s="260"/>
      <c r="K589" s="10"/>
      <c r="L589" s="224"/>
    </row>
    <row r="590" spans="1:12" x14ac:dyDescent="0.25">
      <c r="A590" s="18"/>
      <c r="B590" s="360"/>
      <c r="C590" s="234"/>
      <c r="D590" s="255"/>
      <c r="E590" s="255"/>
      <c r="F590" s="233"/>
      <c r="G590" s="233"/>
      <c r="H590" s="233"/>
      <c r="I590" s="233"/>
      <c r="J590" s="260"/>
      <c r="K590" s="10"/>
      <c r="L590" s="224"/>
    </row>
    <row r="591" spans="1:12" x14ac:dyDescent="0.25">
      <c r="A591" s="18"/>
      <c r="B591" s="360"/>
      <c r="C591" s="234"/>
      <c r="D591" s="255"/>
      <c r="E591" s="255"/>
      <c r="F591" s="233"/>
      <c r="G591" s="233"/>
      <c r="H591" s="233"/>
      <c r="I591" s="233"/>
      <c r="J591" s="260"/>
      <c r="K591" s="10"/>
      <c r="L591" s="224"/>
    </row>
    <row r="592" spans="1:12" x14ac:dyDescent="0.25">
      <c r="A592" s="18"/>
      <c r="B592" s="360"/>
      <c r="C592" s="234"/>
      <c r="D592" s="255"/>
      <c r="E592" s="255"/>
      <c r="F592" s="233"/>
      <c r="G592" s="233"/>
      <c r="H592" s="233"/>
      <c r="I592" s="233"/>
      <c r="J592" s="260"/>
      <c r="K592" s="10"/>
      <c r="L592" s="224"/>
    </row>
    <row r="593" spans="1:16" x14ac:dyDescent="0.25">
      <c r="A593" s="18"/>
      <c r="B593" s="360"/>
      <c r="C593" s="234"/>
      <c r="D593" s="255"/>
      <c r="E593" s="255"/>
      <c r="F593" s="233"/>
      <c r="G593" s="233"/>
      <c r="H593" s="233"/>
      <c r="I593" s="233"/>
      <c r="J593" s="260"/>
      <c r="K593" s="10"/>
      <c r="L593" s="224"/>
    </row>
    <row r="594" spans="1:16" x14ac:dyDescent="0.25">
      <c r="A594" s="18"/>
      <c r="B594" s="360"/>
      <c r="C594" s="234"/>
      <c r="D594" s="255"/>
      <c r="E594" s="255"/>
      <c r="F594" s="233"/>
      <c r="G594" s="233"/>
      <c r="H594" s="233"/>
      <c r="I594" s="233"/>
      <c r="J594" s="260"/>
      <c r="K594" s="10"/>
      <c r="L594" s="224"/>
    </row>
    <row r="595" spans="1:16" x14ac:dyDescent="0.25">
      <c r="A595" s="18"/>
      <c r="B595" s="360"/>
      <c r="C595" s="234"/>
      <c r="D595" s="255"/>
      <c r="E595" s="255"/>
      <c r="F595" s="233"/>
      <c r="G595" s="233"/>
      <c r="H595" s="233"/>
      <c r="I595" s="233"/>
      <c r="J595" s="260"/>
      <c r="K595" s="10"/>
      <c r="L595" s="224"/>
    </row>
    <row r="596" spans="1:16" ht="165" customHeight="1" x14ac:dyDescent="0.25">
      <c r="A596" s="216"/>
      <c r="B596" s="360"/>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26" t="s">
        <v>220</v>
      </c>
      <c r="D600" s="327"/>
      <c r="E600" s="327"/>
      <c r="F600" s="327"/>
      <c r="G600" s="327"/>
      <c r="H600" s="327"/>
      <c r="I600" s="161"/>
      <c r="J600" s="34"/>
      <c r="K600" s="256"/>
      <c r="L600" s="224"/>
    </row>
    <row r="601" spans="1:16" ht="21.75" customHeight="1" x14ac:dyDescent="0.25">
      <c r="A601" s="216"/>
      <c r="B601" s="80"/>
      <c r="C601" s="326" t="s">
        <v>219</v>
      </c>
      <c r="D601" s="327"/>
      <c r="E601" s="327"/>
      <c r="F601" s="327"/>
      <c r="G601" s="233"/>
      <c r="H601" s="233"/>
      <c r="I601" s="233"/>
      <c r="J601" s="266">
        <f>J599/0.5</f>
        <v>15480</v>
      </c>
      <c r="K601" s="256"/>
      <c r="L601" s="224"/>
      <c r="P601" s="2">
        <f>1.5*1060</f>
        <v>1590</v>
      </c>
    </row>
    <row r="602" spans="1:16" ht="21.75" customHeight="1" x14ac:dyDescent="0.25">
      <c r="A602" s="216"/>
      <c r="B602" s="80"/>
      <c r="C602" s="344" t="s">
        <v>221</v>
      </c>
      <c r="D602" s="345"/>
      <c r="E602" s="345"/>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54" t="s">
        <v>262</v>
      </c>
      <c r="C604" s="318" t="s">
        <v>286</v>
      </c>
      <c r="D604" s="319"/>
      <c r="E604" s="319"/>
      <c r="F604" s="319"/>
      <c r="G604" s="319"/>
      <c r="H604" s="319"/>
      <c r="I604" s="320"/>
      <c r="J604" s="112"/>
      <c r="K604" s="220"/>
      <c r="L604" s="224"/>
    </row>
    <row r="605" spans="1:16" x14ac:dyDescent="0.25">
      <c r="A605" s="252" t="s">
        <v>261</v>
      </c>
      <c r="B605" s="355"/>
      <c r="C605" s="37"/>
      <c r="D605" s="186"/>
      <c r="E605" s="161" t="s">
        <v>154</v>
      </c>
      <c r="F605" s="186"/>
      <c r="G605" s="186"/>
      <c r="H605" s="186"/>
      <c r="I605" s="186"/>
      <c r="J605" s="112">
        <v>1577.5</v>
      </c>
      <c r="K605" s="220" t="s">
        <v>3</v>
      </c>
      <c r="L605" s="224"/>
    </row>
    <row r="606" spans="1:16" x14ac:dyDescent="0.25">
      <c r="A606" s="252"/>
      <c r="B606" s="355"/>
      <c r="C606" s="318" t="s">
        <v>287</v>
      </c>
      <c r="D606" s="319"/>
      <c r="E606" s="319"/>
      <c r="F606" s="319"/>
      <c r="G606" s="319"/>
      <c r="H606" s="319"/>
      <c r="I606" s="320"/>
      <c r="J606" s="112"/>
      <c r="K606" s="220"/>
      <c r="L606" s="224"/>
    </row>
    <row r="607" spans="1:16" x14ac:dyDescent="0.25">
      <c r="A607" s="252"/>
      <c r="B607" s="355"/>
      <c r="C607" s="196"/>
      <c r="D607" s="197"/>
      <c r="E607" s="197" t="s">
        <v>154</v>
      </c>
      <c r="F607" s="197"/>
      <c r="G607" s="197"/>
      <c r="H607" s="197"/>
      <c r="I607" s="198"/>
      <c r="J607" s="112">
        <v>1511.25</v>
      </c>
      <c r="K607" s="220" t="s">
        <v>3</v>
      </c>
      <c r="L607" s="224"/>
    </row>
    <row r="608" spans="1:16" x14ac:dyDescent="0.25">
      <c r="A608" s="252"/>
      <c r="B608" s="355"/>
      <c r="C608" s="37"/>
      <c r="D608" s="186"/>
      <c r="E608" s="161"/>
      <c r="F608" s="186"/>
      <c r="G608" s="186"/>
      <c r="H608" s="186"/>
      <c r="I608" s="186"/>
      <c r="J608" s="112"/>
      <c r="K608" s="220"/>
      <c r="L608" s="224"/>
    </row>
    <row r="609" spans="1:12" x14ac:dyDescent="0.25">
      <c r="A609" s="252"/>
      <c r="B609" s="355"/>
      <c r="C609" s="37"/>
      <c r="D609" s="186"/>
      <c r="E609" s="211" t="s">
        <v>154</v>
      </c>
      <c r="F609" s="212"/>
      <c r="G609" s="212"/>
      <c r="H609" s="212"/>
      <c r="I609" s="212"/>
      <c r="J609" s="202">
        <f>SUM(J605:J607)</f>
        <v>3088.75</v>
      </c>
      <c r="K609" s="247" t="s">
        <v>3</v>
      </c>
      <c r="L609" s="224"/>
    </row>
    <row r="610" spans="1:12" x14ac:dyDescent="0.25">
      <c r="A610" s="216"/>
      <c r="B610" s="355"/>
      <c r="C610" s="318"/>
      <c r="D610" s="319"/>
      <c r="E610" s="319"/>
      <c r="F610" s="319"/>
      <c r="G610" s="319"/>
      <c r="H610" s="319"/>
      <c r="I610" s="320"/>
      <c r="J610" s="112"/>
      <c r="K610" s="220"/>
      <c r="L610" s="224"/>
    </row>
    <row r="611" spans="1:12" ht="132" x14ac:dyDescent="0.25">
      <c r="A611" s="358" t="s">
        <v>283</v>
      </c>
      <c r="B611" s="132" t="s">
        <v>260</v>
      </c>
      <c r="C611" s="234"/>
      <c r="D611" s="255"/>
      <c r="E611" s="255"/>
      <c r="F611" s="233"/>
      <c r="G611" s="233"/>
      <c r="H611" s="233"/>
      <c r="I611" s="233"/>
      <c r="J611" s="260"/>
      <c r="K611" s="10"/>
      <c r="L611" s="224"/>
    </row>
    <row r="612" spans="1:12" x14ac:dyDescent="0.25">
      <c r="A612" s="356"/>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B425:B427"/>
    <mergeCell ref="C441:G441"/>
    <mergeCell ref="C453:G453"/>
    <mergeCell ref="C455:G455"/>
    <mergeCell ref="C457:G457"/>
    <mergeCell ref="C459:G459"/>
    <mergeCell ref="F462:G462"/>
    <mergeCell ref="C463:E463"/>
    <mergeCell ref="C466:E46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2022-11-23T23:03:50Z</dcterms:modified>
</cp:coreProperties>
</file>