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3" autoFilterDateGrouping="1" firstSheet="10" minimized="0" showHorizontalScroll="1" showSheetTabs="1" showVerticalScroll="1" tabRatio="637" visibility="visible" windowHeight="8136" windowWidth="20496" xWindow="0" yWindow="0"/>
  </bookViews>
  <sheets>
    <sheet name="Лист1" sheetId="1" state="visible" r:id="rId1"/>
    <sheet name="Sheet1" sheetId="2" state="visible" r:id="rId2"/>
    <sheet name="Basic_Parameter" sheetId="3" state="visible" r:id="rId3"/>
    <sheet name="Basin Input" sheetId="4" state="visible" r:id="rId4"/>
    <sheet name="structure_name" sheetId="5" state="visible" r:id="rId5"/>
    <sheet name="Return_wall_data" sheetId="6" state="visible" r:id="rId6"/>
    <sheet name="Return_wall_data_MKS" sheetId="7" state="visible" r:id="rId7"/>
    <sheet name="Wing_Wall_Data" sheetId="8" state="visible" r:id="rId8"/>
    <sheet name="Foundation_Pressure_Calcualtion" sheetId="9" state="visible" r:id="rId9"/>
    <sheet name="Structural_Design_Parameter" sheetId="10" state="visible" r:id="rId10"/>
    <sheet name="Flexure_Design" sheetId="11" state="visible" r:id="rId11"/>
    <sheet name="Regulator_plan" sheetId="12" state="visible" r:id="rId12"/>
    <sheet name="reinforcement_data" sheetId="13" state="visible" r:id="rId13"/>
    <sheet name="reinforcement_design_result" sheetId="14" state="visible" r:id="rId14"/>
  </sheets>
  <definedNames>
    <definedName localSheetId="11" name="_xlnm.Print_Area">'Regulator_plan'!$A$1:$E$27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 Unicode MS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1" fillId="2" fontId="0" numFmtId="0" pivotButton="0" quotePrefix="0" xfId="0">
      <alignment horizontal="center"/>
    </xf>
    <xf applyAlignment="1" borderId="1" fillId="0" fontId="0" numFmtId="3" pivotButton="0" quotePrefix="0" xfId="0">
      <alignment horizontal="center"/>
    </xf>
    <xf borderId="0" fillId="0" fontId="0" numFmtId="49" pivotButton="0" quotePrefix="0" xfId="0"/>
    <xf applyAlignment="1" borderId="1" fillId="0" fontId="0" numFmtId="49" pivotButton="0" quotePrefix="0" xfId="0">
      <alignment horizontal="center"/>
    </xf>
    <xf borderId="1" fillId="0" fontId="0" numFmtId="49" pivotButton="0" quotePrefix="0" xfId="0"/>
    <xf borderId="1" fillId="0" fontId="0" numFmtId="0" pivotButton="0" quotePrefix="0" xfId="0"/>
    <xf borderId="0" fillId="0" fontId="0" numFmtId="2" pivotButton="0" quotePrefix="0" xfId="0"/>
    <xf borderId="1" fillId="0" fontId="0" numFmtId="2" pivotButton="0" quotePrefix="0" xfId="0"/>
    <xf applyAlignment="1" borderId="1" fillId="0" fontId="0" numFmtId="2" pivotButton="0" quotePrefix="0" xfId="0">
      <alignment horizontal="center"/>
    </xf>
    <xf applyAlignment="1" borderId="1" fillId="0" fontId="0" numFmtId="4" pivotButton="0" quotePrefix="0" xfId="0">
      <alignment horizontal="center"/>
    </xf>
    <xf borderId="1" fillId="0" fontId="0" numFmtId="4" pivotButton="0" quotePrefix="0" xfId="0"/>
    <xf borderId="0" fillId="0" fontId="0" numFmtId="4" pivotButton="0" quotePrefix="0" xfId="0"/>
    <xf applyAlignment="1" borderId="0" fillId="0" fontId="0" numFmtId="2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/>
    </xf>
    <xf applyAlignment="1" borderId="1" fillId="3" fontId="0" numFmtId="0" pivotButton="0" quotePrefix="0" xfId="0">
      <alignment horizontal="center"/>
    </xf>
    <xf applyAlignment="1" borderId="4" fillId="3" fontId="0" numFmtId="0" pivotButton="0" quotePrefix="0" xfId="0">
      <alignment horizontal="center"/>
    </xf>
    <xf applyAlignment="1" borderId="1" fillId="3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14" sqref="F14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topLeftCell="A16" workbookViewId="0" zoomScale="190" zoomScaleNormal="190">
      <selection activeCell="C32" sqref="C32"/>
    </sheetView>
  </sheetViews>
  <sheetFormatPr baseColWidth="8" defaultRowHeight="14.4"/>
  <cols>
    <col customWidth="1" max="1" min="1" style="2" width="29"/>
    <col customWidth="1" max="4" min="4" style="1" width="8.88671875"/>
    <col customWidth="1" max="6" min="6" style="2" width="11.44140625"/>
  </cols>
  <sheetData>
    <row customHeight="1" ht="15" r="1" s="2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n"/>
    </row>
    <row customHeight="1" ht="15" r="2" s="2">
      <c r="A2" s="11" t="inlineStr">
        <is>
          <t>Basin Area</t>
        </is>
      </c>
      <c r="B2" s="3" t="inlineStr">
        <is>
          <t>sq mile</t>
        </is>
      </c>
      <c r="C2" s="3" t="n">
        <v>10.4</v>
      </c>
      <c r="D2" s="3" t="n"/>
    </row>
    <row customHeight="1" ht="15" r="3" s="2">
      <c r="A3" s="11" t="inlineStr">
        <is>
          <t>Avg_GL</t>
        </is>
      </c>
      <c r="B3" s="3" t="inlineStr">
        <is>
          <t>feet-PWD</t>
        </is>
      </c>
      <c r="C3" s="3" t="n">
        <v>4.92</v>
      </c>
      <c r="D3" s="3" t="n"/>
    </row>
    <row customHeight="1" ht="15" r="4" s="2">
      <c r="A4" s="11" t="inlineStr">
        <is>
          <t>Highest Water Level ,RS</t>
        </is>
      </c>
      <c r="B4" s="3" t="inlineStr">
        <is>
          <t>feet-PWD</t>
        </is>
      </c>
      <c r="C4" s="3" t="n">
        <v>16.7</v>
      </c>
      <c r="D4" s="3" t="n"/>
      <c r="I4" s="1" t="n"/>
    </row>
    <row customHeight="1" ht="15" r="5" s="2">
      <c r="A5" s="11" t="inlineStr">
        <is>
          <t>Lowest Water Level,RS</t>
        </is>
      </c>
      <c r="B5" s="3" t="inlineStr">
        <is>
          <t>feet-PWD</t>
        </is>
      </c>
      <c r="C5" s="3" t="n">
        <v>-4.92</v>
      </c>
      <c r="D5" s="3">
        <f>C4-C11</f>
        <v/>
      </c>
      <c r="I5" s="1" t="n"/>
    </row>
    <row customHeight="1" ht="15" r="6" s="2">
      <c r="A6" s="11" t="inlineStr">
        <is>
          <t>Moonsoon Lowest Water Level</t>
        </is>
      </c>
      <c r="B6" s="3" t="inlineStr">
        <is>
          <t>feet-PWD</t>
        </is>
      </c>
      <c r="C6" s="3" t="n">
        <v>-4.592</v>
      </c>
      <c r="D6" s="3" t="n"/>
      <c r="I6" s="1" t="n"/>
    </row>
    <row customHeight="1" ht="15" r="7" s="2">
      <c r="A7" s="11" t="inlineStr">
        <is>
          <t>Embankment Crest Level</t>
        </is>
      </c>
      <c r="B7" s="3" t="inlineStr">
        <is>
          <t>feet-PWD</t>
        </is>
      </c>
      <c r="C7" s="6" t="n">
        <v>18.04</v>
      </c>
      <c r="D7" s="3" t="n"/>
      <c r="I7" s="1" t="n"/>
    </row>
    <row customHeight="1" ht="15" r="8" s="2">
      <c r="A8" s="11" t="inlineStr">
        <is>
          <t>Embankment Top Width</t>
        </is>
      </c>
      <c r="B8" s="3" t="inlineStr">
        <is>
          <t>feet-PWD</t>
        </is>
      </c>
      <c r="C8" s="3" t="n">
        <v>19.68</v>
      </c>
      <c r="D8" s="3" t="n"/>
      <c r="I8" s="1" t="n"/>
    </row>
    <row customHeight="1" ht="15" r="9" s="2">
      <c r="A9" s="11" t="inlineStr">
        <is>
          <t>C/S Slope (1:N)</t>
        </is>
      </c>
      <c r="B9" s="3" t="n"/>
      <c r="C9" s="3" t="n">
        <v>2</v>
      </c>
      <c r="D9" s="3" t="n"/>
    </row>
    <row customHeight="1" ht="15" r="10" s="2">
      <c r="A10" s="11" t="inlineStr">
        <is>
          <t>R/S Slope</t>
        </is>
      </c>
      <c r="B10" s="3" t="n"/>
      <c r="C10" s="3" t="n">
        <v>3</v>
      </c>
      <c r="D10" s="3" t="n"/>
    </row>
    <row customHeight="1" ht="15" r="11" s="2">
      <c r="A11" s="11" t="inlineStr">
        <is>
          <t>Invert Level</t>
        </is>
      </c>
      <c r="B11" s="3" t="inlineStr">
        <is>
          <t>feet-PWD</t>
        </is>
      </c>
      <c r="C11" s="6" t="n">
        <v>-4.92</v>
      </c>
      <c r="D11" s="3" t="n"/>
    </row>
    <row customHeight="1" ht="15" r="12" s="2">
      <c r="A12" s="11" t="inlineStr">
        <is>
          <t>Discharge/sq mile</t>
        </is>
      </c>
      <c r="B12" s="3" t="inlineStr">
        <is>
          <t>cfs/sqmile</t>
        </is>
      </c>
      <c r="C12" s="3" t="n">
        <v>54</v>
      </c>
      <c r="D12" s="3" t="n"/>
    </row>
    <row customHeight="1" ht="15" r="13" s="2">
      <c r="A13" s="11" t="inlineStr">
        <is>
          <t>No Vent</t>
        </is>
      </c>
      <c r="B13" s="3" t="n"/>
      <c r="C13" s="3" t="n">
        <v>3</v>
      </c>
      <c r="D13" s="3" t="n"/>
    </row>
    <row customHeight="1" ht="15" r="14" s="2">
      <c r="A14" s="11" t="inlineStr">
        <is>
          <t>Vent Width</t>
        </is>
      </c>
      <c r="B14" s="3" t="inlineStr">
        <is>
          <t>feet</t>
        </is>
      </c>
      <c r="C14" s="3" t="n">
        <v>5</v>
      </c>
      <c r="D14" s="3" t="n"/>
    </row>
    <row r="15">
      <c r="A15" s="11" t="inlineStr">
        <is>
          <t>Vent Height</t>
        </is>
      </c>
      <c r="B15" s="3" t="inlineStr">
        <is>
          <t>feet</t>
        </is>
      </c>
      <c r="C15" s="3" t="n">
        <v>6</v>
      </c>
      <c r="D15" s="3" t="n"/>
    </row>
    <row r="16">
      <c r="A16" s="11" t="inlineStr">
        <is>
          <t>Pier_width</t>
        </is>
      </c>
      <c r="B16" s="3" t="inlineStr">
        <is>
          <t>inch</t>
        </is>
      </c>
      <c r="C16" s="3" t="n">
        <v>15</v>
      </c>
      <c r="D16" s="3" t="n"/>
    </row>
    <row r="17">
      <c r="A17" s="11" t="inlineStr">
        <is>
          <t>Abutment_width</t>
        </is>
      </c>
      <c r="B17" s="3" t="inlineStr">
        <is>
          <t>inch</t>
        </is>
      </c>
      <c r="C17" s="3" t="n">
        <v>18</v>
      </c>
      <c r="D17" s="3" t="n"/>
    </row>
    <row r="18">
      <c r="A18" s="11" t="inlineStr">
        <is>
          <t>flare_Angle_min</t>
        </is>
      </c>
      <c r="B18" s="3" t="inlineStr">
        <is>
          <t>degree</t>
        </is>
      </c>
      <c r="C18" s="3" t="n">
        <v>8</v>
      </c>
      <c r="D18" s="3" t="n"/>
    </row>
    <row r="19">
      <c r="A19" s="11" t="inlineStr">
        <is>
          <t>flare_Angle_max</t>
        </is>
      </c>
      <c r="B19" s="3" t="inlineStr">
        <is>
          <t>degree</t>
        </is>
      </c>
      <c r="C19" s="3" t="n">
        <v>12</v>
      </c>
      <c r="D19" s="3" t="n"/>
    </row>
    <row r="20">
      <c r="A20" s="11" t="inlineStr">
        <is>
          <t>glacis_drop_min</t>
        </is>
      </c>
      <c r="B20" s="3" t="inlineStr">
        <is>
          <t>feet</t>
        </is>
      </c>
      <c r="C20" s="3" t="n">
        <v>3</v>
      </c>
      <c r="D20" s="3" t="n"/>
    </row>
    <row r="21">
      <c r="A21" s="11" t="inlineStr">
        <is>
          <t>glacis_drop_max</t>
        </is>
      </c>
      <c r="B21" s="3" t="inlineStr">
        <is>
          <t>feet</t>
        </is>
      </c>
      <c r="C21" s="3" t="n">
        <v>4</v>
      </c>
      <c r="D21" s="3" t="n"/>
    </row>
    <row r="22">
      <c r="A22" s="11" t="inlineStr">
        <is>
          <t>Barrel Length</t>
        </is>
      </c>
      <c r="B22" s="3" t="inlineStr">
        <is>
          <t>feet</t>
        </is>
      </c>
      <c r="C22" s="3" t="n">
        <v>34</v>
      </c>
      <c r="D22" s="3" t="n"/>
    </row>
    <row r="23">
      <c r="A23" s="11" t="inlineStr">
        <is>
          <t>cutoff_depth_min</t>
        </is>
      </c>
      <c r="B23" s="3" t="inlineStr">
        <is>
          <t>min</t>
        </is>
      </c>
      <c r="C23" s="3" t="n">
        <v>9.84</v>
      </c>
      <c r="D23" s="3" t="n"/>
    </row>
    <row r="24">
      <c r="A24" s="11" t="inlineStr">
        <is>
          <t>cutoff_depth_max</t>
        </is>
      </c>
      <c r="B24" s="3" t="inlineStr">
        <is>
          <t>max</t>
        </is>
      </c>
      <c r="C24" s="3" t="n">
        <v>21.32</v>
      </c>
      <c r="D24" s="3" t="n"/>
    </row>
    <row r="25">
      <c r="A25" s="11" t="inlineStr">
        <is>
          <t>Laycey's Silt Factor</t>
        </is>
      </c>
      <c r="B25" s="11" t="n"/>
      <c r="C25" s="3" t="n">
        <v>0.4</v>
      </c>
      <c r="D25" s="3" t="n"/>
    </row>
    <row r="26">
      <c r="A26" s="11" t="inlineStr">
        <is>
          <t>maximum head difference</t>
        </is>
      </c>
      <c r="B26" s="3" t="inlineStr">
        <is>
          <t>feet</t>
        </is>
      </c>
      <c r="C26" s="3" t="n">
        <v>17.876</v>
      </c>
      <c r="D26" s="3" t="n"/>
    </row>
    <row r="27">
      <c r="A27" s="11" t="inlineStr">
        <is>
          <t>Allowable Exit Gradient</t>
        </is>
      </c>
      <c r="B27" s="11" t="n"/>
      <c r="C27" s="3" t="n">
        <v>0.143</v>
      </c>
      <c r="D27" s="3" t="n"/>
    </row>
    <row r="28">
      <c r="A28" s="11" t="inlineStr">
        <is>
          <t>maximum_floor_thickness</t>
        </is>
      </c>
      <c r="B28" s="3" t="inlineStr">
        <is>
          <t>feet</t>
        </is>
      </c>
      <c r="C28" s="3" t="n">
        <v>3.28</v>
      </c>
      <c r="D28" s="3" t="n"/>
    </row>
    <row r="29">
      <c r="A29" s="11" t="inlineStr">
        <is>
          <t>Top_slab_thickness</t>
        </is>
      </c>
      <c r="B29" s="3" t="inlineStr">
        <is>
          <t>inch</t>
        </is>
      </c>
      <c r="C29" s="3" t="n">
        <v>20</v>
      </c>
      <c r="D29" s="3" t="n"/>
    </row>
    <row r="30">
      <c r="A30" s="11" t="inlineStr">
        <is>
          <t>unit weight of fill soil</t>
        </is>
      </c>
      <c r="B30" s="3" t="inlineStr">
        <is>
          <t>pcf</t>
        </is>
      </c>
      <c r="C30" s="3" t="n">
        <v>120</v>
      </c>
      <c r="D30" s="3" t="n"/>
    </row>
    <row r="31">
      <c r="A31" s="11" t="inlineStr">
        <is>
          <t>friction Angle of fill soil</t>
        </is>
      </c>
      <c r="B31" s="3" t="inlineStr">
        <is>
          <t>degree</t>
        </is>
      </c>
      <c r="C31" s="3" t="n">
        <v>20</v>
      </c>
      <c r="D31" s="3" t="n"/>
    </row>
    <row r="32">
      <c r="A32" s="11" t="inlineStr">
        <is>
          <t>surcharge height</t>
        </is>
      </c>
      <c r="B32" s="3" t="inlineStr">
        <is>
          <t>feet</t>
        </is>
      </c>
      <c r="C32" s="6" t="n">
        <v>17.04</v>
      </c>
      <c r="D32" s="3" t="n"/>
    </row>
    <row r="33">
      <c r="A33" s="11" t="inlineStr">
        <is>
          <t>return wall level</t>
        </is>
      </c>
      <c r="B33" s="3" t="inlineStr">
        <is>
          <t>feet-pwd</t>
        </is>
      </c>
      <c r="C33" s="3" t="n">
        <v>16.7</v>
      </c>
      <c r="D33" s="3" t="n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 zoomScale="145" zoomScaleNormal="145">
      <selection activeCell="F12" sqref="F12"/>
    </sheetView>
  </sheetViews>
  <sheetFormatPr baseColWidth="8" defaultRowHeight="14.4"/>
  <cols>
    <col customWidth="1" max="4" min="3" style="2" width="12.109375"/>
  </cols>
  <sheetData>
    <row r="1">
      <c r="A1" s="1" t="inlineStr">
        <is>
          <t>Q</t>
        </is>
      </c>
      <c r="B1" s="1" t="inlineStr">
        <is>
          <t>Bc</t>
        </is>
      </c>
      <c r="C1" s="1" t="inlineStr">
        <is>
          <t>Flare_Angle</t>
        </is>
      </c>
      <c r="D1" s="1" t="inlineStr">
        <is>
          <t>glacis_drop</t>
        </is>
      </c>
    </row>
    <row r="2">
      <c r="A2" s="1" t="n">
        <v>1200</v>
      </c>
      <c r="B2" s="1" t="n">
        <v>5</v>
      </c>
      <c r="C2" s="1" t="n">
        <v>12</v>
      </c>
      <c r="D2" s="1" t="n">
        <v>3</v>
      </c>
    </row>
    <row r="3">
      <c r="A3" s="1" t="n">
        <v>1200</v>
      </c>
      <c r="B3" s="1" t="n">
        <v>5</v>
      </c>
      <c r="C3" s="1" t="n">
        <v>7</v>
      </c>
      <c r="D3" s="1" t="n">
        <v>3</v>
      </c>
    </row>
    <row r="4">
      <c r="A4" s="1" t="n">
        <v>1200</v>
      </c>
      <c r="B4" s="1" t="n">
        <v>5</v>
      </c>
      <c r="C4" s="1" t="n">
        <v>8</v>
      </c>
      <c r="D4" s="1" t="n">
        <v>3</v>
      </c>
    </row>
    <row r="5">
      <c r="A5" s="1" t="n">
        <v>1200</v>
      </c>
      <c r="B5" s="1" t="n">
        <v>5</v>
      </c>
      <c r="C5" s="1" t="n">
        <v>9</v>
      </c>
      <c r="D5" s="1" t="n">
        <v>3</v>
      </c>
    </row>
    <row r="6">
      <c r="A6" s="1" t="n">
        <v>1200</v>
      </c>
      <c r="B6" s="1" t="n">
        <v>5</v>
      </c>
      <c r="C6" s="1" t="n">
        <v>7</v>
      </c>
      <c r="D6" s="1" t="n">
        <v>4</v>
      </c>
    </row>
    <row r="7">
      <c r="A7" s="1" t="n">
        <v>1200</v>
      </c>
      <c r="B7" s="1" t="n">
        <v>5</v>
      </c>
      <c r="C7" s="1" t="n">
        <v>8</v>
      </c>
      <c r="D7" s="1" t="n">
        <v>4</v>
      </c>
    </row>
    <row r="8">
      <c r="A8" s="1" t="n">
        <v>1200</v>
      </c>
      <c r="B8" s="1" t="n">
        <v>5</v>
      </c>
      <c r="C8" s="1" t="n">
        <v>9</v>
      </c>
      <c r="D8" s="1" t="n">
        <v>4</v>
      </c>
    </row>
    <row r="9">
      <c r="A9" s="1" t="n">
        <v>1200</v>
      </c>
      <c r="B9" s="1" t="n">
        <v>6</v>
      </c>
      <c r="C9" s="1" t="n">
        <v>7</v>
      </c>
      <c r="D9" s="1" t="n">
        <v>3</v>
      </c>
    </row>
    <row r="10">
      <c r="A10" s="1" t="n">
        <v>1200</v>
      </c>
      <c r="B10" s="1" t="n">
        <v>6</v>
      </c>
      <c r="C10" s="1" t="n">
        <v>8</v>
      </c>
      <c r="D10" s="1" t="n">
        <v>3</v>
      </c>
    </row>
    <row r="11">
      <c r="A11" s="1" t="n">
        <v>1200</v>
      </c>
      <c r="B11" s="1" t="n">
        <v>6</v>
      </c>
      <c r="C11" s="1" t="n">
        <v>9</v>
      </c>
      <c r="D11" s="1" t="n">
        <v>3</v>
      </c>
    </row>
    <row r="12">
      <c r="A12" s="1" t="n">
        <v>1200</v>
      </c>
      <c r="B12" s="1" t="n">
        <v>6</v>
      </c>
      <c r="C12" s="1" t="n">
        <v>7</v>
      </c>
      <c r="D12" s="1" t="n">
        <v>4</v>
      </c>
    </row>
    <row r="13">
      <c r="A13" s="1" t="n">
        <v>1200</v>
      </c>
      <c r="B13" s="1" t="n">
        <v>6</v>
      </c>
      <c r="C13" s="1" t="n">
        <v>8</v>
      </c>
      <c r="D13" s="1" t="n">
        <v>4</v>
      </c>
    </row>
    <row r="14">
      <c r="A14" s="1" t="n">
        <v>1200</v>
      </c>
      <c r="B14" s="1" t="n">
        <v>6</v>
      </c>
      <c r="C14" s="1" t="n">
        <v>9</v>
      </c>
      <c r="D14" s="1" t="n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 zoomScale="370" zoomScaleNormal="370">
      <selection activeCell="B4" sqref="B4"/>
    </sheetView>
  </sheetViews>
  <sheetFormatPr baseColWidth="8" defaultRowHeight="14.4"/>
  <cols>
    <col customWidth="1" max="1" min="1" style="2" width="23.33203125"/>
  </cols>
  <sheetData>
    <row r="1">
      <c r="A1" t="inlineStr">
        <is>
          <t>structure_name</t>
        </is>
      </c>
    </row>
    <row r="2">
      <c r="A2" t="inlineStr">
        <is>
          <t>Khejurdangi_3V_DFR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 zoomScale="190" zoomScaleNormal="190">
      <selection activeCell="C4" sqref="C4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customHeight="1" ht="15" r="1" s="2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  <c r="F1" t="n">
        <v>4.55</v>
      </c>
    </row>
    <row customHeight="1" ht="15" r="2" s="2">
      <c r="A2" s="1" t="inlineStr">
        <is>
          <t>Top of Appron</t>
        </is>
      </c>
      <c r="B2" s="1" t="inlineStr">
        <is>
          <t>feet-pwd</t>
        </is>
      </c>
      <c r="C2" s="1" t="n">
        <v>-8.92</v>
      </c>
      <c r="D2" s="1" t="n"/>
      <c r="F2">
        <f>3.28*F1</f>
        <v/>
      </c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16.7</v>
      </c>
      <c r="D3" s="1" t="n"/>
    </row>
    <row r="4">
      <c r="A4" s="1" t="inlineStr">
        <is>
          <t>Ttop</t>
        </is>
      </c>
      <c r="B4" s="1" t="inlineStr">
        <is>
          <t>m</t>
        </is>
      </c>
      <c r="C4" s="1" t="n">
        <v>0.3</v>
      </c>
      <c r="D4" s="1" t="inlineStr">
        <is>
          <t xml:space="preserve">Stem Top thickness </t>
        </is>
      </c>
    </row>
    <row r="5">
      <c r="A5" s="1" t="inlineStr">
        <is>
          <t>Tbot</t>
        </is>
      </c>
      <c r="B5" s="1" t="inlineStr">
        <is>
          <t>dimensionless</t>
        </is>
      </c>
      <c r="C5" s="1" t="n">
        <v>0.175</v>
      </c>
      <c r="D5" s="1" t="inlineStr">
        <is>
          <t>Bottom Thickness of Stem as fraction of Height</t>
        </is>
      </c>
    </row>
    <row r="6">
      <c r="A6" s="1" t="inlineStr">
        <is>
          <t>Tfoot</t>
        </is>
      </c>
      <c r="B6" s="1" t="inlineStr">
        <is>
          <t>dimensionless</t>
        </is>
      </c>
      <c r="C6" s="1" t="n">
        <v>0.175</v>
      </c>
      <c r="D6" s="1" t="inlineStr">
        <is>
          <t>Thikness of Footing  as fraction of Height</t>
        </is>
      </c>
    </row>
    <row r="7">
      <c r="A7" s="1" t="inlineStr">
        <is>
          <t>Lheel</t>
        </is>
      </c>
      <c r="B7" s="1" t="inlineStr">
        <is>
          <t>dimensionless</t>
        </is>
      </c>
      <c r="C7" s="1" t="n">
        <v>0.57</v>
      </c>
      <c r="D7" s="1" t="inlineStr">
        <is>
          <t>Length of Heel as fraction of Height</t>
        </is>
      </c>
    </row>
    <row r="8">
      <c r="A8" s="1" t="inlineStr">
        <is>
          <t>Ltoe</t>
        </is>
      </c>
      <c r="B8" s="1" t="inlineStr">
        <is>
          <t>dimensionless</t>
        </is>
      </c>
      <c r="C8" s="1" t="n">
        <v>0.39</v>
      </c>
      <c r="D8" s="1" t="inlineStr">
        <is>
          <t>Length of Toe as fraction of Height</t>
        </is>
      </c>
    </row>
    <row r="9">
      <c r="A9" s="1" t="inlineStr">
        <is>
          <t>h</t>
        </is>
      </c>
      <c r="B9" s="1" t="inlineStr">
        <is>
          <t>feet</t>
        </is>
      </c>
      <c r="C9" s="1" t="n">
        <v>25.62</v>
      </c>
      <c r="D9" s="1" t="inlineStr">
        <is>
          <t>Height of Return Wall  above apron</t>
        </is>
      </c>
    </row>
    <row r="10">
      <c r="A10" s="1" t="inlineStr">
        <is>
          <t>h1</t>
        </is>
      </c>
      <c r="B10" s="1" t="inlineStr">
        <is>
          <t>feet</t>
        </is>
      </c>
      <c r="C10" s="1">
        <f>Return_wall_data_MKS!C10*3.28</f>
        <v/>
      </c>
      <c r="D10" s="1" t="inlineStr">
        <is>
          <t>Distance of WL from Top outside</t>
        </is>
      </c>
    </row>
    <row r="11">
      <c r="A11" s="1" t="inlineStr">
        <is>
          <t>h2</t>
        </is>
      </c>
      <c r="B11" s="1" t="inlineStr">
        <is>
          <t>feet</t>
        </is>
      </c>
      <c r="C11" s="1" t="n">
        <v>15.59</v>
      </c>
      <c r="D11" s="1" t="inlineStr">
        <is>
          <t>Depth of Appron Below WL</t>
        </is>
      </c>
    </row>
    <row r="12">
      <c r="A12" s="1" t="inlineStr">
        <is>
          <t>h3</t>
        </is>
      </c>
      <c r="B12" s="1" t="inlineStr">
        <is>
          <t>feet</t>
        </is>
      </c>
      <c r="C12" s="1" t="n">
        <v>4.864</v>
      </c>
      <c r="D12" s="1" t="inlineStr">
        <is>
          <t>Depth of Water Above Appron</t>
        </is>
      </c>
    </row>
    <row r="13">
      <c r="A13" s="1" t="inlineStr">
        <is>
          <t>ca</t>
        </is>
      </c>
      <c r="B13" s="1" t="inlineStr">
        <is>
          <t>dimensionless</t>
        </is>
      </c>
      <c r="C13" s="1" t="n">
        <v>0.49</v>
      </c>
      <c r="D13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 zoomScale="205" zoomScaleNormal="205">
      <selection activeCell="C1" sqref="C1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r="2">
      <c r="A2" s="1" t="inlineStr">
        <is>
          <t>Top of Appron</t>
        </is>
      </c>
      <c r="B2" s="1" t="inlineStr">
        <is>
          <t>feet-pwd</t>
        </is>
      </c>
      <c r="C2" s="1" t="n">
        <v>-2.55</v>
      </c>
      <c r="D2" s="1" t="n"/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2.5</v>
      </c>
      <c r="D3" s="1" t="n"/>
    </row>
    <row r="4">
      <c r="A4" s="1" t="inlineStr">
        <is>
          <t>Ttop</t>
        </is>
      </c>
      <c r="B4" s="1" t="inlineStr">
        <is>
          <t>m</t>
        </is>
      </c>
      <c r="C4" s="1" t="n">
        <v>0.3</v>
      </c>
      <c r="D4" s="1" t="inlineStr">
        <is>
          <t xml:space="preserve">Stem Top thickness </t>
        </is>
      </c>
    </row>
    <row r="5">
      <c r="A5" s="1" t="inlineStr">
        <is>
          <t>Tbot</t>
        </is>
      </c>
      <c r="B5" s="1" t="inlineStr">
        <is>
          <t>dimensionless</t>
        </is>
      </c>
      <c r="C5" s="1" t="n">
        <v>0.175</v>
      </c>
      <c r="D5" s="1" t="inlineStr">
        <is>
          <t>Bottom Thickness of Stem as fraction of Height</t>
        </is>
      </c>
    </row>
    <row r="6">
      <c r="A6" s="1" t="inlineStr">
        <is>
          <t>Tfoot</t>
        </is>
      </c>
      <c r="B6" s="1" t="inlineStr">
        <is>
          <t>dimensionless</t>
        </is>
      </c>
      <c r="C6" s="1" t="n">
        <v>0.175</v>
      </c>
      <c r="D6" s="1" t="inlineStr">
        <is>
          <t>Thikness of Footing  as fraction of Height</t>
        </is>
      </c>
    </row>
    <row r="7">
      <c r="A7" s="1" t="inlineStr">
        <is>
          <t>Lheel</t>
        </is>
      </c>
      <c r="B7" s="1" t="inlineStr">
        <is>
          <t>dimensionless</t>
        </is>
      </c>
      <c r="C7" s="1" t="n">
        <v>0.57</v>
      </c>
      <c r="D7" s="1" t="inlineStr">
        <is>
          <t>Length of Heel as fraction of Height</t>
        </is>
      </c>
    </row>
    <row r="8">
      <c r="A8" s="1" t="inlineStr">
        <is>
          <t>Ltoe</t>
        </is>
      </c>
      <c r="B8" s="1" t="inlineStr">
        <is>
          <t>dimensionless</t>
        </is>
      </c>
      <c r="C8" s="1" t="n">
        <v>0.39</v>
      </c>
      <c r="D8" s="1" t="inlineStr">
        <is>
          <t>Length of Toe as fraction of Height</t>
        </is>
      </c>
    </row>
    <row r="9">
      <c r="A9" s="1" t="inlineStr">
        <is>
          <t>h</t>
        </is>
      </c>
      <c r="B9" s="1" t="inlineStr">
        <is>
          <t>m</t>
        </is>
      </c>
      <c r="C9" s="1" t="n">
        <v>4.55</v>
      </c>
      <c r="D9" s="1" t="inlineStr">
        <is>
          <t xml:space="preserve">Height of Return Wall </t>
        </is>
      </c>
    </row>
    <row r="10">
      <c r="A10" s="1" t="inlineStr">
        <is>
          <t>h1</t>
        </is>
      </c>
      <c r="B10" s="1" t="inlineStr">
        <is>
          <t>m</t>
        </is>
      </c>
      <c r="C10" s="1" t="n">
        <v>3.06</v>
      </c>
      <c r="D10" s="1" t="n"/>
    </row>
    <row r="11">
      <c r="A11" s="1" t="inlineStr">
        <is>
          <t>h2</t>
        </is>
      </c>
      <c r="B11" s="1" t="inlineStr">
        <is>
          <t>m</t>
        </is>
      </c>
      <c r="C11" s="1" t="n">
        <v>1.49</v>
      </c>
      <c r="D11" s="1" t="n"/>
    </row>
    <row r="12">
      <c r="A12" s="1" t="inlineStr">
        <is>
          <t>h3</t>
        </is>
      </c>
      <c r="B12" s="1" t="inlineStr">
        <is>
          <t>m</t>
        </is>
      </c>
      <c r="C12" s="1" t="n">
        <v>1.7</v>
      </c>
      <c r="D12" s="1" t="n"/>
    </row>
    <row r="13">
      <c r="A13" s="1" t="inlineStr">
        <is>
          <t>ca</t>
        </is>
      </c>
      <c r="B13" s="1" t="inlineStr">
        <is>
          <t>dimensionless</t>
        </is>
      </c>
      <c r="C13" s="1" t="n">
        <v>0.33</v>
      </c>
      <c r="D13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"/>
  <sheetViews>
    <sheetView topLeftCell="A2" workbookViewId="0" zoomScale="175" zoomScaleNormal="175">
      <selection activeCell="C5" sqref="C5"/>
    </sheetView>
  </sheetViews>
  <sheetFormatPr baseColWidth="8" defaultRowHeight="14.4"/>
  <cols>
    <col customWidth="1" max="1" min="1" style="2" width="22.33203125"/>
    <col customWidth="1" max="2" min="2" style="2" width="12.109375"/>
    <col customWidth="1" max="4" min="4" style="2" width="39"/>
  </cols>
  <sheetData>
    <row customHeight="1" ht="15" r="1" s="2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customHeight="1" ht="15" r="2" s="2">
      <c r="A2" s="1" t="inlineStr">
        <is>
          <t>Top of Appron</t>
        </is>
      </c>
      <c r="B2" s="1" t="inlineStr">
        <is>
          <t>feet-pwd</t>
        </is>
      </c>
      <c r="C2" s="1" t="n">
        <v>-8.92</v>
      </c>
      <c r="D2" s="1" t="n"/>
    </row>
    <row r="3">
      <c r="A3" s="1" t="inlineStr">
        <is>
          <t>Top of Return Wall</t>
        </is>
      </c>
      <c r="B3" s="1" t="inlineStr">
        <is>
          <t>feet-pwd</t>
        </is>
      </c>
      <c r="C3" s="1" t="n">
        <v>12.956</v>
      </c>
      <c r="D3" s="1" t="n"/>
    </row>
    <row r="4">
      <c r="A4" s="1" t="inlineStr">
        <is>
          <t>t1</t>
        </is>
      </c>
      <c r="B4" s="1" t="inlineStr">
        <is>
          <t>feet</t>
        </is>
      </c>
      <c r="C4" s="1" t="n">
        <v>1</v>
      </c>
      <c r="D4" s="1" t="inlineStr">
        <is>
          <t>thickness of wingwall at top</t>
        </is>
      </c>
    </row>
    <row r="5">
      <c r="A5" s="1" t="inlineStr">
        <is>
          <t>t2</t>
        </is>
      </c>
      <c r="B5" s="1" t="inlineStr">
        <is>
          <t>feet</t>
        </is>
      </c>
      <c r="C5" s="1" t="n">
        <v>2.67</v>
      </c>
      <c r="D5" s="1" t="inlineStr">
        <is>
          <t>Bottom Thickness of Stem as fraction of Height</t>
        </is>
      </c>
      <c r="F5" s="1" t="n">
        <v>0.175</v>
      </c>
    </row>
    <row r="6">
      <c r="A6" s="1" t="inlineStr">
        <is>
          <t>t5</t>
        </is>
      </c>
      <c r="B6" s="1" t="inlineStr">
        <is>
          <t>feet</t>
        </is>
      </c>
      <c r="C6" s="1" t="n">
        <v>2.67</v>
      </c>
      <c r="D6" s="1" t="inlineStr">
        <is>
          <t>thickness of Appron</t>
        </is>
      </c>
      <c r="F6" s="1" t="n">
        <v>0.175</v>
      </c>
    </row>
    <row r="7">
      <c r="A7" s="1" t="inlineStr">
        <is>
          <t>B</t>
        </is>
      </c>
      <c r="B7" s="1" t="inlineStr">
        <is>
          <t>feet</t>
        </is>
      </c>
      <c r="C7" s="1" t="n">
        <v>39.36</v>
      </c>
      <c r="D7" s="1" t="inlineStr">
        <is>
          <t>Wingwall Bottom Width</t>
        </is>
      </c>
      <c r="F7" s="1" t="n">
        <v>0.57</v>
      </c>
    </row>
    <row r="8">
      <c r="A8" s="1" t="inlineStr">
        <is>
          <t>h</t>
        </is>
      </c>
      <c r="B8" s="1" t="inlineStr">
        <is>
          <t>feet</t>
        </is>
      </c>
      <c r="C8" s="1" t="n">
        <v>25.62</v>
      </c>
      <c r="D8" s="1" t="inlineStr">
        <is>
          <t>Height of wingwall above apron</t>
        </is>
      </c>
      <c r="F8" s="1" t="n">
        <v>0.39</v>
      </c>
    </row>
    <row r="9">
      <c r="A9" s="1" t="inlineStr">
        <is>
          <t>h1</t>
        </is>
      </c>
      <c r="B9" s="1" t="inlineStr">
        <is>
          <t>feet</t>
        </is>
      </c>
      <c r="C9" s="1">
        <f>Return_wall_data_MKS!C10*3.28</f>
        <v/>
      </c>
      <c r="D9" s="1" t="inlineStr">
        <is>
          <t>Distance of WL from Top outside</t>
        </is>
      </c>
    </row>
    <row r="10">
      <c r="A10" s="1" t="inlineStr">
        <is>
          <t>h2</t>
        </is>
      </c>
      <c r="B10" s="1" t="inlineStr">
        <is>
          <t>feet</t>
        </is>
      </c>
      <c r="C10" s="1" t="n">
        <v>15.58</v>
      </c>
      <c r="D10" s="1" t="inlineStr">
        <is>
          <t>Depth of Appron Below WL i.e. h1 i.e h=h1+h2</t>
        </is>
      </c>
    </row>
    <row r="11">
      <c r="A11" s="1" t="inlineStr">
        <is>
          <t>h3</t>
        </is>
      </c>
      <c r="B11" s="1" t="inlineStr">
        <is>
          <t>feet</t>
        </is>
      </c>
      <c r="C11" s="1">
        <f>Return_wall_data_MKS!C12*3.28</f>
        <v/>
      </c>
      <c r="D11" s="1" t="inlineStr">
        <is>
          <t>Depth of Water Above Appron</t>
        </is>
      </c>
    </row>
    <row r="12">
      <c r="A12" s="1" t="inlineStr">
        <is>
          <t>ca</t>
        </is>
      </c>
      <c r="B12" s="1" t="inlineStr">
        <is>
          <t>dimensionless</t>
        </is>
      </c>
      <c r="C12" s="1" t="n">
        <v>0.49</v>
      </c>
      <c r="D12" s="1" t="inlineStr">
        <is>
          <t>coeficient of Active Earth Presure</t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topLeftCell="A10" workbookViewId="0" zoomScale="145" zoomScaleNormal="145">
      <selection activeCell="F11" sqref="F11"/>
    </sheetView>
  </sheetViews>
  <sheetFormatPr baseColWidth="8" defaultRowHeight="14.4"/>
  <cols>
    <col customWidth="1" max="1" min="1" style="2" width="42.109375"/>
    <col customWidth="1" max="4" min="4" style="2" width="29.6640625"/>
  </cols>
  <sheetData>
    <row r="1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inlineStr">
        <is>
          <t>Remarks</t>
        </is>
      </c>
    </row>
    <row r="2">
      <c r="A2" s="3" t="inlineStr">
        <is>
          <t>Embankment Crest Level</t>
        </is>
      </c>
      <c r="B2" s="3" t="inlineStr">
        <is>
          <t>feet-PWD</t>
        </is>
      </c>
      <c r="C2" s="3" t="n">
        <v>18.04</v>
      </c>
      <c r="D2" s="11" t="n"/>
    </row>
    <row r="3">
      <c r="A3" s="3" t="inlineStr">
        <is>
          <t>Invert Level</t>
        </is>
      </c>
      <c r="B3" s="3" t="inlineStr">
        <is>
          <t>feet-PWD</t>
        </is>
      </c>
      <c r="C3" s="3" t="n">
        <v>-4.92</v>
      </c>
      <c r="D3" s="11" t="n"/>
    </row>
    <row r="4">
      <c r="A4" s="3" t="inlineStr">
        <is>
          <t>Glacis Drop</t>
        </is>
      </c>
      <c r="B4" s="3" t="inlineStr">
        <is>
          <t>feet-PWD</t>
        </is>
      </c>
      <c r="C4" s="3" t="n">
        <v>-4</v>
      </c>
      <c r="D4" s="11" t="n"/>
    </row>
    <row r="5">
      <c r="A5" s="3" t="inlineStr">
        <is>
          <t>Glacis Level</t>
        </is>
      </c>
      <c r="B5" s="3" t="inlineStr">
        <is>
          <t>feet-PWD</t>
        </is>
      </c>
      <c r="C5" s="3">
        <f>C3+C4</f>
        <v/>
      </c>
      <c r="D5" s="11" t="n"/>
    </row>
    <row r="6">
      <c r="A6" s="3" t="inlineStr">
        <is>
          <t>Maximum Probable Soil Height</t>
        </is>
      </c>
      <c r="B6" s="3" t="inlineStr">
        <is>
          <t>feet-PWD</t>
        </is>
      </c>
      <c r="C6" s="3">
        <f>C2-C5</f>
        <v/>
      </c>
      <c r="D6" s="11" t="n"/>
    </row>
    <row r="7">
      <c r="A7" s="3" t="inlineStr">
        <is>
          <t>Unit Weight of Soil</t>
        </is>
      </c>
      <c r="B7" s="3" t="inlineStr">
        <is>
          <t>pcf</t>
        </is>
      </c>
      <c r="C7" s="3" t="n">
        <v>120</v>
      </c>
      <c r="D7" s="11" t="n"/>
    </row>
    <row r="8">
      <c r="A8" s="3" t="inlineStr">
        <is>
          <t>Maximum Probable Soil Pressure</t>
        </is>
      </c>
      <c r="B8" s="3" t="inlineStr">
        <is>
          <t>psf</t>
        </is>
      </c>
      <c r="C8" s="3">
        <f>C6*C7</f>
        <v/>
      </c>
      <c r="D8" s="11" t="n"/>
    </row>
    <row r="9">
      <c r="A9" s="3" t="inlineStr">
        <is>
          <t>kpa to psf</t>
        </is>
      </c>
      <c r="B9" s="3" t="inlineStr">
        <is>
          <t>unit less</t>
        </is>
      </c>
      <c r="C9" s="3" t="n">
        <v>20.889</v>
      </c>
      <c r="D9" s="11" t="n"/>
    </row>
    <row r="10">
      <c r="A10" s="3" t="inlineStr">
        <is>
          <t>Maximum Probable Soil Pressure in Kpa</t>
        </is>
      </c>
      <c r="B10" s="3" t="inlineStr">
        <is>
          <t>Kpa</t>
        </is>
      </c>
      <c r="C10" s="3">
        <f>C8/C9</f>
        <v/>
      </c>
      <c r="D10" s="11" t="n"/>
    </row>
    <row r="11">
      <c r="A11" s="3" t="inlineStr">
        <is>
          <t>kpa to t/sqm</t>
        </is>
      </c>
      <c r="B11" s="3" t="inlineStr">
        <is>
          <t>unit less</t>
        </is>
      </c>
      <c r="C11" s="3" t="n">
        <v>9.800000000000001</v>
      </c>
      <c r="D11" s="11" t="n"/>
    </row>
    <row r="12">
      <c r="A12" s="3" t="inlineStr">
        <is>
          <t>Maximum Probable Soil Pressure (t/sqm)</t>
        </is>
      </c>
      <c r="B12" s="3" t="n"/>
      <c r="C12" s="3">
        <f>C10/C11</f>
        <v/>
      </c>
      <c r="D12" s="11" t="n"/>
    </row>
    <row r="13">
      <c r="A13" s="3" t="inlineStr">
        <is>
          <t>Fine Sand and Clay Safe Bearing Capacity(t/sqm)</t>
        </is>
      </c>
      <c r="B13" s="3" t="n"/>
      <c r="C13" s="3" t="n">
        <v>15</v>
      </c>
      <c r="D13" s="3" t="inlineStr">
        <is>
          <t>page 6-45 CIDA  1993 volume2</t>
        </is>
      </c>
    </row>
    <row r="14">
      <c r="A14" s="3" t="inlineStr">
        <is>
          <t>Elevation at Which Silt and Fine Sand Found</t>
        </is>
      </c>
      <c r="B14" s="3" t="inlineStr">
        <is>
          <t>m-PWD</t>
        </is>
      </c>
      <c r="C14" s="3" t="n">
        <v>-12.17</v>
      </c>
      <c r="D14" s="11" t="n"/>
    </row>
    <row r="15">
      <c r="A15" s="3" t="inlineStr">
        <is>
          <t>Top of Sand Pile</t>
        </is>
      </c>
      <c r="B15" s="3" t="inlineStr">
        <is>
          <t>m-PWD</t>
        </is>
      </c>
      <c r="C15" s="3" t="n">
        <v>-3.775</v>
      </c>
      <c r="D15" s="11" t="n"/>
    </row>
    <row r="16">
      <c r="A16" s="3" t="inlineStr">
        <is>
          <t>Length of Sand Pile</t>
        </is>
      </c>
      <c r="B16" s="3" t="inlineStr">
        <is>
          <t>meter</t>
        </is>
      </c>
      <c r="C16" s="3">
        <f>C15-C14</f>
        <v/>
      </c>
      <c r="D16" s="11" t="n"/>
    </row>
    <row r="17">
      <c r="A17" s="3" t="inlineStr">
        <is>
          <t>After Rounding</t>
        </is>
      </c>
      <c r="B17" s="3" t="inlineStr">
        <is>
          <t>meter</t>
        </is>
      </c>
      <c r="C17" s="3" t="n">
        <v>8.5</v>
      </c>
      <c r="D17" s="11" t="n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topLeftCell="B10" workbookViewId="0" zoomScale="145" zoomScaleNormal="145">
      <selection activeCell="G20" sqref="G20"/>
    </sheetView>
  </sheetViews>
  <sheetFormatPr baseColWidth="8" defaultRowHeight="14.4"/>
  <cols>
    <col customWidth="1" max="1" min="1" style="2" width="50"/>
    <col customWidth="1" max="2" min="2" style="2" width="11.109375"/>
    <col customWidth="1" max="3" min="3" style="2" width="17.5546875"/>
    <col customWidth="1" max="4" min="4" style="2" width="58.109375"/>
  </cols>
  <sheetData>
    <row r="1">
      <c r="A1" s="3" t="inlineStr">
        <is>
          <t>parameters</t>
        </is>
      </c>
      <c r="B1" s="3" t="inlineStr">
        <is>
          <t>unit</t>
        </is>
      </c>
      <c r="C1" s="3" t="inlineStr">
        <is>
          <t>values</t>
        </is>
      </c>
      <c r="D1" s="3" t="inlineStr">
        <is>
          <t>Remarks</t>
        </is>
      </c>
    </row>
    <row r="2">
      <c r="A2" s="3" t="inlineStr">
        <is>
          <t>Material Properties:</t>
        </is>
      </c>
      <c r="B2" s="3" t="n"/>
      <c r="C2" s="3" t="n"/>
      <c r="D2" s="3" t="n"/>
    </row>
    <row r="3">
      <c r="A3" s="3" t="inlineStr">
        <is>
          <t>f'c</t>
        </is>
      </c>
      <c r="B3" s="3" t="inlineStr">
        <is>
          <t>Mpa</t>
        </is>
      </c>
      <c r="C3" s="3" t="n">
        <v>1.1</v>
      </c>
      <c r="D3" s="3" t="inlineStr">
        <is>
          <t>concete compressive strength Mks</t>
        </is>
      </c>
    </row>
    <row r="4">
      <c r="A4" s="3" t="inlineStr">
        <is>
          <t>Mpa to psi</t>
        </is>
      </c>
      <c r="B4" s="3" t="inlineStr">
        <is>
          <t>unitless</t>
        </is>
      </c>
      <c r="C4" s="3" t="n">
        <v>145.04</v>
      </c>
      <c r="D4" s="3" t="n"/>
    </row>
    <row r="5">
      <c r="A5" s="3" t="inlineStr">
        <is>
          <t>f'c</t>
        </is>
      </c>
      <c r="B5" s="3" t="inlineStr">
        <is>
          <t>psi</t>
        </is>
      </c>
      <c r="C5" s="3">
        <f>C3*C4</f>
        <v/>
      </c>
      <c r="D5" s="3" t="n"/>
    </row>
    <row r="6">
      <c r="A6" s="3" t="inlineStr">
        <is>
          <t>fc</t>
        </is>
      </c>
      <c r="B6" s="3" t="inlineStr">
        <is>
          <t>psi</t>
        </is>
      </c>
      <c r="C6" s="3">
        <f>0.4*C5</f>
        <v/>
      </c>
      <c r="D6" s="3" t="inlineStr">
        <is>
          <t>allowable compress stress in concrete</t>
        </is>
      </c>
    </row>
    <row r="7">
      <c r="A7" s="4" t="inlineStr">
        <is>
          <t>Vc</t>
        </is>
      </c>
      <c r="B7" s="3" t="inlineStr">
        <is>
          <t>psi</t>
        </is>
      </c>
      <c r="C7" s="3">
        <f>1.1*SQRT(C5)</f>
        <v/>
      </c>
      <c r="D7" s="3" t="inlineStr">
        <is>
          <t>concrete allowable stress in shear without web reinforcement</t>
        </is>
      </c>
    </row>
    <row r="8">
      <c r="A8" s="3" t="inlineStr">
        <is>
          <t>Vc</t>
        </is>
      </c>
      <c r="B8" s="3" t="inlineStr">
        <is>
          <t>psi</t>
        </is>
      </c>
      <c r="C8" s="3">
        <f>5*SQRT(C5)</f>
        <v/>
      </c>
      <c r="D8" s="3" t="inlineStr">
        <is>
          <t>concrete allowable stress in shear  web reinforcement</t>
        </is>
      </c>
    </row>
    <row r="9">
      <c r="A9" s="3" t="inlineStr">
        <is>
          <t>Vc</t>
        </is>
      </c>
      <c r="B9" s="3" t="inlineStr">
        <is>
          <t>psi</t>
        </is>
      </c>
      <c r="C9" s="3">
        <f>2*SQRT(C5)</f>
        <v/>
      </c>
      <c r="D9" s="3" t="inlineStr">
        <is>
          <t>allowable punching shear stress</t>
        </is>
      </c>
    </row>
    <row r="10">
      <c r="A10" s="3" t="inlineStr">
        <is>
          <t>fy</t>
        </is>
      </c>
      <c r="B10" s="3" t="inlineStr">
        <is>
          <t>Mpa</t>
        </is>
      </c>
      <c r="C10" s="3" t="n">
        <v>276</v>
      </c>
      <c r="D10" s="3" t="inlineStr">
        <is>
          <t>steel yield stress</t>
        </is>
      </c>
    </row>
    <row r="11">
      <c r="A11" s="3" t="inlineStr">
        <is>
          <t>fy</t>
        </is>
      </c>
      <c r="B11" s="3" t="inlineStr">
        <is>
          <t>psi</t>
        </is>
      </c>
      <c r="C11" s="3">
        <f>C10*C4</f>
        <v/>
      </c>
      <c r="D11" s="3" t="inlineStr">
        <is>
          <t>steel yield stress</t>
        </is>
      </c>
    </row>
    <row r="12">
      <c r="A12" s="3" t="inlineStr">
        <is>
          <t>fs</t>
        </is>
      </c>
      <c r="B12" s="3" t="inlineStr">
        <is>
          <t>psi</t>
        </is>
      </c>
      <c r="C12" s="3">
        <f>0.45*C11</f>
        <v/>
      </c>
      <c r="D12" s="3" t="inlineStr">
        <is>
          <t>allowable stress in reinforcing steel</t>
        </is>
      </c>
    </row>
    <row r="13">
      <c r="A13" s="3" t="inlineStr">
        <is>
          <t>Es</t>
        </is>
      </c>
      <c r="B13" s="3" t="inlineStr">
        <is>
          <t>psi</t>
        </is>
      </c>
      <c r="C13" s="7">
        <f>29000*1000</f>
        <v/>
      </c>
      <c r="D13" s="3" t="inlineStr">
        <is>
          <t>Modulus of Elasticity  of Reinforcing Steel</t>
        </is>
      </c>
    </row>
    <row r="14">
      <c r="A14" s="3" t="inlineStr">
        <is>
          <t>Ec</t>
        </is>
      </c>
      <c r="B14" s="3" t="inlineStr">
        <is>
          <t>psi</t>
        </is>
      </c>
      <c r="C14" s="7">
        <f>57000*SQRT(C5)</f>
        <v/>
      </c>
      <c r="D14" s="3" t="inlineStr">
        <is>
          <t>Modulus of Elasticity  of Concrete</t>
        </is>
      </c>
    </row>
    <row r="15">
      <c r="A15" s="3" t="inlineStr">
        <is>
          <t>Design Constants:</t>
        </is>
      </c>
      <c r="B15" s="3" t="n"/>
      <c r="C15" s="3" t="n"/>
      <c r="D15" s="3" t="n"/>
    </row>
    <row r="16">
      <c r="A16" s="3" t="inlineStr">
        <is>
          <t>n</t>
        </is>
      </c>
      <c r="B16" s="3" t="inlineStr">
        <is>
          <t>unitless</t>
        </is>
      </c>
      <c r="C16" s="3">
        <f>C13/C14</f>
        <v/>
      </c>
      <c r="D16" s="3" t="inlineStr">
        <is>
          <t>modular ratio</t>
        </is>
      </c>
    </row>
    <row r="17">
      <c r="A17" s="3" t="inlineStr">
        <is>
          <t>r</t>
        </is>
      </c>
      <c r="B17" s="3" t="inlineStr">
        <is>
          <t>unitless</t>
        </is>
      </c>
      <c r="C17" s="3">
        <f>C12/C6</f>
        <v/>
      </c>
      <c r="D17" s="3" t="inlineStr">
        <is>
          <t>allowable stress ratio</t>
        </is>
      </c>
    </row>
    <row r="18">
      <c r="A18" s="3" t="inlineStr">
        <is>
          <t>k</t>
        </is>
      </c>
      <c r="B18" s="3" t="inlineStr">
        <is>
          <t>unitless</t>
        </is>
      </c>
      <c r="C18" s="3">
        <f>ROUND(C6/((C12/C16)+C6),3)</f>
        <v/>
      </c>
      <c r="D18" s="3" t="n"/>
    </row>
    <row r="19">
      <c r="A19" s="3" t="inlineStr">
        <is>
          <t>j</t>
        </is>
      </c>
      <c r="B19" s="3" t="inlineStr">
        <is>
          <t>unitless</t>
        </is>
      </c>
      <c r="C19" s="3">
        <f>ROUND((1-(1/3)*C18),3)</f>
        <v/>
      </c>
      <c r="D19" s="3" t="n"/>
    </row>
    <row r="20">
      <c r="A20" s="3" t="inlineStr">
        <is>
          <t>R</t>
        </is>
      </c>
      <c r="B20" s="3" t="inlineStr">
        <is>
          <t>psi</t>
        </is>
      </c>
      <c r="C20" s="3">
        <f>0.5*C6*C18*C19</f>
        <v/>
      </c>
      <c r="D20" s="11" t="n"/>
    </row>
    <row r="21">
      <c r="D21" s="1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topLeftCell="O1" workbookViewId="0" zoomScale="205" zoomScaleNormal="205">
      <selection activeCell="S8" sqref="S8"/>
    </sheetView>
  </sheetViews>
  <sheetFormatPr baseColWidth="8" defaultRowHeight="14.4"/>
  <cols>
    <col customWidth="1" max="1" min="1" style="2" width="16.44140625"/>
    <col customWidth="1" max="9" min="2" style="8" width="30.6640625"/>
    <col customWidth="1" max="10" min="10" style="12" width="30.6640625"/>
    <col customWidth="1" max="13" min="11" style="2" width="12.88671875"/>
    <col customWidth="1" max="14" min="14" style="2" width="29.88671875"/>
    <col customWidth="1" max="15" min="15" style="12" width="8.88671875"/>
    <col customWidth="1" max="16" min="16" style="17" width="8.88671875"/>
    <col customWidth="1" max="18" min="17" style="2" width="15.77734375"/>
    <col customWidth="1" max="19" min="19" style="12" width="16.88671875"/>
    <col customWidth="1" max="21" min="21" style="12" width="8.88671875"/>
  </cols>
  <sheetData>
    <row r="1">
      <c r="A1" s="11" t="inlineStr">
        <is>
          <t>Member Name</t>
        </is>
      </c>
      <c r="B1" s="10" t="inlineStr">
        <is>
          <t>Moment Designation</t>
        </is>
      </c>
      <c r="C1" s="3" t="inlineStr">
        <is>
          <t>Design Moment(Kip-feet/feet)</t>
        </is>
      </c>
      <c r="D1" s="3" t="inlineStr">
        <is>
          <t>Design Shear Force (Kip)</t>
        </is>
      </c>
      <c r="E1" s="3" t="inlineStr">
        <is>
          <t>Design Axial Force (Kip)</t>
        </is>
      </c>
      <c r="F1" s="9" t="inlineStr">
        <is>
          <t>b(inch)</t>
        </is>
      </c>
      <c r="G1" s="9" t="inlineStr">
        <is>
          <t>t_provided</t>
        </is>
      </c>
      <c r="H1" s="9" t="inlineStr">
        <is>
          <t>cc</t>
        </is>
      </c>
      <c r="I1" s="9" t="inlineStr">
        <is>
          <t>bar_dia(mm)</t>
        </is>
      </c>
      <c r="J1" s="14" t="inlineStr">
        <is>
          <t>bar_area</t>
        </is>
      </c>
      <c r="K1" s="3" t="inlineStr">
        <is>
          <t>R(ksi)</t>
        </is>
      </c>
      <c r="L1" s="3" t="inlineStr">
        <is>
          <t>j</t>
        </is>
      </c>
      <c r="M1" s="3" t="inlineStr">
        <is>
          <t>fs(ksi)</t>
        </is>
      </c>
      <c r="N1" s="3" t="inlineStr">
        <is>
          <t>allowable shear force(psi)</t>
        </is>
      </c>
      <c r="O1" s="14" t="inlineStr">
        <is>
          <t>dreq</t>
        </is>
      </c>
      <c r="P1" s="15" t="inlineStr">
        <is>
          <t>treq</t>
        </is>
      </c>
      <c r="Q1" s="3" t="inlineStr">
        <is>
          <t>check_thickness</t>
        </is>
      </c>
      <c r="R1" s="3" t="inlineStr">
        <is>
          <t>d_provided</t>
        </is>
      </c>
      <c r="S1" s="14" t="inlineStr">
        <is>
          <t>As_req(sqinch/feet)</t>
        </is>
      </c>
      <c r="T1" s="1" t="inlineStr">
        <is>
          <t>no</t>
        </is>
      </c>
      <c r="U1" s="18" t="inlineStr">
        <is>
          <t>spacings</t>
        </is>
      </c>
    </row>
    <row r="2">
      <c r="A2" s="11" t="inlineStr">
        <is>
          <t>Top Slab</t>
        </is>
      </c>
      <c r="B2" s="9" t="inlineStr">
        <is>
          <t>+ Moment(Bottom Tension)</t>
        </is>
      </c>
      <c r="C2" s="3" t="n">
        <v>3.6</v>
      </c>
      <c r="D2" s="3" t="n"/>
      <c r="E2" s="3" t="n"/>
      <c r="F2" s="9" t="inlineStr">
        <is>
          <t>12</t>
        </is>
      </c>
      <c r="G2" s="9" t="inlineStr">
        <is>
          <t>20</t>
        </is>
      </c>
      <c r="H2" s="9" t="inlineStr">
        <is>
          <t>3</t>
        </is>
      </c>
      <c r="I2" s="9" t="inlineStr">
        <is>
          <t>12</t>
        </is>
      </c>
      <c r="J2" s="14">
        <f>(PI()/4)*(I2/25.4)^2</f>
        <v/>
      </c>
      <c r="K2" s="3" t="n">
        <v>217</v>
      </c>
      <c r="L2" s="3" t="n">
        <v>0.887</v>
      </c>
      <c r="M2" s="3" t="n">
        <v>24</v>
      </c>
      <c r="N2" s="3" t="n">
        <v>67</v>
      </c>
      <c r="O2" s="14">
        <f>SQRT((12000*C2)/(K2*F2))</f>
        <v/>
      </c>
      <c r="P2" s="16">
        <f>O2+H2+1</f>
        <v/>
      </c>
      <c r="Q2" s="3">
        <f>IF(P2&lt;G2,"Ok","Not Ok")</f>
        <v/>
      </c>
      <c r="R2" s="9">
        <f>G2-H2-1</f>
        <v/>
      </c>
      <c r="S2" s="14">
        <f>(C2*12)/(M2*L2*R2)</f>
        <v/>
      </c>
      <c r="T2">
        <f>S2/J2</f>
        <v/>
      </c>
      <c r="U2" s="12">
        <f>F2/(T2)</f>
        <v/>
      </c>
    </row>
    <row r="3">
      <c r="A3" s="11" t="inlineStr">
        <is>
          <t>Top Slab</t>
        </is>
      </c>
      <c r="B3" s="9" t="inlineStr">
        <is>
          <t>(-) Moment Top Tension</t>
        </is>
      </c>
      <c r="C3" s="3" t="n">
        <v>7.24</v>
      </c>
      <c r="D3" s="3" t="n"/>
      <c r="E3" s="3" t="n"/>
      <c r="F3" s="9" t="n"/>
      <c r="G3" s="9" t="n"/>
      <c r="H3" s="9" t="n"/>
      <c r="I3" s="9" t="n"/>
      <c r="J3" s="14">
        <f>(PI()/4)*(I3/25.4)^2</f>
        <v/>
      </c>
      <c r="K3" s="3" t="n">
        <v>217</v>
      </c>
      <c r="L3" s="3" t="n">
        <v>0.887</v>
      </c>
      <c r="M3" s="3" t="n"/>
      <c r="N3" s="3" t="n">
        <v>67</v>
      </c>
      <c r="O3" s="14" t="n"/>
      <c r="P3" s="16" t="n"/>
      <c r="Q3" s="3">
        <f>IF(P3&lt;G3,"Ok","Not Ok")</f>
        <v/>
      </c>
      <c r="R3" s="9">
        <f>G3-H3-1</f>
        <v/>
      </c>
      <c r="S3" s="14">
        <f>(C3*12)/(M3*L3*R3)</f>
        <v/>
      </c>
      <c r="T3">
        <f>S3/J3</f>
        <v/>
      </c>
      <c r="U3" s="12">
        <f>F3/(T3)</f>
        <v/>
      </c>
    </row>
    <row r="4">
      <c r="A4" s="11" t="inlineStr">
        <is>
          <t>Abutment</t>
        </is>
      </c>
      <c r="B4" s="10" t="n"/>
      <c r="C4" s="11" t="n"/>
      <c r="D4" s="11" t="n"/>
      <c r="E4" s="11" t="n"/>
      <c r="F4" s="10" t="n"/>
      <c r="G4" s="10" t="n"/>
      <c r="H4" s="10" t="n"/>
      <c r="I4" s="10" t="n"/>
      <c r="J4" s="14">
        <f>(PI()/4)*(I4/25.4)^2</f>
        <v/>
      </c>
      <c r="K4" s="3" t="n">
        <v>217</v>
      </c>
      <c r="L4" s="3" t="n">
        <v>0.887</v>
      </c>
      <c r="M4" s="3" t="n"/>
      <c r="N4" s="3" t="n">
        <v>67</v>
      </c>
      <c r="O4" s="13" t="n"/>
      <c r="P4" s="16" t="n"/>
      <c r="Q4" s="3">
        <f>IF(P4&lt;G4,"Ok","Not Ok")</f>
        <v/>
      </c>
      <c r="R4" s="9">
        <f>G4-H4-1</f>
        <v/>
      </c>
      <c r="S4" s="14">
        <f>(C4*12)/(M4*L4*R4)</f>
        <v/>
      </c>
      <c r="T4">
        <f>S4/J4</f>
        <v/>
      </c>
      <c r="U4" s="12">
        <f>F4/(T4)</f>
        <v/>
      </c>
    </row>
    <row r="5">
      <c r="A5" s="11" t="inlineStr">
        <is>
          <t>Abutment</t>
        </is>
      </c>
      <c r="B5" s="10" t="n"/>
      <c r="C5" s="11" t="n"/>
      <c r="D5" s="11" t="n"/>
      <c r="E5" s="11" t="n"/>
      <c r="F5" s="10" t="n"/>
      <c r="G5" s="10" t="n"/>
      <c r="H5" s="10" t="n"/>
      <c r="I5" s="10" t="n"/>
      <c r="J5" s="14">
        <f>(PI()/4)*(I5/25.4)^2</f>
        <v/>
      </c>
      <c r="K5" s="3" t="n">
        <v>217</v>
      </c>
      <c r="L5" s="3" t="n">
        <v>0.887</v>
      </c>
      <c r="M5" s="3" t="n"/>
      <c r="N5" s="3" t="n">
        <v>67</v>
      </c>
      <c r="O5" s="13" t="n"/>
      <c r="P5" s="16" t="n"/>
      <c r="Q5" s="3">
        <f>IF(P5&lt;G5,"Ok","Not Ok")</f>
        <v/>
      </c>
      <c r="R5" s="9">
        <f>G5-H5-1</f>
        <v/>
      </c>
      <c r="S5" s="14">
        <f>(C5*12)/(M5*L5*R5)</f>
        <v/>
      </c>
      <c r="T5">
        <f>S5/J5</f>
        <v/>
      </c>
      <c r="U5" s="12">
        <f>F5/(T5)</f>
        <v/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7"/>
  <sheetViews>
    <sheetView topLeftCell="A19" view="pageBreakPreview" workbookViewId="0" zoomScale="205" zoomScaleNormal="115" zoomScaleSheetLayoutView="205">
      <selection activeCell="C12" sqref="C12"/>
    </sheetView>
  </sheetViews>
  <sheetFormatPr baseColWidth="8" defaultRowHeight="14.4"/>
  <cols>
    <col customWidth="1" max="1" min="1" style="2" width="10.88671875"/>
    <col customWidth="1" max="2" min="2" style="1" width="8.33203125"/>
    <col customWidth="1" max="3" min="3" style="2" width="7.44140625"/>
    <col customWidth="1" max="4" min="4" style="2" width="40.6640625"/>
  </cols>
  <sheetData>
    <row r="1">
      <c r="A1" s="1" t="inlineStr">
        <is>
          <t>parameters</t>
        </is>
      </c>
      <c r="B1" s="1" t="inlineStr">
        <is>
          <t>unit</t>
        </is>
      </c>
      <c r="C1" s="1" t="inlineStr">
        <is>
          <t>values</t>
        </is>
      </c>
      <c r="D1" s="1" t="inlineStr">
        <is>
          <t>Remarks</t>
        </is>
      </c>
    </row>
    <row r="2">
      <c r="A2" s="3" t="inlineStr">
        <is>
          <t>EL1</t>
        </is>
      </c>
      <c r="B2" s="3" t="inlineStr">
        <is>
          <t>m-pwd</t>
        </is>
      </c>
      <c r="C2" s="3" t="n">
        <v>-2.4</v>
      </c>
      <c r="D2" s="3" t="inlineStr">
        <is>
          <t>C/S Glacis Level</t>
        </is>
      </c>
      <c r="E2" s="1" t="n">
        <v>0</v>
      </c>
    </row>
    <row r="3">
      <c r="A3" s="3" t="inlineStr">
        <is>
          <t>EL2</t>
        </is>
      </c>
      <c r="B3" s="3" t="inlineStr">
        <is>
          <t>m-pwd</t>
        </is>
      </c>
      <c r="C3" s="3" t="n">
        <v>-1.5</v>
      </c>
      <c r="D3" s="3" t="inlineStr">
        <is>
          <t>Invert Level</t>
        </is>
      </c>
      <c r="E3" s="1" t="n">
        <v>1</v>
      </c>
    </row>
    <row r="4">
      <c r="A4" s="6" t="inlineStr">
        <is>
          <t>EL3</t>
        </is>
      </c>
      <c r="B4" s="6" t="inlineStr">
        <is>
          <t>m-pwd</t>
        </is>
      </c>
      <c r="C4" s="6" t="n">
        <v>-2.55</v>
      </c>
      <c r="D4" s="6" t="inlineStr">
        <is>
          <t>R/S Glacis Level</t>
        </is>
      </c>
      <c r="E4" s="1" t="n">
        <v>2</v>
      </c>
    </row>
    <row r="5">
      <c r="A5" s="6" t="inlineStr">
        <is>
          <t>EL4</t>
        </is>
      </c>
      <c r="B5" s="6" t="inlineStr">
        <is>
          <t>m-pwd</t>
        </is>
      </c>
      <c r="C5" s="6" t="n">
        <v>1.5</v>
      </c>
      <c r="D5" s="6" t="inlineStr">
        <is>
          <t>Existing Ground Level</t>
        </is>
      </c>
      <c r="E5" s="1" t="n">
        <v>3</v>
      </c>
    </row>
    <row r="6">
      <c r="A6" s="3" t="inlineStr">
        <is>
          <t>EL5</t>
        </is>
      </c>
      <c r="B6" s="3" t="inlineStr">
        <is>
          <t>m-pwd</t>
        </is>
      </c>
      <c r="C6" s="3" t="n">
        <v>5.5</v>
      </c>
      <c r="D6" s="3" t="inlineStr">
        <is>
          <t>Embankment Creslevel</t>
        </is>
      </c>
      <c r="E6" s="1" t="n">
        <v>4</v>
      </c>
    </row>
    <row r="7">
      <c r="A7" s="3" t="inlineStr">
        <is>
          <t>EL6</t>
        </is>
      </c>
      <c r="B7" s="3" t="inlineStr">
        <is>
          <t>m-PWD</t>
        </is>
      </c>
      <c r="C7" s="3" t="n">
        <v>3.95</v>
      </c>
      <c r="D7" s="3" t="inlineStr">
        <is>
          <t>Design Water Level</t>
        </is>
      </c>
      <c r="E7" s="1" t="n">
        <v>5</v>
      </c>
    </row>
    <row r="8">
      <c r="A8" s="3" t="inlineStr">
        <is>
          <t>EL7</t>
        </is>
      </c>
      <c r="B8" s="3" t="inlineStr">
        <is>
          <t>m-pwd</t>
        </is>
      </c>
      <c r="C8" s="3" t="n">
        <v>1</v>
      </c>
      <c r="D8" s="3" t="inlineStr">
        <is>
          <t>Avg Canal Banklevel</t>
        </is>
      </c>
      <c r="E8" s="1" t="n">
        <v>6</v>
      </c>
    </row>
    <row r="9">
      <c r="A9" s="3" t="inlineStr">
        <is>
          <t>Vno</t>
        </is>
      </c>
      <c r="B9" s="3" t="inlineStr">
        <is>
          <t>none</t>
        </is>
      </c>
      <c r="C9" s="3" t="n">
        <v>3</v>
      </c>
      <c r="D9" s="3" t="inlineStr">
        <is>
          <t>Number of Vent</t>
        </is>
      </c>
      <c r="E9" s="1" t="n">
        <v>7</v>
      </c>
    </row>
    <row r="10">
      <c r="A10" s="3" t="inlineStr">
        <is>
          <t>Vw</t>
        </is>
      </c>
      <c r="B10" s="3" t="inlineStr">
        <is>
          <t>meter</t>
        </is>
      </c>
      <c r="C10" s="3" t="n">
        <v>1.5</v>
      </c>
      <c r="D10" s="3" t="inlineStr">
        <is>
          <t>Vent Width</t>
        </is>
      </c>
      <c r="E10" s="1" t="n">
        <v>8</v>
      </c>
    </row>
    <row r="11">
      <c r="A11" s="3" t="inlineStr">
        <is>
          <t>Vh</t>
        </is>
      </c>
      <c r="B11" s="3" t="inlineStr">
        <is>
          <t>meter</t>
        </is>
      </c>
      <c r="C11" s="3" t="n">
        <v>1.8</v>
      </c>
      <c r="D11" s="3" t="inlineStr">
        <is>
          <t>Vent Height</t>
        </is>
      </c>
      <c r="E11" s="1" t="n">
        <v>9</v>
      </c>
    </row>
    <row r="12">
      <c r="A12" s="3" t="inlineStr">
        <is>
          <t>Wa</t>
        </is>
      </c>
      <c r="B12" s="3" t="inlineStr">
        <is>
          <t>meter</t>
        </is>
      </c>
      <c r="C12" s="3" t="n">
        <v>0.45</v>
      </c>
      <c r="D12" s="3" t="inlineStr">
        <is>
          <t>width of Abutment at Appron Level</t>
        </is>
      </c>
      <c r="E12" s="1" t="n">
        <v>10</v>
      </c>
    </row>
    <row r="13">
      <c r="A13" s="3" t="inlineStr">
        <is>
          <t>Wp</t>
        </is>
      </c>
      <c r="B13" s="3" t="inlineStr">
        <is>
          <t>meter</t>
        </is>
      </c>
      <c r="C13" s="3" t="n">
        <v>0.35</v>
      </c>
      <c r="D13" s="3" t="inlineStr">
        <is>
          <t>width of Pier at Appron Level</t>
        </is>
      </c>
      <c r="E13" s="1" t="n">
        <v>11</v>
      </c>
    </row>
    <row r="14">
      <c r="A14" s="3" t="inlineStr">
        <is>
          <t>Wepa</t>
        </is>
      </c>
      <c r="B14" s="3" t="inlineStr">
        <is>
          <t>meter</t>
        </is>
      </c>
      <c r="C14" s="3" t="n">
        <v>0.5</v>
      </c>
      <c r="D14" s="3" t="inlineStr">
        <is>
          <t xml:space="preserve">width of Extended Part : Abutment </t>
        </is>
      </c>
      <c r="E14" s="1" t="n">
        <v>12</v>
      </c>
    </row>
    <row r="15">
      <c r="A15" s="3" t="inlineStr">
        <is>
          <t>Wepp</t>
        </is>
      </c>
      <c r="B15" s="3" t="inlineStr">
        <is>
          <t>meter</t>
        </is>
      </c>
      <c r="C15" s="3" t="n">
        <v>0.6</v>
      </c>
      <c r="D15" s="3" t="inlineStr">
        <is>
          <t>width of Extended Part:  Pier</t>
        </is>
      </c>
      <c r="E15" s="1" t="n">
        <v>13</v>
      </c>
    </row>
    <row r="16">
      <c r="A16" s="3" t="inlineStr">
        <is>
          <t>Ecw</t>
        </is>
      </c>
      <c r="B16" s="3" t="inlineStr">
        <is>
          <t>meter</t>
        </is>
      </c>
      <c r="C16" s="3" t="n">
        <v>5.5</v>
      </c>
      <c r="D16" s="3" t="inlineStr">
        <is>
          <t>Embankment Crest Width</t>
        </is>
      </c>
      <c r="E16" s="1" t="n">
        <v>14</v>
      </c>
    </row>
    <row r="17">
      <c r="A17" s="3" t="inlineStr">
        <is>
          <t>Ecss</t>
        </is>
      </c>
      <c r="B17" s="3" t="inlineStr">
        <is>
          <t>none</t>
        </is>
      </c>
      <c r="C17" s="3" t="n">
        <v>2</v>
      </c>
      <c r="D17" s="3" t="inlineStr">
        <is>
          <t>CS slope of the embankment</t>
        </is>
      </c>
      <c r="E17" s="1" t="n">
        <v>15</v>
      </c>
    </row>
    <row r="18">
      <c r="A18" s="3" t="inlineStr">
        <is>
          <t>Erss</t>
        </is>
      </c>
      <c r="B18" s="3" t="inlineStr">
        <is>
          <t>none</t>
        </is>
      </c>
      <c r="C18" s="3" t="n">
        <v>3</v>
      </c>
      <c r="D18" s="3" t="inlineStr">
        <is>
          <t>R/S  Slope of the Embankment</t>
        </is>
      </c>
      <c r="E18" s="1" t="n">
        <v>16</v>
      </c>
    </row>
    <row r="19">
      <c r="A19" s="3" t="inlineStr">
        <is>
          <t>Lext</t>
        </is>
      </c>
      <c r="B19" s="3" t="inlineStr">
        <is>
          <t>meter</t>
        </is>
      </c>
      <c r="C19" s="3" t="n">
        <v>2.15</v>
      </c>
      <c r="D19" s="3" t="inlineStr">
        <is>
          <t>Length of Extended Part</t>
        </is>
      </c>
      <c r="E19" s="1" t="n">
        <v>17</v>
      </c>
    </row>
    <row r="20">
      <c r="A20" s="5" t="inlineStr">
        <is>
          <t>Gd</t>
        </is>
      </c>
      <c r="B20" s="3" t="inlineStr">
        <is>
          <t>meter</t>
        </is>
      </c>
      <c r="C20" s="3" t="n">
        <v>0.9</v>
      </c>
      <c r="D20" s="5" t="inlineStr">
        <is>
          <t>Glacis Drop</t>
        </is>
      </c>
      <c r="E20" s="1" t="n">
        <v>18</v>
      </c>
    </row>
    <row r="21">
      <c r="A21" s="3" t="inlineStr">
        <is>
          <t>Lb</t>
        </is>
      </c>
      <c r="B21" s="3" t="inlineStr">
        <is>
          <t>meter</t>
        </is>
      </c>
      <c r="C21" s="3" t="n">
        <v>12.25</v>
      </c>
      <c r="D21" s="3" t="inlineStr">
        <is>
          <t>Length of Stilling Basin</t>
        </is>
      </c>
      <c r="E21" s="1" t="n">
        <v>19</v>
      </c>
    </row>
    <row r="22">
      <c r="A22" s="3" t="inlineStr">
        <is>
          <t>Theta</t>
        </is>
      </c>
      <c r="B22" s="3" t="inlineStr">
        <is>
          <t>degree</t>
        </is>
      </c>
      <c r="C22" s="3" t="n">
        <v>11</v>
      </c>
      <c r="D22" s="3" t="inlineStr">
        <is>
          <t>Flare Angle</t>
        </is>
      </c>
      <c r="E22" s="1" t="n">
        <v>20</v>
      </c>
    </row>
    <row r="23">
      <c r="A23" s="3" t="inlineStr">
        <is>
          <t>D1</t>
        </is>
      </c>
      <c r="B23" s="3" t="inlineStr">
        <is>
          <t>meter</t>
        </is>
      </c>
      <c r="C23" s="3" t="n">
        <v>0.79</v>
      </c>
      <c r="D23" s="3" t="inlineStr">
        <is>
          <t>incoming flow depth in Stiiling Basin</t>
        </is>
      </c>
      <c r="E23" s="1" t="n">
        <v>21</v>
      </c>
    </row>
    <row r="24">
      <c r="A24" s="3" t="inlineStr">
        <is>
          <t>D2</t>
        </is>
      </c>
      <c r="B24" s="3" t="inlineStr">
        <is>
          <t>meter</t>
        </is>
      </c>
      <c r="C24" s="3" t="n">
        <v>2.54</v>
      </c>
      <c r="D24" s="3" t="inlineStr">
        <is>
          <t>conjugate depth after hydraulic jump</t>
        </is>
      </c>
      <c r="E24" s="1" t="n">
        <v>22</v>
      </c>
    </row>
    <row r="25">
      <c r="A25" s="4" t="inlineStr">
        <is>
          <t>Fr1</t>
        </is>
      </c>
      <c r="B25" s="5" t="inlineStr">
        <is>
          <t>none</t>
        </is>
      </c>
      <c r="C25" s="5" t="n">
        <v>2.98</v>
      </c>
      <c r="D25" s="4" t="inlineStr">
        <is>
          <t>Incoming flow froude numer in Stiiling Basin</t>
        </is>
      </c>
      <c r="E25" s="1" t="n">
        <v>23</v>
      </c>
    </row>
    <row r="26">
      <c r="A26" s="3" t="inlineStr">
        <is>
          <t>Tw</t>
        </is>
      </c>
      <c r="B26" s="3" t="inlineStr">
        <is>
          <t>meter</t>
        </is>
      </c>
      <c r="C26" s="3" t="n">
        <v>0.45</v>
      </c>
      <c r="D26" s="3" t="inlineStr">
        <is>
          <t>Wing wall thickness at Appron Level</t>
        </is>
      </c>
      <c r="E26" s="1" t="n">
        <v>24</v>
      </c>
    </row>
    <row r="27">
      <c r="A27" s="3" t="inlineStr">
        <is>
          <t>Tr</t>
        </is>
      </c>
      <c r="B27" s="3" t="inlineStr">
        <is>
          <t>meter</t>
        </is>
      </c>
      <c r="C27" s="3" t="n">
        <v>0.35</v>
      </c>
      <c r="D27" s="3" t="inlineStr">
        <is>
          <t>Return Wall thickness at Appron Level</t>
        </is>
      </c>
      <c r="E27" s="1" t="n">
        <v>25</v>
      </c>
    </row>
  </sheetData>
  <pageMargins bottom="0.75" footer="0.3" header="0.3" left="0.7" right="0.7" top="0.75"/>
  <pageSetup orientation="landscape" paperSize="9" scale="86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8"/>
  <sheetViews>
    <sheetView topLeftCell="A19" workbookViewId="0" zoomScale="130" zoomScaleNormal="130">
      <selection activeCell="H29" sqref="H29"/>
    </sheetView>
  </sheetViews>
  <sheetFormatPr baseColWidth="8" defaultRowHeight="14.4"/>
  <cols>
    <col customWidth="1" max="1" min="1" style="2" width="30.21875"/>
    <col customWidth="1" max="2" min="2" style="2" width="10.44140625"/>
    <col customWidth="1" max="3" min="3" style="2" width="17.88671875"/>
    <col customWidth="1" max="4" min="4" style="2" width="18.21875"/>
    <col customWidth="1" max="5" min="5" style="2" width="9.77734375"/>
    <col customWidth="1" max="12" min="12" style="2" width="10.5546875"/>
    <col customWidth="1" max="13" min="13" style="2" width="14.88671875"/>
  </cols>
  <sheetData>
    <row r="1">
      <c r="A1" t="inlineStr">
        <is>
          <t>ComponentName</t>
        </is>
      </c>
      <c r="B1" s="1" t="inlineStr">
        <is>
          <t>Initial</t>
        </is>
      </c>
      <c r="C1" s="1" t="inlineStr">
        <is>
          <t>Reinforcement_code</t>
        </is>
      </c>
      <c r="D1" s="1" t="inlineStr">
        <is>
          <t>Reinforcement_Type</t>
        </is>
      </c>
      <c r="E1" s="3" t="inlineStr">
        <is>
          <t>P</t>
        </is>
      </c>
      <c r="F1" s="3" t="inlineStr">
        <is>
          <t>M</t>
        </is>
      </c>
      <c r="G1" s="3" t="inlineStr">
        <is>
          <t>V</t>
        </is>
      </c>
      <c r="H1" s="3" t="inlineStr">
        <is>
          <t>fprime_c</t>
        </is>
      </c>
      <c r="I1" s="3" t="inlineStr">
        <is>
          <t>fy</t>
        </is>
      </c>
      <c r="J1" s="3" t="inlineStr">
        <is>
          <t>b</t>
        </is>
      </c>
      <c r="K1" s="3" t="inlineStr">
        <is>
          <t>t_initial</t>
        </is>
      </c>
      <c r="L1" s="3" t="inlineStr">
        <is>
          <t>deduction</t>
        </is>
      </c>
      <c r="M1" s="3" t="inlineStr">
        <is>
          <t>bar_designation</t>
        </is>
      </c>
    </row>
    <row customHeight="1" ht="15" r="2" s="2">
      <c r="A2" s="3" t="inlineStr">
        <is>
          <t>Operating_Deck_Slab</t>
        </is>
      </c>
      <c r="B2" s="3" t="inlineStr">
        <is>
          <t>ODS</t>
        </is>
      </c>
      <c r="C2" s="3" t="inlineStr">
        <is>
          <t>ODS-R1</t>
        </is>
      </c>
      <c r="D2" s="19" t="inlineStr">
        <is>
          <t>T</t>
        </is>
      </c>
      <c r="E2" s="3" t="n">
        <v>0</v>
      </c>
      <c r="F2" s="3" t="n">
        <v>0</v>
      </c>
      <c r="G2" s="3" t="n">
        <v>0</v>
      </c>
      <c r="H2" s="3" t="n">
        <v>3000</v>
      </c>
      <c r="I2" s="3" t="n">
        <v>60000</v>
      </c>
      <c r="J2" s="3" t="n">
        <v>6</v>
      </c>
      <c r="K2" s="3" t="n">
        <v>6</v>
      </c>
      <c r="L2" s="3" t="n">
        <v>1.5</v>
      </c>
      <c r="M2" s="20" t="inlineStr">
        <is>
          <t>d10</t>
        </is>
      </c>
    </row>
    <row customHeight="1" ht="15" r="3" s="2">
      <c r="A3" s="3" t="inlineStr">
        <is>
          <t>Operating_Deck_Slab</t>
        </is>
      </c>
      <c r="B3" s="3" t="inlineStr">
        <is>
          <t>ODS</t>
        </is>
      </c>
      <c r="C3" s="3" t="inlineStr">
        <is>
          <t>ODS-R2</t>
        </is>
      </c>
      <c r="D3" s="19" t="inlineStr">
        <is>
          <t>T</t>
        </is>
      </c>
      <c r="E3" s="3" t="n">
        <v>0</v>
      </c>
      <c r="F3" s="3" t="n">
        <v>0</v>
      </c>
      <c r="G3" s="3" t="n">
        <v>0</v>
      </c>
      <c r="H3" s="3" t="n">
        <v>3000</v>
      </c>
      <c r="I3" s="3" t="n">
        <v>60000</v>
      </c>
      <c r="J3" s="3" t="n">
        <v>8</v>
      </c>
      <c r="K3" s="3" t="n">
        <v>8</v>
      </c>
      <c r="L3" s="3" t="n">
        <v>1.5</v>
      </c>
      <c r="M3" s="20" t="inlineStr">
        <is>
          <t>d10</t>
        </is>
      </c>
    </row>
    <row customHeight="1" ht="15" r="4" s="2">
      <c r="A4" s="3" t="inlineStr">
        <is>
          <t>Operating_Deck_Slab</t>
        </is>
      </c>
      <c r="B4" s="3" t="inlineStr">
        <is>
          <t>ODS</t>
        </is>
      </c>
      <c r="C4" s="3" t="inlineStr">
        <is>
          <t>ODS-R3</t>
        </is>
      </c>
      <c r="D4" s="19" t="inlineStr">
        <is>
          <t>T</t>
        </is>
      </c>
      <c r="E4" s="3" t="n">
        <v>0</v>
      </c>
      <c r="F4" s="3" t="n">
        <v>0</v>
      </c>
      <c r="G4" s="3" t="n">
        <v>0</v>
      </c>
      <c r="H4" s="3" t="n">
        <v>3000</v>
      </c>
      <c r="I4" s="3" t="n">
        <v>60000</v>
      </c>
      <c r="J4" s="3" t="n">
        <v>12</v>
      </c>
      <c r="K4" s="3" t="n">
        <v>16</v>
      </c>
      <c r="L4" s="3" t="n">
        <v>3.5</v>
      </c>
      <c r="M4" s="20" t="inlineStr">
        <is>
          <t>d10</t>
        </is>
      </c>
    </row>
    <row customHeight="1" ht="15" r="5" s="2">
      <c r="A5" s="3" t="inlineStr">
        <is>
          <t>Operating_Deck_Slab</t>
        </is>
      </c>
      <c r="B5" s="3" t="inlineStr">
        <is>
          <t>ODS</t>
        </is>
      </c>
      <c r="C5" s="3" t="inlineStr">
        <is>
          <t>ODS-R4</t>
        </is>
      </c>
      <c r="D5" s="19" t="inlineStr">
        <is>
          <t>T</t>
        </is>
      </c>
      <c r="E5" s="3" t="n">
        <v>0</v>
      </c>
      <c r="F5" s="3" t="n">
        <v>0</v>
      </c>
      <c r="G5" s="3" t="n">
        <v>0</v>
      </c>
      <c r="H5" s="3" t="n">
        <v>3000</v>
      </c>
      <c r="I5" s="3" t="n">
        <v>60000</v>
      </c>
      <c r="J5" s="3" t="n">
        <v>12</v>
      </c>
      <c r="K5" s="3" t="n">
        <v>16</v>
      </c>
      <c r="L5" s="3" t="n">
        <v>3.5</v>
      </c>
      <c r="M5" s="20" t="inlineStr">
        <is>
          <t>d10</t>
        </is>
      </c>
    </row>
    <row customHeight="1" ht="15" r="6" s="2">
      <c r="A6" s="3" t="inlineStr">
        <is>
          <t>Head_Wall</t>
        </is>
      </c>
      <c r="B6" s="3" t="inlineStr">
        <is>
          <t>HW</t>
        </is>
      </c>
      <c r="C6" s="3" t="inlineStr">
        <is>
          <t>HW-R1</t>
        </is>
      </c>
      <c r="D6" s="19" t="inlineStr">
        <is>
          <t>T</t>
        </is>
      </c>
      <c r="E6" s="3" t="n">
        <v>0</v>
      </c>
      <c r="F6" s="3" t="n">
        <v>0</v>
      </c>
      <c r="G6" s="3" t="n">
        <v>0</v>
      </c>
      <c r="H6" s="3" t="n">
        <v>3000</v>
      </c>
      <c r="I6" s="3" t="n">
        <v>60000</v>
      </c>
      <c r="J6" s="3" t="n">
        <v>12</v>
      </c>
      <c r="K6" s="3" t="n">
        <v>16</v>
      </c>
      <c r="L6" s="3" t="n">
        <v>3.5</v>
      </c>
      <c r="M6" s="20" t="inlineStr">
        <is>
          <t>d10</t>
        </is>
      </c>
    </row>
    <row customHeight="1" ht="15" r="7" s="2">
      <c r="A7" s="3" t="inlineStr">
        <is>
          <t>Head_Wall</t>
        </is>
      </c>
      <c r="B7" s="3" t="inlineStr">
        <is>
          <t>HW</t>
        </is>
      </c>
      <c r="C7" s="3" t="inlineStr">
        <is>
          <t>HW-R2</t>
        </is>
      </c>
      <c r="D7" s="19" t="inlineStr">
        <is>
          <t>T</t>
        </is>
      </c>
      <c r="E7" s="3" t="n">
        <v>0</v>
      </c>
      <c r="F7" s="3" t="n">
        <v>0</v>
      </c>
      <c r="G7" s="3" t="n">
        <v>0</v>
      </c>
      <c r="H7" s="3" t="n">
        <v>3000</v>
      </c>
      <c r="I7" s="3" t="n">
        <v>60000</v>
      </c>
      <c r="J7" s="3" t="n">
        <v>12</v>
      </c>
      <c r="K7" s="3" t="n">
        <v>16</v>
      </c>
      <c r="L7" s="3" t="n">
        <v>3.5</v>
      </c>
      <c r="M7" s="20" t="inlineStr">
        <is>
          <t>d10</t>
        </is>
      </c>
    </row>
    <row customHeight="1" ht="15" r="8" s="2">
      <c r="A8" s="3" t="inlineStr">
        <is>
          <t>Head_Wall</t>
        </is>
      </c>
      <c r="B8" s="3" t="inlineStr">
        <is>
          <t>HW</t>
        </is>
      </c>
      <c r="C8" s="3" t="inlineStr">
        <is>
          <t>HW-R3</t>
        </is>
      </c>
      <c r="D8" s="19" t="inlineStr">
        <is>
          <t>T</t>
        </is>
      </c>
      <c r="E8" s="3" t="n">
        <v>0</v>
      </c>
      <c r="F8" s="3" t="n">
        <v>0</v>
      </c>
      <c r="G8" s="3" t="n">
        <v>0</v>
      </c>
      <c r="H8" s="3" t="n">
        <v>3000</v>
      </c>
      <c r="I8" s="3" t="n">
        <v>60000</v>
      </c>
      <c r="J8" s="3" t="n">
        <v>12</v>
      </c>
      <c r="K8" s="3" t="n">
        <v>16</v>
      </c>
      <c r="L8" s="3" t="n">
        <v>3.5</v>
      </c>
      <c r="M8" s="20" t="inlineStr">
        <is>
          <t>d10</t>
        </is>
      </c>
    </row>
    <row customHeight="1" ht="15" r="9" s="2">
      <c r="A9" s="3" t="inlineStr">
        <is>
          <t>Head_Wall</t>
        </is>
      </c>
      <c r="B9" s="3" t="inlineStr">
        <is>
          <t>HW</t>
        </is>
      </c>
      <c r="C9" s="3" t="inlineStr">
        <is>
          <t>HW-R4</t>
        </is>
      </c>
      <c r="D9" s="19" t="inlineStr">
        <is>
          <t>T</t>
        </is>
      </c>
      <c r="E9" s="3" t="n">
        <v>0</v>
      </c>
      <c r="F9" s="3" t="n">
        <v>0</v>
      </c>
      <c r="G9" s="3" t="n">
        <v>0</v>
      </c>
      <c r="H9" s="3" t="n">
        <v>3000</v>
      </c>
      <c r="I9" s="3" t="n">
        <v>60000</v>
      </c>
      <c r="J9" s="3" t="n">
        <v>12</v>
      </c>
      <c r="K9" s="3" t="n">
        <v>16</v>
      </c>
      <c r="L9" s="3" t="n">
        <v>3.5</v>
      </c>
      <c r="M9" s="20" t="inlineStr">
        <is>
          <t>d10</t>
        </is>
      </c>
    </row>
    <row customHeight="1" ht="15" r="10" s="2">
      <c r="A10" s="3" t="inlineStr">
        <is>
          <t>Extended_Portion_Abutment</t>
        </is>
      </c>
      <c r="B10" s="3" t="inlineStr">
        <is>
          <t>EXPA</t>
        </is>
      </c>
      <c r="C10" s="3" t="inlineStr">
        <is>
          <t>EXPA-R1</t>
        </is>
      </c>
      <c r="D10" s="19" t="inlineStr">
        <is>
          <t>T</t>
        </is>
      </c>
      <c r="E10" s="3" t="n">
        <v>0</v>
      </c>
      <c r="F10" s="3" t="n">
        <v>0</v>
      </c>
      <c r="G10" s="3" t="n">
        <v>0</v>
      </c>
      <c r="H10" s="3" t="n">
        <v>3000</v>
      </c>
      <c r="I10" s="3" t="n">
        <v>60000</v>
      </c>
      <c r="J10" s="3" t="n">
        <v>12</v>
      </c>
      <c r="K10" s="3" t="n">
        <v>16</v>
      </c>
      <c r="L10" s="3" t="n">
        <v>3.5</v>
      </c>
      <c r="M10" s="20" t="inlineStr">
        <is>
          <t>d10</t>
        </is>
      </c>
    </row>
    <row customHeight="1" ht="15" r="11" s="2">
      <c r="A11" s="3" t="inlineStr">
        <is>
          <t>Extended_Portion_Abutment</t>
        </is>
      </c>
      <c r="B11" s="3" t="inlineStr">
        <is>
          <t>EXPA</t>
        </is>
      </c>
      <c r="C11" s="3" t="inlineStr">
        <is>
          <t>EXPA-R2</t>
        </is>
      </c>
      <c r="D11" s="19" t="inlineStr">
        <is>
          <t>T</t>
        </is>
      </c>
      <c r="E11" s="3" t="n">
        <v>0</v>
      </c>
      <c r="F11" s="3" t="n">
        <v>0</v>
      </c>
      <c r="G11" s="3" t="n">
        <v>0</v>
      </c>
      <c r="H11" s="3" t="n">
        <v>3000</v>
      </c>
      <c r="I11" s="3" t="n">
        <v>60000</v>
      </c>
      <c r="J11" s="3" t="n">
        <v>12</v>
      </c>
      <c r="K11" s="3" t="n">
        <v>16</v>
      </c>
      <c r="L11" s="3" t="n">
        <v>3.5</v>
      </c>
      <c r="M11" s="20" t="inlineStr">
        <is>
          <t>d10</t>
        </is>
      </c>
    </row>
    <row customHeight="1" ht="15" r="12" s="2">
      <c r="A12" s="3" t="inlineStr">
        <is>
          <t>Extended_Portion_Abutment</t>
        </is>
      </c>
      <c r="B12" s="3" t="inlineStr">
        <is>
          <t>EXPA</t>
        </is>
      </c>
      <c r="C12" s="3" t="inlineStr">
        <is>
          <t>EXPA-R3</t>
        </is>
      </c>
      <c r="D12" s="19" t="inlineStr">
        <is>
          <t>T</t>
        </is>
      </c>
      <c r="E12" s="3" t="n">
        <v>0</v>
      </c>
      <c r="F12" s="3" t="n">
        <v>0</v>
      </c>
      <c r="G12" s="3" t="n">
        <v>0</v>
      </c>
      <c r="H12" s="3" t="n">
        <v>3000</v>
      </c>
      <c r="I12" s="3" t="n">
        <v>60000</v>
      </c>
      <c r="J12" s="3" t="n">
        <v>12</v>
      </c>
      <c r="K12" s="3" t="n">
        <v>16</v>
      </c>
      <c r="L12" s="3" t="n">
        <v>3.5</v>
      </c>
      <c r="M12" s="20" t="inlineStr">
        <is>
          <t>d10</t>
        </is>
      </c>
    </row>
    <row customHeight="1" ht="15" r="13" s="2">
      <c r="A13" s="3" t="inlineStr">
        <is>
          <t>Extended_Portion_Abutment</t>
        </is>
      </c>
      <c r="B13" s="3" t="inlineStr">
        <is>
          <t>EXPA</t>
        </is>
      </c>
      <c r="C13" s="3" t="inlineStr">
        <is>
          <t>EXPA-R4</t>
        </is>
      </c>
      <c r="D13" s="19" t="inlineStr">
        <is>
          <t>T</t>
        </is>
      </c>
      <c r="E13" s="3" t="n">
        <v>0</v>
      </c>
      <c r="F13" s="3" t="n">
        <v>0</v>
      </c>
      <c r="G13" s="3" t="n">
        <v>0</v>
      </c>
      <c r="H13" s="3" t="n">
        <v>3000</v>
      </c>
      <c r="I13" s="3" t="n">
        <v>60000</v>
      </c>
      <c r="J13" s="3" t="n">
        <v>12</v>
      </c>
      <c r="K13" s="3" t="n">
        <v>16</v>
      </c>
      <c r="L13" s="3" t="n">
        <v>3.5</v>
      </c>
      <c r="M13" s="20" t="inlineStr">
        <is>
          <t>d10</t>
        </is>
      </c>
    </row>
    <row customHeight="1" ht="15" r="14" s="2">
      <c r="A14" s="3" t="inlineStr">
        <is>
          <t>Extended_Portion_Pier</t>
        </is>
      </c>
      <c r="B14" s="3" t="inlineStr">
        <is>
          <t>EXPP</t>
        </is>
      </c>
      <c r="C14" s="3" t="inlineStr">
        <is>
          <t>EXPP-R1</t>
        </is>
      </c>
      <c r="D14" s="19" t="inlineStr">
        <is>
          <t>T</t>
        </is>
      </c>
      <c r="E14" s="3" t="n">
        <v>0</v>
      </c>
      <c r="F14" s="3" t="n">
        <v>0</v>
      </c>
      <c r="G14" s="3" t="n">
        <v>0</v>
      </c>
      <c r="H14" s="3" t="n">
        <v>3000</v>
      </c>
      <c r="I14" s="3" t="n">
        <v>60000</v>
      </c>
      <c r="J14" s="3" t="n">
        <v>12</v>
      </c>
      <c r="K14" s="3" t="n">
        <v>16</v>
      </c>
      <c r="L14" s="3" t="n">
        <v>3.5</v>
      </c>
      <c r="M14" s="20" t="inlineStr">
        <is>
          <t>d10</t>
        </is>
      </c>
    </row>
    <row customHeight="1" ht="15" r="15" s="2">
      <c r="A15" s="3" t="inlineStr">
        <is>
          <t>Extended_Portion_Pier</t>
        </is>
      </c>
      <c r="B15" s="3" t="inlineStr">
        <is>
          <t>EXPP</t>
        </is>
      </c>
      <c r="C15" s="3" t="inlineStr">
        <is>
          <t>EXPP-R2</t>
        </is>
      </c>
      <c r="D15" s="19" t="inlineStr">
        <is>
          <t>T</t>
        </is>
      </c>
      <c r="E15" s="3" t="n">
        <v>0</v>
      </c>
      <c r="F15" s="3" t="n">
        <v>0</v>
      </c>
      <c r="G15" s="3" t="n">
        <v>0</v>
      </c>
      <c r="H15" s="3" t="n">
        <v>3000</v>
      </c>
      <c r="I15" s="3" t="n">
        <v>60000</v>
      </c>
      <c r="J15" s="3" t="n">
        <v>12</v>
      </c>
      <c r="K15" s="3" t="n">
        <v>16</v>
      </c>
      <c r="L15" s="3" t="n">
        <v>3.5</v>
      </c>
      <c r="M15" s="20" t="inlineStr">
        <is>
          <t>d10</t>
        </is>
      </c>
    </row>
    <row customHeight="1" ht="15" r="16" s="2">
      <c r="A16" s="3" t="inlineStr">
        <is>
          <t>Extended_Portion_Pier</t>
        </is>
      </c>
      <c r="B16" s="3" t="inlineStr">
        <is>
          <t>EXPP</t>
        </is>
      </c>
      <c r="C16" s="3" t="inlineStr">
        <is>
          <t>EXPP-R3</t>
        </is>
      </c>
      <c r="D16" s="19" t="inlineStr">
        <is>
          <t>T</t>
        </is>
      </c>
      <c r="E16" s="3" t="n">
        <v>0</v>
      </c>
      <c r="F16" s="3" t="n">
        <v>0</v>
      </c>
      <c r="G16" s="3" t="n">
        <v>0</v>
      </c>
      <c r="H16" s="3" t="n">
        <v>3000</v>
      </c>
      <c r="I16" s="3" t="n">
        <v>60000</v>
      </c>
      <c r="J16" s="3" t="n">
        <v>12</v>
      </c>
      <c r="K16" s="3" t="n">
        <v>16</v>
      </c>
      <c r="L16" s="3" t="n">
        <v>3.5</v>
      </c>
      <c r="M16" s="20" t="inlineStr">
        <is>
          <t>d10</t>
        </is>
      </c>
    </row>
    <row customHeight="1" ht="15" r="17" s="2">
      <c r="A17" s="3" t="inlineStr">
        <is>
          <t>Extended_Portion_Pier</t>
        </is>
      </c>
      <c r="B17" s="3" t="inlineStr">
        <is>
          <t>EXPP</t>
        </is>
      </c>
      <c r="C17" s="3" t="inlineStr">
        <is>
          <t>EXPP-R4</t>
        </is>
      </c>
      <c r="D17" s="19" t="inlineStr">
        <is>
          <t>T</t>
        </is>
      </c>
      <c r="E17" s="3" t="n">
        <v>0</v>
      </c>
      <c r="F17" s="3" t="n">
        <v>0</v>
      </c>
      <c r="G17" s="3" t="n">
        <v>0</v>
      </c>
      <c r="H17" s="3" t="n">
        <v>3000</v>
      </c>
      <c r="I17" s="3" t="n">
        <v>60000</v>
      </c>
      <c r="J17" s="3" t="n">
        <v>12</v>
      </c>
      <c r="K17" s="3" t="n">
        <v>16</v>
      </c>
      <c r="L17" s="3" t="n">
        <v>3.5</v>
      </c>
      <c r="M17" s="20" t="inlineStr">
        <is>
          <t>d10</t>
        </is>
      </c>
    </row>
    <row customHeight="1" ht="15" r="18" s="2">
      <c r="A18" s="21" t="inlineStr">
        <is>
          <t>Barrel</t>
        </is>
      </c>
      <c r="B18" s="21" t="inlineStr">
        <is>
          <t>BRL</t>
        </is>
      </c>
      <c r="C18" s="21" t="inlineStr">
        <is>
          <t>BRL-R1</t>
        </is>
      </c>
      <c r="D18" s="22" t="inlineStr">
        <is>
          <t>M</t>
        </is>
      </c>
      <c r="E18" s="21" t="n">
        <v>0</v>
      </c>
      <c r="F18" s="21" t="n">
        <v>108840</v>
      </c>
      <c r="G18" s="21" t="n">
        <v>100</v>
      </c>
      <c r="H18" s="21" t="n">
        <v>3000</v>
      </c>
      <c r="I18" s="21" t="n">
        <v>60000</v>
      </c>
      <c r="J18" s="21" t="n">
        <v>12</v>
      </c>
      <c r="K18" s="21" t="n">
        <v>15</v>
      </c>
      <c r="L18" s="21" t="n">
        <v>3.5</v>
      </c>
      <c r="M18" s="23" t="inlineStr">
        <is>
          <t>d16</t>
        </is>
      </c>
    </row>
    <row customHeight="1" ht="15" r="19" s="2">
      <c r="A19" s="21" t="inlineStr">
        <is>
          <t>Barrel</t>
        </is>
      </c>
      <c r="B19" s="21" t="inlineStr">
        <is>
          <t>BRL</t>
        </is>
      </c>
      <c r="C19" s="21" t="inlineStr">
        <is>
          <t>BRL-R2</t>
        </is>
      </c>
      <c r="D19" s="22" t="inlineStr">
        <is>
          <t>M</t>
        </is>
      </c>
      <c r="E19" s="21" t="n">
        <v>0</v>
      </c>
      <c r="F19" s="21" t="n">
        <v>42120</v>
      </c>
      <c r="G19" s="21" t="n">
        <v>100</v>
      </c>
      <c r="H19" s="21" t="n">
        <v>3000</v>
      </c>
      <c r="I19" s="21" t="n">
        <v>60000</v>
      </c>
      <c r="J19" s="21" t="n">
        <v>12</v>
      </c>
      <c r="K19" s="21" t="n">
        <v>15</v>
      </c>
      <c r="L19" s="21" t="n">
        <v>3.5</v>
      </c>
      <c r="M19" s="23" t="inlineStr">
        <is>
          <t>d16</t>
        </is>
      </c>
    </row>
    <row customHeight="1" ht="15" r="20" s="2">
      <c r="A20" s="21" t="inlineStr">
        <is>
          <t>Barrel</t>
        </is>
      </c>
      <c r="B20" s="21" t="inlineStr">
        <is>
          <t>BRL</t>
        </is>
      </c>
      <c r="C20" s="21" t="inlineStr">
        <is>
          <t>BRL-R3</t>
        </is>
      </c>
      <c r="D20" s="22" t="inlineStr">
        <is>
          <t>M</t>
        </is>
      </c>
      <c r="E20" s="21" t="n">
        <v>0</v>
      </c>
      <c r="F20" s="21" t="n">
        <v>48920</v>
      </c>
      <c r="G20" s="21" t="n">
        <v>100</v>
      </c>
      <c r="H20" s="21" t="n">
        <v>3000</v>
      </c>
      <c r="I20" s="21" t="n">
        <v>60000</v>
      </c>
      <c r="J20" s="21" t="n">
        <v>12</v>
      </c>
      <c r="K20" s="21" t="n">
        <v>24</v>
      </c>
      <c r="L20" s="21" t="n">
        <v>3.5</v>
      </c>
      <c r="M20" s="23" t="inlineStr">
        <is>
          <t>d16</t>
        </is>
      </c>
    </row>
    <row customHeight="1" ht="15" r="21" s="2">
      <c r="A21" s="21" t="inlineStr">
        <is>
          <t>Barrel</t>
        </is>
      </c>
      <c r="B21" s="21" t="inlineStr">
        <is>
          <t>BRL</t>
        </is>
      </c>
      <c r="C21" s="21" t="inlineStr">
        <is>
          <t>BRL-R4</t>
        </is>
      </c>
      <c r="D21" s="22" t="inlineStr">
        <is>
          <t>M</t>
        </is>
      </c>
      <c r="E21" s="21" t="n">
        <v>0</v>
      </c>
      <c r="F21" s="21" t="n">
        <v>49800</v>
      </c>
      <c r="G21" s="21" t="n">
        <v>100</v>
      </c>
      <c r="H21" s="21" t="n">
        <v>3000</v>
      </c>
      <c r="I21" s="21" t="n">
        <v>60000</v>
      </c>
      <c r="J21" s="21" t="n">
        <v>12</v>
      </c>
      <c r="K21" s="21" t="n">
        <v>18</v>
      </c>
      <c r="L21" s="21" t="n">
        <v>3.5</v>
      </c>
      <c r="M21" s="23" t="inlineStr">
        <is>
          <t>d16</t>
        </is>
      </c>
    </row>
    <row customHeight="1" ht="15" r="22" s="2">
      <c r="A22" s="3" t="inlineStr">
        <is>
          <t>Barrel</t>
        </is>
      </c>
      <c r="B22" s="3" t="inlineStr">
        <is>
          <t>BRL</t>
        </is>
      </c>
      <c r="C22" s="3" t="inlineStr">
        <is>
          <t>BRL-R5</t>
        </is>
      </c>
      <c r="D22" s="19" t="inlineStr">
        <is>
          <t>T</t>
        </is>
      </c>
      <c r="E22" s="3" t="n">
        <v>0</v>
      </c>
      <c r="F22" s="3" t="n">
        <v>0</v>
      </c>
      <c r="G22" s="3" t="n">
        <v>0</v>
      </c>
      <c r="H22" s="3" t="n">
        <v>3000</v>
      </c>
      <c r="I22" s="3" t="n">
        <v>60000</v>
      </c>
      <c r="J22" s="3" t="n">
        <v>12</v>
      </c>
      <c r="K22" s="3" t="n">
        <v>16</v>
      </c>
      <c r="L22" s="3" t="n">
        <v>3.5</v>
      </c>
      <c r="M22" s="20" t="inlineStr">
        <is>
          <t>d10</t>
        </is>
      </c>
    </row>
    <row customHeight="1" ht="15" r="23" s="2">
      <c r="A23" s="3" t="inlineStr">
        <is>
          <t>Barrel</t>
        </is>
      </c>
      <c r="B23" s="3" t="inlineStr">
        <is>
          <t>BRL</t>
        </is>
      </c>
      <c r="C23" s="3" t="inlineStr">
        <is>
          <t>BRL-R6</t>
        </is>
      </c>
      <c r="D23" s="19" t="inlineStr">
        <is>
          <t>T</t>
        </is>
      </c>
      <c r="E23" s="3" t="n">
        <v>0</v>
      </c>
      <c r="F23" s="3" t="n">
        <v>0</v>
      </c>
      <c r="G23" s="3" t="n">
        <v>0</v>
      </c>
      <c r="H23" s="3" t="n">
        <v>3000</v>
      </c>
      <c r="I23" s="3" t="n">
        <v>60000</v>
      </c>
      <c r="J23" s="3" t="n">
        <v>12</v>
      </c>
      <c r="K23" s="3" t="n">
        <v>16</v>
      </c>
      <c r="L23" s="3" t="n">
        <v>3.5</v>
      </c>
      <c r="M23" s="20" t="inlineStr">
        <is>
          <t>d10</t>
        </is>
      </c>
    </row>
    <row customHeight="1" ht="15" r="24" s="2">
      <c r="A24" s="3" t="inlineStr">
        <is>
          <t>Barrel</t>
        </is>
      </c>
      <c r="B24" s="3" t="inlineStr">
        <is>
          <t>BRL</t>
        </is>
      </c>
      <c r="C24" s="3" t="inlineStr">
        <is>
          <t>BRL-R7</t>
        </is>
      </c>
      <c r="D24" s="19" t="inlineStr">
        <is>
          <t>T</t>
        </is>
      </c>
      <c r="E24" s="3" t="n">
        <v>0</v>
      </c>
      <c r="F24" s="3" t="n">
        <v>0</v>
      </c>
      <c r="G24" s="3" t="n">
        <v>0</v>
      </c>
      <c r="H24" s="3" t="n">
        <v>3000</v>
      </c>
      <c r="I24" s="3" t="n">
        <v>60000</v>
      </c>
      <c r="J24" s="3" t="n">
        <v>12</v>
      </c>
      <c r="K24" s="3" t="n">
        <v>16</v>
      </c>
      <c r="L24" s="3" t="n">
        <v>3.5</v>
      </c>
      <c r="M24" s="20" t="inlineStr">
        <is>
          <t>d10</t>
        </is>
      </c>
    </row>
    <row customHeight="1" ht="15" r="25" s="2">
      <c r="A25" s="21" t="inlineStr">
        <is>
          <t>Wingwall_Appron</t>
        </is>
      </c>
      <c r="B25" s="21" t="inlineStr">
        <is>
          <t>UWA</t>
        </is>
      </c>
      <c r="C25" s="21" t="inlineStr">
        <is>
          <t>UWA-R1</t>
        </is>
      </c>
      <c r="D25" s="22" t="inlineStr">
        <is>
          <t>M</t>
        </is>
      </c>
      <c r="E25" s="21" t="n">
        <v>0</v>
      </c>
      <c r="F25" s="21" t="n">
        <v>151068</v>
      </c>
      <c r="G25" s="21" t="n">
        <v>22162</v>
      </c>
      <c r="H25" s="21" t="n">
        <v>3000</v>
      </c>
      <c r="I25" s="21" t="n">
        <v>60000</v>
      </c>
      <c r="J25" s="21" t="n">
        <v>12</v>
      </c>
      <c r="K25" s="21" t="n">
        <v>32</v>
      </c>
      <c r="L25" s="21" t="n">
        <v>3.5</v>
      </c>
      <c r="M25" s="23" t="inlineStr">
        <is>
          <t>d16</t>
        </is>
      </c>
    </row>
    <row customHeight="1" ht="15" r="26" s="2">
      <c r="A26" s="3" t="inlineStr">
        <is>
          <t>Wingwall_Appron</t>
        </is>
      </c>
      <c r="B26" s="3" t="inlineStr">
        <is>
          <t>UWA</t>
        </is>
      </c>
      <c r="C26" s="3" t="inlineStr">
        <is>
          <t>UWA-R2</t>
        </is>
      </c>
      <c r="D26" s="19" t="inlineStr">
        <is>
          <t>T</t>
        </is>
      </c>
      <c r="E26" s="3" t="n">
        <v>0</v>
      </c>
      <c r="F26" s="3" t="n">
        <v>0</v>
      </c>
      <c r="G26" s="3" t="n">
        <v>0</v>
      </c>
      <c r="H26" s="3" t="n">
        <v>3000</v>
      </c>
      <c r="I26" s="3" t="n">
        <v>60000</v>
      </c>
      <c r="J26" s="3" t="n">
        <v>12</v>
      </c>
      <c r="K26" s="3" t="n">
        <v>16</v>
      </c>
      <c r="L26" s="3" t="n">
        <v>3.5</v>
      </c>
      <c r="M26" s="20" t="inlineStr">
        <is>
          <t>d10</t>
        </is>
      </c>
    </row>
    <row customHeight="1" ht="15" r="27" s="2">
      <c r="A27" s="3" t="inlineStr">
        <is>
          <t>Wingwall_Appron</t>
        </is>
      </c>
      <c r="B27" s="3" t="inlineStr">
        <is>
          <t>UWA</t>
        </is>
      </c>
      <c r="C27" s="3" t="inlineStr">
        <is>
          <t>UWA-R3</t>
        </is>
      </c>
      <c r="D27" s="19" t="inlineStr">
        <is>
          <t>T</t>
        </is>
      </c>
      <c r="E27" s="3" t="n">
        <v>0</v>
      </c>
      <c r="F27" s="3" t="n">
        <v>0</v>
      </c>
      <c r="G27" s="3" t="n">
        <v>0</v>
      </c>
      <c r="H27" s="3" t="n">
        <v>3000</v>
      </c>
      <c r="I27" s="3" t="n">
        <v>60000</v>
      </c>
      <c r="J27" s="3" t="n">
        <v>12</v>
      </c>
      <c r="K27" s="3" t="n">
        <v>16</v>
      </c>
      <c r="L27" s="3" t="n">
        <v>3.5</v>
      </c>
      <c r="M27" s="20" t="inlineStr">
        <is>
          <t>d10</t>
        </is>
      </c>
    </row>
    <row customHeight="1" ht="15" r="28" s="2">
      <c r="A28" s="3" t="inlineStr">
        <is>
          <t>Wingwall_Appron</t>
        </is>
      </c>
      <c r="B28" s="3" t="inlineStr">
        <is>
          <t>UWA</t>
        </is>
      </c>
      <c r="C28" s="3" t="inlineStr">
        <is>
          <t>UWA-R4</t>
        </is>
      </c>
      <c r="D28" s="19" t="inlineStr">
        <is>
          <t>T</t>
        </is>
      </c>
      <c r="E28" s="3" t="n">
        <v>0</v>
      </c>
      <c r="F28" s="3" t="n">
        <v>0</v>
      </c>
      <c r="G28" s="3" t="n">
        <v>0</v>
      </c>
      <c r="H28" s="3" t="n">
        <v>3000</v>
      </c>
      <c r="I28" s="3" t="n">
        <v>60000</v>
      </c>
      <c r="J28" s="3" t="n">
        <v>12</v>
      </c>
      <c r="K28" s="3" t="n">
        <v>16</v>
      </c>
      <c r="L28" s="3" t="n">
        <v>3.5</v>
      </c>
      <c r="M28" s="20" t="inlineStr">
        <is>
          <t>d10</t>
        </is>
      </c>
    </row>
    <row customHeight="1" ht="15" r="29" s="2">
      <c r="A29" s="3" t="inlineStr">
        <is>
          <t>Wingwall_Appron</t>
        </is>
      </c>
      <c r="B29" s="3" t="inlineStr">
        <is>
          <t>UWA</t>
        </is>
      </c>
      <c r="C29" s="3" t="inlineStr">
        <is>
          <t>UWA-R5</t>
        </is>
      </c>
      <c r="D29" s="19" t="inlineStr">
        <is>
          <t>T</t>
        </is>
      </c>
      <c r="E29" s="3" t="n">
        <v>0</v>
      </c>
      <c r="F29" s="3" t="n">
        <v>0</v>
      </c>
      <c r="G29" s="3" t="n">
        <v>0</v>
      </c>
      <c r="H29" s="3" t="n">
        <v>3000</v>
      </c>
      <c r="I29" s="3" t="n">
        <v>60000</v>
      </c>
      <c r="J29" s="3" t="n">
        <v>12</v>
      </c>
      <c r="K29" s="3" t="n">
        <v>16</v>
      </c>
      <c r="L29" s="3" t="n">
        <v>3.5</v>
      </c>
      <c r="M29" s="20" t="inlineStr">
        <is>
          <t>d10</t>
        </is>
      </c>
    </row>
    <row customHeight="1" ht="15" r="30" s="2">
      <c r="A30" s="3" t="inlineStr">
        <is>
          <t>Wingwall_Appron</t>
        </is>
      </c>
      <c r="B30" s="3" t="inlineStr">
        <is>
          <t>UWA</t>
        </is>
      </c>
      <c r="C30" s="3" t="inlineStr">
        <is>
          <t>UWA-R6</t>
        </is>
      </c>
      <c r="D30" s="19" t="inlineStr">
        <is>
          <t>T</t>
        </is>
      </c>
      <c r="E30" s="3" t="n">
        <v>0</v>
      </c>
      <c r="F30" s="3" t="n">
        <v>0</v>
      </c>
      <c r="G30" s="3" t="n">
        <v>0</v>
      </c>
      <c r="H30" s="3" t="n">
        <v>3000</v>
      </c>
      <c r="I30" s="3" t="n">
        <v>60000</v>
      </c>
      <c r="J30" s="3" t="n">
        <v>12</v>
      </c>
      <c r="K30" s="3" t="n">
        <v>16</v>
      </c>
      <c r="L30" s="3" t="n">
        <v>3.5</v>
      </c>
      <c r="M30" s="20" t="inlineStr">
        <is>
          <t>d10</t>
        </is>
      </c>
    </row>
    <row customHeight="1" ht="15" r="31" s="2">
      <c r="A31" s="3" t="inlineStr">
        <is>
          <t>Wingwall_Appron</t>
        </is>
      </c>
      <c r="B31" s="3" t="inlineStr">
        <is>
          <t>UWA</t>
        </is>
      </c>
      <c r="C31" s="3" t="inlineStr">
        <is>
          <t>UWA-R7</t>
        </is>
      </c>
      <c r="D31" s="19" t="inlineStr">
        <is>
          <t>T</t>
        </is>
      </c>
      <c r="E31" s="3" t="n">
        <v>0</v>
      </c>
      <c r="F31" s="3" t="n">
        <v>0</v>
      </c>
      <c r="G31" s="3" t="n">
        <v>0</v>
      </c>
      <c r="H31" s="3" t="n">
        <v>3000</v>
      </c>
      <c r="I31" s="3" t="n">
        <v>60000</v>
      </c>
      <c r="J31" s="3" t="n">
        <v>12</v>
      </c>
      <c r="K31" s="3" t="n">
        <v>16</v>
      </c>
      <c r="L31" s="3" t="n">
        <v>3.5</v>
      </c>
      <c r="M31" s="20" t="inlineStr">
        <is>
          <t>d10</t>
        </is>
      </c>
    </row>
    <row customHeight="1" ht="15" r="32" s="2">
      <c r="A32" s="3" t="inlineStr">
        <is>
          <t>Return Wall</t>
        </is>
      </c>
      <c r="B32" s="3" t="inlineStr">
        <is>
          <t>RWA</t>
        </is>
      </c>
      <c r="C32" s="3" t="inlineStr">
        <is>
          <t>RWA-R1</t>
        </is>
      </c>
      <c r="D32" s="19" t="inlineStr">
        <is>
          <t>T</t>
        </is>
      </c>
      <c r="E32" s="3" t="n">
        <v>0</v>
      </c>
      <c r="F32" s="3" t="n">
        <v>0</v>
      </c>
      <c r="G32" s="3" t="n">
        <v>0</v>
      </c>
      <c r="H32" s="3" t="n">
        <v>3000</v>
      </c>
      <c r="I32" s="3" t="n">
        <v>60000</v>
      </c>
      <c r="J32" s="3" t="n">
        <v>12</v>
      </c>
      <c r="K32" s="3" t="n">
        <v>16</v>
      </c>
      <c r="L32" s="3" t="n">
        <v>3.5</v>
      </c>
      <c r="M32" s="20" t="inlineStr">
        <is>
          <t>d10</t>
        </is>
      </c>
    </row>
    <row customHeight="1" ht="15" r="33" s="2">
      <c r="A33" s="3" t="inlineStr">
        <is>
          <t>Return Wall</t>
        </is>
      </c>
      <c r="B33" s="3" t="inlineStr">
        <is>
          <t>RWA</t>
        </is>
      </c>
      <c r="C33" s="3" t="inlineStr">
        <is>
          <t>RWA-R2</t>
        </is>
      </c>
      <c r="D33" s="19" t="inlineStr">
        <is>
          <t>T</t>
        </is>
      </c>
      <c r="E33" s="3" t="n">
        <v>0</v>
      </c>
      <c r="F33" s="3" t="n">
        <v>0</v>
      </c>
      <c r="G33" s="3" t="n">
        <v>0</v>
      </c>
      <c r="H33" s="3" t="n">
        <v>3000</v>
      </c>
      <c r="I33" s="3" t="n">
        <v>60000</v>
      </c>
      <c r="J33" s="3" t="n">
        <v>12</v>
      </c>
      <c r="K33" s="3" t="n">
        <v>16</v>
      </c>
      <c r="L33" s="3" t="n">
        <v>3.5</v>
      </c>
      <c r="M33" s="20" t="inlineStr">
        <is>
          <t>d10</t>
        </is>
      </c>
    </row>
    <row customHeight="1" ht="15" r="34" s="2">
      <c r="A34" s="3" t="inlineStr">
        <is>
          <t>Return Wall</t>
        </is>
      </c>
      <c r="B34" s="3" t="inlineStr">
        <is>
          <t>RWA</t>
        </is>
      </c>
      <c r="C34" s="3" t="inlineStr">
        <is>
          <t>RWA-R3</t>
        </is>
      </c>
      <c r="D34" s="19" t="inlineStr">
        <is>
          <t>T</t>
        </is>
      </c>
      <c r="E34" s="3" t="n">
        <v>0</v>
      </c>
      <c r="F34" s="3" t="n">
        <v>0</v>
      </c>
      <c r="G34" s="3" t="n">
        <v>0</v>
      </c>
      <c r="H34" s="3" t="n">
        <v>3000</v>
      </c>
      <c r="I34" s="3" t="n">
        <v>60000</v>
      </c>
      <c r="J34" s="3" t="n">
        <v>12</v>
      </c>
      <c r="K34" s="3" t="n">
        <v>16</v>
      </c>
      <c r="L34" s="3" t="n">
        <v>3.5</v>
      </c>
      <c r="M34" s="20" t="inlineStr">
        <is>
          <t>d10</t>
        </is>
      </c>
    </row>
    <row customHeight="1" ht="15" r="35" s="2">
      <c r="A35" s="3" t="inlineStr">
        <is>
          <t>Return Wall</t>
        </is>
      </c>
      <c r="B35" s="3" t="inlineStr">
        <is>
          <t>RWA</t>
        </is>
      </c>
      <c r="C35" s="3" t="inlineStr">
        <is>
          <t>RWA-R4</t>
        </is>
      </c>
      <c r="D35" s="19" t="inlineStr">
        <is>
          <t>T</t>
        </is>
      </c>
      <c r="E35" s="3" t="n">
        <v>0</v>
      </c>
      <c r="F35" s="3" t="n">
        <v>0</v>
      </c>
      <c r="G35" s="3" t="n">
        <v>0</v>
      </c>
      <c r="H35" s="3" t="n">
        <v>3000</v>
      </c>
      <c r="I35" s="3" t="n">
        <v>60000</v>
      </c>
      <c r="J35" s="3" t="n">
        <v>12</v>
      </c>
      <c r="K35" s="3" t="n">
        <v>16</v>
      </c>
      <c r="L35" s="3" t="n">
        <v>3.5</v>
      </c>
      <c r="M35" s="20" t="inlineStr">
        <is>
          <t>d10</t>
        </is>
      </c>
    </row>
    <row customHeight="1" ht="15" r="36" s="2">
      <c r="A36" s="3" t="inlineStr">
        <is>
          <t>Return Wall</t>
        </is>
      </c>
      <c r="B36" s="3" t="inlineStr">
        <is>
          <t>RWA</t>
        </is>
      </c>
      <c r="C36" s="3" t="inlineStr">
        <is>
          <t>RWA-R5</t>
        </is>
      </c>
      <c r="D36" s="19" t="inlineStr">
        <is>
          <t>T</t>
        </is>
      </c>
      <c r="E36" s="3" t="n">
        <v>0</v>
      </c>
      <c r="F36" s="3" t="n">
        <v>0</v>
      </c>
      <c r="G36" s="3" t="n">
        <v>0</v>
      </c>
      <c r="H36" s="3" t="n">
        <v>3000</v>
      </c>
      <c r="I36" s="3" t="n">
        <v>60000</v>
      </c>
      <c r="J36" s="3" t="n">
        <v>12</v>
      </c>
      <c r="K36" s="3" t="n">
        <v>16</v>
      </c>
      <c r="L36" s="3" t="n">
        <v>3.5</v>
      </c>
      <c r="M36" s="20" t="inlineStr">
        <is>
          <t>d10</t>
        </is>
      </c>
    </row>
    <row customHeight="1" ht="15" r="37" s="2">
      <c r="A37" s="3" t="inlineStr">
        <is>
          <t>Return Wall</t>
        </is>
      </c>
      <c r="B37" s="3" t="inlineStr">
        <is>
          <t>RWA</t>
        </is>
      </c>
      <c r="C37" s="3" t="inlineStr">
        <is>
          <t>RWA-R6</t>
        </is>
      </c>
      <c r="D37" s="19" t="inlineStr">
        <is>
          <t>T</t>
        </is>
      </c>
      <c r="E37" s="3" t="n">
        <v>0</v>
      </c>
      <c r="F37" s="3" t="n">
        <v>0</v>
      </c>
      <c r="G37" s="3" t="n">
        <v>0</v>
      </c>
      <c r="H37" s="3" t="n">
        <v>3000</v>
      </c>
      <c r="I37" s="3" t="n">
        <v>60000</v>
      </c>
      <c r="J37" s="3" t="n">
        <v>12</v>
      </c>
      <c r="K37" s="3" t="n">
        <v>16</v>
      </c>
      <c r="L37" s="3" t="n">
        <v>3.5</v>
      </c>
      <c r="M37" s="20" t="inlineStr">
        <is>
          <t>d10</t>
        </is>
      </c>
    </row>
    <row customHeight="1" ht="15" r="38" s="2">
      <c r="A38" s="3" t="inlineStr">
        <is>
          <t>Return Wall</t>
        </is>
      </c>
      <c r="B38" s="3" t="inlineStr">
        <is>
          <t>RWA</t>
        </is>
      </c>
      <c r="C38" s="3" t="inlineStr">
        <is>
          <t>RWA-R7</t>
        </is>
      </c>
      <c r="D38" s="19" t="inlineStr">
        <is>
          <t>T</t>
        </is>
      </c>
      <c r="E38" s="3" t="n">
        <v>0</v>
      </c>
      <c r="F38" s="3" t="n">
        <v>0</v>
      </c>
      <c r="G38" s="3" t="n">
        <v>0</v>
      </c>
      <c r="H38" s="3" t="n">
        <v>3000</v>
      </c>
      <c r="I38" s="3" t="n">
        <v>60000</v>
      </c>
      <c r="J38" s="3" t="n">
        <v>12</v>
      </c>
      <c r="K38" s="3" t="n">
        <v>16</v>
      </c>
      <c r="L38" s="3" t="n">
        <v>3.5</v>
      </c>
      <c r="M38" s="20" t="inlineStr">
        <is>
          <t>d10</t>
        </is>
      </c>
    </row>
  </sheetData>
  <dataValidations count="1">
    <dataValidation allowBlank="0" showErrorMessage="1" showInputMessage="1" sqref="D2:D38" type="list">
      <formula1>"T,M"</formula1>
    </dataValidation>
  </dataValidation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38"/>
  <sheetViews>
    <sheetView tabSelected="1" topLeftCell="B10" workbookViewId="0" zoomScale="115" zoomScaleNormal="115">
      <selection activeCell="L26" sqref="L26"/>
    </sheetView>
  </sheetViews>
  <sheetFormatPr baseColWidth="8" defaultRowHeight="14.4"/>
  <cols>
    <col customWidth="1" max="1" min="1" style="2" width="20"/>
    <col customWidth="1" max="2" min="2" style="2" width="10.44140625"/>
    <col customWidth="1" max="3" min="3" style="2" width="17.88671875"/>
    <col customWidth="1" max="4" min="4" style="2" width="18.21875"/>
    <col customWidth="1" max="5" min="5" style="2" width="9.77734375"/>
    <col customWidth="1" max="12" min="12" style="2" width="10.5546875"/>
    <col customWidth="1" max="13" min="13" style="2" width="14.88671875"/>
    <col customWidth="1" max="14" min="14" style="2" width="14.21875"/>
    <col customWidth="1" max="17" min="17" style="1" width="20.109375"/>
    <col customWidth="1" max="18" min="18" style="1" width="30.33203125"/>
    <col customWidth="1" max="19" min="19" style="1" width="13.33203125"/>
    <col customWidth="1" max="20" min="20" style="2" width="38.33203125"/>
  </cols>
  <sheetData>
    <row r="1">
      <c r="A1" s="1" t="inlineStr">
        <is>
          <t>ComponentName</t>
        </is>
      </c>
      <c r="B1" s="1" t="inlineStr">
        <is>
          <t>Initial</t>
        </is>
      </c>
      <c r="C1" s="1" t="inlineStr">
        <is>
          <t>Reinforcement_code</t>
        </is>
      </c>
      <c r="D1" s="1" t="inlineStr">
        <is>
          <t>Reinforcement_Type</t>
        </is>
      </c>
      <c r="E1" s="3" t="inlineStr">
        <is>
          <t>P</t>
        </is>
      </c>
      <c r="F1" s="3" t="inlineStr">
        <is>
          <t>M</t>
        </is>
      </c>
      <c r="G1" s="3" t="inlineStr">
        <is>
          <t>V</t>
        </is>
      </c>
      <c r="H1" s="3" t="inlineStr">
        <is>
          <t>fprime_c</t>
        </is>
      </c>
      <c r="I1" s="3" t="inlineStr">
        <is>
          <t>fy</t>
        </is>
      </c>
      <c r="J1" s="3" t="inlineStr">
        <is>
          <t>b</t>
        </is>
      </c>
      <c r="K1" s="3" t="inlineStr">
        <is>
          <t>t_initial</t>
        </is>
      </c>
      <c r="L1" s="3" t="inlineStr">
        <is>
          <t>deduction</t>
        </is>
      </c>
      <c r="M1" s="3" t="inlineStr">
        <is>
          <t>t_design_inch</t>
        </is>
      </c>
      <c r="N1" t="inlineStr">
        <is>
          <t>t_design_metric</t>
        </is>
      </c>
      <c r="O1" t="inlineStr">
        <is>
          <t>bar_designation</t>
        </is>
      </c>
      <c r="P1" t="inlineStr">
        <is>
          <t>As_no</t>
        </is>
      </c>
      <c r="Q1" s="1" t="inlineStr">
        <is>
          <t>As_no_text</t>
        </is>
      </c>
      <c r="R1" s="1" t="inlineStr">
        <is>
          <t>Aprovided(in^2)</t>
        </is>
      </c>
      <c r="S1" s="1" t="inlineStr">
        <is>
          <t>spacings(inch)</t>
        </is>
      </c>
      <c r="T1" s="1" t="inlineStr">
        <is>
          <t>Reabar_spacings_inch</t>
        </is>
      </c>
      <c r="U1" t="inlineStr">
        <is>
          <t>spacinings(mm)</t>
        </is>
      </c>
      <c r="V1" t="inlineStr">
        <is>
          <t>Rebar_txt_metric</t>
        </is>
      </c>
    </row>
    <row customHeight="1" ht="15" r="2" s="2">
      <c r="A2" s="3" t="inlineStr">
        <is>
          <t>Operating_Deck_Slab</t>
        </is>
      </c>
      <c r="B2" s="3" t="inlineStr">
        <is>
          <t>ODS</t>
        </is>
      </c>
      <c r="C2" s="3" t="inlineStr">
        <is>
          <t>ODS-R1</t>
        </is>
      </c>
      <c r="D2" s="19" t="inlineStr">
        <is>
          <t>T</t>
        </is>
      </c>
      <c r="E2" s="3" t="n">
        <v>0</v>
      </c>
      <c r="F2" s="3" t="n">
        <v>0</v>
      </c>
      <c r="G2" s="3" t="n">
        <v>0</v>
      </c>
      <c r="H2" s="3" t="n">
        <v>3000</v>
      </c>
      <c r="I2" s="3" t="n">
        <v>60000</v>
      </c>
      <c r="J2" s="3" t="n">
        <v>6</v>
      </c>
      <c r="K2" s="3" t="n">
        <v>6</v>
      </c>
      <c r="L2" s="3" t="n">
        <v>1.5</v>
      </c>
      <c r="M2" s="20" t="n">
        <v>6</v>
      </c>
      <c r="N2" s="1" t="n">
        <v>150</v>
      </c>
      <c r="O2" s="1" t="inlineStr">
        <is>
          <t>d10</t>
        </is>
      </c>
      <c r="P2" t="n">
        <v>2</v>
      </c>
      <c r="Q2" s="1" t="inlineStr">
        <is>
          <t>2 No d10</t>
        </is>
      </c>
      <c r="R2" s="1" t="n">
        <v>0.2057142857142857</v>
      </c>
      <c r="S2" s="1" t="n">
        <v>3.5</v>
      </c>
      <c r="T2" s="1" t="inlineStr">
        <is>
          <t>d10 @ 3.5 inch c/c</t>
        </is>
      </c>
      <c r="U2" s="1" t="n">
        <v>85</v>
      </c>
      <c r="V2" t="inlineStr">
        <is>
          <t>d10 @ 85.0 mm c/c</t>
        </is>
      </c>
    </row>
    <row customHeight="1" ht="15" r="3" s="2">
      <c r="A3" s="3" t="inlineStr">
        <is>
          <t>Operating_Deck_Slab</t>
        </is>
      </c>
      <c r="B3" s="3" t="inlineStr">
        <is>
          <t>ODS</t>
        </is>
      </c>
      <c r="C3" s="3" t="inlineStr">
        <is>
          <t>ODS-R2</t>
        </is>
      </c>
      <c r="D3" s="19" t="inlineStr">
        <is>
          <t>T</t>
        </is>
      </c>
      <c r="E3" s="3" t="n">
        <v>0</v>
      </c>
      <c r="F3" s="3" t="n">
        <v>0</v>
      </c>
      <c r="G3" s="3" t="n">
        <v>0</v>
      </c>
      <c r="H3" s="3" t="n">
        <v>3000</v>
      </c>
      <c r="I3" s="3" t="n">
        <v>60000</v>
      </c>
      <c r="J3" s="3" t="n">
        <v>8</v>
      </c>
      <c r="K3" s="3" t="n">
        <v>8</v>
      </c>
      <c r="L3" s="3" t="n">
        <v>1.5</v>
      </c>
      <c r="M3" s="20" t="n">
        <v>8</v>
      </c>
      <c r="N3" s="1" t="n">
        <v>200</v>
      </c>
      <c r="O3" s="1" t="inlineStr">
        <is>
          <t>d10</t>
        </is>
      </c>
      <c r="P3" t="n">
        <v>3</v>
      </c>
      <c r="Q3" s="1" t="inlineStr">
        <is>
          <t>3 No d10</t>
        </is>
      </c>
      <c r="R3" s="1" t="n">
        <v>0.2742857142857142</v>
      </c>
      <c r="S3" s="1" t="n">
        <v>3.5</v>
      </c>
      <c r="T3" s="1" t="inlineStr">
        <is>
          <t>d10 @ 3.5 inch c/c</t>
        </is>
      </c>
      <c r="U3" s="1" t="n">
        <v>85</v>
      </c>
      <c r="V3" t="inlineStr">
        <is>
          <t>d10 @ 85.0 mm c/c</t>
        </is>
      </c>
    </row>
    <row customHeight="1" ht="15" r="4" s="2">
      <c r="A4" s="3" t="inlineStr">
        <is>
          <t>Operating_Deck_Slab</t>
        </is>
      </c>
      <c r="B4" s="3" t="inlineStr">
        <is>
          <t>ODS</t>
        </is>
      </c>
      <c r="C4" s="3" t="inlineStr">
        <is>
          <t>ODS-R3</t>
        </is>
      </c>
      <c r="D4" s="19" t="inlineStr">
        <is>
          <t>T</t>
        </is>
      </c>
      <c r="E4" s="3" t="n">
        <v>0</v>
      </c>
      <c r="F4" s="3" t="n">
        <v>0</v>
      </c>
      <c r="G4" s="3" t="n">
        <v>0</v>
      </c>
      <c r="H4" s="3" t="n">
        <v>3000</v>
      </c>
      <c r="I4" s="3" t="n">
        <v>60000</v>
      </c>
      <c r="J4" s="3" t="n">
        <v>12</v>
      </c>
      <c r="K4" s="3" t="n">
        <v>16</v>
      </c>
      <c r="L4" s="3" t="n">
        <v>3.5</v>
      </c>
      <c r="M4" s="20" t="n">
        <v>16</v>
      </c>
      <c r="N4" s="1" t="n">
        <v>400</v>
      </c>
      <c r="O4" s="1" t="inlineStr">
        <is>
          <t>d10</t>
        </is>
      </c>
      <c r="P4" t="n">
        <v>4</v>
      </c>
      <c r="Q4" s="1" t="inlineStr">
        <is>
          <t>4 No d10</t>
        </is>
      </c>
      <c r="R4" s="1" t="n">
        <v>0.4114285714285714</v>
      </c>
      <c r="S4" s="1" t="n">
        <v>3.5</v>
      </c>
      <c r="T4" s="1" t="inlineStr">
        <is>
          <t>d10 @ 3.5 inch c/c</t>
        </is>
      </c>
      <c r="U4" s="1" t="n">
        <v>85</v>
      </c>
      <c r="V4" t="inlineStr">
        <is>
          <t>d10 @ 85.0 mm c/c</t>
        </is>
      </c>
    </row>
    <row customHeight="1" ht="15" r="5" s="2">
      <c r="A5" s="3" t="inlineStr">
        <is>
          <t>Operating_Deck_Slab</t>
        </is>
      </c>
      <c r="B5" s="3" t="inlineStr">
        <is>
          <t>ODS</t>
        </is>
      </c>
      <c r="C5" s="3" t="inlineStr">
        <is>
          <t>ODS-R4</t>
        </is>
      </c>
      <c r="D5" s="19" t="inlineStr">
        <is>
          <t>T</t>
        </is>
      </c>
      <c r="E5" s="3" t="n">
        <v>0</v>
      </c>
      <c r="F5" s="3" t="n">
        <v>0</v>
      </c>
      <c r="G5" s="3" t="n">
        <v>0</v>
      </c>
      <c r="H5" s="3" t="n">
        <v>3000</v>
      </c>
      <c r="I5" s="3" t="n">
        <v>60000</v>
      </c>
      <c r="J5" s="3" t="n">
        <v>12</v>
      </c>
      <c r="K5" s="3" t="n">
        <v>16</v>
      </c>
      <c r="L5" s="3" t="n">
        <v>3.5</v>
      </c>
      <c r="M5" s="20" t="n">
        <v>16</v>
      </c>
      <c r="N5" s="1" t="n">
        <v>400</v>
      </c>
      <c r="O5" s="1" t="inlineStr">
        <is>
          <t>d10</t>
        </is>
      </c>
      <c r="P5" t="n">
        <v>4</v>
      </c>
      <c r="Q5" s="1" t="inlineStr">
        <is>
          <t>4 No d10</t>
        </is>
      </c>
      <c r="R5" s="1" t="n">
        <v>0.4114285714285714</v>
      </c>
      <c r="S5" s="1" t="n">
        <v>3.5</v>
      </c>
      <c r="T5" s="1" t="inlineStr">
        <is>
          <t>d10 @ 3.5 inch c/c</t>
        </is>
      </c>
      <c r="U5" s="1" t="n">
        <v>85</v>
      </c>
      <c r="V5" t="inlineStr">
        <is>
          <t>d10 @ 85.0 mm c/c</t>
        </is>
      </c>
    </row>
    <row customHeight="1" ht="15" r="6" s="2">
      <c r="A6" s="3" t="inlineStr">
        <is>
          <t>Head_Wall</t>
        </is>
      </c>
      <c r="B6" s="3" t="inlineStr">
        <is>
          <t>HW</t>
        </is>
      </c>
      <c r="C6" s="3" t="inlineStr">
        <is>
          <t>HW-R1</t>
        </is>
      </c>
      <c r="D6" s="19" t="inlineStr">
        <is>
          <t>T</t>
        </is>
      </c>
      <c r="E6" s="3" t="n">
        <v>0</v>
      </c>
      <c r="F6" s="3" t="n">
        <v>0</v>
      </c>
      <c r="G6" s="3" t="n">
        <v>0</v>
      </c>
      <c r="H6" s="3" t="n">
        <v>3000</v>
      </c>
      <c r="I6" s="3" t="n">
        <v>60000</v>
      </c>
      <c r="J6" s="3" t="n">
        <v>12</v>
      </c>
      <c r="K6" s="3" t="n">
        <v>16</v>
      </c>
      <c r="L6" s="3" t="n">
        <v>3.5</v>
      </c>
      <c r="M6" s="20" t="n">
        <v>16</v>
      </c>
      <c r="N6" s="1" t="n">
        <v>400</v>
      </c>
      <c r="O6" s="1" t="inlineStr">
        <is>
          <t>d10</t>
        </is>
      </c>
      <c r="P6" t="n">
        <v>4</v>
      </c>
      <c r="Q6" s="1" t="inlineStr">
        <is>
          <t>4 No d10</t>
        </is>
      </c>
      <c r="R6" s="1" t="n">
        <v>0.4114285714285714</v>
      </c>
      <c r="S6" s="1" t="n">
        <v>3.5</v>
      </c>
      <c r="T6" s="1" t="inlineStr">
        <is>
          <t>d10 @ 3.5 inch c/c</t>
        </is>
      </c>
      <c r="U6" s="1" t="n">
        <v>85</v>
      </c>
      <c r="V6" t="inlineStr">
        <is>
          <t>d10 @ 85.0 mm c/c</t>
        </is>
      </c>
    </row>
    <row customHeight="1" ht="15" r="7" s="2">
      <c r="A7" s="3" t="inlineStr">
        <is>
          <t>Head_Wall</t>
        </is>
      </c>
      <c r="B7" s="3" t="inlineStr">
        <is>
          <t>HW</t>
        </is>
      </c>
      <c r="C7" s="3" t="inlineStr">
        <is>
          <t>HW-R2</t>
        </is>
      </c>
      <c r="D7" s="19" t="inlineStr">
        <is>
          <t>T</t>
        </is>
      </c>
      <c r="E7" s="3" t="n">
        <v>0</v>
      </c>
      <c r="F7" s="3" t="n">
        <v>0</v>
      </c>
      <c r="G7" s="3" t="n">
        <v>0</v>
      </c>
      <c r="H7" s="3" t="n">
        <v>3000</v>
      </c>
      <c r="I7" s="3" t="n">
        <v>60000</v>
      </c>
      <c r="J7" s="3" t="n">
        <v>12</v>
      </c>
      <c r="K7" s="3" t="n">
        <v>16</v>
      </c>
      <c r="L7" s="3" t="n">
        <v>3.5</v>
      </c>
      <c r="M7" s="20" t="n">
        <v>16</v>
      </c>
      <c r="N7" s="1" t="n">
        <v>400</v>
      </c>
      <c r="O7" s="1" t="inlineStr">
        <is>
          <t>d10</t>
        </is>
      </c>
      <c r="P7" t="n">
        <v>4</v>
      </c>
      <c r="Q7" s="1" t="inlineStr">
        <is>
          <t>4 No d10</t>
        </is>
      </c>
      <c r="R7" s="1" t="n">
        <v>0.4114285714285714</v>
      </c>
      <c r="S7" s="1" t="n">
        <v>3.5</v>
      </c>
      <c r="T7" s="1" t="inlineStr">
        <is>
          <t>d10 @ 3.5 inch c/c</t>
        </is>
      </c>
      <c r="U7" s="1" t="n">
        <v>85</v>
      </c>
      <c r="V7" t="inlineStr">
        <is>
          <t>d10 @ 85.0 mm c/c</t>
        </is>
      </c>
    </row>
    <row customHeight="1" ht="15" r="8" s="2">
      <c r="A8" s="3" t="inlineStr">
        <is>
          <t>Head_Wall</t>
        </is>
      </c>
      <c r="B8" s="3" t="inlineStr">
        <is>
          <t>HW</t>
        </is>
      </c>
      <c r="C8" s="3" t="inlineStr">
        <is>
          <t>HW-R3</t>
        </is>
      </c>
      <c r="D8" s="19" t="inlineStr">
        <is>
          <t>T</t>
        </is>
      </c>
      <c r="E8" s="3" t="n">
        <v>0</v>
      </c>
      <c r="F8" s="3" t="n">
        <v>0</v>
      </c>
      <c r="G8" s="3" t="n">
        <v>0</v>
      </c>
      <c r="H8" s="3" t="n">
        <v>3000</v>
      </c>
      <c r="I8" s="3" t="n">
        <v>60000</v>
      </c>
      <c r="J8" s="3" t="n">
        <v>12</v>
      </c>
      <c r="K8" s="3" t="n">
        <v>16</v>
      </c>
      <c r="L8" s="3" t="n">
        <v>3.5</v>
      </c>
      <c r="M8" s="20" t="n">
        <v>16</v>
      </c>
      <c r="N8" s="1" t="n">
        <v>400</v>
      </c>
      <c r="O8" s="1" t="inlineStr">
        <is>
          <t>d10</t>
        </is>
      </c>
      <c r="P8" t="n">
        <v>4</v>
      </c>
      <c r="Q8" s="1" t="inlineStr">
        <is>
          <t>4 No d10</t>
        </is>
      </c>
      <c r="R8" s="1" t="n">
        <v>0.4114285714285714</v>
      </c>
      <c r="S8" s="1" t="n">
        <v>3.5</v>
      </c>
      <c r="T8" s="1" t="inlineStr">
        <is>
          <t>d10 @ 3.5 inch c/c</t>
        </is>
      </c>
      <c r="U8" s="1" t="n">
        <v>85</v>
      </c>
      <c r="V8" t="inlineStr">
        <is>
          <t>d10 @ 85.0 mm c/c</t>
        </is>
      </c>
    </row>
    <row customHeight="1" ht="15" r="9" s="2">
      <c r="A9" s="3" t="inlineStr">
        <is>
          <t>Head_Wall</t>
        </is>
      </c>
      <c r="B9" s="3" t="inlineStr">
        <is>
          <t>HW</t>
        </is>
      </c>
      <c r="C9" s="3" t="inlineStr">
        <is>
          <t>HW-R4</t>
        </is>
      </c>
      <c r="D9" s="19" t="inlineStr">
        <is>
          <t>T</t>
        </is>
      </c>
      <c r="E9" s="3" t="n">
        <v>0</v>
      </c>
      <c r="F9" s="3" t="n">
        <v>0</v>
      </c>
      <c r="G9" s="3" t="n">
        <v>0</v>
      </c>
      <c r="H9" s="3" t="n">
        <v>3000</v>
      </c>
      <c r="I9" s="3" t="n">
        <v>60000</v>
      </c>
      <c r="J9" s="3" t="n">
        <v>12</v>
      </c>
      <c r="K9" s="3" t="n">
        <v>16</v>
      </c>
      <c r="L9" s="3" t="n">
        <v>3.5</v>
      </c>
      <c r="M9" s="20" t="n">
        <v>16</v>
      </c>
      <c r="N9" s="1" t="n">
        <v>400</v>
      </c>
      <c r="O9" s="1" t="inlineStr">
        <is>
          <t>d10</t>
        </is>
      </c>
      <c r="P9" t="n">
        <v>4</v>
      </c>
      <c r="Q9" s="1" t="inlineStr">
        <is>
          <t>4 No d10</t>
        </is>
      </c>
      <c r="R9" s="1" t="n">
        <v>0.4114285714285714</v>
      </c>
      <c r="S9" s="1" t="n">
        <v>3.5</v>
      </c>
      <c r="T9" s="1" t="inlineStr">
        <is>
          <t>d10 @ 3.5 inch c/c</t>
        </is>
      </c>
      <c r="U9" s="1" t="n">
        <v>85</v>
      </c>
      <c r="V9" t="inlineStr">
        <is>
          <t>d10 @ 85.0 mm c/c</t>
        </is>
      </c>
    </row>
    <row customHeight="1" ht="15" r="10" s="2">
      <c r="A10" s="3" t="inlineStr">
        <is>
          <t>Extended_Portion_Abutment</t>
        </is>
      </c>
      <c r="B10" s="3" t="inlineStr">
        <is>
          <t>EXPA</t>
        </is>
      </c>
      <c r="C10" s="3" t="inlineStr">
        <is>
          <t>EXPA-R1</t>
        </is>
      </c>
      <c r="D10" s="19" t="inlineStr">
        <is>
          <t>T</t>
        </is>
      </c>
      <c r="E10" s="3" t="n">
        <v>0</v>
      </c>
      <c r="F10" s="3" t="n">
        <v>0</v>
      </c>
      <c r="G10" s="3" t="n">
        <v>0</v>
      </c>
      <c r="H10" s="3" t="n">
        <v>3000</v>
      </c>
      <c r="I10" s="3" t="n">
        <v>60000</v>
      </c>
      <c r="J10" s="3" t="n">
        <v>12</v>
      </c>
      <c r="K10" s="3" t="n">
        <v>16</v>
      </c>
      <c r="L10" s="3" t="n">
        <v>3.5</v>
      </c>
      <c r="M10" s="20" t="n">
        <v>16</v>
      </c>
      <c r="N10" s="1" t="n">
        <v>400</v>
      </c>
      <c r="O10" s="1" t="inlineStr">
        <is>
          <t>d10</t>
        </is>
      </c>
      <c r="P10" t="n">
        <v>4</v>
      </c>
      <c r="Q10" s="1" t="inlineStr">
        <is>
          <t>4 No d10</t>
        </is>
      </c>
      <c r="R10" s="1" t="n">
        <v>0.4114285714285714</v>
      </c>
      <c r="S10" s="1" t="n">
        <v>3.5</v>
      </c>
      <c r="T10" s="1" t="inlineStr">
        <is>
          <t>d10 @ 3.5 inch c/c</t>
        </is>
      </c>
      <c r="U10" s="1" t="n">
        <v>85</v>
      </c>
      <c r="V10" t="inlineStr">
        <is>
          <t>d10 @ 85.0 mm c/c</t>
        </is>
      </c>
    </row>
    <row customHeight="1" ht="15" r="11" s="2">
      <c r="A11" s="3" t="inlineStr">
        <is>
          <t>Extended_Portion_Abutment</t>
        </is>
      </c>
      <c r="B11" s="3" t="inlineStr">
        <is>
          <t>EXPA</t>
        </is>
      </c>
      <c r="C11" s="3" t="inlineStr">
        <is>
          <t>EXPA-R2</t>
        </is>
      </c>
      <c r="D11" s="19" t="inlineStr">
        <is>
          <t>T</t>
        </is>
      </c>
      <c r="E11" s="3" t="n">
        <v>0</v>
      </c>
      <c r="F11" s="3" t="n">
        <v>0</v>
      </c>
      <c r="G11" s="3" t="n">
        <v>0</v>
      </c>
      <c r="H11" s="3" t="n">
        <v>3000</v>
      </c>
      <c r="I11" s="3" t="n">
        <v>60000</v>
      </c>
      <c r="J11" s="3" t="n">
        <v>12</v>
      </c>
      <c r="K11" s="3" t="n">
        <v>16</v>
      </c>
      <c r="L11" s="3" t="n">
        <v>3.5</v>
      </c>
      <c r="M11" s="20" t="n">
        <v>16</v>
      </c>
      <c r="N11" s="1" t="n">
        <v>400</v>
      </c>
      <c r="O11" s="1" t="inlineStr">
        <is>
          <t>d10</t>
        </is>
      </c>
      <c r="P11" t="n">
        <v>4</v>
      </c>
      <c r="Q11" s="1" t="inlineStr">
        <is>
          <t>4 No d10</t>
        </is>
      </c>
      <c r="R11" s="1" t="n">
        <v>0.4114285714285714</v>
      </c>
      <c r="S11" s="1" t="n">
        <v>3.5</v>
      </c>
      <c r="T11" s="1" t="inlineStr">
        <is>
          <t>d10 @ 3.5 inch c/c</t>
        </is>
      </c>
      <c r="U11" s="1" t="n">
        <v>85</v>
      </c>
      <c r="V11" t="inlineStr">
        <is>
          <t>d10 @ 85.0 mm c/c</t>
        </is>
      </c>
    </row>
    <row customHeight="1" ht="15" r="12" s="2">
      <c r="A12" s="3" t="inlineStr">
        <is>
          <t>Extended_Portion_Abutment</t>
        </is>
      </c>
      <c r="B12" s="3" t="inlineStr">
        <is>
          <t>EXPA</t>
        </is>
      </c>
      <c r="C12" s="3" t="inlineStr">
        <is>
          <t>EXPA-R3</t>
        </is>
      </c>
      <c r="D12" s="19" t="inlineStr">
        <is>
          <t>T</t>
        </is>
      </c>
      <c r="E12" s="3" t="n">
        <v>0</v>
      </c>
      <c r="F12" s="3" t="n">
        <v>0</v>
      </c>
      <c r="G12" s="3" t="n">
        <v>0</v>
      </c>
      <c r="H12" s="3" t="n">
        <v>3000</v>
      </c>
      <c r="I12" s="3" t="n">
        <v>60000</v>
      </c>
      <c r="J12" s="3" t="n">
        <v>12</v>
      </c>
      <c r="K12" s="3" t="n">
        <v>16</v>
      </c>
      <c r="L12" s="3" t="n">
        <v>3.5</v>
      </c>
      <c r="M12" s="20" t="n">
        <v>16</v>
      </c>
      <c r="N12" s="1" t="n">
        <v>400</v>
      </c>
      <c r="O12" s="1" t="inlineStr">
        <is>
          <t>d10</t>
        </is>
      </c>
      <c r="P12" t="n">
        <v>4</v>
      </c>
      <c r="Q12" s="1" t="inlineStr">
        <is>
          <t>4 No d10</t>
        </is>
      </c>
      <c r="R12" s="1" t="n">
        <v>0.4114285714285714</v>
      </c>
      <c r="S12" s="1" t="n">
        <v>3.5</v>
      </c>
      <c r="T12" s="1" t="inlineStr">
        <is>
          <t>d10 @ 3.5 inch c/c</t>
        </is>
      </c>
      <c r="U12" s="1" t="n">
        <v>85</v>
      </c>
      <c r="V12" t="inlineStr">
        <is>
          <t>d10 @ 85.0 mm c/c</t>
        </is>
      </c>
    </row>
    <row customHeight="1" ht="15" r="13" s="2">
      <c r="A13" s="3" t="inlineStr">
        <is>
          <t>Extended_Portion_Abutment</t>
        </is>
      </c>
      <c r="B13" s="3" t="inlineStr">
        <is>
          <t>EXPA</t>
        </is>
      </c>
      <c r="C13" s="3" t="inlineStr">
        <is>
          <t>EXPA-R4</t>
        </is>
      </c>
      <c r="D13" s="19" t="inlineStr">
        <is>
          <t>T</t>
        </is>
      </c>
      <c r="E13" s="3" t="n">
        <v>0</v>
      </c>
      <c r="F13" s="3" t="n">
        <v>0</v>
      </c>
      <c r="G13" s="3" t="n">
        <v>0</v>
      </c>
      <c r="H13" s="3" t="n">
        <v>3000</v>
      </c>
      <c r="I13" s="3" t="n">
        <v>60000</v>
      </c>
      <c r="J13" s="3" t="n">
        <v>12</v>
      </c>
      <c r="K13" s="3" t="n">
        <v>16</v>
      </c>
      <c r="L13" s="3" t="n">
        <v>3.5</v>
      </c>
      <c r="M13" s="20" t="n">
        <v>16</v>
      </c>
      <c r="N13" s="1" t="n">
        <v>400</v>
      </c>
      <c r="O13" s="1" t="inlineStr">
        <is>
          <t>d10</t>
        </is>
      </c>
      <c r="P13" t="n">
        <v>4</v>
      </c>
      <c r="Q13" s="1" t="inlineStr">
        <is>
          <t>4 No d10</t>
        </is>
      </c>
      <c r="R13" s="1" t="n">
        <v>0.4114285714285714</v>
      </c>
      <c r="S13" s="1" t="n">
        <v>3.5</v>
      </c>
      <c r="T13" s="1" t="inlineStr">
        <is>
          <t>d10 @ 3.5 inch c/c</t>
        </is>
      </c>
      <c r="U13" s="1" t="n">
        <v>85</v>
      </c>
      <c r="V13" t="inlineStr">
        <is>
          <t>d10 @ 85.0 mm c/c</t>
        </is>
      </c>
    </row>
    <row customHeight="1" ht="15" r="14" s="2">
      <c r="A14" s="3" t="inlineStr">
        <is>
          <t>Extended_Portion_Pier</t>
        </is>
      </c>
      <c r="B14" s="3" t="inlineStr">
        <is>
          <t>EXPP</t>
        </is>
      </c>
      <c r="C14" s="3" t="inlineStr">
        <is>
          <t>EXPP-R1</t>
        </is>
      </c>
      <c r="D14" s="19" t="inlineStr">
        <is>
          <t>T</t>
        </is>
      </c>
      <c r="E14" s="3" t="n">
        <v>0</v>
      </c>
      <c r="F14" s="3" t="n">
        <v>0</v>
      </c>
      <c r="G14" s="3" t="n">
        <v>0</v>
      </c>
      <c r="H14" s="3" t="n">
        <v>3000</v>
      </c>
      <c r="I14" s="3" t="n">
        <v>60000</v>
      </c>
      <c r="J14" s="3" t="n">
        <v>12</v>
      </c>
      <c r="K14" s="3" t="n">
        <v>16</v>
      </c>
      <c r="L14" s="3" t="n">
        <v>3.5</v>
      </c>
      <c r="M14" s="20" t="n">
        <v>16</v>
      </c>
      <c r="N14" s="1" t="n">
        <v>400</v>
      </c>
      <c r="O14" s="1" t="inlineStr">
        <is>
          <t>d10</t>
        </is>
      </c>
      <c r="P14" t="n">
        <v>4</v>
      </c>
      <c r="Q14" s="1" t="inlineStr">
        <is>
          <t>4 No d10</t>
        </is>
      </c>
      <c r="R14" s="1" t="n">
        <v>0.4114285714285714</v>
      </c>
      <c r="S14" s="1" t="n">
        <v>3.5</v>
      </c>
      <c r="T14" s="1" t="inlineStr">
        <is>
          <t>d10 @ 3.5 inch c/c</t>
        </is>
      </c>
      <c r="U14" s="1" t="n">
        <v>85</v>
      </c>
      <c r="V14" t="inlineStr">
        <is>
          <t>d10 @ 85.0 mm c/c</t>
        </is>
      </c>
    </row>
    <row customHeight="1" ht="15" r="15" s="2">
      <c r="A15" s="3" t="inlineStr">
        <is>
          <t>Extended_Portion_Pier</t>
        </is>
      </c>
      <c r="B15" s="3" t="inlineStr">
        <is>
          <t>EXPP</t>
        </is>
      </c>
      <c r="C15" s="3" t="inlineStr">
        <is>
          <t>EXPP-R2</t>
        </is>
      </c>
      <c r="D15" s="19" t="inlineStr">
        <is>
          <t>T</t>
        </is>
      </c>
      <c r="E15" s="3" t="n">
        <v>0</v>
      </c>
      <c r="F15" s="3" t="n">
        <v>0</v>
      </c>
      <c r="G15" s="3" t="n">
        <v>0</v>
      </c>
      <c r="H15" s="3" t="n">
        <v>3000</v>
      </c>
      <c r="I15" s="3" t="n">
        <v>60000</v>
      </c>
      <c r="J15" s="3" t="n">
        <v>12</v>
      </c>
      <c r="K15" s="3" t="n">
        <v>16</v>
      </c>
      <c r="L15" s="3" t="n">
        <v>3.5</v>
      </c>
      <c r="M15" s="20" t="n">
        <v>16</v>
      </c>
      <c r="N15" s="1" t="n">
        <v>400</v>
      </c>
      <c r="O15" s="1" t="inlineStr">
        <is>
          <t>d10</t>
        </is>
      </c>
      <c r="P15" t="n">
        <v>4</v>
      </c>
      <c r="Q15" s="1" t="inlineStr">
        <is>
          <t>4 No d10</t>
        </is>
      </c>
      <c r="R15" s="1" t="n">
        <v>0.4114285714285714</v>
      </c>
      <c r="S15" s="1" t="n">
        <v>3.5</v>
      </c>
      <c r="T15" s="1" t="inlineStr">
        <is>
          <t>d10 @ 3.5 inch c/c</t>
        </is>
      </c>
      <c r="U15" s="1" t="n">
        <v>85</v>
      </c>
      <c r="V15" t="inlineStr">
        <is>
          <t>d10 @ 85.0 mm c/c</t>
        </is>
      </c>
    </row>
    <row customHeight="1" ht="15" r="16" s="2">
      <c r="A16" s="3" t="inlineStr">
        <is>
          <t>Extended_Portion_Pier</t>
        </is>
      </c>
      <c r="B16" s="3" t="inlineStr">
        <is>
          <t>EXPP</t>
        </is>
      </c>
      <c r="C16" s="3" t="inlineStr">
        <is>
          <t>EXPP-R3</t>
        </is>
      </c>
      <c r="D16" s="19" t="inlineStr">
        <is>
          <t>T</t>
        </is>
      </c>
      <c r="E16" s="3" t="n">
        <v>0</v>
      </c>
      <c r="F16" s="3" t="n">
        <v>0</v>
      </c>
      <c r="G16" s="3" t="n">
        <v>0</v>
      </c>
      <c r="H16" s="3" t="n">
        <v>3000</v>
      </c>
      <c r="I16" s="3" t="n">
        <v>60000</v>
      </c>
      <c r="J16" s="3" t="n">
        <v>12</v>
      </c>
      <c r="K16" s="3" t="n">
        <v>16</v>
      </c>
      <c r="L16" s="3" t="n">
        <v>3.5</v>
      </c>
      <c r="M16" s="20" t="n">
        <v>16</v>
      </c>
      <c r="N16" s="1" t="n">
        <v>400</v>
      </c>
      <c r="O16" s="1" t="inlineStr">
        <is>
          <t>d10</t>
        </is>
      </c>
      <c r="P16" t="n">
        <v>4</v>
      </c>
      <c r="Q16" s="1" t="inlineStr">
        <is>
          <t>4 No d10</t>
        </is>
      </c>
      <c r="R16" s="1" t="n">
        <v>0.4114285714285714</v>
      </c>
      <c r="S16" s="1" t="n">
        <v>3.5</v>
      </c>
      <c r="T16" s="1" t="inlineStr">
        <is>
          <t>d10 @ 3.5 inch c/c</t>
        </is>
      </c>
      <c r="U16" s="1" t="n">
        <v>85</v>
      </c>
      <c r="V16" t="inlineStr">
        <is>
          <t>d10 @ 85.0 mm c/c</t>
        </is>
      </c>
    </row>
    <row customHeight="1" ht="15" r="17" s="2">
      <c r="A17" s="3" t="inlineStr">
        <is>
          <t>Extended_Portion_Pier</t>
        </is>
      </c>
      <c r="B17" s="3" t="inlineStr">
        <is>
          <t>EXPP</t>
        </is>
      </c>
      <c r="C17" s="3" t="inlineStr">
        <is>
          <t>EXPP-R4</t>
        </is>
      </c>
      <c r="D17" s="19" t="inlineStr">
        <is>
          <t>T</t>
        </is>
      </c>
      <c r="E17" s="3" t="n">
        <v>0</v>
      </c>
      <c r="F17" s="3" t="n">
        <v>0</v>
      </c>
      <c r="G17" s="3" t="n">
        <v>0</v>
      </c>
      <c r="H17" s="3" t="n">
        <v>3000</v>
      </c>
      <c r="I17" s="3" t="n">
        <v>60000</v>
      </c>
      <c r="J17" s="3" t="n">
        <v>12</v>
      </c>
      <c r="K17" s="3" t="n">
        <v>16</v>
      </c>
      <c r="L17" s="3" t="n">
        <v>3.5</v>
      </c>
      <c r="M17" s="20" t="n">
        <v>16</v>
      </c>
      <c r="N17" s="1" t="n">
        <v>400</v>
      </c>
      <c r="O17" s="1" t="inlineStr">
        <is>
          <t>d10</t>
        </is>
      </c>
      <c r="P17" t="n">
        <v>4</v>
      </c>
      <c r="Q17" s="1" t="inlineStr">
        <is>
          <t>4 No d10</t>
        </is>
      </c>
      <c r="R17" s="1" t="n">
        <v>0.4114285714285714</v>
      </c>
      <c r="S17" s="1" t="n">
        <v>3.5</v>
      </c>
      <c r="T17" s="1" t="inlineStr">
        <is>
          <t>d10 @ 3.5 inch c/c</t>
        </is>
      </c>
      <c r="U17" s="1" t="n">
        <v>85</v>
      </c>
      <c r="V17" t="inlineStr">
        <is>
          <t>d10 @ 85.0 mm c/c</t>
        </is>
      </c>
    </row>
    <row customHeight="1" ht="15" r="18" s="2">
      <c r="A18" s="3" t="inlineStr">
        <is>
          <t>Barrel</t>
        </is>
      </c>
      <c r="B18" s="3" t="inlineStr">
        <is>
          <t>BRL</t>
        </is>
      </c>
      <c r="C18" s="3" t="inlineStr">
        <is>
          <t>BRL-R1</t>
        </is>
      </c>
      <c r="D18" s="19" t="inlineStr">
        <is>
          <t>M</t>
        </is>
      </c>
      <c r="E18" s="3" t="n">
        <v>0</v>
      </c>
      <c r="F18" s="3" t="n">
        <v>108840</v>
      </c>
      <c r="G18" s="3" t="n">
        <v>100</v>
      </c>
      <c r="H18" s="3" t="n">
        <v>3000</v>
      </c>
      <c r="I18" s="3" t="n">
        <v>60000</v>
      </c>
      <c r="J18" s="3" t="n">
        <v>12</v>
      </c>
      <c r="K18" s="3" t="n">
        <v>15</v>
      </c>
      <c r="L18" s="3" t="n">
        <v>3.5</v>
      </c>
      <c r="M18" s="20" t="n">
        <v>15</v>
      </c>
      <c r="N18" s="1" t="n">
        <v>375</v>
      </c>
      <c r="O18" s="1" t="inlineStr">
        <is>
          <t>d16</t>
        </is>
      </c>
      <c r="P18" t="n">
        <v>2</v>
      </c>
      <c r="Q18" s="1" t="inlineStr">
        <is>
          <t>2 No d16</t>
        </is>
      </c>
      <c r="R18" s="1" t="n">
        <v>0.4133333333333333</v>
      </c>
      <c r="S18" s="1" t="n">
        <v>9</v>
      </c>
      <c r="T18" s="1" t="inlineStr">
        <is>
          <t>d16 @ 9.0 inch c/c</t>
        </is>
      </c>
      <c r="U18" s="1" t="n">
        <v>225</v>
      </c>
      <c r="V18" t="inlineStr">
        <is>
          <t>d16 @ 225.0 mm c/c</t>
        </is>
      </c>
    </row>
    <row customHeight="1" ht="15" r="19" s="2">
      <c r="A19" s="3" t="inlineStr">
        <is>
          <t>Barrel</t>
        </is>
      </c>
      <c r="B19" s="3" t="inlineStr">
        <is>
          <t>BRL</t>
        </is>
      </c>
      <c r="C19" s="3" t="inlineStr">
        <is>
          <t>BRL-R2</t>
        </is>
      </c>
      <c r="D19" s="19" t="inlineStr">
        <is>
          <t>M</t>
        </is>
      </c>
      <c r="E19" s="3" t="n">
        <v>0</v>
      </c>
      <c r="F19" s="3" t="n">
        <v>42120</v>
      </c>
      <c r="G19" s="3" t="n">
        <v>100</v>
      </c>
      <c r="H19" s="3" t="n">
        <v>3000</v>
      </c>
      <c r="I19" s="3" t="n">
        <v>60000</v>
      </c>
      <c r="J19" s="3" t="n">
        <v>12</v>
      </c>
      <c r="K19" s="3" t="n">
        <v>15</v>
      </c>
      <c r="L19" s="3" t="n">
        <v>3.5</v>
      </c>
      <c r="M19" s="20" t="n">
        <v>15</v>
      </c>
      <c r="N19" s="1" t="n">
        <v>375</v>
      </c>
      <c r="O19" s="1" t="inlineStr">
        <is>
          <t>d16</t>
        </is>
      </c>
      <c r="P19" t="n">
        <v>2</v>
      </c>
      <c r="Q19" s="1" t="inlineStr">
        <is>
          <t>2 No d16</t>
        </is>
      </c>
      <c r="R19" s="1" t="n">
        <v>0.372</v>
      </c>
      <c r="S19" s="1" t="n">
        <v>10</v>
      </c>
      <c r="T19" s="1" t="inlineStr">
        <is>
          <t>d16 @ 10.0 inch c/c</t>
        </is>
      </c>
      <c r="U19" s="1" t="n">
        <v>250</v>
      </c>
      <c r="V19" t="inlineStr">
        <is>
          <t>d16 @ 250.0 mm c/c</t>
        </is>
      </c>
    </row>
    <row customHeight="1" ht="15" r="20" s="2">
      <c r="A20" s="3" t="inlineStr">
        <is>
          <t>Barrel</t>
        </is>
      </c>
      <c r="B20" s="3" t="inlineStr">
        <is>
          <t>BRL</t>
        </is>
      </c>
      <c r="C20" s="3" t="inlineStr">
        <is>
          <t>BRL-R3</t>
        </is>
      </c>
      <c r="D20" s="19" t="inlineStr">
        <is>
          <t>M</t>
        </is>
      </c>
      <c r="E20" s="3" t="n">
        <v>0</v>
      </c>
      <c r="F20" s="3" t="n">
        <v>48920</v>
      </c>
      <c r="G20" s="3" t="n">
        <v>100</v>
      </c>
      <c r="H20" s="3" t="n">
        <v>3000</v>
      </c>
      <c r="I20" s="3" t="n">
        <v>60000</v>
      </c>
      <c r="J20" s="3" t="n">
        <v>12</v>
      </c>
      <c r="K20" s="3" t="n">
        <v>24</v>
      </c>
      <c r="L20" s="3" t="n">
        <v>3.5</v>
      </c>
      <c r="M20" s="20" t="n">
        <v>24</v>
      </c>
      <c r="N20" s="1" t="n">
        <v>600</v>
      </c>
      <c r="O20" s="1" t="inlineStr">
        <is>
          <t>d16</t>
        </is>
      </c>
      <c r="P20" t="n">
        <v>2</v>
      </c>
      <c r="Q20" s="1" t="inlineStr">
        <is>
          <t>2 No d16</t>
        </is>
      </c>
      <c r="R20" s="1" t="n">
        <v>0.372</v>
      </c>
      <c r="S20" s="1" t="n">
        <v>10</v>
      </c>
      <c r="T20" s="1" t="inlineStr">
        <is>
          <t>d16 @ 10.0 inch c/c</t>
        </is>
      </c>
      <c r="U20" s="1" t="n">
        <v>250</v>
      </c>
      <c r="V20" t="inlineStr">
        <is>
          <t>d16 @ 250.0 mm c/c</t>
        </is>
      </c>
    </row>
    <row customHeight="1" ht="15" r="21" s="2">
      <c r="A21" s="3" t="inlineStr">
        <is>
          <t>Barrel</t>
        </is>
      </c>
      <c r="B21" s="3" t="inlineStr">
        <is>
          <t>BRL</t>
        </is>
      </c>
      <c r="C21" s="3" t="inlineStr">
        <is>
          <t>BRL-R4</t>
        </is>
      </c>
      <c r="D21" s="19" t="inlineStr">
        <is>
          <t>M</t>
        </is>
      </c>
      <c r="E21" s="3" t="n">
        <v>0</v>
      </c>
      <c r="F21" s="3" t="n">
        <v>49800</v>
      </c>
      <c r="G21" s="3" t="n">
        <v>100</v>
      </c>
      <c r="H21" s="3" t="n">
        <v>3000</v>
      </c>
      <c r="I21" s="3" t="n">
        <v>60000</v>
      </c>
      <c r="J21" s="3" t="n">
        <v>12</v>
      </c>
      <c r="K21" s="3" t="n">
        <v>18</v>
      </c>
      <c r="L21" s="3" t="n">
        <v>3.5</v>
      </c>
      <c r="M21" s="20" t="n">
        <v>18</v>
      </c>
      <c r="N21" s="1" t="n">
        <v>450</v>
      </c>
      <c r="O21" s="1" t="inlineStr">
        <is>
          <t>d16</t>
        </is>
      </c>
      <c r="P21" t="n">
        <v>2</v>
      </c>
      <c r="Q21" s="1" t="inlineStr">
        <is>
          <t>2 No d16</t>
        </is>
      </c>
      <c r="R21" s="1" t="n">
        <v>0.372</v>
      </c>
      <c r="S21" s="1" t="n">
        <v>10</v>
      </c>
      <c r="T21" s="1" t="inlineStr">
        <is>
          <t>d16 @ 10.0 inch c/c</t>
        </is>
      </c>
      <c r="U21" s="1" t="n">
        <v>250</v>
      </c>
      <c r="V21" t="inlineStr">
        <is>
          <t>d16 @ 250.0 mm c/c</t>
        </is>
      </c>
    </row>
    <row customHeight="1" ht="15" r="22" s="2">
      <c r="A22" s="3" t="inlineStr">
        <is>
          <t>Barrel</t>
        </is>
      </c>
      <c r="B22" s="3" t="inlineStr">
        <is>
          <t>BRL</t>
        </is>
      </c>
      <c r="C22" s="3" t="inlineStr">
        <is>
          <t>BRL-R5</t>
        </is>
      </c>
      <c r="D22" s="19" t="inlineStr">
        <is>
          <t>T</t>
        </is>
      </c>
      <c r="E22" s="3" t="n">
        <v>0</v>
      </c>
      <c r="F22" s="3" t="n">
        <v>0</v>
      </c>
      <c r="G22" s="3" t="n">
        <v>0</v>
      </c>
      <c r="H22" s="3" t="n">
        <v>3000</v>
      </c>
      <c r="I22" s="3" t="n">
        <v>60000</v>
      </c>
      <c r="J22" s="3" t="n">
        <v>12</v>
      </c>
      <c r="K22" s="3" t="n">
        <v>16</v>
      </c>
      <c r="L22" s="3" t="n">
        <v>3.5</v>
      </c>
      <c r="M22" s="20" t="n">
        <v>16</v>
      </c>
      <c r="N22" s="1" t="n">
        <v>400</v>
      </c>
      <c r="O22" s="1" t="inlineStr">
        <is>
          <t>d10</t>
        </is>
      </c>
      <c r="P22" t="n">
        <v>4</v>
      </c>
      <c r="Q22" s="1" t="inlineStr">
        <is>
          <t>4 No d10</t>
        </is>
      </c>
      <c r="R22" s="1" t="n">
        <v>0.4114285714285714</v>
      </c>
      <c r="S22" s="1" t="n">
        <v>3.5</v>
      </c>
      <c r="T22" s="1" t="inlineStr">
        <is>
          <t>d10 @ 3.5 inch c/c</t>
        </is>
      </c>
      <c r="U22" s="1" t="n">
        <v>85</v>
      </c>
      <c r="V22" t="inlineStr">
        <is>
          <t>d10 @ 85.0 mm c/c</t>
        </is>
      </c>
    </row>
    <row customHeight="1" ht="15" r="23" s="2">
      <c r="A23" s="3" t="inlineStr">
        <is>
          <t>Barrel</t>
        </is>
      </c>
      <c r="B23" s="3" t="inlineStr">
        <is>
          <t>BRL</t>
        </is>
      </c>
      <c r="C23" s="3" t="inlineStr">
        <is>
          <t>BRL-R6</t>
        </is>
      </c>
      <c r="D23" s="19" t="inlineStr">
        <is>
          <t>T</t>
        </is>
      </c>
      <c r="E23" s="3" t="n">
        <v>0</v>
      </c>
      <c r="F23" s="3" t="n">
        <v>0</v>
      </c>
      <c r="G23" s="3" t="n">
        <v>0</v>
      </c>
      <c r="H23" s="3" t="n">
        <v>3000</v>
      </c>
      <c r="I23" s="3" t="n">
        <v>60000</v>
      </c>
      <c r="J23" s="3" t="n">
        <v>12</v>
      </c>
      <c r="K23" s="3" t="n">
        <v>16</v>
      </c>
      <c r="L23" s="3" t="n">
        <v>3.5</v>
      </c>
      <c r="M23" s="20" t="n">
        <v>16</v>
      </c>
      <c r="N23" s="1" t="n">
        <v>400</v>
      </c>
      <c r="O23" s="1" t="inlineStr">
        <is>
          <t>d10</t>
        </is>
      </c>
      <c r="P23" t="n">
        <v>4</v>
      </c>
      <c r="Q23" s="1" t="inlineStr">
        <is>
          <t>4 No d10</t>
        </is>
      </c>
      <c r="R23" s="1" t="n">
        <v>0.4114285714285714</v>
      </c>
      <c r="S23" s="1" t="n">
        <v>3.5</v>
      </c>
      <c r="T23" s="1" t="inlineStr">
        <is>
          <t>d10 @ 3.5 inch c/c</t>
        </is>
      </c>
      <c r="U23" s="1" t="n">
        <v>85</v>
      </c>
      <c r="V23" t="inlineStr">
        <is>
          <t>d10 @ 85.0 mm c/c</t>
        </is>
      </c>
    </row>
    <row customHeight="1" ht="15" r="24" s="2">
      <c r="A24" s="3" t="inlineStr">
        <is>
          <t>Barrel</t>
        </is>
      </c>
      <c r="B24" s="3" t="inlineStr">
        <is>
          <t>BRL</t>
        </is>
      </c>
      <c r="C24" s="3" t="inlineStr">
        <is>
          <t>BRL-R7</t>
        </is>
      </c>
      <c r="D24" s="19" t="inlineStr">
        <is>
          <t>T</t>
        </is>
      </c>
      <c r="E24" s="3" t="n">
        <v>0</v>
      </c>
      <c r="F24" s="3" t="n">
        <v>0</v>
      </c>
      <c r="G24" s="3" t="n">
        <v>0</v>
      </c>
      <c r="H24" s="3" t="n">
        <v>3000</v>
      </c>
      <c r="I24" s="3" t="n">
        <v>60000</v>
      </c>
      <c r="J24" s="3" t="n">
        <v>12</v>
      </c>
      <c r="K24" s="3" t="n">
        <v>16</v>
      </c>
      <c r="L24" s="3" t="n">
        <v>3.5</v>
      </c>
      <c r="M24" s="20" t="n">
        <v>16</v>
      </c>
      <c r="N24" s="1" t="n">
        <v>400</v>
      </c>
      <c r="O24" s="1" t="inlineStr">
        <is>
          <t>d10</t>
        </is>
      </c>
      <c r="P24" t="n">
        <v>4</v>
      </c>
      <c r="Q24" s="1" t="inlineStr">
        <is>
          <t>4 No d10</t>
        </is>
      </c>
      <c r="R24" s="1" t="n">
        <v>0.4114285714285714</v>
      </c>
      <c r="S24" s="1" t="n">
        <v>3.5</v>
      </c>
      <c r="T24" s="1" t="inlineStr">
        <is>
          <t>d10 @ 3.5 inch c/c</t>
        </is>
      </c>
      <c r="U24" s="1" t="n">
        <v>85</v>
      </c>
      <c r="V24" t="inlineStr">
        <is>
          <t>d10 @ 85.0 mm c/c</t>
        </is>
      </c>
    </row>
    <row customHeight="1" ht="15" r="25" s="2">
      <c r="A25" s="3" t="inlineStr">
        <is>
          <t>Wingwall_Appron</t>
        </is>
      </c>
      <c r="B25" s="3" t="inlineStr">
        <is>
          <t>UWA</t>
        </is>
      </c>
      <c r="C25" s="3" t="inlineStr">
        <is>
          <t>UWA-R1</t>
        </is>
      </c>
      <c r="D25" s="19" t="inlineStr">
        <is>
          <t>M</t>
        </is>
      </c>
      <c r="E25" s="3" t="n">
        <v>0</v>
      </c>
      <c r="F25" s="3" t="n">
        <v>151068</v>
      </c>
      <c r="G25" s="3" t="n">
        <v>22162</v>
      </c>
      <c r="H25" s="3" t="n">
        <v>3000</v>
      </c>
      <c r="I25" s="3" t="n">
        <v>60000</v>
      </c>
      <c r="J25" s="3" t="n">
        <v>12</v>
      </c>
      <c r="K25" s="3" t="n">
        <v>32</v>
      </c>
      <c r="L25" s="3" t="n">
        <v>3.5</v>
      </c>
      <c r="M25" s="20" t="n">
        <v>34.2</v>
      </c>
      <c r="N25" s="1" t="n">
        <v>860</v>
      </c>
      <c r="O25" s="1" t="inlineStr">
        <is>
          <t>d16</t>
        </is>
      </c>
      <c r="P25" t="n">
        <v>2</v>
      </c>
      <c r="Q25" s="1" t="inlineStr">
        <is>
          <t>2 No d16</t>
        </is>
      </c>
      <c r="R25" s="1" t="n">
        <v>0.372</v>
      </c>
      <c r="S25" s="1" t="n">
        <v>10</v>
      </c>
      <c r="T25" s="1" t="inlineStr">
        <is>
          <t>d16 @ 10.0 inch c/c</t>
        </is>
      </c>
      <c r="U25" s="1" t="n">
        <v>250</v>
      </c>
      <c r="V25" t="inlineStr">
        <is>
          <t>d16 @ 250.0 mm c/c</t>
        </is>
      </c>
    </row>
    <row customHeight="1" ht="15" r="26" s="2">
      <c r="A26" s="3" t="inlineStr">
        <is>
          <t>Wingwall_Appron</t>
        </is>
      </c>
      <c r="B26" s="3" t="inlineStr">
        <is>
          <t>UWA</t>
        </is>
      </c>
      <c r="C26" s="3" t="inlineStr">
        <is>
          <t>UWA-R2</t>
        </is>
      </c>
      <c r="D26" s="19" t="inlineStr">
        <is>
          <t>T</t>
        </is>
      </c>
      <c r="E26" s="3" t="n">
        <v>0</v>
      </c>
      <c r="F26" s="3" t="n">
        <v>0</v>
      </c>
      <c r="G26" s="3" t="n">
        <v>0</v>
      </c>
      <c r="H26" s="3" t="n">
        <v>3000</v>
      </c>
      <c r="I26" s="3" t="n">
        <v>60000</v>
      </c>
      <c r="J26" s="3" t="n">
        <v>12</v>
      </c>
      <c r="K26" s="3" t="n">
        <v>16</v>
      </c>
      <c r="L26" s="3" t="n">
        <v>3.5</v>
      </c>
      <c r="M26" s="20" t="n">
        <v>16</v>
      </c>
      <c r="N26" s="1" t="n">
        <v>400</v>
      </c>
      <c r="O26" s="1" t="inlineStr">
        <is>
          <t>d10</t>
        </is>
      </c>
      <c r="P26" t="n">
        <v>4</v>
      </c>
      <c r="Q26" s="1" t="inlineStr">
        <is>
          <t>4 No d10</t>
        </is>
      </c>
      <c r="R26" s="1" t="n">
        <v>0.4114285714285714</v>
      </c>
      <c r="S26" s="1" t="n">
        <v>3.5</v>
      </c>
      <c r="T26" s="1" t="inlineStr">
        <is>
          <t>d10 @ 3.5 inch c/c</t>
        </is>
      </c>
      <c r="U26" s="1" t="n">
        <v>85</v>
      </c>
      <c r="V26" t="inlineStr">
        <is>
          <t>d10 @ 85.0 mm c/c</t>
        </is>
      </c>
    </row>
    <row customHeight="1" ht="15" r="27" s="2">
      <c r="A27" s="3" t="inlineStr">
        <is>
          <t>Wingwall_Appron</t>
        </is>
      </c>
      <c r="B27" s="3" t="inlineStr">
        <is>
          <t>UWA</t>
        </is>
      </c>
      <c r="C27" s="3" t="inlineStr">
        <is>
          <t>UWA-R3</t>
        </is>
      </c>
      <c r="D27" s="19" t="inlineStr">
        <is>
          <t>T</t>
        </is>
      </c>
      <c r="E27" s="3" t="n">
        <v>0</v>
      </c>
      <c r="F27" s="3" t="n">
        <v>0</v>
      </c>
      <c r="G27" s="3" t="n">
        <v>0</v>
      </c>
      <c r="H27" s="3" t="n">
        <v>3000</v>
      </c>
      <c r="I27" s="3" t="n">
        <v>60000</v>
      </c>
      <c r="J27" s="3" t="n">
        <v>12</v>
      </c>
      <c r="K27" s="3" t="n">
        <v>16</v>
      </c>
      <c r="L27" s="3" t="n">
        <v>3.5</v>
      </c>
      <c r="M27" s="20" t="n">
        <v>16</v>
      </c>
      <c r="N27" s="1" t="n">
        <v>400</v>
      </c>
      <c r="O27" s="1" t="inlineStr">
        <is>
          <t>d10</t>
        </is>
      </c>
      <c r="P27" t="n">
        <v>4</v>
      </c>
      <c r="Q27" s="1" t="inlineStr">
        <is>
          <t>4 No d10</t>
        </is>
      </c>
      <c r="R27" s="1" t="n">
        <v>0.4114285714285714</v>
      </c>
      <c r="S27" s="1" t="n">
        <v>3.5</v>
      </c>
      <c r="T27" s="1" t="inlineStr">
        <is>
          <t>d10 @ 3.5 inch c/c</t>
        </is>
      </c>
      <c r="U27" s="1" t="n">
        <v>85</v>
      </c>
      <c r="V27" t="inlineStr">
        <is>
          <t>d10 @ 85.0 mm c/c</t>
        </is>
      </c>
    </row>
    <row customHeight="1" ht="15" r="28" s="2">
      <c r="A28" s="3" t="inlineStr">
        <is>
          <t>Wingwall_Appron</t>
        </is>
      </c>
      <c r="B28" s="3" t="inlineStr">
        <is>
          <t>UWA</t>
        </is>
      </c>
      <c r="C28" s="3" t="inlineStr">
        <is>
          <t>UWA-R4</t>
        </is>
      </c>
      <c r="D28" s="19" t="inlineStr">
        <is>
          <t>T</t>
        </is>
      </c>
      <c r="E28" s="3" t="n">
        <v>0</v>
      </c>
      <c r="F28" s="3" t="n">
        <v>0</v>
      </c>
      <c r="G28" s="3" t="n">
        <v>0</v>
      </c>
      <c r="H28" s="3" t="n">
        <v>3000</v>
      </c>
      <c r="I28" s="3" t="n">
        <v>60000</v>
      </c>
      <c r="J28" s="3" t="n">
        <v>12</v>
      </c>
      <c r="K28" s="3" t="n">
        <v>16</v>
      </c>
      <c r="L28" s="3" t="n">
        <v>3.5</v>
      </c>
      <c r="M28" s="20" t="n">
        <v>16</v>
      </c>
      <c r="N28" s="1" t="n">
        <v>400</v>
      </c>
      <c r="O28" s="1" t="inlineStr">
        <is>
          <t>d10</t>
        </is>
      </c>
      <c r="P28" t="n">
        <v>4</v>
      </c>
      <c r="Q28" s="1" t="inlineStr">
        <is>
          <t>4 No d10</t>
        </is>
      </c>
      <c r="R28" s="1" t="n">
        <v>0.4114285714285714</v>
      </c>
      <c r="S28" s="1" t="n">
        <v>3.5</v>
      </c>
      <c r="T28" s="1" t="inlineStr">
        <is>
          <t>d10 @ 3.5 inch c/c</t>
        </is>
      </c>
      <c r="U28" s="1" t="n">
        <v>85</v>
      </c>
      <c r="V28" t="inlineStr">
        <is>
          <t>d10 @ 85.0 mm c/c</t>
        </is>
      </c>
    </row>
    <row customHeight="1" ht="15" r="29" s="2">
      <c r="A29" s="3" t="inlineStr">
        <is>
          <t>Wingwall_Appron</t>
        </is>
      </c>
      <c r="B29" s="3" t="inlineStr">
        <is>
          <t>UWA</t>
        </is>
      </c>
      <c r="C29" s="3" t="inlineStr">
        <is>
          <t>UWA-R5</t>
        </is>
      </c>
      <c r="D29" s="19" t="inlineStr">
        <is>
          <t>T</t>
        </is>
      </c>
      <c r="E29" s="3" t="n">
        <v>0</v>
      </c>
      <c r="F29" s="3" t="n">
        <v>0</v>
      </c>
      <c r="G29" s="3" t="n">
        <v>0</v>
      </c>
      <c r="H29" s="3" t="n">
        <v>3000</v>
      </c>
      <c r="I29" s="3" t="n">
        <v>60000</v>
      </c>
      <c r="J29" s="3" t="n">
        <v>12</v>
      </c>
      <c r="K29" s="3" t="n">
        <v>16</v>
      </c>
      <c r="L29" s="3" t="n">
        <v>3.5</v>
      </c>
      <c r="M29" s="20" t="n">
        <v>16</v>
      </c>
      <c r="N29" s="1" t="n">
        <v>400</v>
      </c>
      <c r="O29" s="1" t="inlineStr">
        <is>
          <t>d10</t>
        </is>
      </c>
      <c r="P29" t="n">
        <v>4</v>
      </c>
      <c r="Q29" s="1" t="inlineStr">
        <is>
          <t>4 No d10</t>
        </is>
      </c>
      <c r="R29" s="1" t="n">
        <v>0.4114285714285714</v>
      </c>
      <c r="S29" s="1" t="n">
        <v>3.5</v>
      </c>
      <c r="T29" s="1" t="inlineStr">
        <is>
          <t>d10 @ 3.5 inch c/c</t>
        </is>
      </c>
      <c r="U29" s="1" t="n">
        <v>85</v>
      </c>
      <c r="V29" t="inlineStr">
        <is>
          <t>d10 @ 85.0 mm c/c</t>
        </is>
      </c>
    </row>
    <row customHeight="1" ht="15" r="30" s="2">
      <c r="A30" s="3" t="inlineStr">
        <is>
          <t>Wingwall_Appron</t>
        </is>
      </c>
      <c r="B30" s="3" t="inlineStr">
        <is>
          <t>UWA</t>
        </is>
      </c>
      <c r="C30" s="3" t="inlineStr">
        <is>
          <t>UWA-R6</t>
        </is>
      </c>
      <c r="D30" s="19" t="inlineStr">
        <is>
          <t>T</t>
        </is>
      </c>
      <c r="E30" s="3" t="n">
        <v>0</v>
      </c>
      <c r="F30" s="3" t="n">
        <v>0</v>
      </c>
      <c r="G30" s="3" t="n">
        <v>0</v>
      </c>
      <c r="H30" s="3" t="n">
        <v>3000</v>
      </c>
      <c r="I30" s="3" t="n">
        <v>60000</v>
      </c>
      <c r="J30" s="3" t="n">
        <v>12</v>
      </c>
      <c r="K30" s="3" t="n">
        <v>16</v>
      </c>
      <c r="L30" s="3" t="n">
        <v>3.5</v>
      </c>
      <c r="M30" s="20" t="n">
        <v>16</v>
      </c>
      <c r="N30" s="1" t="n">
        <v>400</v>
      </c>
      <c r="O30" s="1" t="inlineStr">
        <is>
          <t>d10</t>
        </is>
      </c>
      <c r="P30" t="n">
        <v>4</v>
      </c>
      <c r="Q30" s="1" t="inlineStr">
        <is>
          <t>4 No d10</t>
        </is>
      </c>
      <c r="R30" s="1" t="n">
        <v>0.4114285714285714</v>
      </c>
      <c r="S30" s="1" t="n">
        <v>3.5</v>
      </c>
      <c r="T30" s="1" t="inlineStr">
        <is>
          <t>d10 @ 3.5 inch c/c</t>
        </is>
      </c>
      <c r="U30" s="1" t="n">
        <v>85</v>
      </c>
      <c r="V30" t="inlineStr">
        <is>
          <t>d10 @ 85.0 mm c/c</t>
        </is>
      </c>
    </row>
    <row customHeight="1" ht="15" r="31" s="2">
      <c r="A31" s="3" t="inlineStr">
        <is>
          <t>Wingwall_Appron</t>
        </is>
      </c>
      <c r="B31" s="3" t="inlineStr">
        <is>
          <t>UWA</t>
        </is>
      </c>
      <c r="C31" s="3" t="inlineStr">
        <is>
          <t>UWA-R7</t>
        </is>
      </c>
      <c r="D31" s="19" t="inlineStr">
        <is>
          <t>T</t>
        </is>
      </c>
      <c r="E31" s="3" t="n">
        <v>0</v>
      </c>
      <c r="F31" s="3" t="n">
        <v>0</v>
      </c>
      <c r="G31" s="3" t="n">
        <v>0</v>
      </c>
      <c r="H31" s="3" t="n">
        <v>3000</v>
      </c>
      <c r="I31" s="3" t="n">
        <v>60000</v>
      </c>
      <c r="J31" s="3" t="n">
        <v>12</v>
      </c>
      <c r="K31" s="3" t="n">
        <v>16</v>
      </c>
      <c r="L31" s="3" t="n">
        <v>3.5</v>
      </c>
      <c r="M31" s="20" t="n">
        <v>16</v>
      </c>
      <c r="N31" s="1" t="n">
        <v>400</v>
      </c>
      <c r="O31" s="1" t="inlineStr">
        <is>
          <t>d10</t>
        </is>
      </c>
      <c r="P31" t="n">
        <v>4</v>
      </c>
      <c r="Q31" s="1" t="inlineStr">
        <is>
          <t>4 No d10</t>
        </is>
      </c>
      <c r="R31" s="1" t="n">
        <v>0.4114285714285714</v>
      </c>
      <c r="S31" s="1" t="n">
        <v>3.5</v>
      </c>
      <c r="T31" s="1" t="inlineStr">
        <is>
          <t>d10 @ 3.5 inch c/c</t>
        </is>
      </c>
      <c r="U31" s="1" t="n">
        <v>85</v>
      </c>
      <c r="V31" t="inlineStr">
        <is>
          <t>d10 @ 85.0 mm c/c</t>
        </is>
      </c>
    </row>
    <row customHeight="1" ht="15" r="32" s="2">
      <c r="A32" s="3" t="inlineStr">
        <is>
          <t>Return Wall</t>
        </is>
      </c>
      <c r="B32" s="3" t="inlineStr">
        <is>
          <t>RWA</t>
        </is>
      </c>
      <c r="C32" s="3" t="inlineStr">
        <is>
          <t>RWA-R1</t>
        </is>
      </c>
      <c r="D32" s="19" t="inlineStr">
        <is>
          <t>T</t>
        </is>
      </c>
      <c r="E32" s="3" t="n">
        <v>0</v>
      </c>
      <c r="F32" s="3" t="n">
        <v>0</v>
      </c>
      <c r="G32" s="3" t="n">
        <v>0</v>
      </c>
      <c r="H32" s="3" t="n">
        <v>3000</v>
      </c>
      <c r="I32" s="3" t="n">
        <v>60000</v>
      </c>
      <c r="J32" s="3" t="n">
        <v>12</v>
      </c>
      <c r="K32" s="3" t="n">
        <v>16</v>
      </c>
      <c r="L32" s="3" t="n">
        <v>3.5</v>
      </c>
      <c r="M32" s="20" t="n">
        <v>16</v>
      </c>
      <c r="N32" s="1" t="n">
        <v>400</v>
      </c>
      <c r="O32" s="1" t="inlineStr">
        <is>
          <t>d10</t>
        </is>
      </c>
      <c r="P32" t="n">
        <v>4</v>
      </c>
      <c r="Q32" s="1" t="inlineStr">
        <is>
          <t>4 No d10</t>
        </is>
      </c>
      <c r="R32" s="1" t="n">
        <v>0.4114285714285714</v>
      </c>
      <c r="S32" s="1" t="n">
        <v>3.5</v>
      </c>
      <c r="T32" s="1" t="inlineStr">
        <is>
          <t>d10 @ 3.5 inch c/c</t>
        </is>
      </c>
      <c r="U32" s="1" t="n">
        <v>85</v>
      </c>
      <c r="V32" t="inlineStr">
        <is>
          <t>d10 @ 85.0 mm c/c</t>
        </is>
      </c>
    </row>
    <row customHeight="1" ht="15" r="33" s="2">
      <c r="A33" s="3" t="inlineStr">
        <is>
          <t>Return Wall</t>
        </is>
      </c>
      <c r="B33" s="3" t="inlineStr">
        <is>
          <t>RWA</t>
        </is>
      </c>
      <c r="C33" s="3" t="inlineStr">
        <is>
          <t>RWA-R2</t>
        </is>
      </c>
      <c r="D33" s="19" t="inlineStr">
        <is>
          <t>T</t>
        </is>
      </c>
      <c r="E33" s="3" t="n">
        <v>0</v>
      </c>
      <c r="F33" s="3" t="n">
        <v>0</v>
      </c>
      <c r="G33" s="3" t="n">
        <v>0</v>
      </c>
      <c r="H33" s="3" t="n">
        <v>3000</v>
      </c>
      <c r="I33" s="3" t="n">
        <v>60000</v>
      </c>
      <c r="J33" s="3" t="n">
        <v>12</v>
      </c>
      <c r="K33" s="3" t="n">
        <v>16</v>
      </c>
      <c r="L33" s="3" t="n">
        <v>3.5</v>
      </c>
      <c r="M33" s="20" t="n">
        <v>16</v>
      </c>
      <c r="N33" s="1" t="n">
        <v>400</v>
      </c>
      <c r="O33" s="1" t="inlineStr">
        <is>
          <t>d10</t>
        </is>
      </c>
      <c r="P33" t="n">
        <v>4</v>
      </c>
      <c r="Q33" s="1" t="inlineStr">
        <is>
          <t>4 No d10</t>
        </is>
      </c>
      <c r="R33" s="1" t="n">
        <v>0.4114285714285714</v>
      </c>
      <c r="S33" s="1" t="n">
        <v>3.5</v>
      </c>
      <c r="T33" s="1" t="inlineStr">
        <is>
          <t>d10 @ 3.5 inch c/c</t>
        </is>
      </c>
      <c r="U33" s="1" t="n">
        <v>85</v>
      </c>
      <c r="V33" t="inlineStr">
        <is>
          <t>d10 @ 85.0 mm c/c</t>
        </is>
      </c>
    </row>
    <row customHeight="1" ht="15" r="34" s="2">
      <c r="A34" s="3" t="inlineStr">
        <is>
          <t>Return Wall</t>
        </is>
      </c>
      <c r="B34" s="3" t="inlineStr">
        <is>
          <t>RWA</t>
        </is>
      </c>
      <c r="C34" s="3" t="inlineStr">
        <is>
          <t>RWA-R3</t>
        </is>
      </c>
      <c r="D34" s="19" t="inlineStr">
        <is>
          <t>T</t>
        </is>
      </c>
      <c r="E34" s="3" t="n">
        <v>0</v>
      </c>
      <c r="F34" s="3" t="n">
        <v>0</v>
      </c>
      <c r="G34" s="3" t="n">
        <v>0</v>
      </c>
      <c r="H34" s="3" t="n">
        <v>3000</v>
      </c>
      <c r="I34" s="3" t="n">
        <v>60000</v>
      </c>
      <c r="J34" s="3" t="n">
        <v>12</v>
      </c>
      <c r="K34" s="3" t="n">
        <v>16</v>
      </c>
      <c r="L34" s="3" t="n">
        <v>3.5</v>
      </c>
      <c r="M34" s="20" t="n">
        <v>16</v>
      </c>
      <c r="N34" s="1" t="n">
        <v>400</v>
      </c>
      <c r="O34" s="1" t="inlineStr">
        <is>
          <t>d10</t>
        </is>
      </c>
      <c r="P34" t="n">
        <v>4</v>
      </c>
      <c r="Q34" s="1" t="inlineStr">
        <is>
          <t>4 No d10</t>
        </is>
      </c>
      <c r="R34" s="1" t="n">
        <v>0.4114285714285714</v>
      </c>
      <c r="S34" s="1" t="n">
        <v>3.5</v>
      </c>
      <c r="T34" s="1" t="inlineStr">
        <is>
          <t>d10 @ 3.5 inch c/c</t>
        </is>
      </c>
      <c r="U34" s="1" t="n">
        <v>85</v>
      </c>
      <c r="V34" t="inlineStr">
        <is>
          <t>d10 @ 85.0 mm c/c</t>
        </is>
      </c>
    </row>
    <row customHeight="1" ht="15" r="35" s="2">
      <c r="A35" s="3" t="inlineStr">
        <is>
          <t>Return Wall</t>
        </is>
      </c>
      <c r="B35" s="3" t="inlineStr">
        <is>
          <t>RWA</t>
        </is>
      </c>
      <c r="C35" s="3" t="inlineStr">
        <is>
          <t>RWA-R4</t>
        </is>
      </c>
      <c r="D35" s="19" t="inlineStr">
        <is>
          <t>T</t>
        </is>
      </c>
      <c r="E35" s="3" t="n">
        <v>0</v>
      </c>
      <c r="F35" s="3" t="n">
        <v>0</v>
      </c>
      <c r="G35" s="3" t="n">
        <v>0</v>
      </c>
      <c r="H35" s="3" t="n">
        <v>3000</v>
      </c>
      <c r="I35" s="3" t="n">
        <v>60000</v>
      </c>
      <c r="J35" s="3" t="n">
        <v>12</v>
      </c>
      <c r="K35" s="3" t="n">
        <v>16</v>
      </c>
      <c r="L35" s="3" t="n">
        <v>3.5</v>
      </c>
      <c r="M35" s="20" t="n">
        <v>16</v>
      </c>
      <c r="N35" s="1" t="n">
        <v>400</v>
      </c>
      <c r="O35" s="1" t="inlineStr">
        <is>
          <t>d10</t>
        </is>
      </c>
      <c r="P35" t="n">
        <v>4</v>
      </c>
      <c r="Q35" s="1" t="inlineStr">
        <is>
          <t>4 No d10</t>
        </is>
      </c>
      <c r="R35" s="1" t="n">
        <v>0.4114285714285714</v>
      </c>
      <c r="S35" s="1" t="n">
        <v>3.5</v>
      </c>
      <c r="T35" s="1" t="inlineStr">
        <is>
          <t>d10 @ 3.5 inch c/c</t>
        </is>
      </c>
      <c r="U35" s="1" t="n">
        <v>85</v>
      </c>
      <c r="V35" t="inlineStr">
        <is>
          <t>d10 @ 85.0 mm c/c</t>
        </is>
      </c>
    </row>
    <row customHeight="1" ht="15" r="36" s="2">
      <c r="A36" s="3" t="inlineStr">
        <is>
          <t>Return Wall</t>
        </is>
      </c>
      <c r="B36" s="3" t="inlineStr">
        <is>
          <t>RWA</t>
        </is>
      </c>
      <c r="C36" s="3" t="inlineStr">
        <is>
          <t>RWA-R5</t>
        </is>
      </c>
      <c r="D36" s="19" t="inlineStr">
        <is>
          <t>T</t>
        </is>
      </c>
      <c r="E36" s="3" t="n">
        <v>0</v>
      </c>
      <c r="F36" s="3" t="n">
        <v>0</v>
      </c>
      <c r="G36" s="3" t="n">
        <v>0</v>
      </c>
      <c r="H36" s="3" t="n">
        <v>3000</v>
      </c>
      <c r="I36" s="3" t="n">
        <v>60000</v>
      </c>
      <c r="J36" s="3" t="n">
        <v>12</v>
      </c>
      <c r="K36" s="3" t="n">
        <v>16</v>
      </c>
      <c r="L36" s="3" t="n">
        <v>3.5</v>
      </c>
      <c r="M36" s="20" t="n">
        <v>16</v>
      </c>
      <c r="N36" s="1" t="n">
        <v>400</v>
      </c>
      <c r="O36" s="1" t="inlineStr">
        <is>
          <t>d10</t>
        </is>
      </c>
      <c r="P36" t="n">
        <v>4</v>
      </c>
      <c r="Q36" s="1" t="inlineStr">
        <is>
          <t>4 No d10</t>
        </is>
      </c>
      <c r="R36" s="1" t="n">
        <v>0.4114285714285714</v>
      </c>
      <c r="S36" s="1" t="n">
        <v>3.5</v>
      </c>
      <c r="T36" s="1" t="inlineStr">
        <is>
          <t>d10 @ 3.5 inch c/c</t>
        </is>
      </c>
      <c r="U36" s="1" t="n">
        <v>85</v>
      </c>
      <c r="V36" t="inlineStr">
        <is>
          <t>d10 @ 85.0 mm c/c</t>
        </is>
      </c>
    </row>
    <row customHeight="1" ht="15" r="37" s="2">
      <c r="A37" s="3" t="inlineStr">
        <is>
          <t>Return Wall</t>
        </is>
      </c>
      <c r="B37" s="3" t="inlineStr">
        <is>
          <t>RWA</t>
        </is>
      </c>
      <c r="C37" s="3" t="inlineStr">
        <is>
          <t>RWA-R6</t>
        </is>
      </c>
      <c r="D37" s="19" t="inlineStr">
        <is>
          <t>T</t>
        </is>
      </c>
      <c r="E37" s="3" t="n">
        <v>0</v>
      </c>
      <c r="F37" s="3" t="n">
        <v>0</v>
      </c>
      <c r="G37" s="3" t="n">
        <v>0</v>
      </c>
      <c r="H37" s="3" t="n">
        <v>3000</v>
      </c>
      <c r="I37" s="3" t="n">
        <v>60000</v>
      </c>
      <c r="J37" s="3" t="n">
        <v>12</v>
      </c>
      <c r="K37" s="3" t="n">
        <v>16</v>
      </c>
      <c r="L37" s="3" t="n">
        <v>3.5</v>
      </c>
      <c r="M37" s="20" t="n">
        <v>16</v>
      </c>
      <c r="N37" s="1" t="n">
        <v>400</v>
      </c>
      <c r="O37" s="1" t="inlineStr">
        <is>
          <t>d10</t>
        </is>
      </c>
      <c r="P37" t="n">
        <v>4</v>
      </c>
      <c r="Q37" s="1" t="inlineStr">
        <is>
          <t>4 No d10</t>
        </is>
      </c>
      <c r="R37" s="1" t="n">
        <v>0.4114285714285714</v>
      </c>
      <c r="S37" s="1" t="n">
        <v>3.5</v>
      </c>
      <c r="T37" s="1" t="inlineStr">
        <is>
          <t>d10 @ 3.5 inch c/c</t>
        </is>
      </c>
      <c r="U37" s="1" t="n">
        <v>85</v>
      </c>
      <c r="V37" t="inlineStr">
        <is>
          <t>d10 @ 85.0 mm c/c</t>
        </is>
      </c>
    </row>
    <row customHeight="1" ht="15" r="38" s="2">
      <c r="A38" s="3" t="inlineStr">
        <is>
          <t>Return Wall</t>
        </is>
      </c>
      <c r="B38" s="3" t="inlineStr">
        <is>
          <t>RWA</t>
        </is>
      </c>
      <c r="C38" s="3" t="inlineStr">
        <is>
          <t>RWA-R7</t>
        </is>
      </c>
      <c r="D38" s="19" t="inlineStr">
        <is>
          <t>T</t>
        </is>
      </c>
      <c r="E38" s="3" t="n">
        <v>0</v>
      </c>
      <c r="F38" s="3" t="n">
        <v>0</v>
      </c>
      <c r="G38" s="3" t="n">
        <v>0</v>
      </c>
      <c r="H38" s="3" t="n">
        <v>3000</v>
      </c>
      <c r="I38" s="3" t="n">
        <v>60000</v>
      </c>
      <c r="J38" s="3" t="n">
        <v>12</v>
      </c>
      <c r="K38" s="3" t="n">
        <v>16</v>
      </c>
      <c r="L38" s="3" t="n">
        <v>3.5</v>
      </c>
      <c r="M38" s="20" t="n">
        <v>16</v>
      </c>
      <c r="N38" s="1" t="n">
        <v>400</v>
      </c>
      <c r="O38" s="1" t="inlineStr">
        <is>
          <t>d10</t>
        </is>
      </c>
      <c r="P38" t="n">
        <v>4</v>
      </c>
      <c r="Q38" s="1" t="inlineStr">
        <is>
          <t>4 No d10</t>
        </is>
      </c>
      <c r="R38" s="1" t="n">
        <v>0.4114285714285714</v>
      </c>
      <c r="S38" s="1" t="n">
        <v>3.5</v>
      </c>
      <c r="T38" s="1" t="inlineStr">
        <is>
          <t>d10 @ 3.5 inch c/c</t>
        </is>
      </c>
      <c r="U38" s="1" t="n">
        <v>85</v>
      </c>
      <c r="V38" t="inlineStr">
        <is>
          <t>d10 @ 85.0 mm c/c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2023-01-22T16:40:50Z</dcterms:modified>
  <cp:lastModifiedBy>Home</cp:lastModifiedBy>
</cp:coreProperties>
</file>