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income Tax\"/>
    </mc:Choice>
  </mc:AlternateContent>
  <bookViews>
    <workbookView xWindow="0" yWindow="0" windowWidth="20040" windowHeight="7956"/>
  </bookViews>
  <sheets>
    <sheet name="salary+tax" sheetId="1" r:id="rId1"/>
    <sheet name="assets" sheetId="2" r:id="rId2"/>
    <sheet name="Sheet3" sheetId="3" r:id="rId3"/>
  </sheets>
  <definedNames>
    <definedName name="_xlnm.Print_Area" localSheetId="0">'salary+tax'!$A$1:$T$27,'salary+tax'!$V$6</definedName>
  </definedNames>
  <calcPr calcId="162913"/>
</workbook>
</file>

<file path=xl/calcChain.xml><?xml version="1.0" encoding="utf-8"?>
<calcChain xmlns="http://schemas.openxmlformats.org/spreadsheetml/2006/main">
  <c r="L23" i="1" l="1"/>
  <c r="B23" i="1" l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K6" i="2"/>
  <c r="G16" i="2"/>
  <c r="G14" i="2"/>
  <c r="G17" i="2" s="1"/>
  <c r="G22" i="2" s="1"/>
  <c r="C24" i="2"/>
  <c r="C23" i="2"/>
  <c r="C18" i="2"/>
  <c r="C25" i="2" s="1"/>
  <c r="G8" i="2"/>
  <c r="D6" i="2" s="1"/>
  <c r="D7" i="2" s="1"/>
  <c r="C22" i="2" s="1"/>
  <c r="P48" i="1"/>
  <c r="J43" i="1" s="1"/>
  <c r="P57" i="1"/>
  <c r="J57" i="1" s="1"/>
  <c r="C23" i="1"/>
  <c r="F23" i="1"/>
  <c r="I37" i="1" s="1"/>
  <c r="G23" i="1"/>
  <c r="H23" i="1"/>
  <c r="I23" i="1"/>
  <c r="J23" i="1"/>
  <c r="M23" i="1"/>
  <c r="N23" i="1"/>
  <c r="O23" i="1"/>
  <c r="P23" i="1"/>
  <c r="I36" i="1"/>
  <c r="D11" i="1"/>
  <c r="C26" i="2" l="1"/>
  <c r="D28" i="2" s="1"/>
  <c r="D30" i="2" s="1"/>
  <c r="G23" i="2" s="1"/>
  <c r="G24" i="2" s="1"/>
  <c r="J15" i="2" s="1"/>
  <c r="J14" i="2" s="1"/>
  <c r="D23" i="1"/>
  <c r="I38" i="1"/>
  <c r="J56" i="1"/>
  <c r="J58" i="1" s="1"/>
  <c r="Q15" i="1"/>
  <c r="Q18" i="1"/>
  <c r="Q22" i="1"/>
  <c r="E11" i="1" l="1"/>
  <c r="Q16" i="1"/>
  <c r="Q21" i="1"/>
  <c r="K13" i="1"/>
  <c r="Q13" i="1"/>
  <c r="K15" i="1"/>
  <c r="R15" i="1" s="1"/>
  <c r="K19" i="1"/>
  <c r="Q19" i="1"/>
  <c r="Q20" i="1"/>
  <c r="Q12" i="1"/>
  <c r="Q17" i="1"/>
  <c r="K14" i="1"/>
  <c r="Q14" i="1"/>
  <c r="K22" i="1"/>
  <c r="R22" i="1" s="1"/>
  <c r="K18" i="1"/>
  <c r="R18" i="1" s="1"/>
  <c r="K21" i="1"/>
  <c r="K17" i="1"/>
  <c r="K16" i="1"/>
  <c r="K12" i="1"/>
  <c r="T11" i="1"/>
  <c r="T13" i="1"/>
  <c r="W22" i="1"/>
  <c r="Y22" i="1"/>
  <c r="I35" i="1"/>
  <c r="C36" i="1"/>
  <c r="C37" i="1"/>
  <c r="K11" i="1" l="1"/>
  <c r="E23" i="1"/>
  <c r="I34" i="1" s="1"/>
  <c r="Q11" i="1"/>
  <c r="Q23" i="1" s="1"/>
  <c r="R17" i="1"/>
  <c r="R16" i="1"/>
  <c r="R19" i="1"/>
  <c r="R12" i="1"/>
  <c r="R13" i="1"/>
  <c r="R21" i="1"/>
  <c r="R14" i="1"/>
  <c r="K20" i="1"/>
  <c r="R20" i="1" s="1"/>
  <c r="V23" i="1"/>
  <c r="AC22" i="1"/>
  <c r="W23" i="1"/>
  <c r="K23" i="1" l="1"/>
  <c r="S23" i="1" s="1"/>
  <c r="R11" i="1"/>
  <c r="R23" i="1" s="1"/>
  <c r="X23" i="1"/>
  <c r="I39" i="1"/>
  <c r="J41" i="1" s="1"/>
  <c r="C35" i="1"/>
  <c r="V15" i="1" l="1"/>
  <c r="I32" i="1"/>
  <c r="J42" i="1" s="1"/>
  <c r="J44" i="1" s="1"/>
  <c r="C42" i="1"/>
  <c r="F53" i="1" s="1"/>
  <c r="J53" i="1" s="1"/>
  <c r="J54" i="1" s="1"/>
  <c r="J46" i="1" l="1"/>
  <c r="J48" i="1" s="1"/>
  <c r="H51" i="1"/>
  <c r="J51" i="1" s="1"/>
  <c r="E52" i="1" s="1"/>
  <c r="J52" i="1" s="1"/>
  <c r="J50" i="1" l="1"/>
  <c r="J55" i="1" s="1"/>
  <c r="J59" i="1" s="1"/>
</calcChain>
</file>

<file path=xl/sharedStrings.xml><?xml version="1.0" encoding="utf-8"?>
<sst xmlns="http://schemas.openxmlformats.org/spreadsheetml/2006/main" count="168" uniqueCount="128">
  <si>
    <t>‡gvU</t>
  </si>
  <si>
    <t>†eZb</t>
  </si>
  <si>
    <t>evox fvov</t>
  </si>
  <si>
    <t xml:space="preserve">wPwKrmv </t>
  </si>
  <si>
    <t>fvZv</t>
  </si>
  <si>
    <t>†gvU</t>
  </si>
  <si>
    <t>wRwcGd</t>
  </si>
  <si>
    <t>†Mvwó</t>
  </si>
  <si>
    <t>exgv</t>
  </si>
  <si>
    <t>Kj¨vY</t>
  </si>
  <si>
    <t>Znwej</t>
  </si>
  <si>
    <t xml:space="preserve">‡gvevBj </t>
  </si>
  <si>
    <t xml:space="preserve"> fvZv</t>
  </si>
  <si>
    <t>-</t>
  </si>
  <si>
    <t xml:space="preserve">‡eZb fvZvw` eve` †gvU Avq  =   </t>
  </si>
  <si>
    <t>ev`</t>
  </si>
  <si>
    <t>evox fvov fvZv =</t>
  </si>
  <si>
    <t xml:space="preserve">wPwKrmv fvZv    = </t>
  </si>
  <si>
    <t xml:space="preserve"> †gvU   =</t>
  </si>
  <si>
    <r>
      <t xml:space="preserve">†gvU  </t>
    </r>
    <r>
      <rPr>
        <b/>
        <sz val="12"/>
        <rFont val="SutonnyMJ"/>
      </rPr>
      <t>ev` =</t>
    </r>
  </si>
  <si>
    <t xml:space="preserve">cÖK…Z Avq    =  </t>
  </si>
  <si>
    <t xml:space="preserve">Kigy³ Avq  =  </t>
  </si>
  <si>
    <t xml:space="preserve">Ki‡hvM¨ Avq = </t>
  </si>
  <si>
    <t xml:space="preserve">wmwcGd/wRwcGd    = </t>
  </si>
  <si>
    <t xml:space="preserve">Kj¨vY Znwej        = </t>
  </si>
  <si>
    <t xml:space="preserve">wWwcGm               = </t>
  </si>
  <si>
    <t xml:space="preserve">GmwWwcGm            = </t>
  </si>
  <si>
    <t xml:space="preserve">†gvU   = </t>
  </si>
  <si>
    <t xml:space="preserve"> wewb‡qvMK…Z</t>
  </si>
  <si>
    <t>AvqKi</t>
  </si>
  <si>
    <t xml:space="preserve">†gvU AvqKi    = </t>
  </si>
  <si>
    <t>wk¶v</t>
  </si>
  <si>
    <t>cÖvwß (UvKvq)</t>
  </si>
  <si>
    <t>KZ©b (UvKvq)</t>
  </si>
  <si>
    <t>UvKv</t>
  </si>
  <si>
    <t>c„ôv bs 02 / 02</t>
  </si>
  <si>
    <t xml:space="preserve">   cwi‡kva †hvM¨ AvqKi = </t>
  </si>
  <si>
    <t xml:space="preserve">cieZ©x  6,00,000.00  UvKvi    UvKvi 20%   = </t>
  </si>
  <si>
    <t xml:space="preserve">exgv                     =          </t>
  </si>
  <si>
    <t>cÖZ¨vLvZ QywU/</t>
  </si>
  <si>
    <t xml:space="preserve">†Mvôx/ †hŠ_ exgv     = </t>
  </si>
  <si>
    <t xml:space="preserve">Ab¨vb¨ (mÂqcÎ)                = </t>
  </si>
  <si>
    <t xml:space="preserve"> UvKvi 15% AvqKi †iqvZ  = </t>
  </si>
  <si>
    <t xml:space="preserve">bxU cwi‡kva †hvM¨ AvqKi = </t>
  </si>
  <si>
    <t xml:space="preserve">              wWRvBb mv‡K©j-5,evcvD‡ev, 72, MÖxY‡ivW, XvKv-1215|</t>
  </si>
  <si>
    <t xml:space="preserve">                    (Ave`yj Avnv`) </t>
  </si>
  <si>
    <t>UvKv (cÖK…Z wewb‡qvM)</t>
  </si>
  <si>
    <t>†eZb fvZv BZ¨vw` cÖvwß I KZ©‡bi weeibx</t>
  </si>
  <si>
    <t>B‡Zvg‡a¨ cwi‡kvwaZ AvqKi                    =</t>
  </si>
  <si>
    <t xml:space="preserve">‡gvevBj fvZv  = </t>
  </si>
  <si>
    <t>Drme †evbvm</t>
  </si>
  <si>
    <t>kªvwšÍ we‡bv`b</t>
  </si>
  <si>
    <t xml:space="preserve"> (Avez mvC` †gvt gvmzg)</t>
  </si>
  <si>
    <t xml:space="preserve">                 Dc-wefvMxq cÖ‡KŠkjx (cyi) </t>
  </si>
  <si>
    <t xml:space="preserve">†iqvZ‡hvM¨ wewb‡qvM (KZ©‡bi) weeib   </t>
  </si>
  <si>
    <t>Gi 25% =</t>
  </si>
  <si>
    <t xml:space="preserve">wewb‡qv‡Mi m‡e©v”P  mxgv  </t>
  </si>
  <si>
    <t xml:space="preserve"> </t>
  </si>
  <si>
    <t>bxU cÖvwß (UvKvq)</t>
  </si>
  <si>
    <r>
      <rPr>
        <sz val="12"/>
        <rFont val="SutonnyMJ"/>
      </rPr>
      <t>‰ekvLx fvZv</t>
    </r>
    <r>
      <rPr>
        <b/>
        <sz val="12"/>
        <rFont val="SutonnyMJ"/>
      </rPr>
      <t xml:space="preserve">   =</t>
    </r>
  </si>
  <si>
    <t>wWRvBb Bbwµ‡g›U</t>
  </si>
  <si>
    <t>g~j</t>
  </si>
  <si>
    <t>4 = 2+3</t>
  </si>
  <si>
    <t xml:space="preserve">11 = †hvMdj (4 n‡Z 10) </t>
  </si>
  <si>
    <t xml:space="preserve">             wewb‡qv‡Mi m‡e©v”P mxgv = ‡eZb fvZvw` eve` †gvU Ki‡hvM¨ ev cÖK…ZAvq </t>
  </si>
  <si>
    <t>I  ‰ekvLx fvZv</t>
  </si>
  <si>
    <t xml:space="preserve"> AvqKi KZ©b</t>
  </si>
  <si>
    <t>ok</t>
  </si>
  <si>
    <t>c„ôv bs 01 / 01</t>
  </si>
  <si>
    <t xml:space="preserve">19= †hvMdj (12 n‡Z 18) </t>
  </si>
  <si>
    <t>20 =          11-19</t>
  </si>
  <si>
    <t xml:space="preserve">cÖ_g     1,00,000.00    UvKvi 5% </t>
  </si>
  <si>
    <t xml:space="preserve">cieZ©x  3,00,000.00   UvKvi    UvKvi 10%   = </t>
  </si>
  <si>
    <t xml:space="preserve">c`ex : wbev©nx cÖ‡KŠkjx (cyi) </t>
  </si>
  <si>
    <r>
      <t xml:space="preserve">`ßi  :  </t>
    </r>
    <r>
      <rPr>
        <b/>
        <sz val="13"/>
        <rFont val="SutonnyMJ"/>
      </rPr>
      <t>wWRvBb mv‡K©j-8, evcvD‡ev,72 MÖxb‡ivW,  XvKv|</t>
    </r>
  </si>
  <si>
    <t>RyjvB/20</t>
  </si>
  <si>
    <t>AvMó/20</t>
  </si>
  <si>
    <t>‡m‡Þš^i/20</t>
  </si>
  <si>
    <t>A‡±vei/20</t>
  </si>
  <si>
    <t>b‡fš^i/20</t>
  </si>
  <si>
    <t>wW‡mš^i/20</t>
  </si>
  <si>
    <t>Rvbyqvix/21</t>
  </si>
  <si>
    <t>‡deªqvix/21</t>
  </si>
  <si>
    <t>gvP©/21</t>
  </si>
  <si>
    <t>GwcÖj/21</t>
  </si>
  <si>
    <t>‡g/21</t>
  </si>
  <si>
    <t>Ryb/21</t>
  </si>
  <si>
    <t>Ab¨vb¨</t>
  </si>
  <si>
    <t>investment</t>
  </si>
  <si>
    <t>saving certificates</t>
  </si>
  <si>
    <t>dakghor</t>
  </si>
  <si>
    <t>gpf</t>
  </si>
  <si>
    <t>previous</t>
  </si>
  <si>
    <t>profit</t>
  </si>
  <si>
    <t>total</t>
  </si>
  <si>
    <t>sub-total</t>
  </si>
  <si>
    <t>furnitures</t>
  </si>
  <si>
    <t>electronics</t>
  </si>
  <si>
    <t>cash</t>
  </si>
  <si>
    <t>liquidity</t>
  </si>
  <si>
    <t>bank</t>
  </si>
  <si>
    <t>others</t>
  </si>
  <si>
    <t>total assets</t>
  </si>
  <si>
    <t>furniture</t>
  </si>
  <si>
    <t>toal</t>
  </si>
  <si>
    <t>assets of previous year</t>
  </si>
  <si>
    <t>assets of this year</t>
  </si>
  <si>
    <t>increase in asset</t>
  </si>
  <si>
    <t>source of fund</t>
  </si>
  <si>
    <t>income_tax</t>
  </si>
  <si>
    <t>income_no tax</t>
  </si>
  <si>
    <t>other(gpf profit)</t>
  </si>
  <si>
    <t>total expenditure</t>
  </si>
  <si>
    <t>expenditure</t>
  </si>
  <si>
    <t>general</t>
  </si>
  <si>
    <t>tax</t>
  </si>
  <si>
    <t>house rent</t>
  </si>
  <si>
    <t>electricity</t>
  </si>
  <si>
    <t>water</t>
  </si>
  <si>
    <t>gas</t>
  </si>
  <si>
    <t>mobile</t>
  </si>
  <si>
    <t>education</t>
  </si>
  <si>
    <t>masum asset details on 30 june 2021</t>
  </si>
  <si>
    <t>wU,AvB,Gb  :153032949843</t>
  </si>
  <si>
    <t xml:space="preserve">                (মোঃ জাকারিয়া পারভেজ)                   wbev©nx cÖ‡KŠkjx (cyi), wWRvBন mv‡K©j-8,  evcvD‡ev, 72 MÖxb‡ivW, XvKv|</t>
  </si>
  <si>
    <r>
      <t>bvg   :</t>
    </r>
    <r>
      <rPr>
        <b/>
        <sz val="12"/>
        <rFont val="SutonnyMJ"/>
      </rPr>
      <t xml:space="preserve"> </t>
    </r>
    <r>
      <rPr>
        <b/>
        <sz val="14"/>
        <rFont val="SutonnyMJ"/>
      </rPr>
      <t xml:space="preserve"> জাকারিয়া পারভেজ</t>
    </r>
  </si>
  <si>
    <t>A_© ermi    : 2021-2022</t>
  </si>
  <si>
    <t>Ki ermi    :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</si>
</sst>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name val="Arial"/>
    </font>
    <font>
      <sz val="8"/>
      <name val="Arial"/>
      <family val="2"/>
    </font>
    <font>
      <b/>
      <sz val="14"/>
      <name val="SutonnyMJ"/>
    </font>
    <font>
      <b/>
      <sz val="12"/>
      <name val="SutonnyMJ"/>
    </font>
    <font>
      <sz val="10"/>
      <name val="SutonnyMJ"/>
    </font>
    <font>
      <b/>
      <sz val="13"/>
      <name val="SutonnyMJ"/>
    </font>
    <font>
      <b/>
      <sz val="10"/>
      <name val="SutonnyMJ"/>
    </font>
    <font>
      <b/>
      <sz val="11"/>
      <name val="SutonnyMJ"/>
    </font>
    <font>
      <sz val="12"/>
      <name val="SutonnyMJ"/>
    </font>
    <font>
      <sz val="10"/>
      <name val="Arial"/>
      <family val="2"/>
    </font>
    <font>
      <b/>
      <u/>
      <sz val="16"/>
      <name val="SutonnyMJ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SutonnyMJ"/>
    </font>
    <font>
      <sz val="14"/>
      <name val="Times New Roman"/>
      <family val="1"/>
    </font>
    <font>
      <b/>
      <sz val="12"/>
      <name val="SushreeMJ"/>
    </font>
    <font>
      <sz val="11"/>
      <name val="SutonnyMJ"/>
    </font>
    <font>
      <sz val="13"/>
      <name val="SutonnyMJ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10"/>
      <color theme="7" tint="-0.499984740745262"/>
      <name val="Arial"/>
      <family val="2"/>
    </font>
    <font>
      <b/>
      <sz val="10"/>
      <color rgb="FFFF0000"/>
      <name val="Arial"/>
      <family val="2"/>
    </font>
    <font>
      <b/>
      <sz val="13"/>
      <color rgb="FF000000"/>
      <name val="Helvetica-Bold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2" fontId="6" fillId="0" borderId="0" xfId="0" applyNumberFormat="1" applyFont="1" applyFill="1"/>
    <xf numFmtId="2" fontId="3" fillId="0" borderId="0" xfId="0" applyNumberFormat="1" applyFont="1" applyFill="1"/>
    <xf numFmtId="2" fontId="9" fillId="0" borderId="0" xfId="0" applyNumberFormat="1" applyFont="1" applyFill="1"/>
    <xf numFmtId="2" fontId="15" fillId="0" borderId="0" xfId="0" applyNumberFormat="1" applyFont="1" applyFill="1" applyBorder="1"/>
    <xf numFmtId="2" fontId="16" fillId="0" borderId="0" xfId="0" applyNumberFormat="1" applyFont="1" applyFill="1" applyBorder="1"/>
    <xf numFmtId="2" fontId="9" fillId="0" borderId="0" xfId="0" applyNumberFormat="1" applyFont="1" applyFill="1" applyBorder="1"/>
    <xf numFmtId="2" fontId="9" fillId="0" borderId="4" xfId="0" applyNumberFormat="1" applyFont="1" applyFill="1" applyBorder="1"/>
    <xf numFmtId="2" fontId="4" fillId="0" borderId="0" xfId="0" applyNumberFormat="1" applyFont="1" applyFill="1"/>
    <xf numFmtId="2" fontId="2" fillId="0" borderId="0" xfId="0" applyNumberFormat="1" applyFont="1" applyFill="1"/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2" fontId="7" fillId="0" borderId="0" xfId="0" applyNumberFormat="1" applyFont="1" applyFill="1" applyBorder="1" applyAlignment="1">
      <alignment vertical="top"/>
    </xf>
    <xf numFmtId="2" fontId="8" fillId="0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/>
    <xf numFmtId="2" fontId="3" fillId="0" borderId="0" xfId="0" applyNumberFormat="1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2" fontId="3" fillId="0" borderId="0" xfId="0" applyNumberFormat="1" applyFont="1" applyFill="1" applyBorder="1" applyAlignment="1">
      <alignment vertical="top"/>
    </xf>
    <xf numFmtId="2" fontId="8" fillId="0" borderId="1" xfId="0" applyNumberFormat="1" applyFont="1" applyFill="1" applyBorder="1" applyAlignment="1">
      <alignment horizontal="center"/>
    </xf>
    <xf numFmtId="2" fontId="11" fillId="0" borderId="0" xfId="0" applyNumberFormat="1" applyFont="1" applyFill="1"/>
    <xf numFmtId="2" fontId="8" fillId="0" borderId="0" xfId="0" applyNumberFormat="1" applyFont="1" applyFill="1" applyAlignment="1">
      <alignment horizontal="center" vertical="center"/>
    </xf>
    <xf numFmtId="2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/>
    <xf numFmtId="2" fontId="4" fillId="0" borderId="3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8" fillId="0" borderId="0" xfId="0" applyNumberFormat="1" applyFont="1" applyFill="1" applyBorder="1"/>
    <xf numFmtId="2" fontId="6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/>
    <xf numFmtId="2" fontId="8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Alignment="1">
      <alignment horizontal="left"/>
    </xf>
    <xf numFmtId="1" fontId="18" fillId="0" borderId="4" xfId="0" applyNumberFormat="1" applyFont="1" applyFill="1" applyBorder="1" applyAlignment="1">
      <alignment horizontal="center" vertical="center" wrapText="1"/>
    </xf>
    <xf numFmtId="2" fontId="18" fillId="0" borderId="4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Alignment="1"/>
    <xf numFmtId="2" fontId="11" fillId="0" borderId="0" xfId="0" applyNumberFormat="1" applyFont="1" applyFill="1" applyAlignment="1"/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8" fillId="0" borderId="3" xfId="0" applyNumberFormat="1" applyFont="1" applyFill="1" applyBorder="1" applyAlignment="1"/>
    <xf numFmtId="2" fontId="11" fillId="0" borderId="3" xfId="0" applyNumberFormat="1" applyFont="1" applyFill="1" applyBorder="1" applyAlignment="1"/>
    <xf numFmtId="2" fontId="8" fillId="0" borderId="0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right"/>
    </xf>
    <xf numFmtId="2" fontId="11" fillId="0" borderId="3" xfId="0" applyNumberFormat="1" applyFont="1" applyFill="1" applyBorder="1" applyAlignment="1">
      <alignment horizontal="right"/>
    </xf>
    <xf numFmtId="2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center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/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3" fillId="2" borderId="4" xfId="0" applyFont="1" applyFill="1" applyBorder="1" applyAlignment="1">
      <alignment horizontal="center" vertical="center" wrapText="1"/>
    </xf>
    <xf numFmtId="2" fontId="10" fillId="0" borderId="0" xfId="0" applyNumberFormat="1" applyFont="1" applyFill="1" applyAlignment="1">
      <alignment horizontal="left"/>
    </xf>
    <xf numFmtId="0" fontId="9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/>
    <xf numFmtId="2" fontId="10" fillId="0" borderId="0" xfId="0" applyNumberFormat="1" applyFont="1" applyFill="1" applyAlignment="1">
      <alignment horizontal="left"/>
    </xf>
    <xf numFmtId="2" fontId="8" fillId="0" borderId="0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Alignment="1"/>
    <xf numFmtId="2" fontId="11" fillId="0" borderId="0" xfId="0" applyNumberFormat="1" applyFont="1" applyFill="1" applyAlignment="1"/>
    <xf numFmtId="2" fontId="2" fillId="0" borderId="0" xfId="0" applyNumberFormat="1" applyFont="1" applyFill="1" applyAlignment="1"/>
    <xf numFmtId="2" fontId="6" fillId="0" borderId="0" xfId="0" applyNumberFormat="1" applyFont="1" applyFill="1" applyAlignment="1"/>
    <xf numFmtId="2" fontId="2" fillId="0" borderId="1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2" fontId="14" fillId="0" borderId="2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12" fillId="0" borderId="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3" fillId="0" borderId="0" xfId="0" applyNumberFormat="1" applyFont="1" applyFill="1" applyBorder="1" applyAlignment="1">
      <alignment horizontal="left" vertical="top"/>
    </xf>
    <xf numFmtId="2" fontId="3" fillId="0" borderId="1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/>
    <xf numFmtId="2" fontId="11" fillId="0" borderId="3" xfId="0" applyNumberFormat="1" applyFont="1" applyFill="1" applyBorder="1" applyAlignment="1"/>
    <xf numFmtId="2" fontId="3" fillId="0" borderId="0" xfId="0" applyNumberFormat="1" applyFont="1" applyFill="1" applyAlignment="1"/>
    <xf numFmtId="2" fontId="3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right"/>
    </xf>
    <xf numFmtId="2" fontId="11" fillId="0" borderId="3" xfId="0" applyNumberFormat="1" applyFont="1" applyFill="1" applyBorder="1" applyAlignment="1">
      <alignment horizontal="right"/>
    </xf>
    <xf numFmtId="2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center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2" fontId="13" fillId="0" borderId="12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3" borderId="4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abSelected="1" zoomScale="115" zoomScaleNormal="115" workbookViewId="0">
      <selection activeCell="S25" sqref="S25"/>
    </sheetView>
  </sheetViews>
  <sheetFormatPr defaultColWidth="9.109375" defaultRowHeight="13.2"/>
  <cols>
    <col min="1" max="1" width="15.33203125" style="3" customWidth="1"/>
    <col min="2" max="2" width="7.6640625" style="3" customWidth="1"/>
    <col min="3" max="3" width="10.6640625" style="3" customWidth="1"/>
    <col min="4" max="4" width="9" style="3" customWidth="1"/>
    <col min="5" max="5" width="9.33203125" style="3" customWidth="1"/>
    <col min="6" max="6" width="10.33203125" style="3" customWidth="1"/>
    <col min="7" max="7" width="6.6640625" style="3" customWidth="1"/>
    <col min="8" max="8" width="10.33203125" style="3" customWidth="1"/>
    <col min="9" max="9" width="11.44140625" style="3" customWidth="1"/>
    <col min="10" max="10" width="10" style="3" customWidth="1"/>
    <col min="11" max="11" width="10.44140625" style="3" customWidth="1"/>
    <col min="12" max="12" width="10.33203125" style="3" customWidth="1"/>
    <col min="13" max="14" width="7" style="3" customWidth="1"/>
    <col min="15" max="16" width="7.5546875" style="3" customWidth="1"/>
    <col min="17" max="17" width="11" style="3" customWidth="1"/>
    <col min="18" max="18" width="11.5546875" style="3" customWidth="1"/>
    <col min="19" max="19" width="13.88671875" style="3" customWidth="1"/>
    <col min="20" max="20" width="8.109375" style="3" customWidth="1"/>
    <col min="21" max="21" width="9.109375" style="3"/>
    <col min="22" max="24" width="9.5546875" style="3" bestFit="1" customWidth="1"/>
    <col min="25" max="25" width="9.33203125" style="3" bestFit="1" customWidth="1"/>
    <col min="26" max="26" width="9.109375" style="3"/>
    <col min="27" max="27" width="9.5546875" style="3" bestFit="1" customWidth="1"/>
    <col min="28" max="28" width="9.109375" style="3"/>
    <col min="29" max="29" width="9.5546875" style="3" bestFit="1" customWidth="1"/>
    <col min="30" max="16384" width="9.109375" style="3"/>
  </cols>
  <sheetData>
    <row r="1" spans="1:22" ht="22.2">
      <c r="D1" s="89" t="s">
        <v>47</v>
      </c>
      <c r="E1" s="88"/>
      <c r="F1" s="88"/>
      <c r="G1" s="88"/>
      <c r="H1" s="88"/>
      <c r="I1" s="88"/>
      <c r="J1" s="88"/>
      <c r="K1" s="88"/>
      <c r="M1" s="87" t="s">
        <v>68</v>
      </c>
      <c r="N1" s="88"/>
      <c r="O1" s="88"/>
    </row>
    <row r="3" spans="1:22" ht="18.600000000000001">
      <c r="A3" s="94" t="s">
        <v>125</v>
      </c>
      <c r="B3" s="95"/>
      <c r="C3" s="95"/>
      <c r="D3" s="95"/>
      <c r="E3" s="8"/>
      <c r="F3" s="8"/>
      <c r="G3" s="9" t="s">
        <v>123</v>
      </c>
      <c r="H3" s="8"/>
      <c r="I3" s="8"/>
      <c r="J3" s="9"/>
      <c r="L3" s="86"/>
      <c r="M3" s="8"/>
      <c r="N3" s="8"/>
      <c r="O3" s="8"/>
      <c r="P3" s="8"/>
      <c r="Q3" s="8"/>
      <c r="R3" s="8"/>
      <c r="S3" s="8"/>
      <c r="T3" s="8"/>
    </row>
    <row r="4" spans="1:22" ht="18.600000000000001">
      <c r="A4" s="94" t="s">
        <v>73</v>
      </c>
      <c r="B4" s="95"/>
      <c r="C4" s="95"/>
      <c r="D4" s="95"/>
      <c r="E4" s="8"/>
      <c r="F4" s="8"/>
      <c r="G4" s="94" t="s">
        <v>126</v>
      </c>
      <c r="H4" s="88"/>
      <c r="I4" s="88"/>
      <c r="J4" s="88"/>
      <c r="L4" s="8"/>
      <c r="M4" s="8"/>
      <c r="N4" s="8"/>
      <c r="O4" s="8"/>
      <c r="P4" s="8"/>
      <c r="Q4" s="8"/>
      <c r="R4" s="8"/>
      <c r="S4" s="8"/>
      <c r="T4" s="8"/>
    </row>
    <row r="5" spans="1:22" ht="18.600000000000001">
      <c r="A5" s="94" t="s">
        <v>74</v>
      </c>
      <c r="B5" s="88"/>
      <c r="C5" s="88"/>
      <c r="D5" s="88"/>
      <c r="E5" s="88"/>
      <c r="F5" s="88"/>
      <c r="G5" s="94" t="s">
        <v>127</v>
      </c>
      <c r="H5" s="88"/>
      <c r="I5" s="88"/>
      <c r="J5" s="8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2" ht="13.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2" ht="19.5" customHeight="1">
      <c r="A7" s="96" t="s">
        <v>57</v>
      </c>
      <c r="B7" s="117" t="s">
        <v>32</v>
      </c>
      <c r="C7" s="118"/>
      <c r="D7" s="118"/>
      <c r="E7" s="118"/>
      <c r="F7" s="119"/>
      <c r="G7" s="118"/>
      <c r="H7" s="118"/>
      <c r="I7" s="118"/>
      <c r="J7" s="118"/>
      <c r="K7" s="120"/>
      <c r="L7" s="121" t="s">
        <v>33</v>
      </c>
      <c r="M7" s="121"/>
      <c r="N7" s="121"/>
      <c r="O7" s="121"/>
      <c r="P7" s="121"/>
      <c r="Q7" s="121"/>
      <c r="R7" s="99" t="s">
        <v>58</v>
      </c>
      <c r="S7" s="8"/>
      <c r="T7" s="8"/>
    </row>
    <row r="8" spans="1:22" ht="30" customHeight="1">
      <c r="A8" s="97"/>
      <c r="B8" s="114" t="s">
        <v>1</v>
      </c>
      <c r="C8" s="114"/>
      <c r="D8" s="114"/>
      <c r="E8" s="99" t="s">
        <v>2</v>
      </c>
      <c r="F8" s="10" t="s">
        <v>11</v>
      </c>
      <c r="G8" s="51" t="s">
        <v>31</v>
      </c>
      <c r="H8" s="51" t="s">
        <v>3</v>
      </c>
      <c r="I8" s="51" t="s">
        <v>50</v>
      </c>
      <c r="J8" s="51" t="s">
        <v>39</v>
      </c>
      <c r="K8" s="99" t="s">
        <v>5</v>
      </c>
      <c r="L8" s="61" t="s">
        <v>6</v>
      </c>
      <c r="M8" s="61" t="s">
        <v>7</v>
      </c>
      <c r="N8" s="11" t="s">
        <v>9</v>
      </c>
      <c r="O8" s="99" t="s">
        <v>87</v>
      </c>
      <c r="P8" s="115" t="s">
        <v>66</v>
      </c>
      <c r="Q8" s="114" t="s">
        <v>5</v>
      </c>
      <c r="R8" s="115"/>
      <c r="S8" s="8"/>
      <c r="T8" s="8"/>
    </row>
    <row r="9" spans="1:22" ht="33" customHeight="1">
      <c r="A9" s="98"/>
      <c r="B9" s="62" t="s">
        <v>61</v>
      </c>
      <c r="C9" s="12" t="s">
        <v>60</v>
      </c>
      <c r="D9" s="62" t="s">
        <v>0</v>
      </c>
      <c r="E9" s="100"/>
      <c r="F9" s="13" t="s">
        <v>4</v>
      </c>
      <c r="G9" s="62" t="s">
        <v>12</v>
      </c>
      <c r="H9" s="62" t="s">
        <v>4</v>
      </c>
      <c r="I9" s="62" t="s">
        <v>65</v>
      </c>
      <c r="J9" s="62" t="s">
        <v>51</v>
      </c>
      <c r="K9" s="100"/>
      <c r="L9" s="62"/>
      <c r="M9" s="62" t="s">
        <v>8</v>
      </c>
      <c r="N9" s="14" t="s">
        <v>10</v>
      </c>
      <c r="O9" s="116"/>
      <c r="P9" s="116"/>
      <c r="Q9" s="122"/>
      <c r="R9" s="116"/>
      <c r="S9" s="8"/>
      <c r="T9" s="8"/>
    </row>
    <row r="10" spans="1:22" ht="31.5" customHeight="1">
      <c r="A10" s="15">
        <v>1</v>
      </c>
      <c r="B10" s="15">
        <v>2</v>
      </c>
      <c r="C10" s="15">
        <v>3</v>
      </c>
      <c r="D10" s="15" t="s">
        <v>62</v>
      </c>
      <c r="E10" s="15">
        <v>5</v>
      </c>
      <c r="F10" s="15">
        <v>6</v>
      </c>
      <c r="G10" s="15">
        <v>7</v>
      </c>
      <c r="H10" s="15">
        <v>8</v>
      </c>
      <c r="I10" s="15">
        <v>9</v>
      </c>
      <c r="J10" s="15">
        <v>10</v>
      </c>
      <c r="K10" s="15" t="s">
        <v>63</v>
      </c>
      <c r="L10" s="15">
        <v>12</v>
      </c>
      <c r="M10" s="15">
        <v>13</v>
      </c>
      <c r="N10" s="15">
        <v>14</v>
      </c>
      <c r="O10" s="15">
        <v>15</v>
      </c>
      <c r="P10" s="15">
        <v>17</v>
      </c>
      <c r="Q10" s="15" t="s">
        <v>69</v>
      </c>
      <c r="R10" s="15" t="s">
        <v>70</v>
      </c>
      <c r="S10" s="8"/>
      <c r="T10" s="8"/>
    </row>
    <row r="11" spans="1:22" ht="19.5" customHeight="1">
      <c r="A11" s="82" t="s">
        <v>75</v>
      </c>
      <c r="B11" s="42">
        <v>56030</v>
      </c>
      <c r="C11" s="42">
        <v>7590</v>
      </c>
      <c r="D11" s="42">
        <f>B11+C11</f>
        <v>63620</v>
      </c>
      <c r="E11" s="42">
        <f t="shared" ref="E11" si="0">D11*0.5</f>
        <v>31810</v>
      </c>
      <c r="F11" s="42">
        <v>1000</v>
      </c>
      <c r="G11" s="42">
        <v>0</v>
      </c>
      <c r="H11" s="42">
        <v>1500</v>
      </c>
      <c r="I11" s="42"/>
      <c r="J11" s="42"/>
      <c r="K11" s="42">
        <f>SUM(D11:J11)</f>
        <v>97930</v>
      </c>
      <c r="L11" s="43">
        <v>14007</v>
      </c>
      <c r="M11" s="42">
        <v>40</v>
      </c>
      <c r="N11" s="42">
        <v>50</v>
      </c>
      <c r="O11" s="42">
        <v>10260</v>
      </c>
      <c r="P11" s="42">
        <v>1500</v>
      </c>
      <c r="Q11" s="44">
        <f t="shared" ref="Q11:Q22" si="1">SUM(L11:P11)</f>
        <v>25857</v>
      </c>
      <c r="R11" s="43">
        <f t="shared" ref="R11:R22" si="2">K11-Q11</f>
        <v>72073</v>
      </c>
      <c r="S11" s="1"/>
      <c r="T11" s="2">
        <f>I11</f>
        <v>0</v>
      </c>
    </row>
    <row r="12" spans="1:22" ht="16.5" customHeight="1">
      <c r="A12" s="82" t="s">
        <v>76</v>
      </c>
      <c r="B12" s="42">
        <v>56030</v>
      </c>
      <c r="C12" s="42">
        <v>7590</v>
      </c>
      <c r="D12" s="42">
        <f t="shared" ref="D12:D21" si="3">B12+C12</f>
        <v>63620</v>
      </c>
      <c r="E12" s="42">
        <f t="shared" ref="E12:E21" si="4">D12*0.5</f>
        <v>31810</v>
      </c>
      <c r="F12" s="42">
        <v>1000</v>
      </c>
      <c r="G12" s="42">
        <v>0</v>
      </c>
      <c r="H12" s="42">
        <v>1500</v>
      </c>
      <c r="I12" s="42"/>
      <c r="J12" s="42"/>
      <c r="K12" s="42">
        <f t="shared" ref="K12:K22" si="5">SUM(D12:J12)</f>
        <v>97930</v>
      </c>
      <c r="L12" s="43">
        <v>14007</v>
      </c>
      <c r="M12" s="45">
        <v>40</v>
      </c>
      <c r="N12" s="45">
        <v>50</v>
      </c>
      <c r="O12" s="42">
        <v>10260</v>
      </c>
      <c r="P12" s="42">
        <v>1500</v>
      </c>
      <c r="Q12" s="44">
        <f t="shared" si="1"/>
        <v>25857</v>
      </c>
      <c r="R12" s="43">
        <f t="shared" si="2"/>
        <v>72073</v>
      </c>
      <c r="S12" s="1"/>
      <c r="T12" s="2"/>
    </row>
    <row r="13" spans="1:22" ht="18.75" customHeight="1">
      <c r="A13" s="82" t="s">
        <v>77</v>
      </c>
      <c r="B13" s="42">
        <v>56030</v>
      </c>
      <c r="C13" s="42">
        <v>7590</v>
      </c>
      <c r="D13" s="42">
        <f t="shared" si="3"/>
        <v>63620</v>
      </c>
      <c r="E13" s="42">
        <f t="shared" si="4"/>
        <v>31810</v>
      </c>
      <c r="F13" s="42">
        <v>1000</v>
      </c>
      <c r="G13" s="42">
        <v>0</v>
      </c>
      <c r="H13" s="42">
        <v>1500</v>
      </c>
      <c r="I13" s="42"/>
      <c r="J13" s="42"/>
      <c r="K13" s="42">
        <f t="shared" si="5"/>
        <v>97930</v>
      </c>
      <c r="L13" s="43">
        <v>14007</v>
      </c>
      <c r="M13" s="42">
        <v>40</v>
      </c>
      <c r="N13" s="42">
        <v>50</v>
      </c>
      <c r="O13" s="42">
        <v>10260</v>
      </c>
      <c r="P13" s="42">
        <v>1500</v>
      </c>
      <c r="Q13" s="44">
        <f t="shared" si="1"/>
        <v>25857</v>
      </c>
      <c r="R13" s="43">
        <f t="shared" si="2"/>
        <v>72073</v>
      </c>
      <c r="S13" s="1"/>
      <c r="T13" s="2">
        <f>I13</f>
        <v>0</v>
      </c>
    </row>
    <row r="14" spans="1:22" ht="19.5" customHeight="1">
      <c r="A14" s="82" t="s">
        <v>78</v>
      </c>
      <c r="B14" s="42">
        <v>56030</v>
      </c>
      <c r="C14" s="42">
        <v>7590</v>
      </c>
      <c r="D14" s="42">
        <f t="shared" si="3"/>
        <v>63620</v>
      </c>
      <c r="E14" s="42">
        <f t="shared" si="4"/>
        <v>31810</v>
      </c>
      <c r="F14" s="42">
        <v>1000</v>
      </c>
      <c r="G14" s="42">
        <v>0</v>
      </c>
      <c r="H14" s="42">
        <v>1500</v>
      </c>
      <c r="I14" s="42"/>
      <c r="J14" s="42"/>
      <c r="K14" s="42">
        <f t="shared" si="5"/>
        <v>97930</v>
      </c>
      <c r="L14" s="43">
        <v>14007</v>
      </c>
      <c r="M14" s="45">
        <v>40</v>
      </c>
      <c r="N14" s="45">
        <v>50</v>
      </c>
      <c r="O14" s="42">
        <v>10260</v>
      </c>
      <c r="P14" s="42">
        <v>1500</v>
      </c>
      <c r="Q14" s="44">
        <f t="shared" si="1"/>
        <v>25857</v>
      </c>
      <c r="R14" s="43">
        <f t="shared" si="2"/>
        <v>72073</v>
      </c>
      <c r="S14" s="1"/>
      <c r="T14" s="2"/>
    </row>
    <row r="15" spans="1:22" ht="17.25" customHeight="1">
      <c r="A15" s="82" t="s">
        <v>79</v>
      </c>
      <c r="B15" s="42">
        <v>56030</v>
      </c>
      <c r="C15" s="42">
        <v>7590</v>
      </c>
      <c r="D15" s="42">
        <f t="shared" si="3"/>
        <v>63620</v>
      </c>
      <c r="E15" s="42">
        <f t="shared" si="4"/>
        <v>31810</v>
      </c>
      <c r="F15" s="42">
        <v>1000</v>
      </c>
      <c r="G15" s="42">
        <v>0</v>
      </c>
      <c r="H15" s="42">
        <v>1500</v>
      </c>
      <c r="I15" s="42"/>
      <c r="J15" s="42"/>
      <c r="K15" s="42">
        <f t="shared" si="5"/>
        <v>97930</v>
      </c>
      <c r="L15" s="43">
        <v>14007</v>
      </c>
      <c r="M15" s="42">
        <v>40</v>
      </c>
      <c r="N15" s="42">
        <v>50</v>
      </c>
      <c r="O15" s="42">
        <v>10260</v>
      </c>
      <c r="P15" s="42">
        <v>1500</v>
      </c>
      <c r="Q15" s="44">
        <f t="shared" si="1"/>
        <v>25857</v>
      </c>
      <c r="R15" s="43">
        <f t="shared" si="2"/>
        <v>72073</v>
      </c>
      <c r="S15" s="1"/>
      <c r="T15" s="2"/>
      <c r="V15" s="3">
        <f>K23/12</f>
        <v>97930</v>
      </c>
    </row>
    <row r="16" spans="1:22" ht="18.75" customHeight="1">
      <c r="A16" s="82" t="s">
        <v>80</v>
      </c>
      <c r="B16" s="42">
        <v>56030</v>
      </c>
      <c r="C16" s="42">
        <v>7590</v>
      </c>
      <c r="D16" s="42">
        <f t="shared" si="3"/>
        <v>63620</v>
      </c>
      <c r="E16" s="42">
        <f t="shared" si="4"/>
        <v>31810</v>
      </c>
      <c r="F16" s="42">
        <v>1000</v>
      </c>
      <c r="G16" s="42">
        <v>0</v>
      </c>
      <c r="H16" s="42">
        <v>1500</v>
      </c>
      <c r="I16" s="42"/>
      <c r="J16" s="42"/>
      <c r="K16" s="42">
        <f t="shared" si="5"/>
        <v>97930</v>
      </c>
      <c r="L16" s="43">
        <v>14007</v>
      </c>
      <c r="M16" s="45">
        <v>40</v>
      </c>
      <c r="N16" s="45">
        <v>50</v>
      </c>
      <c r="O16" s="42">
        <v>10260</v>
      </c>
      <c r="P16" s="42">
        <v>1500</v>
      </c>
      <c r="Q16" s="44">
        <f t="shared" si="1"/>
        <v>25857</v>
      </c>
      <c r="R16" s="43">
        <f t="shared" si="2"/>
        <v>72073</v>
      </c>
      <c r="S16" s="1"/>
      <c r="T16" s="2"/>
    </row>
    <row r="17" spans="1:39" ht="19.5" customHeight="1">
      <c r="A17" s="82" t="s">
        <v>81</v>
      </c>
      <c r="B17" s="42">
        <v>56030</v>
      </c>
      <c r="C17" s="42">
        <v>7590</v>
      </c>
      <c r="D17" s="42">
        <f t="shared" si="3"/>
        <v>63620</v>
      </c>
      <c r="E17" s="42">
        <f t="shared" si="4"/>
        <v>31810</v>
      </c>
      <c r="F17" s="42">
        <v>1000</v>
      </c>
      <c r="G17" s="42">
        <v>0</v>
      </c>
      <c r="H17" s="42">
        <v>1500</v>
      </c>
      <c r="I17" s="42"/>
      <c r="J17" s="42"/>
      <c r="K17" s="42">
        <f t="shared" si="5"/>
        <v>97930</v>
      </c>
      <c r="L17" s="43">
        <v>14007</v>
      </c>
      <c r="M17" s="42">
        <v>40</v>
      </c>
      <c r="N17" s="42">
        <v>50</v>
      </c>
      <c r="O17" s="42">
        <v>10260</v>
      </c>
      <c r="P17" s="42">
        <v>1500</v>
      </c>
      <c r="Q17" s="44">
        <f t="shared" si="1"/>
        <v>25857</v>
      </c>
      <c r="R17" s="43">
        <f t="shared" si="2"/>
        <v>72073</v>
      </c>
      <c r="S17" s="1"/>
      <c r="T17" s="2"/>
    </row>
    <row r="18" spans="1:39" ht="19.5" customHeight="1">
      <c r="A18" s="82" t="s">
        <v>82</v>
      </c>
      <c r="B18" s="42">
        <v>56030</v>
      </c>
      <c r="C18" s="42">
        <v>7590</v>
      </c>
      <c r="D18" s="42">
        <f t="shared" si="3"/>
        <v>63620</v>
      </c>
      <c r="E18" s="42">
        <f t="shared" si="4"/>
        <v>31810</v>
      </c>
      <c r="F18" s="42">
        <v>1000</v>
      </c>
      <c r="G18" s="42">
        <v>0</v>
      </c>
      <c r="H18" s="42">
        <v>1500</v>
      </c>
      <c r="I18" s="42"/>
      <c r="J18" s="42"/>
      <c r="K18" s="42">
        <f t="shared" si="5"/>
        <v>97930</v>
      </c>
      <c r="L18" s="43">
        <v>14007</v>
      </c>
      <c r="M18" s="45">
        <v>40</v>
      </c>
      <c r="N18" s="45">
        <v>50</v>
      </c>
      <c r="O18" s="42">
        <v>10260</v>
      </c>
      <c r="P18" s="42">
        <v>1500</v>
      </c>
      <c r="Q18" s="44">
        <f t="shared" si="1"/>
        <v>25857</v>
      </c>
      <c r="R18" s="43">
        <f t="shared" si="2"/>
        <v>72073</v>
      </c>
      <c r="S18" s="1"/>
      <c r="T18" s="2"/>
    </row>
    <row r="19" spans="1:39" ht="17.25" customHeight="1">
      <c r="A19" s="82" t="s">
        <v>83</v>
      </c>
      <c r="B19" s="42">
        <v>56030</v>
      </c>
      <c r="C19" s="42">
        <v>7590</v>
      </c>
      <c r="D19" s="42">
        <f t="shared" si="3"/>
        <v>63620</v>
      </c>
      <c r="E19" s="42">
        <f t="shared" si="4"/>
        <v>31810</v>
      </c>
      <c r="F19" s="42">
        <v>1000</v>
      </c>
      <c r="G19" s="42">
        <v>0</v>
      </c>
      <c r="H19" s="42">
        <v>1500</v>
      </c>
      <c r="I19" s="42"/>
      <c r="J19" s="42"/>
      <c r="K19" s="42">
        <f t="shared" si="5"/>
        <v>97930</v>
      </c>
      <c r="L19" s="43">
        <v>14007</v>
      </c>
      <c r="M19" s="42">
        <v>40</v>
      </c>
      <c r="N19" s="42">
        <v>50</v>
      </c>
      <c r="O19" s="42">
        <v>10260</v>
      </c>
      <c r="P19" s="42">
        <v>1500</v>
      </c>
      <c r="Q19" s="44">
        <f t="shared" si="1"/>
        <v>25857</v>
      </c>
      <c r="R19" s="43">
        <f t="shared" si="2"/>
        <v>72073</v>
      </c>
      <c r="S19" s="1"/>
      <c r="T19" s="2"/>
    </row>
    <row r="20" spans="1:39" ht="16.5" customHeight="1">
      <c r="A20" s="82" t="s">
        <v>84</v>
      </c>
      <c r="B20" s="42">
        <v>56030</v>
      </c>
      <c r="C20" s="42">
        <v>7590</v>
      </c>
      <c r="D20" s="42">
        <f t="shared" si="3"/>
        <v>63620</v>
      </c>
      <c r="E20" s="42">
        <f t="shared" si="4"/>
        <v>31810</v>
      </c>
      <c r="F20" s="42">
        <v>1000</v>
      </c>
      <c r="G20" s="42">
        <v>0</v>
      </c>
      <c r="H20" s="42">
        <v>1500</v>
      </c>
      <c r="I20" s="42"/>
      <c r="J20" s="42"/>
      <c r="K20" s="42">
        <f t="shared" si="5"/>
        <v>97930</v>
      </c>
      <c r="L20" s="43">
        <v>14007</v>
      </c>
      <c r="M20" s="45">
        <v>40</v>
      </c>
      <c r="N20" s="45">
        <v>50</v>
      </c>
      <c r="O20" s="42">
        <v>10260</v>
      </c>
      <c r="P20" s="42">
        <v>1500</v>
      </c>
      <c r="Q20" s="44">
        <f t="shared" si="1"/>
        <v>25857</v>
      </c>
      <c r="R20" s="43">
        <f t="shared" si="2"/>
        <v>72073</v>
      </c>
      <c r="S20" s="1"/>
      <c r="T20" s="2"/>
      <c r="W20" s="3">
        <v>633969</v>
      </c>
      <c r="Y20" s="3">
        <v>88786</v>
      </c>
    </row>
    <row r="21" spans="1:39" ht="15.75" customHeight="1">
      <c r="A21" s="82" t="s">
        <v>85</v>
      </c>
      <c r="B21" s="42">
        <v>56030</v>
      </c>
      <c r="C21" s="42">
        <v>7590</v>
      </c>
      <c r="D21" s="42">
        <f t="shared" si="3"/>
        <v>63620</v>
      </c>
      <c r="E21" s="42">
        <f t="shared" si="4"/>
        <v>31810</v>
      </c>
      <c r="F21" s="42">
        <v>1000</v>
      </c>
      <c r="G21" s="42">
        <v>0</v>
      </c>
      <c r="H21" s="42">
        <v>1500</v>
      </c>
      <c r="I21" s="42"/>
      <c r="J21" s="42"/>
      <c r="K21" s="42">
        <f t="shared" si="5"/>
        <v>97930</v>
      </c>
      <c r="L21" s="43">
        <v>14007</v>
      </c>
      <c r="M21" s="42">
        <v>40</v>
      </c>
      <c r="N21" s="42">
        <v>50</v>
      </c>
      <c r="O21" s="42">
        <v>10260</v>
      </c>
      <c r="P21" s="42">
        <v>1500</v>
      </c>
      <c r="Q21" s="44">
        <f t="shared" si="1"/>
        <v>25857</v>
      </c>
      <c r="R21" s="43">
        <f t="shared" si="2"/>
        <v>72073</v>
      </c>
      <c r="S21" s="1"/>
      <c r="T21" s="2"/>
      <c r="W21" s="3">
        <v>20973</v>
      </c>
      <c r="Y21" s="3">
        <v>20973</v>
      </c>
    </row>
    <row r="22" spans="1:39" ht="16.5" customHeight="1">
      <c r="A22" s="82" t="s">
        <v>86</v>
      </c>
      <c r="B22" s="42">
        <v>56030</v>
      </c>
      <c r="C22" s="42">
        <v>7590</v>
      </c>
      <c r="D22" s="42">
        <f>B22+C22</f>
        <v>63620</v>
      </c>
      <c r="E22" s="42">
        <f>D22*0.5</f>
        <v>31810</v>
      </c>
      <c r="F22" s="42">
        <v>1000</v>
      </c>
      <c r="G22" s="42">
        <v>0</v>
      </c>
      <c r="H22" s="42">
        <v>1500</v>
      </c>
      <c r="I22" s="42"/>
      <c r="J22" s="42"/>
      <c r="K22" s="42">
        <f t="shared" si="5"/>
        <v>97930</v>
      </c>
      <c r="L22" s="43">
        <v>14007</v>
      </c>
      <c r="M22" s="42">
        <v>40</v>
      </c>
      <c r="N22" s="42">
        <v>50</v>
      </c>
      <c r="O22" s="42">
        <v>10260</v>
      </c>
      <c r="P22" s="42">
        <v>1500</v>
      </c>
      <c r="Q22" s="44">
        <f t="shared" si="1"/>
        <v>25857</v>
      </c>
      <c r="R22" s="43">
        <f t="shared" si="2"/>
        <v>72073</v>
      </c>
      <c r="S22" s="1"/>
      <c r="T22" s="2"/>
      <c r="W22" s="3">
        <f>SUM(W20:W21)</f>
        <v>654942</v>
      </c>
      <c r="Y22" s="3">
        <f>Y20-Y21</f>
        <v>67813</v>
      </c>
      <c r="AA22" s="3">
        <v>100000</v>
      </c>
      <c r="AC22" s="3">
        <f>SUM(W22:AA22)</f>
        <v>822755</v>
      </c>
    </row>
    <row r="23" spans="1:39" s="7" customFormat="1" ht="22.2">
      <c r="A23" s="82" t="s">
        <v>0</v>
      </c>
      <c r="B23" s="42">
        <f t="shared" ref="B23:R23" si="6">SUM(B11:B22)</f>
        <v>672360</v>
      </c>
      <c r="C23" s="42">
        <f t="shared" si="6"/>
        <v>91080</v>
      </c>
      <c r="D23" s="42">
        <f t="shared" si="6"/>
        <v>763440</v>
      </c>
      <c r="E23" s="42">
        <f t="shared" si="6"/>
        <v>381720</v>
      </c>
      <c r="F23" s="42">
        <f t="shared" si="6"/>
        <v>12000</v>
      </c>
      <c r="G23" s="42">
        <f t="shared" si="6"/>
        <v>0</v>
      </c>
      <c r="H23" s="42">
        <f t="shared" si="6"/>
        <v>18000</v>
      </c>
      <c r="I23" s="42">
        <f t="shared" si="6"/>
        <v>0</v>
      </c>
      <c r="J23" s="42">
        <f t="shared" si="6"/>
        <v>0</v>
      </c>
      <c r="K23" s="42">
        <f t="shared" si="6"/>
        <v>1175160</v>
      </c>
      <c r="L23" s="42">
        <f>SUM(L11:L22)</f>
        <v>168084</v>
      </c>
      <c r="M23" s="42">
        <f t="shared" si="6"/>
        <v>480</v>
      </c>
      <c r="N23" s="42">
        <f t="shared" si="6"/>
        <v>600</v>
      </c>
      <c r="O23" s="42">
        <f t="shared" si="6"/>
        <v>123120</v>
      </c>
      <c r="P23" s="42">
        <f t="shared" si="6"/>
        <v>18000</v>
      </c>
      <c r="Q23" s="42">
        <f t="shared" si="6"/>
        <v>310284</v>
      </c>
      <c r="R23" s="46">
        <f t="shared" si="6"/>
        <v>864876</v>
      </c>
      <c r="S23" s="4">
        <f>K23-Q23</f>
        <v>864876</v>
      </c>
      <c r="T23" s="5" t="s">
        <v>67</v>
      </c>
      <c r="U23" s="6"/>
      <c r="V23" s="6">
        <f>B23+C23+I23</f>
        <v>763440</v>
      </c>
      <c r="W23" s="6">
        <f>I20</f>
        <v>0</v>
      </c>
      <c r="X23" s="6">
        <f>V23-W23</f>
        <v>763440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s="6" customFormat="1" ht="18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5"/>
      <c r="L24" s="67"/>
      <c r="M24" s="64"/>
      <c r="N24" s="64"/>
      <c r="O24" s="64"/>
      <c r="P24" s="64"/>
      <c r="Q24" s="66"/>
      <c r="R24" s="66"/>
      <c r="S24" s="4"/>
      <c r="T24" s="5"/>
    </row>
    <row r="25" spans="1:39" s="6" customFormat="1" ht="7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5"/>
      <c r="L25" s="123" t="s">
        <v>124</v>
      </c>
      <c r="M25" s="124"/>
      <c r="N25" s="124"/>
      <c r="O25" s="124"/>
      <c r="P25" s="124"/>
      <c r="Q25" s="66"/>
      <c r="R25" s="66"/>
      <c r="S25" s="4"/>
      <c r="T25" s="5"/>
    </row>
    <row r="26" spans="1:39" s="6" customFormat="1" ht="18.600000000000001">
      <c r="A26" s="47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16"/>
      <c r="O26" s="56"/>
      <c r="Q26" s="16"/>
      <c r="R26" s="17"/>
      <c r="S26" s="18"/>
      <c r="T26" s="18"/>
    </row>
    <row r="27" spans="1:39" ht="16.2">
      <c r="A27" s="19"/>
      <c r="B27" s="8"/>
      <c r="C27" s="8"/>
      <c r="D27" s="8"/>
      <c r="E27" s="8"/>
      <c r="F27" s="8"/>
      <c r="G27" s="8"/>
      <c r="H27" s="8"/>
      <c r="I27" s="20"/>
      <c r="J27" s="8"/>
      <c r="K27" s="2"/>
      <c r="L27" s="2"/>
      <c r="M27" s="2"/>
      <c r="N27" s="2"/>
      <c r="O27" s="2"/>
      <c r="P27" s="2"/>
      <c r="Q27" s="2"/>
      <c r="R27" s="21"/>
      <c r="S27" s="8"/>
    </row>
    <row r="28" spans="1:39" ht="15">
      <c r="A28" s="1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39" ht="15">
      <c r="A29" s="1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39" ht="15">
      <c r="A30" s="1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39" ht="16.2">
      <c r="A31" s="1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03" t="s">
        <v>35</v>
      </c>
      <c r="N31" s="103"/>
      <c r="O31" s="88"/>
      <c r="R31" s="8"/>
      <c r="S31" s="8"/>
      <c r="T31" s="8"/>
    </row>
    <row r="32" spans="1:39" ht="16.2">
      <c r="A32" s="22"/>
      <c r="B32" s="20"/>
      <c r="C32" s="20"/>
      <c r="D32" s="20"/>
      <c r="E32" s="20"/>
      <c r="F32" s="23" t="s">
        <v>14</v>
      </c>
      <c r="G32" s="24"/>
      <c r="H32" s="24"/>
      <c r="I32" s="2">
        <f>K23</f>
        <v>1175160</v>
      </c>
      <c r="J32" s="20" t="s">
        <v>34</v>
      </c>
      <c r="L32" s="20"/>
      <c r="M32" s="8"/>
      <c r="N32" s="8"/>
      <c r="O32" s="8"/>
      <c r="P32" s="8"/>
      <c r="Q32" s="8"/>
      <c r="R32" s="8"/>
      <c r="S32" s="8"/>
      <c r="T32" s="8"/>
    </row>
    <row r="33" spans="1:20" ht="16.2">
      <c r="A33" s="25"/>
      <c r="B33" s="20"/>
      <c r="C33" s="20"/>
      <c r="D33" s="20"/>
      <c r="E33" s="20"/>
      <c r="F33" s="2" t="s">
        <v>15</v>
      </c>
      <c r="G33" s="20"/>
      <c r="H33" s="20"/>
      <c r="I33" s="20"/>
      <c r="J33" s="20"/>
      <c r="K33" s="20"/>
      <c r="L33" s="20"/>
      <c r="M33" s="8"/>
      <c r="N33" s="8"/>
      <c r="O33" s="8"/>
      <c r="P33" s="8"/>
      <c r="Q33" s="8"/>
      <c r="R33" s="8"/>
      <c r="S33" s="8"/>
      <c r="T33" s="8"/>
    </row>
    <row r="34" spans="1:20" ht="16.2">
      <c r="A34" s="107" t="s">
        <v>54</v>
      </c>
      <c r="B34" s="93"/>
      <c r="C34" s="93"/>
      <c r="D34" s="20"/>
      <c r="E34" s="20"/>
      <c r="F34" s="92" t="s">
        <v>16</v>
      </c>
      <c r="G34" s="93"/>
      <c r="I34" s="20">
        <f>E23</f>
        <v>381720</v>
      </c>
      <c r="J34" s="20" t="s">
        <v>34</v>
      </c>
      <c r="K34" s="20"/>
      <c r="L34" s="20"/>
      <c r="M34" s="8"/>
      <c r="N34" s="8"/>
      <c r="O34" s="8"/>
      <c r="P34" s="8"/>
      <c r="Q34" s="8"/>
      <c r="R34" s="8"/>
      <c r="S34" s="8"/>
      <c r="T34" s="8"/>
    </row>
    <row r="35" spans="1:20" ht="16.2">
      <c r="A35" s="92" t="s">
        <v>23</v>
      </c>
      <c r="B35" s="93"/>
      <c r="C35" s="20">
        <f>L23</f>
        <v>168084</v>
      </c>
      <c r="D35" s="20" t="s">
        <v>34</v>
      </c>
      <c r="E35" s="20"/>
      <c r="F35" s="92" t="s">
        <v>17</v>
      </c>
      <c r="G35" s="93"/>
      <c r="I35" s="20">
        <f>H23</f>
        <v>18000</v>
      </c>
      <c r="J35" s="20" t="s">
        <v>34</v>
      </c>
      <c r="K35" s="20"/>
      <c r="L35" s="20"/>
      <c r="M35" s="8"/>
      <c r="N35" s="8"/>
      <c r="O35" s="8"/>
      <c r="P35" s="8"/>
      <c r="Q35" s="8"/>
      <c r="R35" s="8"/>
      <c r="S35" s="8"/>
      <c r="T35" s="8"/>
    </row>
    <row r="36" spans="1:20" ht="16.2">
      <c r="A36" s="92" t="s">
        <v>24</v>
      </c>
      <c r="B36" s="93"/>
      <c r="C36" s="20">
        <f>N23</f>
        <v>600</v>
      </c>
      <c r="D36" s="20" t="s">
        <v>34</v>
      </c>
      <c r="E36" s="20"/>
      <c r="F36" s="107" t="s">
        <v>59</v>
      </c>
      <c r="G36" s="93"/>
      <c r="I36" s="20" t="e">
        <f>#REF!</f>
        <v>#REF!</v>
      </c>
      <c r="J36" s="20" t="s">
        <v>34</v>
      </c>
      <c r="K36" s="20"/>
      <c r="L36" s="20"/>
      <c r="M36" s="8"/>
      <c r="N36" s="8"/>
      <c r="O36" s="8"/>
      <c r="P36" s="8"/>
      <c r="Q36" s="8"/>
      <c r="R36" s="8"/>
      <c r="S36" s="8"/>
      <c r="T36" s="8"/>
    </row>
    <row r="37" spans="1:20" ht="16.2">
      <c r="A37" s="92" t="s">
        <v>40</v>
      </c>
      <c r="B37" s="93"/>
      <c r="C37" s="20">
        <f>M23</f>
        <v>480</v>
      </c>
      <c r="D37" s="20" t="s">
        <v>34</v>
      </c>
      <c r="E37" s="20"/>
      <c r="F37" s="92" t="s">
        <v>49</v>
      </c>
      <c r="G37" s="93"/>
      <c r="I37" s="20">
        <f>F23</f>
        <v>12000</v>
      </c>
      <c r="J37" s="20" t="s">
        <v>34</v>
      </c>
      <c r="K37" s="20"/>
      <c r="L37" s="20"/>
      <c r="M37" s="8"/>
      <c r="N37" s="8"/>
      <c r="O37" s="8"/>
      <c r="P37" s="8"/>
      <c r="Q37" s="8"/>
      <c r="R37" s="8"/>
      <c r="S37" s="8"/>
      <c r="T37" s="8"/>
    </row>
    <row r="38" spans="1:20" ht="16.2">
      <c r="A38" s="92" t="s">
        <v>38</v>
      </c>
      <c r="B38" s="93"/>
      <c r="C38" s="20"/>
      <c r="D38" s="20" t="s">
        <v>34</v>
      </c>
      <c r="E38" s="20"/>
      <c r="F38" s="26" t="s">
        <v>51</v>
      </c>
      <c r="G38" s="27"/>
      <c r="H38" s="2"/>
      <c r="I38" s="20">
        <f>J23</f>
        <v>0</v>
      </c>
      <c r="J38" s="20"/>
      <c r="K38" s="20"/>
      <c r="L38" s="20"/>
      <c r="M38" s="8"/>
      <c r="N38" s="8"/>
      <c r="O38" s="8"/>
      <c r="P38" s="8"/>
      <c r="Q38" s="8"/>
      <c r="R38" s="8"/>
      <c r="S38" s="8"/>
      <c r="T38" s="8"/>
    </row>
    <row r="39" spans="1:20" ht="16.2">
      <c r="A39" s="92" t="s">
        <v>25</v>
      </c>
      <c r="B39" s="93"/>
      <c r="C39" s="28" t="s">
        <v>13</v>
      </c>
      <c r="D39" s="20" t="s">
        <v>34</v>
      </c>
      <c r="E39" s="20"/>
      <c r="F39" s="20"/>
      <c r="G39" s="20" t="s">
        <v>18</v>
      </c>
      <c r="I39" s="20" t="e">
        <f>SUM(I34:I38)</f>
        <v>#REF!</v>
      </c>
      <c r="J39" s="20" t="s">
        <v>34</v>
      </c>
      <c r="K39" s="20"/>
      <c r="L39" s="20"/>
      <c r="M39" s="8"/>
      <c r="N39" s="8"/>
      <c r="O39" s="8"/>
      <c r="P39" s="8"/>
      <c r="Q39" s="8"/>
      <c r="R39" s="8"/>
      <c r="S39" s="8"/>
      <c r="T39" s="8"/>
    </row>
    <row r="40" spans="1:20" ht="16.2">
      <c r="A40" s="92" t="s">
        <v>26</v>
      </c>
      <c r="B40" s="93"/>
      <c r="C40" s="60" t="s">
        <v>13</v>
      </c>
      <c r="D40" s="20" t="s">
        <v>34</v>
      </c>
      <c r="E40" s="20"/>
      <c r="F40" s="27"/>
      <c r="G40" s="27"/>
      <c r="H40" s="27"/>
      <c r="I40" s="27"/>
      <c r="J40" s="20"/>
      <c r="K40" s="20"/>
      <c r="L40" s="20"/>
      <c r="M40" s="8"/>
      <c r="N40" s="8"/>
      <c r="O40" s="8"/>
      <c r="P40" s="8"/>
      <c r="Q40" s="8"/>
      <c r="R40" s="8"/>
      <c r="S40" s="8"/>
      <c r="T40" s="8"/>
    </row>
    <row r="41" spans="1:20" ht="16.8" thickBot="1">
      <c r="A41" s="105" t="s">
        <v>41</v>
      </c>
      <c r="B41" s="106"/>
      <c r="C41" s="29">
        <v>0</v>
      </c>
      <c r="D41" s="30" t="s">
        <v>34</v>
      </c>
      <c r="E41" s="20"/>
      <c r="F41" s="20"/>
      <c r="G41" s="20"/>
      <c r="H41" s="110" t="s">
        <v>19</v>
      </c>
      <c r="I41" s="111"/>
      <c r="J41" s="31" t="e">
        <f>I39</f>
        <v>#REF!</v>
      </c>
      <c r="K41" s="30" t="s">
        <v>34</v>
      </c>
      <c r="L41" s="20"/>
      <c r="M41" s="8"/>
      <c r="N41" s="8"/>
      <c r="O41" s="8"/>
      <c r="P41" s="8"/>
      <c r="Q41" s="8"/>
      <c r="R41" s="8"/>
      <c r="S41" s="8"/>
      <c r="T41" s="8"/>
    </row>
    <row r="42" spans="1:20" ht="16.2">
      <c r="A42" s="101" t="s">
        <v>27</v>
      </c>
      <c r="B42" s="102"/>
      <c r="C42" s="20">
        <f>SUM(C35:C41)</f>
        <v>169164</v>
      </c>
      <c r="D42" s="20" t="s">
        <v>46</v>
      </c>
      <c r="E42" s="20"/>
      <c r="F42" s="20"/>
      <c r="G42" s="20"/>
      <c r="H42" s="112" t="s">
        <v>20</v>
      </c>
      <c r="I42" s="102"/>
      <c r="J42" s="32" t="e">
        <f>I32-J41</f>
        <v>#REF!</v>
      </c>
      <c r="K42" s="20" t="s">
        <v>34</v>
      </c>
      <c r="L42" s="20"/>
      <c r="M42" s="8"/>
      <c r="N42" s="8"/>
      <c r="O42" s="8"/>
      <c r="P42" s="8"/>
      <c r="Q42" s="8"/>
      <c r="R42" s="8"/>
      <c r="S42" s="8"/>
      <c r="T42" s="8"/>
    </row>
    <row r="43" spans="1:20" ht="16.2">
      <c r="A43" s="52"/>
      <c r="B43" s="53"/>
      <c r="C43" s="20"/>
      <c r="D43" s="20"/>
      <c r="E43" s="20"/>
      <c r="F43" s="20"/>
      <c r="G43" s="20"/>
      <c r="H43" s="59"/>
      <c r="I43" s="53"/>
      <c r="J43" s="32">
        <f>P48</f>
        <v>2222</v>
      </c>
      <c r="K43" s="20"/>
      <c r="L43" s="20"/>
      <c r="M43" s="8"/>
      <c r="N43" s="8"/>
      <c r="O43" s="8"/>
      <c r="P43" s="8"/>
      <c r="Q43" s="8"/>
      <c r="R43" s="8"/>
      <c r="S43" s="8"/>
      <c r="T43" s="8"/>
    </row>
    <row r="44" spans="1:20" ht="16.2">
      <c r="A44" s="52"/>
      <c r="B44" s="53"/>
      <c r="C44" s="20"/>
      <c r="D44" s="20"/>
      <c r="E44" s="20"/>
      <c r="F44" s="20"/>
      <c r="G44" s="20"/>
      <c r="H44" s="59"/>
      <c r="I44" s="53"/>
      <c r="J44" s="32" t="e">
        <f>SUM(J42:J43)</f>
        <v>#REF!</v>
      </c>
      <c r="K44" s="20"/>
      <c r="L44" s="20"/>
      <c r="M44" s="8"/>
      <c r="N44" s="8"/>
      <c r="O44" s="8"/>
      <c r="P44" s="8"/>
      <c r="Q44" s="8"/>
      <c r="R44" s="8"/>
      <c r="S44" s="8"/>
      <c r="T44" s="8"/>
    </row>
    <row r="45" spans="1:20" ht="16.8" thickBot="1">
      <c r="A45" s="33"/>
      <c r="B45" s="20"/>
      <c r="C45" s="20"/>
      <c r="D45" s="20"/>
      <c r="E45" s="20"/>
      <c r="F45" s="20"/>
      <c r="G45" s="20"/>
      <c r="H45" s="110" t="s">
        <v>21</v>
      </c>
      <c r="I45" s="111"/>
      <c r="J45" s="31">
        <v>300000</v>
      </c>
      <c r="K45" s="30" t="s">
        <v>34</v>
      </c>
      <c r="L45" s="20"/>
      <c r="M45" s="8"/>
      <c r="N45" s="8"/>
      <c r="O45" s="8"/>
      <c r="P45" s="8"/>
      <c r="Q45" s="8"/>
      <c r="R45" s="8"/>
      <c r="S45" s="8"/>
      <c r="T45" s="8"/>
    </row>
    <row r="46" spans="1:20" ht="16.2">
      <c r="A46" s="33"/>
      <c r="B46" s="20"/>
      <c r="C46" s="20"/>
      <c r="D46" s="52" t="s">
        <v>29</v>
      </c>
      <c r="E46" s="20"/>
      <c r="F46" s="20"/>
      <c r="G46" s="20"/>
      <c r="H46" s="101" t="s">
        <v>22</v>
      </c>
      <c r="I46" s="102"/>
      <c r="J46" s="34" t="e">
        <f>J44-J45</f>
        <v>#REF!</v>
      </c>
      <c r="K46" s="20" t="s">
        <v>34</v>
      </c>
      <c r="L46" s="20"/>
      <c r="M46" s="8"/>
      <c r="N46" s="8"/>
      <c r="O46" s="8"/>
      <c r="P46" s="8">
        <v>582</v>
      </c>
      <c r="Q46" s="8"/>
      <c r="R46" s="8"/>
      <c r="S46" s="8"/>
      <c r="T46" s="8"/>
    </row>
    <row r="47" spans="1:20" ht="16.2">
      <c r="A47" s="33"/>
      <c r="B47" s="20"/>
      <c r="C47" s="20"/>
      <c r="D47" s="20"/>
      <c r="E47" s="113" t="s">
        <v>71</v>
      </c>
      <c r="F47" s="113"/>
      <c r="G47" s="113"/>
      <c r="H47" s="113"/>
      <c r="I47" s="50"/>
      <c r="J47" s="59">
        <v>5000</v>
      </c>
      <c r="K47" s="20"/>
      <c r="L47" s="20"/>
      <c r="M47" s="8"/>
      <c r="N47" s="8"/>
      <c r="O47" s="8"/>
      <c r="P47" s="8">
        <v>1640</v>
      </c>
      <c r="Q47" s="8"/>
      <c r="R47" s="8"/>
      <c r="S47" s="8"/>
      <c r="T47" s="8"/>
    </row>
    <row r="48" spans="1:20" ht="31.5" customHeight="1">
      <c r="A48" s="33"/>
      <c r="B48" s="20"/>
      <c r="C48" s="20"/>
      <c r="D48" s="20"/>
      <c r="E48" s="49" t="s">
        <v>72</v>
      </c>
      <c r="F48" s="20"/>
      <c r="G48" s="20"/>
      <c r="H48" s="59"/>
      <c r="I48" s="53"/>
      <c r="J48" s="60" t="e">
        <f>0.1*(J46-100000)</f>
        <v>#REF!</v>
      </c>
      <c r="K48" s="20" t="s">
        <v>34</v>
      </c>
      <c r="L48" s="20"/>
      <c r="M48" s="8"/>
      <c r="N48" s="8"/>
      <c r="O48" s="8"/>
      <c r="P48" s="68">
        <f>SUM(P46:P47)</f>
        <v>2222</v>
      </c>
      <c r="Q48" s="8"/>
      <c r="R48" s="8"/>
      <c r="S48" s="8"/>
      <c r="T48" s="8"/>
    </row>
    <row r="49" spans="1:20" ht="16.8" thickBot="1">
      <c r="A49" s="33"/>
      <c r="B49" s="20"/>
      <c r="C49" s="20"/>
      <c r="D49" s="20"/>
      <c r="E49" s="49" t="s">
        <v>37</v>
      </c>
      <c r="F49" s="20"/>
      <c r="G49" s="20"/>
      <c r="H49" s="57"/>
      <c r="I49" s="58"/>
      <c r="J49" s="29" t="s">
        <v>13</v>
      </c>
      <c r="K49" s="30" t="s">
        <v>34</v>
      </c>
      <c r="L49" s="20"/>
      <c r="M49" s="8"/>
      <c r="N49" s="8"/>
      <c r="O49" s="8"/>
      <c r="P49" s="8"/>
      <c r="Q49" s="8"/>
      <c r="R49" s="8"/>
      <c r="S49" s="8"/>
      <c r="T49" s="8"/>
    </row>
    <row r="50" spans="1:20" ht="16.2">
      <c r="A50" s="33"/>
      <c r="B50" s="20"/>
      <c r="C50" s="20"/>
      <c r="D50" s="20"/>
      <c r="E50" s="49"/>
      <c r="F50" s="20"/>
      <c r="G50" s="20"/>
      <c r="H50" s="92" t="s">
        <v>30</v>
      </c>
      <c r="I50" s="93"/>
      <c r="J50" s="59" t="e">
        <f>SUM(J47:J49)</f>
        <v>#REF!</v>
      </c>
      <c r="K50" s="20" t="s">
        <v>34</v>
      </c>
      <c r="L50" s="20"/>
      <c r="M50" s="8"/>
      <c r="N50" s="8"/>
      <c r="O50" s="8"/>
      <c r="P50" s="8"/>
      <c r="Q50" s="8"/>
      <c r="R50" s="8"/>
      <c r="S50" s="8"/>
      <c r="T50" s="8"/>
    </row>
    <row r="51" spans="1:20" ht="16.2">
      <c r="A51" s="33"/>
      <c r="B51" s="20" t="s">
        <v>64</v>
      </c>
      <c r="C51" s="33"/>
      <c r="D51" s="27"/>
      <c r="E51" s="49"/>
      <c r="F51" s="20"/>
      <c r="G51" s="20"/>
      <c r="H51" s="35" t="e">
        <f>J44</f>
        <v>#REF!</v>
      </c>
      <c r="I51" s="36" t="s">
        <v>55</v>
      </c>
      <c r="J51" s="32" t="e">
        <f>H51*0.25</f>
        <v>#REF!</v>
      </c>
      <c r="K51" s="20"/>
      <c r="L51" s="20"/>
      <c r="M51" s="8"/>
      <c r="O51" s="8"/>
      <c r="P51" s="8"/>
      <c r="Q51" s="8"/>
      <c r="R51" s="8"/>
      <c r="S51" s="8"/>
      <c r="T51" s="8"/>
    </row>
    <row r="52" spans="1:20" ht="16.2">
      <c r="A52" s="33"/>
      <c r="B52" s="20"/>
      <c r="C52" s="36" t="s">
        <v>56</v>
      </c>
      <c r="D52" s="20"/>
      <c r="E52" s="35" t="e">
        <f>J51</f>
        <v>#REF!</v>
      </c>
      <c r="F52" s="36" t="s">
        <v>42</v>
      </c>
      <c r="G52" s="20"/>
      <c r="H52" s="49"/>
      <c r="I52" s="50"/>
      <c r="J52" s="59" t="e">
        <f>E52*0.15</f>
        <v>#REF!</v>
      </c>
      <c r="K52" s="20"/>
      <c r="L52" s="20"/>
      <c r="M52" s="8"/>
      <c r="N52" s="8"/>
      <c r="O52" s="8"/>
      <c r="P52" s="8"/>
      <c r="Q52" s="8"/>
      <c r="R52" s="8"/>
      <c r="S52" s="8"/>
      <c r="T52" s="8"/>
    </row>
    <row r="53" spans="1:20" ht="16.2">
      <c r="A53" s="33"/>
      <c r="B53" s="20"/>
      <c r="C53" s="20"/>
      <c r="D53" s="90" t="s">
        <v>28</v>
      </c>
      <c r="E53" s="91"/>
      <c r="F53" s="37">
        <f>C42</f>
        <v>169164</v>
      </c>
      <c r="G53" s="36" t="s">
        <v>42</v>
      </c>
      <c r="H53" s="22"/>
      <c r="I53" s="22"/>
      <c r="J53" s="48">
        <f>F53*0.15</f>
        <v>25374.6</v>
      </c>
      <c r="K53" s="33" t="s">
        <v>34</v>
      </c>
      <c r="L53" s="20"/>
      <c r="M53" s="8"/>
      <c r="N53" s="8"/>
      <c r="O53" s="8"/>
      <c r="P53" s="8"/>
      <c r="Q53" s="8"/>
      <c r="R53" s="8"/>
      <c r="S53" s="8"/>
      <c r="T53" s="8"/>
    </row>
    <row r="54" spans="1:20" ht="16.8" thickBot="1">
      <c r="A54" s="33"/>
      <c r="B54" s="20"/>
      <c r="C54" s="20"/>
      <c r="D54" s="48"/>
      <c r="E54" s="58"/>
      <c r="F54" s="38"/>
      <c r="G54" s="54"/>
      <c r="H54" s="55"/>
      <c r="I54" s="55"/>
      <c r="J54" s="57">
        <f>J53</f>
        <v>25374.6</v>
      </c>
      <c r="K54" s="30"/>
      <c r="L54" s="20"/>
      <c r="M54" s="8"/>
      <c r="N54" s="8"/>
      <c r="O54" s="8"/>
      <c r="P54" s="8"/>
      <c r="Q54" s="8"/>
      <c r="R54" s="8"/>
      <c r="S54" s="8"/>
      <c r="T54" s="8"/>
    </row>
    <row r="55" spans="1:20" ht="16.2">
      <c r="A55" s="33"/>
      <c r="B55" s="20"/>
      <c r="C55" s="20"/>
      <c r="D55" s="20"/>
      <c r="E55" s="27"/>
      <c r="F55" s="50"/>
      <c r="G55" s="108" t="s">
        <v>36</v>
      </c>
      <c r="H55" s="91"/>
      <c r="I55" s="91"/>
      <c r="J55" s="52" t="e">
        <f>J50-J54</f>
        <v>#REF!</v>
      </c>
      <c r="K55" s="20" t="s">
        <v>34</v>
      </c>
      <c r="L55" s="20"/>
      <c r="M55" s="8"/>
      <c r="N55" s="8"/>
      <c r="O55" s="8"/>
      <c r="P55" s="8">
        <v>87</v>
      </c>
      <c r="Q55" s="8"/>
      <c r="R55" s="8"/>
      <c r="S55" s="8"/>
      <c r="T55" s="8"/>
    </row>
    <row r="56" spans="1:20" ht="16.2">
      <c r="A56" s="33"/>
      <c r="B56" s="20"/>
      <c r="C56" s="20"/>
      <c r="D56" s="20"/>
      <c r="E56" s="27"/>
      <c r="F56" s="109" t="s">
        <v>48</v>
      </c>
      <c r="G56" s="109"/>
      <c r="H56" s="109"/>
      <c r="I56" s="109"/>
      <c r="J56" s="40">
        <f>P23</f>
        <v>18000</v>
      </c>
      <c r="K56" s="33" t="s">
        <v>34</v>
      </c>
      <c r="L56" s="27"/>
      <c r="M56" s="8"/>
      <c r="N56" s="8"/>
      <c r="O56" s="8"/>
      <c r="P56" s="8">
        <v>246</v>
      </c>
      <c r="Q56" s="8"/>
      <c r="R56" s="8"/>
      <c r="S56" s="8"/>
      <c r="T56" s="8"/>
    </row>
    <row r="57" spans="1:20" ht="16.2">
      <c r="A57" s="33"/>
      <c r="B57" s="20"/>
      <c r="C57" s="20"/>
      <c r="D57" s="20"/>
      <c r="E57" s="27"/>
      <c r="F57" s="56"/>
      <c r="G57" s="56"/>
      <c r="H57" s="56"/>
      <c r="I57" s="56"/>
      <c r="J57" s="40">
        <f>P57</f>
        <v>333</v>
      </c>
      <c r="K57" s="20"/>
      <c r="L57" s="27"/>
      <c r="M57" s="8"/>
      <c r="N57" s="8"/>
      <c r="O57" s="8"/>
      <c r="P57" s="8">
        <f>SUM(P55:P56)</f>
        <v>333</v>
      </c>
      <c r="Q57" s="8"/>
      <c r="R57" s="8"/>
      <c r="S57" s="8"/>
      <c r="T57" s="8"/>
    </row>
    <row r="58" spans="1:20" ht="16.8" thickBot="1">
      <c r="A58" s="33"/>
      <c r="B58" s="20"/>
      <c r="C58" s="20"/>
      <c r="D58" s="20"/>
      <c r="E58" s="27"/>
      <c r="F58" s="56"/>
      <c r="G58" s="56"/>
      <c r="H58" s="56"/>
      <c r="I58" s="56"/>
      <c r="J58" s="39">
        <f>SUM(J56:J57)</f>
        <v>18333</v>
      </c>
      <c r="K58" s="20"/>
      <c r="L58" s="27"/>
      <c r="M58" s="8"/>
      <c r="N58" s="8"/>
      <c r="O58" s="8"/>
      <c r="P58" s="8"/>
      <c r="Q58" s="8"/>
      <c r="R58" s="8"/>
      <c r="S58" s="8"/>
      <c r="T58" s="8"/>
    </row>
    <row r="59" spans="1:20" ht="16.2">
      <c r="A59" s="33"/>
      <c r="B59" s="20"/>
      <c r="C59" s="20"/>
      <c r="D59" s="20"/>
      <c r="E59" s="20"/>
      <c r="F59" s="20"/>
      <c r="G59" s="104" t="s">
        <v>43</v>
      </c>
      <c r="H59" s="104"/>
      <c r="I59" s="104"/>
      <c r="J59" s="52" t="e">
        <f>J55-J58</f>
        <v>#REF!</v>
      </c>
      <c r="K59" s="20" t="s">
        <v>34</v>
      </c>
      <c r="L59" s="20"/>
      <c r="M59" s="8"/>
      <c r="N59" s="8"/>
      <c r="O59" s="8"/>
      <c r="P59" s="8"/>
      <c r="Q59" s="8"/>
      <c r="R59" s="8"/>
      <c r="S59" s="8"/>
      <c r="T59" s="8"/>
    </row>
    <row r="60" spans="1:20" ht="16.2">
      <c r="A60" s="33"/>
      <c r="B60" s="20"/>
      <c r="C60" s="20"/>
      <c r="D60" s="20"/>
      <c r="E60" s="20"/>
      <c r="F60" s="20"/>
      <c r="G60" s="20"/>
      <c r="H60" s="20"/>
      <c r="I60" s="20"/>
      <c r="J60" s="27"/>
      <c r="K60" s="27"/>
      <c r="L60" s="20"/>
      <c r="M60" s="8"/>
      <c r="N60" s="8"/>
      <c r="O60" s="8"/>
      <c r="P60" s="8"/>
      <c r="Q60" s="8"/>
      <c r="R60" s="8"/>
      <c r="S60" s="8"/>
      <c r="T60" s="8"/>
    </row>
    <row r="61" spans="1:20" ht="13.8">
      <c r="A61" s="18"/>
      <c r="B61" s="8"/>
      <c r="C61" s="8"/>
      <c r="D61" s="8"/>
      <c r="E61" s="8"/>
      <c r="F61" s="8"/>
      <c r="H61" s="8"/>
      <c r="O61" s="8"/>
      <c r="P61" s="8"/>
      <c r="Q61" s="8"/>
      <c r="R61" s="8"/>
      <c r="S61" s="8"/>
      <c r="T61" s="8"/>
    </row>
    <row r="62" spans="1:20" ht="13.8">
      <c r="A62" s="18"/>
      <c r="B62" s="8"/>
      <c r="C62" s="8"/>
      <c r="D62" s="8"/>
      <c r="E62" s="8"/>
      <c r="F62" s="8"/>
      <c r="H62" s="8"/>
      <c r="O62" s="8"/>
      <c r="P62" s="8"/>
      <c r="Q62" s="8"/>
      <c r="R62" s="8"/>
      <c r="S62" s="8"/>
      <c r="T62" s="8"/>
    </row>
    <row r="63" spans="1:20" ht="13.8">
      <c r="A63" s="18"/>
      <c r="B63" s="8"/>
      <c r="C63" s="8"/>
      <c r="D63" s="8"/>
      <c r="E63" s="8"/>
      <c r="F63" s="8"/>
      <c r="H63" s="8"/>
      <c r="O63" s="8"/>
      <c r="P63" s="8"/>
      <c r="Q63" s="8"/>
      <c r="R63" s="8"/>
      <c r="S63" s="8"/>
      <c r="T63" s="8"/>
    </row>
    <row r="64" spans="1:20" ht="16.2">
      <c r="A64" s="18"/>
      <c r="B64" s="8"/>
      <c r="C64" s="8"/>
      <c r="D64" s="8"/>
      <c r="E64" s="8"/>
      <c r="F64" s="8"/>
      <c r="G64" s="8"/>
      <c r="H64" s="8"/>
      <c r="I64" s="2" t="s">
        <v>45</v>
      </c>
      <c r="J64" s="20" t="s">
        <v>52</v>
      </c>
      <c r="K64" s="8"/>
      <c r="M64" s="8"/>
      <c r="O64" s="8"/>
      <c r="P64" s="8"/>
      <c r="Q64" s="8"/>
      <c r="R64" s="8"/>
      <c r="S64" s="8"/>
      <c r="T64" s="8"/>
    </row>
    <row r="65" spans="1:20" ht="16.2">
      <c r="A65" s="18"/>
      <c r="B65" s="8"/>
      <c r="C65" s="8"/>
      <c r="D65" s="8"/>
      <c r="E65" s="8"/>
      <c r="F65" s="8"/>
      <c r="G65" s="8"/>
      <c r="H65" s="8"/>
      <c r="I65" s="20" t="s">
        <v>53</v>
      </c>
      <c r="J65" s="8"/>
      <c r="K65" s="8"/>
      <c r="M65" s="8"/>
      <c r="O65" s="8"/>
      <c r="P65" s="8"/>
      <c r="Q65" s="8"/>
      <c r="R65" s="8"/>
      <c r="S65" s="8"/>
      <c r="T65" s="8"/>
    </row>
    <row r="66" spans="1:20" ht="16.2">
      <c r="A66" s="18"/>
      <c r="B66" s="8"/>
      <c r="C66" s="8"/>
      <c r="D66" s="8"/>
      <c r="E66" s="8"/>
      <c r="F66" s="8"/>
      <c r="G66" s="8"/>
      <c r="H66" s="41" t="s">
        <v>44</v>
      </c>
      <c r="I66" s="2"/>
      <c r="J66" s="8"/>
      <c r="K66" s="8"/>
      <c r="M66" s="8"/>
      <c r="N66" s="8"/>
      <c r="O66" s="8"/>
      <c r="P66" s="8"/>
      <c r="Q66" s="8"/>
      <c r="R66" s="8"/>
      <c r="S66" s="8"/>
      <c r="T66" s="8"/>
    </row>
    <row r="67" spans="1:20" ht="13.8">
      <c r="A67" s="1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3.8">
      <c r="A68" s="1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3.8">
      <c r="A69" s="1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3.8">
      <c r="A70" s="1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3.8">
      <c r="A71" s="1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>
      <c r="A72" s="6"/>
    </row>
    <row r="73" spans="1:20">
      <c r="A73" s="6"/>
    </row>
  </sheetData>
  <mergeCells count="42">
    <mergeCell ref="B8:D8"/>
    <mergeCell ref="R7:R9"/>
    <mergeCell ref="G4:J4"/>
    <mergeCell ref="A40:B40"/>
    <mergeCell ref="B7:K7"/>
    <mergeCell ref="A35:B35"/>
    <mergeCell ref="A36:B36"/>
    <mergeCell ref="K8:K9"/>
    <mergeCell ref="P8:P9"/>
    <mergeCell ref="L7:Q7"/>
    <mergeCell ref="Q8:Q9"/>
    <mergeCell ref="L25:P25"/>
    <mergeCell ref="O8:O9"/>
    <mergeCell ref="G59:I59"/>
    <mergeCell ref="F35:G35"/>
    <mergeCell ref="A41:B41"/>
    <mergeCell ref="A34:C34"/>
    <mergeCell ref="G55:I55"/>
    <mergeCell ref="F36:G36"/>
    <mergeCell ref="F37:G37"/>
    <mergeCell ref="F56:I56"/>
    <mergeCell ref="H45:I45"/>
    <mergeCell ref="H41:I41"/>
    <mergeCell ref="H46:I46"/>
    <mergeCell ref="H42:I42"/>
    <mergeCell ref="E47:H47"/>
    <mergeCell ref="M1:O1"/>
    <mergeCell ref="D1:K1"/>
    <mergeCell ref="D53:E53"/>
    <mergeCell ref="F34:G34"/>
    <mergeCell ref="H50:I50"/>
    <mergeCell ref="A3:D3"/>
    <mergeCell ref="A4:D4"/>
    <mergeCell ref="G5:J5"/>
    <mergeCell ref="A39:B39"/>
    <mergeCell ref="A7:A9"/>
    <mergeCell ref="E8:E9"/>
    <mergeCell ref="A37:B37"/>
    <mergeCell ref="A42:B42"/>
    <mergeCell ref="A38:B38"/>
    <mergeCell ref="M31:O31"/>
    <mergeCell ref="A5:F5"/>
  </mergeCells>
  <phoneticPr fontId="1" type="noConversion"/>
  <printOptions verticalCentered="1"/>
  <pageMargins left="0.75" right="0" top="0.25" bottom="0" header="0" footer="0"/>
  <pageSetup paperSize="9" scale="80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ColWidth="9.109375" defaultRowHeight="13.2"/>
  <cols>
    <col min="1" max="2" width="10.5546875" style="69" customWidth="1"/>
    <col min="3" max="3" width="15.5546875" style="69" customWidth="1"/>
    <col min="4" max="5" width="9.109375" style="69"/>
    <col min="6" max="6" width="17" style="69" customWidth="1"/>
    <col min="7" max="8" width="9.109375" style="69"/>
    <col min="9" max="9" width="11.5546875" style="69" customWidth="1"/>
    <col min="10" max="10" width="9.109375" style="69"/>
    <col min="11" max="11" width="3.88671875" style="69" customWidth="1"/>
    <col min="12" max="16384" width="9.109375" style="69"/>
  </cols>
  <sheetData>
    <row r="1" spans="1:11">
      <c r="B1" s="129" t="s">
        <v>122</v>
      </c>
      <c r="C1" s="130"/>
      <c r="D1" s="130"/>
      <c r="E1" s="130"/>
      <c r="F1" s="131"/>
    </row>
    <row r="3" spans="1:11">
      <c r="A3" s="74"/>
    </row>
    <row r="4" spans="1:11" ht="26.4">
      <c r="B4" s="133" t="s">
        <v>88</v>
      </c>
      <c r="C4" s="70" t="s">
        <v>89</v>
      </c>
      <c r="D4" s="70">
        <v>200000</v>
      </c>
      <c r="F4" s="132" t="s">
        <v>91</v>
      </c>
      <c r="G4" s="132"/>
    </row>
    <row r="5" spans="1:11" ht="12.75" customHeight="1">
      <c r="B5" s="133"/>
      <c r="C5" s="70" t="s">
        <v>90</v>
      </c>
      <c r="D5" s="70">
        <v>100000</v>
      </c>
      <c r="F5" s="70" t="s">
        <v>92</v>
      </c>
      <c r="G5" s="70">
        <v>609068</v>
      </c>
      <c r="I5" s="128" t="s">
        <v>113</v>
      </c>
      <c r="J5" s="128"/>
      <c r="K5" s="128"/>
    </row>
    <row r="6" spans="1:11">
      <c r="B6" s="133"/>
      <c r="C6" s="75" t="s">
        <v>91</v>
      </c>
      <c r="D6" s="70">
        <f>G8</f>
        <v>838405</v>
      </c>
      <c r="F6" s="70" t="s">
        <v>88</v>
      </c>
      <c r="G6" s="70">
        <v>141990</v>
      </c>
      <c r="I6" s="85" t="s">
        <v>114</v>
      </c>
      <c r="J6" s="85">
        <v>300000</v>
      </c>
      <c r="K6" s="126">
        <f>SUM(J6:J13)</f>
        <v>528133</v>
      </c>
    </row>
    <row r="7" spans="1:11">
      <c r="B7" s="133"/>
      <c r="C7" s="70" t="s">
        <v>95</v>
      </c>
      <c r="D7" s="78">
        <f>SUM(D4:D6)</f>
        <v>1138405</v>
      </c>
      <c r="F7" s="70" t="s">
        <v>93</v>
      </c>
      <c r="G7" s="70">
        <v>87347</v>
      </c>
      <c r="I7" s="70" t="s">
        <v>115</v>
      </c>
      <c r="J7" s="70">
        <v>12333</v>
      </c>
      <c r="K7" s="126"/>
    </row>
    <row r="8" spans="1:11">
      <c r="F8" s="71" t="s">
        <v>94</v>
      </c>
      <c r="G8" s="72">
        <f>SUM(G5:G7)</f>
        <v>838405</v>
      </c>
      <c r="I8" s="70" t="s">
        <v>116</v>
      </c>
      <c r="J8" s="70">
        <v>144000</v>
      </c>
      <c r="K8" s="126"/>
    </row>
    <row r="9" spans="1:11">
      <c r="I9" s="70" t="s">
        <v>117</v>
      </c>
      <c r="J9" s="70">
        <v>21000</v>
      </c>
      <c r="K9" s="126"/>
    </row>
    <row r="10" spans="1:11">
      <c r="I10" s="70" t="s">
        <v>118</v>
      </c>
      <c r="J10" s="70">
        <v>7800</v>
      </c>
      <c r="K10" s="126"/>
    </row>
    <row r="11" spans="1:11">
      <c r="A11" s="73" t="s">
        <v>96</v>
      </c>
      <c r="B11" s="78">
        <v>105000</v>
      </c>
      <c r="I11" s="70" t="s">
        <v>119</v>
      </c>
      <c r="J11" s="70">
        <v>8000</v>
      </c>
      <c r="K11" s="126"/>
    </row>
    <row r="12" spans="1:11" ht="15" customHeight="1">
      <c r="A12" s="73" t="s">
        <v>97</v>
      </c>
      <c r="B12" s="78">
        <v>105000</v>
      </c>
      <c r="I12" s="70" t="s">
        <v>120</v>
      </c>
      <c r="J12" s="70">
        <v>15000</v>
      </c>
      <c r="K12" s="126"/>
    </row>
    <row r="13" spans="1:11" ht="26.4">
      <c r="E13" s="73" t="s">
        <v>108</v>
      </c>
      <c r="I13" s="70" t="s">
        <v>121</v>
      </c>
      <c r="J13" s="70">
        <v>20000</v>
      </c>
      <c r="K13" s="127"/>
    </row>
    <row r="14" spans="1:11" ht="15.75" customHeight="1">
      <c r="A14" s="73" t="s">
        <v>99</v>
      </c>
      <c r="F14" s="70" t="s">
        <v>109</v>
      </c>
      <c r="G14" s="70">
        <f>666620+2222</f>
        <v>668842</v>
      </c>
      <c r="I14" s="83" t="s">
        <v>101</v>
      </c>
      <c r="J14" s="84">
        <f>J15-K6</f>
        <v>351121</v>
      </c>
    </row>
    <row r="15" spans="1:11" ht="18" customHeight="1">
      <c r="B15" s="70" t="s">
        <v>98</v>
      </c>
      <c r="C15" s="70">
        <v>215000</v>
      </c>
      <c r="F15" s="70" t="s">
        <v>110</v>
      </c>
      <c r="G15" s="70">
        <v>371616</v>
      </c>
      <c r="I15" s="70" t="s">
        <v>94</v>
      </c>
      <c r="J15" s="70">
        <f>G24</f>
        <v>879254</v>
      </c>
    </row>
    <row r="16" spans="1:11">
      <c r="B16" s="70" t="s">
        <v>100</v>
      </c>
      <c r="C16" s="70">
        <v>250193</v>
      </c>
      <c r="F16" s="70" t="s">
        <v>111</v>
      </c>
      <c r="G16" s="70">
        <f>G7</f>
        <v>87347</v>
      </c>
    </row>
    <row r="17" spans="1:7">
      <c r="B17" s="70" t="s">
        <v>101</v>
      </c>
      <c r="C17" s="70">
        <v>0</v>
      </c>
      <c r="F17" s="73" t="s">
        <v>94</v>
      </c>
      <c r="G17" s="79">
        <f>SUM(G14:G16)</f>
        <v>1127805</v>
      </c>
    </row>
    <row r="18" spans="1:7">
      <c r="B18" s="70"/>
      <c r="C18" s="78">
        <f>SUM(C15:C17)</f>
        <v>465193</v>
      </c>
    </row>
    <row r="21" spans="1:7" ht="26.4">
      <c r="A21" s="79" t="s">
        <v>102</v>
      </c>
    </row>
    <row r="22" spans="1:7">
      <c r="B22" s="70" t="s">
        <v>88</v>
      </c>
      <c r="C22" s="70">
        <f>D7</f>
        <v>1138405</v>
      </c>
      <c r="F22" s="70" t="s">
        <v>108</v>
      </c>
      <c r="G22" s="70">
        <f>G17</f>
        <v>1127805</v>
      </c>
    </row>
    <row r="23" spans="1:7" ht="16.5" customHeight="1">
      <c r="B23" s="70" t="s">
        <v>103</v>
      </c>
      <c r="C23" s="70">
        <f>B11</f>
        <v>105000</v>
      </c>
      <c r="F23" s="70" t="s">
        <v>107</v>
      </c>
      <c r="G23" s="70">
        <f>D30</f>
        <v>248551</v>
      </c>
    </row>
    <row r="24" spans="1:7">
      <c r="B24" s="70" t="s">
        <v>97</v>
      </c>
      <c r="C24" s="70">
        <f>B12</f>
        <v>105000</v>
      </c>
      <c r="F24" s="73" t="s">
        <v>112</v>
      </c>
      <c r="G24" s="81">
        <f>G22-G23</f>
        <v>879254</v>
      </c>
    </row>
    <row r="25" spans="1:7">
      <c r="B25" s="70" t="s">
        <v>99</v>
      </c>
      <c r="C25" s="70">
        <f>C18</f>
        <v>465193</v>
      </c>
    </row>
    <row r="26" spans="1:7">
      <c r="B26" s="76" t="s">
        <v>104</v>
      </c>
      <c r="C26" s="77">
        <f>SUM(C22:C25)</f>
        <v>1813598</v>
      </c>
    </row>
    <row r="28" spans="1:7" ht="12.75" customHeight="1">
      <c r="A28" s="133" t="s">
        <v>106</v>
      </c>
      <c r="B28" s="133"/>
      <c r="C28" s="133"/>
      <c r="D28" s="80">
        <f>C26</f>
        <v>1813598</v>
      </c>
    </row>
    <row r="29" spans="1:7" ht="17.25" customHeight="1">
      <c r="A29" s="133" t="s">
        <v>105</v>
      </c>
      <c r="B29" s="133"/>
      <c r="C29" s="133"/>
      <c r="D29" s="70">
        <v>1565047</v>
      </c>
    </row>
    <row r="30" spans="1:7">
      <c r="A30" s="125" t="s">
        <v>107</v>
      </c>
      <c r="B30" s="125"/>
      <c r="C30" s="125"/>
      <c r="D30" s="81">
        <f>D28-D29</f>
        <v>248551</v>
      </c>
    </row>
  </sheetData>
  <mergeCells count="8">
    <mergeCell ref="A30:C30"/>
    <mergeCell ref="K6:K13"/>
    <mergeCell ref="I5:K5"/>
    <mergeCell ref="B1:F1"/>
    <mergeCell ref="F4:G4"/>
    <mergeCell ref="B4:B7"/>
    <mergeCell ref="A29:C29"/>
    <mergeCell ref="A28:C28"/>
  </mergeCells>
  <phoneticPr fontId="1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salary+tax</vt:lpstr>
      <vt:lpstr>assets</vt:lpstr>
      <vt:lpstr>Sheet3</vt:lpstr>
      <vt:lpstr>'salary+tax'!Print_Area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lastPrinted>2021-11-13T13:21:10Z</cp:lastPrinted>
  <dcterms:created xsi:type="dcterms:W3CDTF">2006-12-31T18:12:32Z</dcterms:created>
  <dcterms:modified xsi:type="dcterms:W3CDTF">2022-11-24T08:47:25Z</dcterms:modified>
</cp:coreProperties>
</file>