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Sheet1" sheetId="8" r:id="rId3"/>
    <sheet name="Sheet2" sheetId="9" r:id="rId4"/>
    <sheet name="Members" sheetId="3" r:id="rId5"/>
    <sheet name="Member_Loads" sheetId="4" r:id="rId6"/>
    <sheet name="Joint_Load" sheetId="5" r:id="rId7"/>
    <sheet name="structure_name" sheetId="6" r:id="rId8"/>
    <sheet name="Parameters Description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AC1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" i="8"/>
  <c r="Y2" i="8"/>
  <c r="N2" i="8"/>
  <c r="M3" i="8"/>
  <c r="U2" i="8"/>
  <c r="Y3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" i="8"/>
  <c r="K2" i="8"/>
  <c r="L3" i="8"/>
  <c r="L2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" i="8"/>
  <c r="T2" i="8"/>
  <c r="U3" i="8"/>
  <c r="U7" i="8"/>
  <c r="V7" i="8" s="1"/>
  <c r="W7" i="8" s="1"/>
  <c r="U11" i="8"/>
  <c r="Y11" i="8" s="1"/>
  <c r="U15" i="8"/>
  <c r="Y15" i="8" s="1"/>
  <c r="U19" i="8"/>
  <c r="V19" i="8" s="1"/>
  <c r="W19" i="8" s="1"/>
  <c r="U4" i="8"/>
  <c r="U5" i="8"/>
  <c r="U8" i="8"/>
  <c r="U9" i="8"/>
  <c r="U12" i="8"/>
  <c r="U13" i="8"/>
  <c r="U16" i="8"/>
  <c r="U17" i="8"/>
  <c r="U20" i="8"/>
  <c r="U21" i="8"/>
  <c r="T3" i="8"/>
  <c r="T22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" i="8"/>
  <c r="H25" i="8"/>
  <c r="G24" i="8"/>
  <c r="F24" i="8"/>
  <c r="F23" i="8"/>
  <c r="H3" i="8"/>
  <c r="I3" i="8" s="1"/>
  <c r="O3" i="8" s="1"/>
  <c r="H4" i="8"/>
  <c r="I4" i="8" s="1"/>
  <c r="O4" i="8" s="1"/>
  <c r="H7" i="8"/>
  <c r="I7" i="8" s="1"/>
  <c r="O7" i="8" s="1"/>
  <c r="H8" i="8"/>
  <c r="I8" i="8" s="1"/>
  <c r="O8" i="8" s="1"/>
  <c r="H11" i="8"/>
  <c r="I11" i="8" s="1"/>
  <c r="O11" i="8" s="1"/>
  <c r="H12" i="8"/>
  <c r="I12" i="8" s="1"/>
  <c r="O12" i="8" s="1"/>
  <c r="H15" i="8"/>
  <c r="I15" i="8" s="1"/>
  <c r="O15" i="8" s="1"/>
  <c r="H16" i="8"/>
  <c r="I16" i="8" s="1"/>
  <c r="O16" i="8" s="1"/>
  <c r="H19" i="8"/>
  <c r="I19" i="8" s="1"/>
  <c r="O19" i="8" s="1"/>
  <c r="H20" i="8"/>
  <c r="I20" i="8" s="1"/>
  <c r="O20" i="8" s="1"/>
  <c r="H2" i="8"/>
  <c r="I2" i="8" s="1"/>
  <c r="O2" i="8" s="1"/>
  <c r="B11" i="8"/>
  <c r="B10" i="8"/>
  <c r="G2" i="8"/>
  <c r="G22" i="8"/>
  <c r="H22" i="8" s="1"/>
  <c r="I22" i="8" s="1"/>
  <c r="O22" i="8" s="1"/>
  <c r="G21" i="8"/>
  <c r="H21" i="8" s="1"/>
  <c r="I21" i="8" s="1"/>
  <c r="O21" i="8" s="1"/>
  <c r="G20" i="8"/>
  <c r="G19" i="8"/>
  <c r="G18" i="8"/>
  <c r="H18" i="8" s="1"/>
  <c r="I18" i="8" s="1"/>
  <c r="O18" i="8" s="1"/>
  <c r="G17" i="8"/>
  <c r="H17" i="8" s="1"/>
  <c r="I17" i="8" s="1"/>
  <c r="O17" i="8" s="1"/>
  <c r="G16" i="8"/>
  <c r="G15" i="8"/>
  <c r="G14" i="8"/>
  <c r="H14" i="8" s="1"/>
  <c r="I14" i="8" s="1"/>
  <c r="O14" i="8" s="1"/>
  <c r="G13" i="8"/>
  <c r="H13" i="8" s="1"/>
  <c r="I13" i="8" s="1"/>
  <c r="O13" i="8" s="1"/>
  <c r="G12" i="8"/>
  <c r="G11" i="8"/>
  <c r="G10" i="8"/>
  <c r="H10" i="8" s="1"/>
  <c r="I10" i="8" s="1"/>
  <c r="O10" i="8" s="1"/>
  <c r="G9" i="8"/>
  <c r="H9" i="8" s="1"/>
  <c r="I9" i="8" s="1"/>
  <c r="O9" i="8" s="1"/>
  <c r="G8" i="8"/>
  <c r="G7" i="8"/>
  <c r="G6" i="8"/>
  <c r="H6" i="8" s="1"/>
  <c r="I6" i="8" s="1"/>
  <c r="O6" i="8" s="1"/>
  <c r="G5" i="8"/>
  <c r="H5" i="8" s="1"/>
  <c r="I5" i="8" s="1"/>
  <c r="O5" i="8" s="1"/>
  <c r="G4" i="8"/>
  <c r="G3" i="8"/>
  <c r="B9" i="8"/>
  <c r="B8" i="8"/>
  <c r="B2" i="8"/>
  <c r="B3" i="8" s="1"/>
  <c r="V20" i="8" l="1"/>
  <c r="W20" i="8" s="1"/>
  <c r="Y20" i="8"/>
  <c r="V12" i="8"/>
  <c r="W12" i="8" s="1"/>
  <c r="Y12" i="8"/>
  <c r="V8" i="8"/>
  <c r="W8" i="8" s="1"/>
  <c r="Y8" i="8"/>
  <c r="V16" i="8"/>
  <c r="W16" i="8" s="1"/>
  <c r="Y16" i="8"/>
  <c r="V4" i="8"/>
  <c r="W4" i="8" s="1"/>
  <c r="Y4" i="8"/>
  <c r="V21" i="8"/>
  <c r="W21" i="8" s="1"/>
  <c r="Y21" i="8"/>
  <c r="Y17" i="8"/>
  <c r="V17" i="8"/>
  <c r="W17" i="8" s="1"/>
  <c r="V13" i="8"/>
  <c r="W13" i="8" s="1"/>
  <c r="Y13" i="8"/>
  <c r="Y9" i="8"/>
  <c r="V9" i="8"/>
  <c r="W9" i="8" s="1"/>
  <c r="V5" i="8"/>
  <c r="W5" i="8" s="1"/>
  <c r="Y5" i="8"/>
  <c r="V15" i="8"/>
  <c r="W15" i="8" s="1"/>
  <c r="V3" i="8"/>
  <c r="W3" i="8" s="1"/>
  <c r="U22" i="8"/>
  <c r="U18" i="8"/>
  <c r="U14" i="8"/>
  <c r="U10" i="8"/>
  <c r="U6" i="8"/>
  <c r="V11" i="8"/>
  <c r="W11" i="8" s="1"/>
  <c r="Y19" i="8"/>
  <c r="Y7" i="8"/>
  <c r="V2" i="8"/>
  <c r="W2" i="8" s="1"/>
  <c r="B6" i="8"/>
  <c r="C6" i="8" s="1"/>
  <c r="B7" i="8"/>
  <c r="C7" i="8" s="1"/>
  <c r="Y10" i="8" l="1"/>
  <c r="V10" i="8"/>
  <c r="W10" i="8" s="1"/>
  <c r="Y18" i="8"/>
  <c r="V18" i="8"/>
  <c r="W18" i="8" s="1"/>
  <c r="Y14" i="8"/>
  <c r="V14" i="8"/>
  <c r="W14" i="8" s="1"/>
  <c r="Y6" i="8"/>
  <c r="V6" i="8"/>
  <c r="W6" i="8" s="1"/>
  <c r="Y22" i="8"/>
  <c r="V22" i="8"/>
  <c r="W22" i="8" s="1"/>
</calcChain>
</file>

<file path=xl/sharedStrings.xml><?xml version="1.0" encoding="utf-8"?>
<sst xmlns="http://schemas.openxmlformats.org/spreadsheetml/2006/main" count="69" uniqueCount="62">
  <si>
    <t>JointNo</t>
  </si>
  <si>
    <t>Marker</t>
  </si>
  <si>
    <t>Xcoordiante</t>
  </si>
  <si>
    <t>Ycoordinate</t>
  </si>
  <si>
    <t>A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</si>
  <si>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</si>
  <si>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</si>
  <si>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</si>
  <si>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</si>
  <si>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</si>
  <si>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</si>
  <si>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</si>
  <si>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</si>
  <si>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</si>
  <si>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</si>
  <si>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</si>
  <si>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</si>
  <si>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</si>
  <si>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</si>
  <si>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</si>
  <si>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</si>
  <si>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</si>
  <si>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</si>
  <si>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</si>
  <si>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</si>
  <si>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</si>
  <si>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</si>
  <si>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</si>
  <si>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</si>
  <si>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</si>
  <si>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</si>
  <si>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</si>
  <si>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</si>
  <si>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</si>
  <si>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</si>
  <si>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</si>
  <si>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</si>
  <si>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7=Trapozoidal Load on Whole panel</t>
  </si>
  <si>
    <t>Trapozoidal Load</t>
  </si>
  <si>
    <t>w2</t>
  </si>
  <si>
    <t>B</t>
  </si>
  <si>
    <t>L</t>
  </si>
  <si>
    <t>L*L</t>
  </si>
  <si>
    <t>L*L/10</t>
  </si>
  <si>
    <t>w1</t>
  </si>
  <si>
    <t>Ma</t>
  </si>
  <si>
    <t>Mb</t>
  </si>
  <si>
    <t>Ra</t>
  </si>
  <si>
    <t>Rb</t>
  </si>
  <si>
    <t>Dist</t>
  </si>
  <si>
    <t>slope</t>
  </si>
  <si>
    <t>y</t>
  </si>
  <si>
    <t>SFD</t>
  </si>
  <si>
    <t>M1</t>
  </si>
  <si>
    <t>M2</t>
  </si>
  <si>
    <t>M3</t>
  </si>
  <si>
    <t>x(feet)</t>
  </si>
  <si>
    <t>c.g(in fraction)</t>
  </si>
  <si>
    <t>Lever Arm</t>
  </si>
  <si>
    <t>M1+M2</t>
  </si>
  <si>
    <t>Lever_Arm(inch)</t>
  </si>
  <si>
    <t>cg(inch)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</si>
</sst>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</c:numCache>
            </c:numRef>
          </c:xVal>
          <c:yVal>
            <c:numRef>
              <c:f>Sheet1!$O$2:$O$22</c:f>
              <c:numCache>
                <c:formatCode>General</c:formatCode>
                <c:ptCount val="21"/>
                <c:pt idx="0">
                  <c:v>64.974000000000004</c:v>
                </c:pt>
                <c:pt idx="1">
                  <c:v>59.850180000000002</c:v>
                </c:pt>
                <c:pt idx="2">
                  <c:v>54.476520000000008</c:v>
                </c:pt>
                <c:pt idx="3">
                  <c:v>48.853020000000001</c:v>
                </c:pt>
                <c:pt idx="4">
                  <c:v>42.979680000000002</c:v>
                </c:pt>
                <c:pt idx="5">
                  <c:v>36.856500000000011</c:v>
                </c:pt>
                <c:pt idx="6">
                  <c:v>30.483480000000007</c:v>
                </c:pt>
                <c:pt idx="7">
                  <c:v>23.860620000000004</c:v>
                </c:pt>
                <c:pt idx="8">
                  <c:v>16.98792000000001</c:v>
                </c:pt>
                <c:pt idx="9">
                  <c:v>9.8653800000000089</c:v>
                </c:pt>
                <c:pt idx="10">
                  <c:v>2.4930000000000021</c:v>
                </c:pt>
                <c:pt idx="11">
                  <c:v>-5.1292200000000037</c:v>
                </c:pt>
                <c:pt idx="12">
                  <c:v>-13.001279999999994</c:v>
                </c:pt>
                <c:pt idx="13">
                  <c:v>-21.123179999999991</c:v>
                </c:pt>
                <c:pt idx="14">
                  <c:v>-29.494919999999993</c:v>
                </c:pt>
                <c:pt idx="15">
                  <c:v>-38.116500000000002</c:v>
                </c:pt>
                <c:pt idx="16">
                  <c:v>-46.987919999999988</c:v>
                </c:pt>
                <c:pt idx="17">
                  <c:v>-56.109179999999995</c:v>
                </c:pt>
                <c:pt idx="18">
                  <c:v>-65.480280000000008</c:v>
                </c:pt>
                <c:pt idx="19">
                  <c:v>-75.101219999999969</c:v>
                </c:pt>
                <c:pt idx="20">
                  <c:v>-84.971999999999994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6-495D-890A-E19FA93CE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40895"/>
        <c:axId val="624840063"/>
      </c:scatterChart>
      <c:valAx>
        <c:axId val="62484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40063"/>
        <c:crosses val="autoZero"/>
        <c:crossBetween val="midCat"/>
      </c:valAx>
      <c:valAx>
        <c:axId val="6248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4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296778</xdr:colOff>
      <xdr:row>31</xdr:row>
      <xdr:rowOff>136361</xdr:rowOff>
    </xdr:from>
    <xdr:to>
      <xdr:col>14</xdr:col>
      <xdr:colOff>601578</xdr:colOff>
      <xdr:row>46</xdr:row>
      <xdr:rowOff>112298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5</v>
      </c>
      <c r="B1" s="3" t="s">
        <v>7</v>
      </c>
      <c r="C1" s="3" t="s">
        <v>6</v>
      </c>
      <c r="D1" s="3" t="s">
        <v>10</v>
      </c>
      <c r="E1" s="3" t="s">
        <v>9</v>
      </c>
      <c r="F1" s="3" t="s">
        <v>8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>
      <selection activeCell="D13" sqref="D13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</row>
    <row r="2" spans="1:7">
      <c r="A2" s="1">
        <v>1</v>
      </c>
      <c r="B2" s="1" t="s">
        <v>4</v>
      </c>
      <c r="C2" s="1">
        <v>0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 t="s">
        <v>40</v>
      </c>
      <c r="C3" s="1">
        <v>120</v>
      </c>
      <c r="D3" s="1">
        <v>0</v>
      </c>
      <c r="E3" s="1">
        <v>1</v>
      </c>
      <c r="F3" s="1">
        <v>1</v>
      </c>
      <c r="G3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U1" zoomScale="205" zoomScaleNormal="205" workbookViewId="0">
      <selection activeCell="AC13" sqref="AC13"/>
    </sheetView>
  </sheetViews>
  <sheetFormatPr defaultRowHeight="14.4"/>
  <cols>
    <col min="11" max="11" width="13.21875" customWidth="1"/>
    <col min="13" max="13" width="11" customWidth="1"/>
    <col min="14" max="14" width="13.77734375" customWidth="1"/>
    <col min="20" max="20" width="8.88671875" style="1"/>
  </cols>
  <sheetData>
    <row r="1" spans="1:29">
      <c r="A1" t="s">
        <v>41</v>
      </c>
      <c r="B1" s="1">
        <v>120</v>
      </c>
      <c r="E1" s="1" t="s">
        <v>49</v>
      </c>
      <c r="F1" s="1"/>
      <c r="G1" s="1" t="s">
        <v>50</v>
      </c>
      <c r="H1" s="1" t="s">
        <v>51</v>
      </c>
      <c r="I1" s="1" t="s">
        <v>15</v>
      </c>
      <c r="J1" s="1" t="s">
        <v>44</v>
      </c>
      <c r="K1" s="1" t="s">
        <v>57</v>
      </c>
      <c r="L1" s="1" t="s">
        <v>61</v>
      </c>
      <c r="M1" s="1" t="s">
        <v>58</v>
      </c>
      <c r="N1" s="1" t="s">
        <v>60</v>
      </c>
      <c r="O1" s="1" t="s">
        <v>52</v>
      </c>
      <c r="P1" s="1" t="s">
        <v>56</v>
      </c>
      <c r="Q1" s="1" t="s">
        <v>47</v>
      </c>
      <c r="R1" s="1" t="s">
        <v>45</v>
      </c>
      <c r="S1" s="1" t="s">
        <v>53</v>
      </c>
      <c r="T1" s="1" t="s">
        <v>54</v>
      </c>
      <c r="U1" s="1" t="s">
        <v>55</v>
      </c>
      <c r="X1" s="1" t="s">
        <v>59</v>
      </c>
    </row>
    <row r="2" spans="1:29">
      <c r="A2" t="s">
        <v>42</v>
      </c>
      <c r="B2" s="1">
        <f>120^2</f>
        <v>14400</v>
      </c>
      <c r="E2" s="1">
        <v>0</v>
      </c>
      <c r="F2" s="1">
        <v>64.974000000000004</v>
      </c>
      <c r="G2" s="1">
        <f>-0.00694</f>
        <v>-6.94E-3</v>
      </c>
      <c r="H2" s="1">
        <f>-0.833+E2*G2</f>
        <v>-0.83299999999999996</v>
      </c>
      <c r="I2" s="1">
        <f>0.5*(-0.8333+H2)*E2</f>
        <v>0</v>
      </c>
      <c r="J2" s="1">
        <v>-0.83299999999999996</v>
      </c>
      <c r="K2" s="1">
        <f>(2*H2+J2)/(3*(H2+J2))</f>
        <v>0.5</v>
      </c>
      <c r="L2" s="1">
        <f>(K2*E2)</f>
        <v>0</v>
      </c>
      <c r="M2" s="1">
        <f>(E2/12)-(L2/12)</f>
        <v>0</v>
      </c>
      <c r="N2" s="1">
        <f>M2*12</f>
        <v>0</v>
      </c>
      <c r="O2" s="1">
        <f>F2+I2</f>
        <v>64.974000000000004</v>
      </c>
      <c r="P2" s="1">
        <f>E2/12</f>
        <v>0</v>
      </c>
      <c r="Q2" s="1">
        <v>64.974000000000004</v>
      </c>
      <c r="R2" s="1">
        <v>116.62</v>
      </c>
      <c r="S2" s="1">
        <f>-R2</f>
        <v>-116.62</v>
      </c>
      <c r="T2" s="1">
        <f>Q2*E2</f>
        <v>0</v>
      </c>
      <c r="U2">
        <f>I2*M2</f>
        <v>0</v>
      </c>
      <c r="V2">
        <f>S2+T2+U2</f>
        <v>-116.62</v>
      </c>
      <c r="W2">
        <f>V2*12</f>
        <v>-1399.44</v>
      </c>
      <c r="X2">
        <f>(S2+T2)*12</f>
        <v>-1399.44</v>
      </c>
      <c r="Y2">
        <f>U2*12</f>
        <v>0</v>
      </c>
      <c r="Z2">
        <f>N2*I2</f>
        <v>0</v>
      </c>
      <c r="AA2">
        <f>Y2-Z2</f>
        <v>0</v>
      </c>
      <c r="AB2">
        <f>V2*12</f>
        <v>-1399.44</v>
      </c>
    </row>
    <row r="3" spans="1:29">
      <c r="A3" t="s">
        <v>43</v>
      </c>
      <c r="B3" s="1">
        <f>B2/10</f>
        <v>1440</v>
      </c>
      <c r="E3" s="1">
        <v>6</v>
      </c>
      <c r="F3" s="1">
        <v>64.974000000000004</v>
      </c>
      <c r="G3" s="1">
        <f t="shared" ref="G3:G22" si="0">-0.00694</f>
        <v>-6.94E-3</v>
      </c>
      <c r="H3" s="1">
        <f t="shared" ref="H3:H22" si="1">-0.833+E3*G3</f>
        <v>-0.87463999999999997</v>
      </c>
      <c r="I3" s="1">
        <f t="shared" ref="I3:I22" si="2">0.5*(-0.8333+H3)*E3</f>
        <v>-5.1238200000000003</v>
      </c>
      <c r="J3" s="1">
        <v>-0.83299999999999996</v>
      </c>
      <c r="K3" s="1">
        <f t="shared" ref="K3:K22" si="3">(2*H3+J3)/(3*(H3+J3))</f>
        <v>0.50406408844955608</v>
      </c>
      <c r="L3" s="1">
        <f>(K3*E3)</f>
        <v>3.0243845306973363</v>
      </c>
      <c r="M3" s="1">
        <f>(E3/12)-(L3/12)</f>
        <v>0.24796795577522196</v>
      </c>
      <c r="N3" s="1">
        <f t="shared" ref="N3:N22" si="4">M3*12</f>
        <v>2.9756154693026637</v>
      </c>
      <c r="O3" s="1">
        <f t="shared" ref="O3:O22" si="5">F3+I3</f>
        <v>59.850180000000002</v>
      </c>
      <c r="P3" s="1">
        <f>E3/12</f>
        <v>0.5</v>
      </c>
      <c r="Q3" s="1">
        <v>64.974000000000004</v>
      </c>
      <c r="R3" s="1">
        <v>116.62</v>
      </c>
      <c r="S3" s="1">
        <f t="shared" ref="S3:S22" si="6">-R3</f>
        <v>-116.62</v>
      </c>
      <c r="T3" s="1">
        <f>Q3*(E3/12)</f>
        <v>32.487000000000002</v>
      </c>
      <c r="U3">
        <f t="shared" ref="U3:U22" si="7">I3*M3</f>
        <v>-1.2705431711601978</v>
      </c>
      <c r="V3">
        <f t="shared" ref="V3:V22" si="8">S3+T3+U3</f>
        <v>-85.403543171160209</v>
      </c>
      <c r="W3">
        <f t="shared" ref="W3:W22" si="9">V3*12</f>
        <v>-1024.8425180539225</v>
      </c>
      <c r="X3">
        <f t="shared" ref="X3:X22" si="10">(S3+T3)*12</f>
        <v>-1009.5960000000001</v>
      </c>
      <c r="Y3">
        <f>U3*12</f>
        <v>-15.246518053922372</v>
      </c>
      <c r="Z3">
        <f t="shared" ref="Z3:Z22" si="11">N3*I3</f>
        <v>-15.246518053922376</v>
      </c>
      <c r="AA3">
        <f t="shared" ref="AA3:AA22" si="12">Y3-Z3</f>
        <v>0</v>
      </c>
      <c r="AB3">
        <f t="shared" ref="AB3:AB22" si="13">V3*12</f>
        <v>-1024.8425180539225</v>
      </c>
    </row>
    <row r="4" spans="1:29">
      <c r="A4" t="s">
        <v>44</v>
      </c>
      <c r="B4" s="1">
        <v>-0.83299999999999996</v>
      </c>
      <c r="E4" s="1">
        <v>12</v>
      </c>
      <c r="F4" s="1">
        <v>64.974000000000004</v>
      </c>
      <c r="G4" s="1">
        <f t="shared" si="0"/>
        <v>-6.94E-3</v>
      </c>
      <c r="H4" s="1">
        <f t="shared" si="1"/>
        <v>-0.91627999999999998</v>
      </c>
      <c r="I4" s="1">
        <f t="shared" si="2"/>
        <v>-10.497479999999999</v>
      </c>
      <c r="J4" s="1">
        <v>-0.83299999999999996</v>
      </c>
      <c r="K4" s="1">
        <f t="shared" si="3"/>
        <v>0.50793469313088813</v>
      </c>
      <c r="L4" s="1">
        <f t="shared" ref="L3:L22" si="14">(K4*E4)</f>
        <v>6.0952163175706575</v>
      </c>
      <c r="M4" s="1">
        <f t="shared" ref="M3:M22" si="15">(E4/12)-(L4/12)</f>
        <v>0.49206530686911187</v>
      </c>
      <c r="N4" s="1">
        <f t="shared" si="4"/>
        <v>5.9047836824293425</v>
      </c>
      <c r="O4" s="1">
        <f t="shared" si="5"/>
        <v>54.476520000000008</v>
      </c>
      <c r="P4" s="1">
        <f>E4/12</f>
        <v>1</v>
      </c>
      <c r="Q4" s="1">
        <v>64.974000000000004</v>
      </c>
      <c r="R4" s="1">
        <v>116.62</v>
      </c>
      <c r="S4" s="1">
        <f t="shared" si="6"/>
        <v>-116.62</v>
      </c>
      <c r="T4" s="1">
        <f>Q4*(E4/12)</f>
        <v>64.974000000000004</v>
      </c>
      <c r="U4">
        <f t="shared" si="7"/>
        <v>-5.1654457175523643</v>
      </c>
      <c r="V4">
        <f t="shared" si="8"/>
        <v>-56.811445717552367</v>
      </c>
      <c r="W4">
        <f t="shared" si="9"/>
        <v>-681.73734861062837</v>
      </c>
      <c r="X4">
        <f t="shared" si="10"/>
        <v>-619.75199999999995</v>
      </c>
      <c r="Y4">
        <f t="shared" ref="Y3:Y22" si="16">U4*12</f>
        <v>-61.985348610628371</v>
      </c>
      <c r="Z4">
        <f t="shared" si="11"/>
        <v>-61.985348610628371</v>
      </c>
      <c r="AA4">
        <f t="shared" si="12"/>
        <v>0</v>
      </c>
      <c r="AB4">
        <f t="shared" si="13"/>
        <v>-681.73734861062837</v>
      </c>
    </row>
    <row r="5" spans="1:29">
      <c r="A5" t="s">
        <v>39</v>
      </c>
      <c r="B5" s="1">
        <v>-1.6659999999999999</v>
      </c>
      <c r="E5" s="1">
        <v>18</v>
      </c>
      <c r="F5" s="1">
        <v>64.974000000000004</v>
      </c>
      <c r="G5" s="1">
        <f t="shared" si="0"/>
        <v>-6.94E-3</v>
      </c>
      <c r="H5" s="1">
        <f t="shared" si="1"/>
        <v>-0.95791999999999999</v>
      </c>
      <c r="I5" s="1">
        <f t="shared" si="2"/>
        <v>-16.120979999999999</v>
      </c>
      <c r="J5" s="1">
        <v>-0.83299999999999996</v>
      </c>
      <c r="K5" s="1">
        <f t="shared" si="3"/>
        <v>0.5116253098965895</v>
      </c>
      <c r="L5" s="1">
        <f t="shared" si="14"/>
        <v>9.2092555781386114</v>
      </c>
      <c r="M5" s="1">
        <f t="shared" si="15"/>
        <v>0.73256203515511575</v>
      </c>
      <c r="N5" s="1">
        <f t="shared" si="4"/>
        <v>8.7907444218613886</v>
      </c>
      <c r="O5" s="1">
        <f t="shared" si="5"/>
        <v>48.853020000000001</v>
      </c>
      <c r="P5" s="1">
        <f>E5/12</f>
        <v>1.5</v>
      </c>
      <c r="Q5" s="1">
        <v>64.974000000000004</v>
      </c>
      <c r="R5" s="1">
        <v>116.62</v>
      </c>
      <c r="S5" s="1">
        <f t="shared" si="6"/>
        <v>-116.62</v>
      </c>
      <c r="T5" s="1">
        <f>Q5*(E5/12)</f>
        <v>97.461000000000013</v>
      </c>
      <c r="U5">
        <f t="shared" si="7"/>
        <v>-11.809617917494917</v>
      </c>
      <c r="V5">
        <f t="shared" si="8"/>
        <v>-30.96861791749491</v>
      </c>
      <c r="W5">
        <f t="shared" si="9"/>
        <v>-371.62341500993892</v>
      </c>
      <c r="X5">
        <f t="shared" si="10"/>
        <v>-229.9079999999999</v>
      </c>
      <c r="Y5">
        <f t="shared" si="16"/>
        <v>-141.71541500993899</v>
      </c>
      <c r="Z5">
        <f t="shared" si="11"/>
        <v>-141.71541500993899</v>
      </c>
      <c r="AA5">
        <f t="shared" si="12"/>
        <v>0</v>
      </c>
      <c r="AB5">
        <f t="shared" si="13"/>
        <v>-371.62341500993892</v>
      </c>
    </row>
    <row r="6" spans="1:29">
      <c r="A6" t="s">
        <v>45</v>
      </c>
      <c r="B6" s="1">
        <f>-((B4/2)+(B5/3))*B3</f>
        <v>1399.44</v>
      </c>
      <c r="C6">
        <f>B6/12</f>
        <v>116.62</v>
      </c>
      <c r="E6" s="1">
        <v>24</v>
      </c>
      <c r="F6" s="1">
        <v>64.974000000000004</v>
      </c>
      <c r="G6" s="1">
        <f t="shared" si="0"/>
        <v>-6.94E-3</v>
      </c>
      <c r="H6" s="1">
        <f t="shared" si="1"/>
        <v>-0.99956</v>
      </c>
      <c r="I6" s="1">
        <f t="shared" si="2"/>
        <v>-21.994320000000002</v>
      </c>
      <c r="J6" s="1">
        <v>-0.83299999999999996</v>
      </c>
      <c r="K6" s="1">
        <f t="shared" si="3"/>
        <v>0.5151482079713624</v>
      </c>
      <c r="L6" s="1">
        <f t="shared" si="14"/>
        <v>12.363556991312699</v>
      </c>
      <c r="M6" s="1">
        <f t="shared" si="15"/>
        <v>0.96970358405727519</v>
      </c>
      <c r="N6" s="1">
        <f t="shared" si="4"/>
        <v>11.636443008687301</v>
      </c>
      <c r="O6" s="1">
        <f t="shared" si="5"/>
        <v>42.979680000000002</v>
      </c>
      <c r="P6" s="1">
        <f>E6/12</f>
        <v>2</v>
      </c>
      <c r="Q6" s="1">
        <v>64.974000000000004</v>
      </c>
      <c r="R6" s="1">
        <v>116.62</v>
      </c>
      <c r="S6" s="1">
        <f t="shared" si="6"/>
        <v>-116.62</v>
      </c>
      <c r="T6" s="1">
        <f>Q6*(E6/12)</f>
        <v>129.94800000000001</v>
      </c>
      <c r="U6">
        <f t="shared" si="7"/>
        <v>-21.327970932902609</v>
      </c>
      <c r="V6">
        <f t="shared" si="8"/>
        <v>-7.9999709329026061</v>
      </c>
      <c r="W6">
        <f t="shared" si="9"/>
        <v>-95.999651194831273</v>
      </c>
      <c r="X6">
        <f t="shared" si="10"/>
        <v>159.93600000000004</v>
      </c>
      <c r="Y6">
        <f t="shared" si="16"/>
        <v>-255.93565119483131</v>
      </c>
      <c r="Z6">
        <f t="shared" si="11"/>
        <v>-255.93565119483131</v>
      </c>
      <c r="AA6">
        <f t="shared" si="12"/>
        <v>0</v>
      </c>
      <c r="AB6">
        <f t="shared" si="13"/>
        <v>-95.999651194831273</v>
      </c>
    </row>
    <row r="7" spans="1:29">
      <c r="A7" t="s">
        <v>46</v>
      </c>
      <c r="B7" s="1">
        <f>((B4/3)+(B5/2))*B3</f>
        <v>-1599.3600000000001</v>
      </c>
      <c r="C7">
        <f>B7/12</f>
        <v>-133.28</v>
      </c>
      <c r="E7" s="6">
        <v>30</v>
      </c>
      <c r="F7" s="6">
        <v>64.974000000000004</v>
      </c>
      <c r="G7" s="6">
        <f t="shared" si="0"/>
        <v>-6.94E-3</v>
      </c>
      <c r="H7" s="6">
        <f t="shared" si="1"/>
        <v>-1.0411999999999999</v>
      </c>
      <c r="I7" s="6">
        <f t="shared" si="2"/>
        <v>-28.117499999999996</v>
      </c>
      <c r="J7" s="6">
        <v>-0.83299999999999996</v>
      </c>
      <c r="K7" s="6">
        <f t="shared" si="3"/>
        <v>0.51851456621491843</v>
      </c>
      <c r="L7" s="1">
        <f t="shared" si="14"/>
        <v>15.555436986447553</v>
      </c>
      <c r="M7" s="1">
        <f t="shared" si="15"/>
        <v>1.2037135844627038</v>
      </c>
      <c r="N7" s="1">
        <f t="shared" si="4"/>
        <v>14.444563013552447</v>
      </c>
      <c r="O7" s="6">
        <f t="shared" si="5"/>
        <v>36.856500000000011</v>
      </c>
      <c r="P7" s="6">
        <f>E7/12</f>
        <v>2.5</v>
      </c>
      <c r="Q7" s="6">
        <v>64.974000000000004</v>
      </c>
      <c r="R7" s="6">
        <v>116.62</v>
      </c>
      <c r="S7" s="6">
        <f t="shared" si="6"/>
        <v>-116.62</v>
      </c>
      <c r="T7" s="6">
        <f>Q7*(E7/12)</f>
        <v>162.435</v>
      </c>
      <c r="U7">
        <f t="shared" si="7"/>
        <v>-33.845416711130071</v>
      </c>
      <c r="V7">
        <f t="shared" si="8"/>
        <v>11.969583288869927</v>
      </c>
      <c r="W7">
        <f t="shared" si="9"/>
        <v>143.63499946643913</v>
      </c>
      <c r="X7">
        <f t="shared" si="10"/>
        <v>549.78</v>
      </c>
      <c r="Y7">
        <f t="shared" si="16"/>
        <v>-406.14500053356085</v>
      </c>
      <c r="Z7">
        <f t="shared" si="11"/>
        <v>-406.14500053356085</v>
      </c>
      <c r="AA7">
        <f t="shared" si="12"/>
        <v>0</v>
      </c>
      <c r="AB7">
        <f t="shared" si="13"/>
        <v>143.63499946643913</v>
      </c>
    </row>
    <row r="8" spans="1:29">
      <c r="A8" t="s">
        <v>47</v>
      </c>
      <c r="B8" s="1">
        <f>-(B1/60)*(21*B4+9*B5)</f>
        <v>64.97399999999999</v>
      </c>
      <c r="E8" s="1">
        <v>36</v>
      </c>
      <c r="F8" s="1">
        <v>64.974000000000004</v>
      </c>
      <c r="G8" s="1">
        <f t="shared" si="0"/>
        <v>-6.94E-3</v>
      </c>
      <c r="H8" s="1">
        <f t="shared" si="1"/>
        <v>-1.08284</v>
      </c>
      <c r="I8" s="1">
        <f t="shared" si="2"/>
        <v>-34.490519999999997</v>
      </c>
      <c r="J8" s="1">
        <v>-0.83299999999999996</v>
      </c>
      <c r="K8" s="1">
        <f t="shared" si="3"/>
        <v>0.52173459161516622</v>
      </c>
      <c r="L8" s="1">
        <f t="shared" si="14"/>
        <v>18.782445298145984</v>
      </c>
      <c r="M8" s="1">
        <f t="shared" si="15"/>
        <v>1.4347962251545014</v>
      </c>
      <c r="N8" s="1">
        <f t="shared" si="4"/>
        <v>17.217554701854016</v>
      </c>
      <c r="O8" s="1">
        <f t="shared" si="5"/>
        <v>30.483480000000007</v>
      </c>
      <c r="P8" s="1">
        <f>E8/12</f>
        <v>3</v>
      </c>
      <c r="Q8" s="1">
        <v>64.974000000000004</v>
      </c>
      <c r="R8" s="1">
        <v>116.62</v>
      </c>
      <c r="S8" s="1">
        <f t="shared" si="6"/>
        <v>-116.62</v>
      </c>
      <c r="T8" s="1">
        <f>Q8*(E8/12)</f>
        <v>194.92200000000003</v>
      </c>
      <c r="U8">
        <f t="shared" si="7"/>
        <v>-49.486867899615831</v>
      </c>
      <c r="V8">
        <f t="shared" si="8"/>
        <v>28.81513210038419</v>
      </c>
      <c r="W8">
        <f t="shared" si="9"/>
        <v>345.78158520461028</v>
      </c>
      <c r="X8">
        <f t="shared" si="10"/>
        <v>939.62400000000025</v>
      </c>
      <c r="Y8">
        <f t="shared" si="16"/>
        <v>-593.84241479538991</v>
      </c>
      <c r="Z8">
        <f t="shared" si="11"/>
        <v>-593.84241479538991</v>
      </c>
      <c r="AA8">
        <f t="shared" si="12"/>
        <v>0</v>
      </c>
      <c r="AB8">
        <f t="shared" si="13"/>
        <v>345.78158520461028</v>
      </c>
    </row>
    <row r="9" spans="1:29">
      <c r="A9" t="s">
        <v>48</v>
      </c>
      <c r="B9" s="1">
        <f>-(B1/60)*(B4*9+B5*21)</f>
        <v>84.965999999999994</v>
      </c>
      <c r="E9" s="1">
        <v>42</v>
      </c>
      <c r="F9" s="1">
        <v>64.974000000000004</v>
      </c>
      <c r="G9" s="1">
        <f t="shared" si="0"/>
        <v>-6.94E-3</v>
      </c>
      <c r="H9" s="1">
        <f t="shared" si="1"/>
        <v>-1.1244799999999999</v>
      </c>
      <c r="I9" s="1">
        <f t="shared" si="2"/>
        <v>-41.113379999999999</v>
      </c>
      <c r="J9" s="1">
        <v>-0.83299999999999996</v>
      </c>
      <c r="K9" s="1">
        <f t="shared" si="3"/>
        <v>0.52481762265770271</v>
      </c>
      <c r="L9" s="1">
        <f t="shared" si="14"/>
        <v>22.042340151623513</v>
      </c>
      <c r="M9" s="1">
        <f t="shared" si="15"/>
        <v>1.6631383206980406</v>
      </c>
      <c r="N9" s="1">
        <f t="shared" si="4"/>
        <v>19.957659848376487</v>
      </c>
      <c r="O9" s="1">
        <f t="shared" si="5"/>
        <v>23.860620000000004</v>
      </c>
      <c r="P9" s="1">
        <f>E9/12</f>
        <v>3.5</v>
      </c>
      <c r="Q9" s="1">
        <v>64.974000000000004</v>
      </c>
      <c r="R9" s="1">
        <v>116.62</v>
      </c>
      <c r="S9" s="1">
        <f t="shared" si="6"/>
        <v>-116.62</v>
      </c>
      <c r="T9" s="1">
        <f>Q9*(E9/12)</f>
        <v>227.40900000000002</v>
      </c>
      <c r="U9">
        <f t="shared" si="7"/>
        <v>-68.377237771420411</v>
      </c>
      <c r="V9">
        <f t="shared" si="8"/>
        <v>42.411762228579605</v>
      </c>
      <c r="W9">
        <f t="shared" si="9"/>
        <v>508.94114674295525</v>
      </c>
      <c r="X9">
        <f t="shared" si="10"/>
        <v>1329.4680000000003</v>
      </c>
      <c r="Y9">
        <f t="shared" si="16"/>
        <v>-820.52685325704488</v>
      </c>
      <c r="Z9">
        <f t="shared" si="11"/>
        <v>-820.52685325704488</v>
      </c>
      <c r="AA9">
        <f t="shared" si="12"/>
        <v>0</v>
      </c>
      <c r="AB9">
        <f t="shared" si="13"/>
        <v>508.94114674295525</v>
      </c>
    </row>
    <row r="10" spans="1:29">
      <c r="A10" t="s">
        <v>50</v>
      </c>
      <c r="B10">
        <f>(B5-B4)/B1</f>
        <v>-6.9416666666666663E-3</v>
      </c>
      <c r="E10" s="1">
        <v>48</v>
      </c>
      <c r="F10" s="1">
        <v>64.974000000000004</v>
      </c>
      <c r="G10" s="1">
        <f t="shared" si="0"/>
        <v>-6.94E-3</v>
      </c>
      <c r="H10" s="1">
        <f t="shared" si="1"/>
        <v>-1.1661199999999998</v>
      </c>
      <c r="I10" s="1">
        <f t="shared" si="2"/>
        <v>-47.986079999999994</v>
      </c>
      <c r="J10" s="1">
        <v>-0.83299999999999996</v>
      </c>
      <c r="K10" s="1">
        <f t="shared" si="3"/>
        <v>0.52777221977670175</v>
      </c>
      <c r="L10" s="1">
        <f t="shared" si="14"/>
        <v>25.333066549281682</v>
      </c>
      <c r="M10" s="1">
        <f t="shared" si="15"/>
        <v>1.888911120893193</v>
      </c>
      <c r="N10" s="1">
        <f t="shared" si="4"/>
        <v>22.666933450718318</v>
      </c>
      <c r="O10" s="1">
        <f t="shared" si="5"/>
        <v>16.98792000000001</v>
      </c>
      <c r="P10" s="1">
        <f>E10/12</f>
        <v>4</v>
      </c>
      <c r="Q10" s="1">
        <v>64.974000000000004</v>
      </c>
      <c r="R10" s="1">
        <v>116.62</v>
      </c>
      <c r="S10" s="1">
        <f t="shared" si="6"/>
        <v>-116.62</v>
      </c>
      <c r="T10" s="1">
        <f>Q10*(E10/12)</f>
        <v>259.89600000000002</v>
      </c>
      <c r="U10">
        <f t="shared" si="7"/>
        <v>-90.641440160070417</v>
      </c>
      <c r="V10">
        <f t="shared" si="8"/>
        <v>52.634559839929594</v>
      </c>
      <c r="W10">
        <f t="shared" si="9"/>
        <v>631.61471807915518</v>
      </c>
      <c r="X10">
        <f t="shared" si="10"/>
        <v>1719.3120000000001</v>
      </c>
      <c r="Y10">
        <f t="shared" si="16"/>
        <v>-1087.6972819208449</v>
      </c>
      <c r="Z10">
        <f t="shared" si="11"/>
        <v>-1087.6972819208452</v>
      </c>
      <c r="AA10">
        <f t="shared" si="12"/>
        <v>0</v>
      </c>
      <c r="AB10">
        <f t="shared" si="13"/>
        <v>631.61471807915518</v>
      </c>
    </row>
    <row r="11" spans="1:29">
      <c r="B11">
        <f>B10*B1</f>
        <v>-0.83299999999999996</v>
      </c>
      <c r="E11" s="1">
        <v>54</v>
      </c>
      <c r="F11" s="1">
        <v>64.974000000000004</v>
      </c>
      <c r="G11" s="1">
        <f t="shared" si="0"/>
        <v>-6.94E-3</v>
      </c>
      <c r="H11" s="1">
        <f t="shared" si="1"/>
        <v>-1.2077599999999999</v>
      </c>
      <c r="I11" s="1">
        <f t="shared" si="2"/>
        <v>-55.108619999999995</v>
      </c>
      <c r="J11" s="1">
        <v>-0.83299999999999996</v>
      </c>
      <c r="K11" s="1">
        <f t="shared" si="3"/>
        <v>0.53060624473235474</v>
      </c>
      <c r="L11" s="1">
        <f t="shared" si="14"/>
        <v>28.652737215547155</v>
      </c>
      <c r="M11" s="1">
        <f t="shared" si="15"/>
        <v>2.1122718987044036</v>
      </c>
      <c r="N11" s="1">
        <f t="shared" si="4"/>
        <v>25.347262784452845</v>
      </c>
      <c r="O11" s="1">
        <f t="shared" si="5"/>
        <v>9.8653800000000089</v>
      </c>
      <c r="P11" s="1">
        <f>E11/12</f>
        <v>4.5</v>
      </c>
      <c r="Q11" s="1">
        <v>64.974000000000004</v>
      </c>
      <c r="R11" s="1">
        <v>116.62</v>
      </c>
      <c r="S11" s="1">
        <f t="shared" si="6"/>
        <v>-116.62</v>
      </c>
      <c r="T11" s="1">
        <f>Q11*(E11/12)</f>
        <v>292.38300000000004</v>
      </c>
      <c r="U11">
        <f t="shared" si="7"/>
        <v>-116.40438940237945</v>
      </c>
      <c r="V11">
        <f t="shared" si="8"/>
        <v>59.358610597620583</v>
      </c>
      <c r="W11">
        <f t="shared" si="9"/>
        <v>712.30332717144699</v>
      </c>
      <c r="X11">
        <f t="shared" si="10"/>
        <v>2109.1560000000004</v>
      </c>
      <c r="Y11">
        <f t="shared" si="16"/>
        <v>-1396.8526728285533</v>
      </c>
      <c r="Z11">
        <f t="shared" si="11"/>
        <v>-1396.8526728285535</v>
      </c>
      <c r="AA11">
        <f t="shared" si="12"/>
        <v>0</v>
      </c>
      <c r="AB11">
        <f t="shared" si="13"/>
        <v>712.30332717144699</v>
      </c>
    </row>
    <row r="12" spans="1:29">
      <c r="E12" s="6">
        <v>60</v>
      </c>
      <c r="F12" s="6">
        <v>64.974000000000004</v>
      </c>
      <c r="G12" s="6">
        <f t="shared" si="0"/>
        <v>-6.94E-3</v>
      </c>
      <c r="H12" s="6">
        <f t="shared" si="1"/>
        <v>-1.2494000000000001</v>
      </c>
      <c r="I12" s="6">
        <f t="shared" si="2"/>
        <v>-62.481000000000002</v>
      </c>
      <c r="J12" s="6">
        <v>-0.83299999999999996</v>
      </c>
      <c r="K12" s="6">
        <f t="shared" si="3"/>
        <v>0.53332693046484836</v>
      </c>
      <c r="L12" s="6">
        <f t="shared" si="14"/>
        <v>31.999615827890903</v>
      </c>
      <c r="M12" s="6">
        <f t="shared" si="15"/>
        <v>2.3333653476757581</v>
      </c>
      <c r="N12" s="6">
        <f t="shared" si="4"/>
        <v>28.000384172109097</v>
      </c>
      <c r="O12" s="6">
        <f t="shared" si="5"/>
        <v>2.4930000000000021</v>
      </c>
      <c r="P12" s="6">
        <f>E12/12</f>
        <v>5</v>
      </c>
      <c r="Q12" s="6">
        <v>64.974000000000004</v>
      </c>
      <c r="R12" s="6">
        <v>116.62</v>
      </c>
      <c r="S12" s="6">
        <f t="shared" si="6"/>
        <v>-116.62</v>
      </c>
      <c r="T12" s="6">
        <f>Q12*(E12/12)</f>
        <v>324.87</v>
      </c>
      <c r="U12" s="7">
        <f t="shared" si="7"/>
        <v>-145.79100028812906</v>
      </c>
      <c r="V12" s="7">
        <f t="shared" si="8"/>
        <v>62.458999711870945</v>
      </c>
      <c r="W12" s="7">
        <f t="shared" si="9"/>
        <v>749.50799654245134</v>
      </c>
      <c r="X12" s="7">
        <f t="shared" si="10"/>
        <v>2499</v>
      </c>
      <c r="Y12" s="7">
        <f t="shared" si="16"/>
        <v>-1749.4920034575487</v>
      </c>
      <c r="Z12" s="7">
        <f t="shared" si="11"/>
        <v>-1749.4920034575484</v>
      </c>
      <c r="AA12" s="7">
        <f t="shared" si="12"/>
        <v>0</v>
      </c>
      <c r="AB12" s="7">
        <f t="shared" si="13"/>
        <v>749.50799654245134</v>
      </c>
      <c r="AC12">
        <f>750/12</f>
        <v>62.5</v>
      </c>
    </row>
    <row r="13" spans="1:29">
      <c r="E13" s="1">
        <v>66</v>
      </c>
      <c r="F13" s="1">
        <v>64.974000000000004</v>
      </c>
      <c r="G13" s="1">
        <f t="shared" si="0"/>
        <v>-6.94E-3</v>
      </c>
      <c r="H13" s="1">
        <f t="shared" si="1"/>
        <v>-1.29104</v>
      </c>
      <c r="I13" s="1">
        <f t="shared" si="2"/>
        <v>-70.103220000000007</v>
      </c>
      <c r="J13" s="1">
        <v>-0.83299999999999996</v>
      </c>
      <c r="K13" s="1">
        <f t="shared" si="3"/>
        <v>0.53594094273177528</v>
      </c>
      <c r="L13" s="1">
        <f t="shared" si="14"/>
        <v>35.372102220297165</v>
      </c>
      <c r="M13" s="1">
        <f t="shared" si="15"/>
        <v>2.5523248149752362</v>
      </c>
      <c r="N13" s="1">
        <f t="shared" si="4"/>
        <v>30.627897779702835</v>
      </c>
      <c r="O13" s="1">
        <f t="shared" si="5"/>
        <v>-5.1292200000000037</v>
      </c>
      <c r="P13" s="1">
        <f>E13/12</f>
        <v>5.5</v>
      </c>
      <c r="Q13" s="1">
        <v>64.974000000000004</v>
      </c>
      <c r="R13" s="1">
        <v>116.62</v>
      </c>
      <c r="S13" s="1">
        <f t="shared" si="6"/>
        <v>-116.62</v>
      </c>
      <c r="T13" s="1">
        <f>Q13*(E13/12)</f>
        <v>357.35700000000003</v>
      </c>
      <c r="U13">
        <f t="shared" si="7"/>
        <v>-178.92618801566829</v>
      </c>
      <c r="V13">
        <f t="shared" si="8"/>
        <v>61.810811984331735</v>
      </c>
      <c r="W13">
        <f t="shared" si="9"/>
        <v>741.72974381198082</v>
      </c>
      <c r="X13">
        <f t="shared" si="10"/>
        <v>2888.8440000000001</v>
      </c>
      <c r="Y13">
        <f t="shared" si="16"/>
        <v>-2147.1142561880197</v>
      </c>
      <c r="Z13">
        <f t="shared" si="11"/>
        <v>-2147.1142561880197</v>
      </c>
      <c r="AA13">
        <f t="shared" si="12"/>
        <v>0</v>
      </c>
      <c r="AB13">
        <f t="shared" si="13"/>
        <v>741.72974381198082</v>
      </c>
    </row>
    <row r="14" spans="1:29">
      <c r="E14" s="1">
        <v>72</v>
      </c>
      <c r="F14" s="1">
        <v>64.974000000000004</v>
      </c>
      <c r="G14" s="1">
        <f t="shared" si="0"/>
        <v>-6.94E-3</v>
      </c>
      <c r="H14" s="1">
        <f t="shared" si="1"/>
        <v>-1.3326799999999999</v>
      </c>
      <c r="I14" s="1">
        <f t="shared" si="2"/>
        <v>-77.975279999999998</v>
      </c>
      <c r="J14" s="1">
        <v>-0.83299999999999996</v>
      </c>
      <c r="K14" s="1">
        <f t="shared" si="3"/>
        <v>0.5384544346348491</v>
      </c>
      <c r="L14" s="1">
        <f t="shared" si="14"/>
        <v>38.768719293709133</v>
      </c>
      <c r="M14" s="1">
        <f t="shared" si="15"/>
        <v>2.7692733921909056</v>
      </c>
      <c r="N14" s="1">
        <f t="shared" si="4"/>
        <v>33.231280706290867</v>
      </c>
      <c r="O14" s="1">
        <f t="shared" si="5"/>
        <v>-13.001279999999994</v>
      </c>
      <c r="P14" s="1">
        <f>E14/12</f>
        <v>6</v>
      </c>
      <c r="Q14" s="1">
        <v>64.974000000000004</v>
      </c>
      <c r="R14" s="1">
        <v>116.62</v>
      </c>
      <c r="S14" s="1">
        <f t="shared" si="6"/>
        <v>-116.62</v>
      </c>
      <c r="T14" s="1">
        <f>Q14*(E14/12)</f>
        <v>389.84400000000005</v>
      </c>
      <c r="U14">
        <f t="shared" si="7"/>
        <v>-215.93486815263569</v>
      </c>
      <c r="V14">
        <f t="shared" si="8"/>
        <v>57.289131847364359</v>
      </c>
      <c r="W14">
        <f t="shared" si="9"/>
        <v>687.46958216837231</v>
      </c>
      <c r="X14">
        <f t="shared" si="10"/>
        <v>3278.6880000000006</v>
      </c>
      <c r="Y14">
        <f t="shared" si="16"/>
        <v>-2591.2184178316284</v>
      </c>
      <c r="Z14">
        <f t="shared" si="11"/>
        <v>-2591.2184178316279</v>
      </c>
      <c r="AA14">
        <f t="shared" si="12"/>
        <v>0</v>
      </c>
      <c r="AB14">
        <f t="shared" si="13"/>
        <v>687.46958216837231</v>
      </c>
    </row>
    <row r="15" spans="1:29">
      <c r="E15" s="1">
        <v>78</v>
      </c>
      <c r="F15" s="1">
        <v>64.974000000000004</v>
      </c>
      <c r="G15" s="1">
        <f t="shared" si="0"/>
        <v>-6.94E-3</v>
      </c>
      <c r="H15" s="1">
        <f t="shared" si="1"/>
        <v>-1.37432</v>
      </c>
      <c r="I15" s="1">
        <f t="shared" si="2"/>
        <v>-86.097179999999994</v>
      </c>
      <c r="J15" s="1">
        <v>-0.83299999999999996</v>
      </c>
      <c r="K15" s="1">
        <f t="shared" si="3"/>
        <v>0.54087309497490166</v>
      </c>
      <c r="L15" s="1">
        <f t="shared" si="14"/>
        <v>42.188101408042328</v>
      </c>
      <c r="M15" s="1">
        <f t="shared" si="15"/>
        <v>2.9843248826631394</v>
      </c>
      <c r="N15" s="1">
        <f t="shared" si="4"/>
        <v>35.811898591957672</v>
      </c>
      <c r="O15" s="1">
        <f t="shared" si="5"/>
        <v>-21.123179999999991</v>
      </c>
      <c r="P15" s="1">
        <f>E15/12</f>
        <v>6.5</v>
      </c>
      <c r="Q15" s="1">
        <v>64.974000000000004</v>
      </c>
      <c r="R15" s="1">
        <v>116.62</v>
      </c>
      <c r="S15" s="1">
        <f t="shared" si="6"/>
        <v>-116.62</v>
      </c>
      <c r="T15" s="1">
        <f>Q15*(E15/12)</f>
        <v>422.33100000000002</v>
      </c>
      <c r="U15">
        <f t="shared" si="7"/>
        <v>-256.94195660112717</v>
      </c>
      <c r="V15">
        <f t="shared" si="8"/>
        <v>48.769043398872839</v>
      </c>
      <c r="W15">
        <f t="shared" si="9"/>
        <v>585.22852078647406</v>
      </c>
      <c r="X15">
        <f t="shared" si="10"/>
        <v>3668.5320000000002</v>
      </c>
      <c r="Y15">
        <f t="shared" si="16"/>
        <v>-3083.3034792135259</v>
      </c>
      <c r="Z15">
        <f t="shared" si="11"/>
        <v>-3083.3034792135259</v>
      </c>
      <c r="AA15">
        <f t="shared" si="12"/>
        <v>0</v>
      </c>
      <c r="AB15">
        <f t="shared" si="13"/>
        <v>585.22852078647406</v>
      </c>
    </row>
    <row r="16" spans="1:29">
      <c r="E16" s="1">
        <v>84</v>
      </c>
      <c r="F16" s="1">
        <v>64.974000000000004</v>
      </c>
      <c r="G16" s="1">
        <f t="shared" si="0"/>
        <v>-6.94E-3</v>
      </c>
      <c r="H16" s="1">
        <f t="shared" si="1"/>
        <v>-1.4159600000000001</v>
      </c>
      <c r="I16" s="1">
        <f t="shared" si="2"/>
        <v>-94.468919999999997</v>
      </c>
      <c r="J16" s="1">
        <v>-0.83299999999999996</v>
      </c>
      <c r="K16" s="1">
        <f t="shared" si="3"/>
        <v>0.54320219123505975</v>
      </c>
      <c r="L16" s="1">
        <f t="shared" si="14"/>
        <v>45.628984063745023</v>
      </c>
      <c r="M16" s="1">
        <f t="shared" si="15"/>
        <v>3.1975846613545813</v>
      </c>
      <c r="N16" s="1">
        <f t="shared" si="4"/>
        <v>38.371015936254977</v>
      </c>
      <c r="O16" s="1">
        <f t="shared" si="5"/>
        <v>-29.494919999999993</v>
      </c>
      <c r="P16" s="1">
        <f>E16/12</f>
        <v>7</v>
      </c>
      <c r="Q16" s="1">
        <v>64.974000000000004</v>
      </c>
      <c r="R16" s="1">
        <v>116.62</v>
      </c>
      <c r="S16" s="1">
        <f t="shared" si="6"/>
        <v>-116.62</v>
      </c>
      <c r="T16" s="1">
        <f>Q16*(E16/12)</f>
        <v>454.81800000000004</v>
      </c>
      <c r="U16">
        <f t="shared" si="7"/>
        <v>-302.07236956673302</v>
      </c>
      <c r="V16">
        <f t="shared" si="8"/>
        <v>36.12563043326702</v>
      </c>
      <c r="W16">
        <f t="shared" si="9"/>
        <v>433.50756519920424</v>
      </c>
      <c r="X16">
        <f t="shared" si="10"/>
        <v>4058.3760000000002</v>
      </c>
      <c r="Y16">
        <f t="shared" si="16"/>
        <v>-3624.8684348007964</v>
      </c>
      <c r="Z16">
        <f t="shared" si="11"/>
        <v>-3624.8684348007964</v>
      </c>
      <c r="AA16">
        <f t="shared" si="12"/>
        <v>0</v>
      </c>
      <c r="AB16">
        <f t="shared" si="13"/>
        <v>433.50756519920424</v>
      </c>
    </row>
    <row r="17" spans="5:28">
      <c r="E17" s="6">
        <v>90</v>
      </c>
      <c r="F17" s="6">
        <v>64.974000000000004</v>
      </c>
      <c r="G17" s="6">
        <f t="shared" si="0"/>
        <v>-6.94E-3</v>
      </c>
      <c r="H17" s="6">
        <f t="shared" si="1"/>
        <v>-1.4576</v>
      </c>
      <c r="I17" s="6">
        <f t="shared" si="2"/>
        <v>-103.09050000000001</v>
      </c>
      <c r="J17" s="6">
        <v>-0.83299999999999996</v>
      </c>
      <c r="K17" s="6">
        <f t="shared" si="3"/>
        <v>0.54544660787566568</v>
      </c>
      <c r="L17" s="1">
        <f t="shared" si="14"/>
        <v>49.090194708809911</v>
      </c>
      <c r="M17" s="1">
        <f t="shared" si="15"/>
        <v>3.4091504409325077</v>
      </c>
      <c r="N17" s="1">
        <f t="shared" si="4"/>
        <v>40.909805291190096</v>
      </c>
      <c r="O17" s="6">
        <f t="shared" si="5"/>
        <v>-38.116500000000002</v>
      </c>
      <c r="P17" s="6">
        <f>E17/12</f>
        <v>7.5</v>
      </c>
      <c r="Q17" s="6">
        <v>64.974000000000004</v>
      </c>
      <c r="R17" s="6">
        <v>116.62</v>
      </c>
      <c r="S17" s="6">
        <f t="shared" si="6"/>
        <v>-116.62</v>
      </c>
      <c r="T17" s="6">
        <f>Q17*(E17/12)</f>
        <v>487.30500000000001</v>
      </c>
      <c r="U17" s="7">
        <f t="shared" si="7"/>
        <v>-351.45102353095268</v>
      </c>
      <c r="V17" s="7">
        <f t="shared" si="8"/>
        <v>19.23397646904732</v>
      </c>
      <c r="W17">
        <f t="shared" si="9"/>
        <v>230.80771762856784</v>
      </c>
      <c r="X17">
        <f t="shared" si="10"/>
        <v>4448.22</v>
      </c>
      <c r="Y17">
        <f t="shared" si="16"/>
        <v>-4217.4122823714324</v>
      </c>
      <c r="Z17">
        <f t="shared" si="11"/>
        <v>-4217.4122823714333</v>
      </c>
      <c r="AA17">
        <f t="shared" si="12"/>
        <v>0</v>
      </c>
      <c r="AB17">
        <f t="shared" si="13"/>
        <v>230.80771762856784</v>
      </c>
    </row>
    <row r="18" spans="5:28">
      <c r="E18" s="1">
        <v>96</v>
      </c>
      <c r="F18" s="1">
        <v>64.974000000000004</v>
      </c>
      <c r="G18" s="1">
        <f t="shared" si="0"/>
        <v>-6.94E-3</v>
      </c>
      <c r="H18" s="1">
        <f t="shared" si="1"/>
        <v>-1.4992399999999999</v>
      </c>
      <c r="I18" s="1">
        <f t="shared" si="2"/>
        <v>-111.96191999999999</v>
      </c>
      <c r="J18" s="1">
        <v>-0.83299999999999996</v>
      </c>
      <c r="K18" s="1">
        <f t="shared" si="3"/>
        <v>0.54761088052687557</v>
      </c>
      <c r="L18" s="1">
        <f t="shared" si="14"/>
        <v>52.570644530580054</v>
      </c>
      <c r="M18" s="1">
        <f t="shared" si="15"/>
        <v>3.6191129557849955</v>
      </c>
      <c r="N18" s="1">
        <f t="shared" si="4"/>
        <v>43.429355469419946</v>
      </c>
      <c r="O18" s="1">
        <f t="shared" si="5"/>
        <v>-46.987919999999988</v>
      </c>
      <c r="P18" s="1">
        <f>E18/12</f>
        <v>8</v>
      </c>
      <c r="Q18" s="1">
        <v>64.974000000000004</v>
      </c>
      <c r="R18" s="1">
        <v>116.62</v>
      </c>
      <c r="S18" s="1">
        <f t="shared" si="6"/>
        <v>-116.62</v>
      </c>
      <c r="T18" s="1">
        <f>Q18*(E18/12)</f>
        <v>519.79200000000003</v>
      </c>
      <c r="U18">
        <f t="shared" si="7"/>
        <v>-405.2028352265632</v>
      </c>
      <c r="V18">
        <f t="shared" si="8"/>
        <v>-2.0308352265631697</v>
      </c>
      <c r="W18">
        <f t="shared" si="9"/>
        <v>-24.370022718758037</v>
      </c>
      <c r="X18">
        <f t="shared" si="10"/>
        <v>4838.0640000000003</v>
      </c>
      <c r="Y18">
        <f t="shared" si="16"/>
        <v>-4862.4340227187586</v>
      </c>
      <c r="Z18">
        <f t="shared" si="11"/>
        <v>-4862.4340227187577</v>
      </c>
      <c r="AA18">
        <f t="shared" si="12"/>
        <v>0</v>
      </c>
      <c r="AB18">
        <f t="shared" si="13"/>
        <v>-24.370022718758037</v>
      </c>
    </row>
    <row r="19" spans="5:28">
      <c r="E19" s="1">
        <v>102</v>
      </c>
      <c r="F19" s="1">
        <v>64.974000000000004</v>
      </c>
      <c r="G19" s="1">
        <f t="shared" si="0"/>
        <v>-6.94E-3</v>
      </c>
      <c r="H19" s="1">
        <f t="shared" si="1"/>
        <v>-1.54088</v>
      </c>
      <c r="I19" s="1">
        <f t="shared" si="2"/>
        <v>-121.08318</v>
      </c>
      <c r="J19" s="1">
        <v>-0.83299999999999996</v>
      </c>
      <c r="K19" s="1">
        <f t="shared" si="3"/>
        <v>0.54969922658264114</v>
      </c>
      <c r="L19" s="1">
        <f t="shared" si="14"/>
        <v>56.069321111429396</v>
      </c>
      <c r="M19" s="1">
        <f t="shared" si="15"/>
        <v>3.8275565740475503</v>
      </c>
      <c r="N19" s="1">
        <f t="shared" si="4"/>
        <v>45.930678888570604</v>
      </c>
      <c r="O19" s="1">
        <f t="shared" si="5"/>
        <v>-56.109179999999995</v>
      </c>
      <c r="P19" s="1">
        <f>E19/12</f>
        <v>8.5</v>
      </c>
      <c r="Q19" s="1">
        <v>64.974000000000004</v>
      </c>
      <c r="R19" s="1">
        <v>116.62</v>
      </c>
      <c r="S19" s="1">
        <f t="shared" si="6"/>
        <v>-116.62</v>
      </c>
      <c r="T19" s="1">
        <f>Q19*(E19/12)</f>
        <v>552.279</v>
      </c>
      <c r="U19">
        <f t="shared" si="7"/>
        <v>-463.45272161558285</v>
      </c>
      <c r="V19">
        <f t="shared" si="8"/>
        <v>-27.793721615582854</v>
      </c>
      <c r="W19">
        <f t="shared" si="9"/>
        <v>-333.52465938699424</v>
      </c>
      <c r="X19">
        <f t="shared" si="10"/>
        <v>5227.9079999999994</v>
      </c>
      <c r="Y19">
        <f t="shared" si="16"/>
        <v>-5561.4326593869937</v>
      </c>
      <c r="Z19">
        <f t="shared" si="11"/>
        <v>-5561.4326593869946</v>
      </c>
      <c r="AA19">
        <f t="shared" si="12"/>
        <v>0</v>
      </c>
      <c r="AB19">
        <f t="shared" si="13"/>
        <v>-333.52465938699424</v>
      </c>
    </row>
    <row r="20" spans="5:28">
      <c r="E20" s="1">
        <v>108</v>
      </c>
      <c r="F20" s="1">
        <v>64.974000000000004</v>
      </c>
      <c r="G20" s="1">
        <f t="shared" si="0"/>
        <v>-6.94E-3</v>
      </c>
      <c r="H20" s="1">
        <f t="shared" si="1"/>
        <v>-1.5825199999999999</v>
      </c>
      <c r="I20" s="1">
        <f t="shared" si="2"/>
        <v>-130.45428000000001</v>
      </c>
      <c r="J20" s="1">
        <v>-0.83299999999999996</v>
      </c>
      <c r="K20" s="1">
        <f t="shared" si="3"/>
        <v>0.55171557263032389</v>
      </c>
      <c r="L20" s="1">
        <f t="shared" si="14"/>
        <v>59.585281844074977</v>
      </c>
      <c r="M20" s="1">
        <f t="shared" si="15"/>
        <v>4.0345598463270855</v>
      </c>
      <c r="N20" s="1">
        <f t="shared" si="4"/>
        <v>48.41471815592503</v>
      </c>
      <c r="O20" s="1">
        <f t="shared" si="5"/>
        <v>-65.480280000000008</v>
      </c>
      <c r="P20" s="1">
        <f>E20/12</f>
        <v>9</v>
      </c>
      <c r="Q20" s="1">
        <v>64.974000000000004</v>
      </c>
      <c r="R20" s="1">
        <v>116.62</v>
      </c>
      <c r="S20" s="1">
        <f t="shared" si="6"/>
        <v>-116.62</v>
      </c>
      <c r="T20" s="1">
        <f>Q20*(E20/12)</f>
        <v>584.76600000000008</v>
      </c>
      <c r="U20">
        <f t="shared" si="7"/>
        <v>-526.3255998695106</v>
      </c>
      <c r="V20">
        <f t="shared" si="8"/>
        <v>-58.179599869510525</v>
      </c>
      <c r="W20">
        <f t="shared" si="9"/>
        <v>-698.15519843412631</v>
      </c>
      <c r="X20">
        <f t="shared" si="10"/>
        <v>5617.7520000000004</v>
      </c>
      <c r="Y20">
        <f t="shared" si="16"/>
        <v>-6315.9071984341272</v>
      </c>
      <c r="Z20">
        <f t="shared" si="11"/>
        <v>-6315.9071984341281</v>
      </c>
      <c r="AA20">
        <f t="shared" si="12"/>
        <v>0</v>
      </c>
      <c r="AB20">
        <f t="shared" si="13"/>
        <v>-698.15519843412631</v>
      </c>
    </row>
    <row r="21" spans="5:28">
      <c r="E21" s="1">
        <v>114</v>
      </c>
      <c r="F21" s="1">
        <v>64.974000000000004</v>
      </c>
      <c r="G21" s="1">
        <f t="shared" si="0"/>
        <v>-6.94E-3</v>
      </c>
      <c r="H21" s="1">
        <f t="shared" si="1"/>
        <v>-1.6241599999999998</v>
      </c>
      <c r="I21" s="1">
        <f t="shared" si="2"/>
        <v>-140.07521999999997</v>
      </c>
      <c r="J21" s="1">
        <v>-0.83299999999999996</v>
      </c>
      <c r="K21" s="1">
        <f t="shared" si="3"/>
        <v>0.55366357909130859</v>
      </c>
      <c r="L21" s="1">
        <f t="shared" si="14"/>
        <v>63.117648016409177</v>
      </c>
      <c r="M21" s="1">
        <f t="shared" si="15"/>
        <v>4.2401959986325686</v>
      </c>
      <c r="N21" s="1">
        <f t="shared" si="4"/>
        <v>50.882351983590823</v>
      </c>
      <c r="O21" s="1">
        <f t="shared" si="5"/>
        <v>-75.101219999999969</v>
      </c>
      <c r="P21" s="1">
        <f>E21/12</f>
        <v>9.5</v>
      </c>
      <c r="Q21" s="1">
        <v>64.974000000000004</v>
      </c>
      <c r="R21" s="1">
        <v>116.62</v>
      </c>
      <c r="S21" s="1">
        <f t="shared" si="6"/>
        <v>-116.62</v>
      </c>
      <c r="T21" s="1">
        <f>Q21*(E21/12)</f>
        <v>617.25300000000004</v>
      </c>
      <c r="U21">
        <f t="shared" si="7"/>
        <v>-593.94638735157662</v>
      </c>
      <c r="V21">
        <f t="shared" si="8"/>
        <v>-93.31338735157658</v>
      </c>
      <c r="W21">
        <f t="shared" si="9"/>
        <v>-1119.760648218919</v>
      </c>
      <c r="X21">
        <f t="shared" si="10"/>
        <v>6007.5960000000005</v>
      </c>
      <c r="Y21">
        <f t="shared" si="16"/>
        <v>-7127.3566482189199</v>
      </c>
      <c r="Z21">
        <f t="shared" si="11"/>
        <v>-7127.3566482189199</v>
      </c>
      <c r="AA21">
        <f t="shared" si="12"/>
        <v>0</v>
      </c>
      <c r="AB21">
        <f t="shared" si="13"/>
        <v>-1119.760648218919</v>
      </c>
    </row>
    <row r="22" spans="5:28">
      <c r="E22" s="1">
        <v>120</v>
      </c>
      <c r="F22" s="1">
        <v>64.974000000000004</v>
      </c>
      <c r="G22" s="1">
        <f t="shared" si="0"/>
        <v>-6.94E-3</v>
      </c>
      <c r="H22" s="1">
        <f t="shared" si="1"/>
        <v>-1.6657999999999999</v>
      </c>
      <c r="I22" s="1">
        <f t="shared" si="2"/>
        <v>-149.946</v>
      </c>
      <c r="J22" s="1">
        <v>-0.83299999999999996</v>
      </c>
      <c r="K22" s="1">
        <f t="shared" si="3"/>
        <v>0.55554666239795103</v>
      </c>
      <c r="L22" s="1">
        <f t="shared" si="14"/>
        <v>66.665599487754122</v>
      </c>
      <c r="M22" s="1">
        <f t="shared" si="15"/>
        <v>4.4445333760204901</v>
      </c>
      <c r="N22" s="1">
        <f t="shared" si="4"/>
        <v>53.334400512245878</v>
      </c>
      <c r="O22" s="1">
        <f t="shared" si="5"/>
        <v>-84.971999999999994</v>
      </c>
      <c r="P22" s="1">
        <f>E22/12</f>
        <v>10</v>
      </c>
      <c r="Q22" s="1">
        <v>64.974000000000004</v>
      </c>
      <c r="R22" s="1">
        <v>116.62</v>
      </c>
      <c r="S22" s="1">
        <f t="shared" si="6"/>
        <v>-116.62</v>
      </c>
      <c r="T22" s="1">
        <f>Q22*(E22/12)</f>
        <v>649.74</v>
      </c>
      <c r="U22">
        <f t="shared" si="7"/>
        <v>-666.44000160076837</v>
      </c>
      <c r="V22">
        <f t="shared" si="8"/>
        <v>-133.32000160076836</v>
      </c>
      <c r="W22">
        <f t="shared" si="9"/>
        <v>-1599.8400192092204</v>
      </c>
      <c r="X22">
        <f t="shared" si="10"/>
        <v>6397.4400000000005</v>
      </c>
      <c r="Y22">
        <f t="shared" si="16"/>
        <v>-7997.28001920922</v>
      </c>
      <c r="Z22">
        <f t="shared" si="11"/>
        <v>-7997.28001920922</v>
      </c>
      <c r="AA22">
        <f t="shared" si="12"/>
        <v>0</v>
      </c>
      <c r="AB22">
        <f t="shared" si="13"/>
        <v>-1599.8400192092204</v>
      </c>
    </row>
    <row r="23" spans="5:28">
      <c r="F23">
        <f>-1400/12</f>
        <v>-116.66666666666667</v>
      </c>
    </row>
    <row r="24" spans="5:28">
      <c r="F24">
        <f>-400/12</f>
        <v>-33.333333333333336</v>
      </c>
      <c r="G24">
        <f>133.133*12</f>
        <v>1597.596</v>
      </c>
    </row>
    <row r="25" spans="5:28">
      <c r="H25">
        <f>-1400/12</f>
        <v>-116.66666666666667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" width="30.554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16</v>
      </c>
      <c r="B1" s="1" t="s">
        <v>11</v>
      </c>
      <c r="C1" s="1" t="s">
        <v>12</v>
      </c>
      <c r="D1" s="1" t="s">
        <v>15</v>
      </c>
      <c r="E1" s="1" t="s">
        <v>14</v>
      </c>
      <c r="F1" s="1" t="s">
        <v>13</v>
      </c>
    </row>
    <row r="2" spans="1:6">
      <c r="A2" s="1">
        <v>1</v>
      </c>
      <c r="B2" s="1">
        <v>1</v>
      </c>
      <c r="C2" s="1">
        <v>2</v>
      </c>
      <c r="D2" s="1">
        <v>11.8</v>
      </c>
      <c r="E2" s="1">
        <v>310</v>
      </c>
      <c r="F2" s="1">
        <v>29000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60" zoomScaleNormal="160" workbookViewId="0">
      <selection activeCell="D8" sqref="D8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7">
      <c r="A1" s="1" t="s">
        <v>18</v>
      </c>
      <c r="B1" s="1" t="s">
        <v>17</v>
      </c>
      <c r="C1" s="1" t="s">
        <v>19</v>
      </c>
      <c r="D1" s="1" t="s">
        <v>20</v>
      </c>
      <c r="E1" s="1" t="s">
        <v>39</v>
      </c>
    </row>
    <row r="2" spans="1:7">
      <c r="A2" s="1">
        <v>-1</v>
      </c>
      <c r="B2" s="1">
        <v>0.5</v>
      </c>
      <c r="C2" s="1">
        <v>7</v>
      </c>
      <c r="D2" s="1">
        <v>1</v>
      </c>
      <c r="E2" s="1">
        <v>-3</v>
      </c>
      <c r="G2">
        <f>1200/12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3" sqref="F13"/>
    </sheetView>
  </sheetViews>
  <sheetFormatPr defaultRowHeight="14.4"/>
  <sheetData>
    <row r="1" spans="1:4">
      <c r="A1" s="1" t="s">
        <v>0</v>
      </c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0" sqref="G10"/>
    </sheetView>
  </sheetViews>
  <sheetFormatPr defaultRowHeight="14.4"/>
  <cols>
    <col min="1" max="1" width="27.44140625" customWidth="1"/>
  </cols>
  <sheetData>
    <row r="1" spans="1:1">
      <c r="A1" t="s">
        <v>27</v>
      </c>
    </row>
    <row r="2" spans="1:1">
      <c r="A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workbookViewId="0">
      <selection activeCell="C2" sqref="C2"/>
    </sheetView>
  </sheetViews>
  <sheetFormatPr defaultRowHeight="14.4"/>
  <cols>
    <col min="1" max="1" width="27.2187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Лист1</vt:lpstr>
      <vt:lpstr>Nodes</vt:lpstr>
      <vt:lpstr>Sheet1</vt:lpstr>
      <vt:lpstr>Sheet2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2022-06-11T20:52:38Z</dcterms:modified>
</cp:coreProperties>
</file>