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esign-Circle-8\Satakhira_DIV_I\FY_23_24\Khal\Khal Data Pol-15\Satkhira all Data\"/>
    </mc:Choice>
  </mc:AlternateContent>
  <xr:revisionPtr revIDLastSave="0" documentId="13_ncr:1_{1EBA12FA-85D5-4D2D-9E85-12BA79C6F1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N3" i="1"/>
  <c r="O3" i="1" s="1"/>
  <c r="P3" i="1" s="1"/>
  <c r="Q3" i="1" s="1"/>
  <c r="R3" i="1" s="1"/>
  <c r="N4" i="1"/>
  <c r="O4" i="1" s="1"/>
  <c r="P4" i="1" s="1"/>
  <c r="Q4" i="1" s="1"/>
  <c r="R4" i="1" s="1"/>
  <c r="N5" i="1"/>
  <c r="N6" i="1"/>
  <c r="N7" i="1"/>
  <c r="N2" i="1"/>
  <c r="O2" i="1" s="1"/>
  <c r="P2" i="1" s="1"/>
  <c r="Q2" i="1" s="1"/>
  <c r="R2" i="1" s="1"/>
  <c r="I3" i="1"/>
  <c r="I4" i="1"/>
  <c r="I5" i="1"/>
  <c r="G3" i="1"/>
  <c r="G4" i="1"/>
  <c r="G5" i="1"/>
  <c r="G6" i="1"/>
  <c r="I6" i="1" s="1"/>
  <c r="G7" i="1"/>
  <c r="I7" i="1" s="1"/>
  <c r="G2" i="1"/>
  <c r="I2" i="1" s="1"/>
  <c r="E3" i="1"/>
  <c r="K3" i="1" s="1"/>
  <c r="E4" i="1"/>
  <c r="K4" i="1" s="1"/>
  <c r="E2" i="1"/>
  <c r="K2" i="1" s="1"/>
  <c r="D8" i="1"/>
  <c r="D3" i="1"/>
  <c r="D4" i="1"/>
  <c r="D5" i="1"/>
  <c r="E5" i="1" s="1"/>
  <c r="K5" i="1" s="1"/>
  <c r="D6" i="1"/>
  <c r="E6" i="1" s="1"/>
  <c r="K6" i="1" s="1"/>
  <c r="D7" i="1"/>
  <c r="E7" i="1" s="1"/>
  <c r="K7" i="1" s="1"/>
  <c r="D2" i="1"/>
  <c r="P5" i="1" l="1"/>
  <c r="Q5" i="1" s="1"/>
  <c r="R5" i="1" s="1"/>
  <c r="P7" i="1"/>
  <c r="Q7" i="1" s="1"/>
  <c r="R7" i="1" s="1"/>
  <c r="P6" i="1"/>
  <c r="Q6" i="1" s="1"/>
  <c r="R6" i="1" s="1"/>
</calcChain>
</file>

<file path=xl/sharedStrings.xml><?xml version="1.0" encoding="utf-8"?>
<sst xmlns="http://schemas.openxmlformats.org/spreadsheetml/2006/main" count="25" uniqueCount="25">
  <si>
    <t>id</t>
  </si>
  <si>
    <t>Area</t>
  </si>
  <si>
    <t>Cat_Name</t>
  </si>
  <si>
    <t>Gabura</t>
  </si>
  <si>
    <t>Chadnimukha</t>
  </si>
  <si>
    <t>9No_Sora</t>
  </si>
  <si>
    <t>10No_Sora</t>
  </si>
  <si>
    <t>Dumuria</t>
  </si>
  <si>
    <t>Chakbara</t>
  </si>
  <si>
    <t>Area (Ha)</t>
  </si>
  <si>
    <t>Total</t>
  </si>
  <si>
    <t>Length (Km)</t>
  </si>
  <si>
    <t>Length (Mile)</t>
  </si>
  <si>
    <t>Slope</t>
  </si>
  <si>
    <t>(L^2/S)^0.3</t>
  </si>
  <si>
    <t>Area(Sqmile)</t>
  </si>
  <si>
    <t>Adjustment From Fig-2 (IECO)</t>
  </si>
  <si>
    <t>Adjustment From Fig-3 (IECO)</t>
  </si>
  <si>
    <t>q100</t>
  </si>
  <si>
    <t>100 to 10 yrs conversion factor</t>
  </si>
  <si>
    <t>q10(cfs/sqmile)</t>
  </si>
  <si>
    <t>adjusted q10</t>
  </si>
  <si>
    <t>corrected q10</t>
  </si>
  <si>
    <t>Total Discharge (Cfs)</t>
  </si>
  <si>
    <t>Total Discharge (Cms)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</si>
</sst>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tabSelected="1" topLeftCell="F1" zoomScale="160" zoomScaleNormal="160" workbookViewId="0">
      <selection activeCell="C4" sqref="C4:R5"/>
    </sheetView>
  </sheetViews>
  <sheetFormatPr defaultRowHeight="14.4" x14ac:dyDescent="0.3"/>
  <cols>
    <col min="2" max="2" width="18.5546875" customWidth="1"/>
    <col min="3" max="3" width="15.88671875" customWidth="1"/>
    <col min="5" max="5" width="12" customWidth="1"/>
    <col min="9" max="9" width="11.44140625" customWidth="1"/>
  </cols>
  <sheetData>
    <row r="1" spans="1:18" ht="57.6" x14ac:dyDescent="0.3">
      <c r="A1" s="1" t="s">
        <v>0</v>
      </c>
      <c r="B1" s="1" t="s">
        <v>1</v>
      </c>
      <c r="C1" s="1" t="s">
        <v>2</v>
      </c>
      <c r="D1" s="1" t="s">
        <v>9</v>
      </c>
      <c r="E1" s="2" t="s">
        <v>15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</row>
    <row r="2" spans="1:18" x14ac:dyDescent="0.3">
      <c r="A2" s="1">
        <v>1</v>
      </c>
      <c r="B2" s="1">
        <v>5401250.608</v>
      </c>
      <c r="C2" s="1" t="s">
        <v>3</v>
      </c>
      <c r="D2" s="2">
        <f>B2/10000</f>
        <v>540.12506080000003</v>
      </c>
      <c r="E2" s="2">
        <f>D2/259</f>
        <v>2.0854249451737452</v>
      </c>
      <c r="F2" s="2">
        <v>2.464</v>
      </c>
      <c r="G2" s="2">
        <f>F2/1.609</f>
        <v>1.5313859540087011</v>
      </c>
      <c r="H2" s="2">
        <v>5.0000000000000002E-5</v>
      </c>
      <c r="I2" s="2">
        <f>(G2^2/H2)^0.3</f>
        <v>25.1976357924792</v>
      </c>
      <c r="J2" s="2">
        <v>-0.4</v>
      </c>
      <c r="K2" s="2">
        <f>(70-(7/4)*E2)/100</f>
        <v>0.66350506345945948</v>
      </c>
      <c r="L2" s="3">
        <v>135</v>
      </c>
      <c r="M2" s="2">
        <v>0.73</v>
      </c>
      <c r="N2" s="2">
        <f>L2*M2</f>
        <v>98.55</v>
      </c>
      <c r="O2" s="2">
        <f>N2+J2*N2</f>
        <v>59.129999999999995</v>
      </c>
      <c r="P2" s="2">
        <f>O2+K2*O2</f>
        <v>98.363054402357832</v>
      </c>
      <c r="Q2" s="2">
        <f>P2*E2</f>
        <v>205.12876733415919</v>
      </c>
      <c r="R2" s="2">
        <f>Q2/35.3</f>
        <v>5.8110132389280231</v>
      </c>
    </row>
    <row r="3" spans="1:18" x14ac:dyDescent="0.3">
      <c r="A3" s="1">
        <v>5</v>
      </c>
      <c r="B3" s="1">
        <v>6180381.2110000001</v>
      </c>
      <c r="C3" s="1" t="s">
        <v>4</v>
      </c>
      <c r="D3" s="2">
        <f t="shared" ref="D3:D7" si="0">B3/10000</f>
        <v>618.03812110000001</v>
      </c>
      <c r="E3" s="2">
        <f t="shared" ref="E3:E7" si="1">D3/259</f>
        <v>2.3862475718146721</v>
      </c>
      <c r="F3" s="2">
        <v>3.0430000000000001</v>
      </c>
      <c r="G3" s="2">
        <f t="shared" ref="G3:G7" si="2">F3/1.609</f>
        <v>1.8912367930391549</v>
      </c>
      <c r="H3" s="2">
        <v>5.0000000000000002E-5</v>
      </c>
      <c r="I3" s="2">
        <f t="shared" ref="I3:I7" si="3">(G3^2/H3)^0.3</f>
        <v>28.599375087611929</v>
      </c>
      <c r="J3" s="2">
        <v>-0.4</v>
      </c>
      <c r="K3" s="2">
        <f t="shared" ref="K3:K7" si="4">(70-(7/4)*E3)/100</f>
        <v>0.65824066749324317</v>
      </c>
      <c r="L3" s="3">
        <v>135</v>
      </c>
      <c r="M3" s="2">
        <v>0.73</v>
      </c>
      <c r="N3" s="2">
        <f t="shared" ref="N3:N7" si="5">L3*M3</f>
        <v>98.55</v>
      </c>
      <c r="O3" s="2">
        <f t="shared" ref="O3:O7" si="6">N3+J3*N3</f>
        <v>59.129999999999995</v>
      </c>
      <c r="P3" s="2">
        <f t="shared" ref="P3:P7" si="7">O3+K3*O3</f>
        <v>98.051770668875463</v>
      </c>
      <c r="Q3" s="2">
        <f t="shared" ref="Q3:Q7" si="8">P3*E3</f>
        <v>233.97579967073315</v>
      </c>
      <c r="R3" s="2">
        <f t="shared" ref="R3:R7" si="9">Q3/35.3</f>
        <v>6.628209622400373</v>
      </c>
    </row>
    <row r="4" spans="1:18" x14ac:dyDescent="0.3">
      <c r="A4" s="1">
        <v>6</v>
      </c>
      <c r="B4" s="1">
        <v>1949843.923</v>
      </c>
      <c r="C4" s="1" t="s">
        <v>5</v>
      </c>
      <c r="D4" s="2">
        <f t="shared" si="0"/>
        <v>194.9843923</v>
      </c>
      <c r="E4" s="2">
        <f t="shared" si="1"/>
        <v>0.75283549150579154</v>
      </c>
      <c r="F4" s="2">
        <v>2.298</v>
      </c>
      <c r="G4" s="2">
        <f t="shared" si="2"/>
        <v>1.4282162834058423</v>
      </c>
      <c r="H4" s="2">
        <v>5.0000000000000002E-5</v>
      </c>
      <c r="I4" s="2">
        <f t="shared" si="3"/>
        <v>24.164921398960541</v>
      </c>
      <c r="J4" s="2">
        <v>-0.4</v>
      </c>
      <c r="K4" s="2">
        <f t="shared" si="4"/>
        <v>0.68682537889864859</v>
      </c>
      <c r="L4" s="3">
        <v>135</v>
      </c>
      <c r="M4" s="2">
        <v>0.73</v>
      </c>
      <c r="N4" s="2">
        <f t="shared" si="5"/>
        <v>98.55</v>
      </c>
      <c r="O4" s="2">
        <f t="shared" si="6"/>
        <v>59.129999999999995</v>
      </c>
      <c r="P4" s="2">
        <f t="shared" si="7"/>
        <v>99.741984654277076</v>
      </c>
      <c r="Q4" s="2">
        <f t="shared" si="8"/>
        <v>75.089306040965795</v>
      </c>
      <c r="R4" s="2">
        <f t="shared" si="9"/>
        <v>2.1271758085259433</v>
      </c>
    </row>
    <row r="5" spans="1:18" x14ac:dyDescent="0.3">
      <c r="A5" s="1">
        <v>9</v>
      </c>
      <c r="B5" s="1">
        <v>7322401.0159999998</v>
      </c>
      <c r="C5" s="1" t="s">
        <v>6</v>
      </c>
      <c r="D5" s="2">
        <f t="shared" si="0"/>
        <v>732.2401016</v>
      </c>
      <c r="E5" s="2">
        <f t="shared" si="1"/>
        <v>2.8271818594594595</v>
      </c>
      <c r="F5" s="2">
        <v>4.0170000000000003</v>
      </c>
      <c r="G5" s="2">
        <f t="shared" si="2"/>
        <v>2.4965817277812308</v>
      </c>
      <c r="H5" s="2">
        <v>5.0000000000000002E-5</v>
      </c>
      <c r="I5" s="2">
        <f t="shared" si="3"/>
        <v>33.784420294133085</v>
      </c>
      <c r="J5" s="2">
        <v>-0.4</v>
      </c>
      <c r="K5" s="2">
        <f t="shared" si="4"/>
        <v>0.65052431745945938</v>
      </c>
      <c r="L5" s="3">
        <v>135</v>
      </c>
      <c r="M5" s="2">
        <v>0.73</v>
      </c>
      <c r="N5" s="2">
        <f t="shared" si="5"/>
        <v>98.55</v>
      </c>
      <c r="O5" s="2">
        <f t="shared" si="6"/>
        <v>59.129999999999995</v>
      </c>
      <c r="P5" s="2">
        <f t="shared" si="7"/>
        <v>97.595502891377834</v>
      </c>
      <c r="Q5" s="2">
        <f t="shared" si="8"/>
        <v>275.92023533932667</v>
      </c>
      <c r="R5" s="2">
        <f t="shared" si="9"/>
        <v>7.8164372617372999</v>
      </c>
    </row>
    <row r="6" spans="1:18" x14ac:dyDescent="0.3">
      <c r="A6" s="1">
        <v>1</v>
      </c>
      <c r="B6" s="1">
        <v>1944543.4310000001</v>
      </c>
      <c r="C6" s="1" t="s">
        <v>7</v>
      </c>
      <c r="D6" s="2">
        <f t="shared" si="0"/>
        <v>194.45434310000002</v>
      </c>
      <c r="E6" s="2">
        <f t="shared" si="1"/>
        <v>0.75078896949806961</v>
      </c>
      <c r="F6" s="2">
        <v>2.012</v>
      </c>
      <c r="G6" s="2">
        <f t="shared" si="2"/>
        <v>1.2504661280298321</v>
      </c>
      <c r="H6" s="2">
        <v>5.0000000000000002E-5</v>
      </c>
      <c r="I6" s="2">
        <f t="shared" si="3"/>
        <v>22.312701633558955</v>
      </c>
      <c r="J6" s="2">
        <v>-0.4</v>
      </c>
      <c r="K6" s="2">
        <f>(70-(7/4)*E6)/100</f>
        <v>0.68686119303378379</v>
      </c>
      <c r="L6" s="3">
        <v>135</v>
      </c>
      <c r="M6" s="2">
        <v>0.73</v>
      </c>
      <c r="N6" s="2">
        <f t="shared" si="5"/>
        <v>98.55</v>
      </c>
      <c r="O6" s="2">
        <f t="shared" si="6"/>
        <v>59.129999999999995</v>
      </c>
      <c r="P6" s="2">
        <f t="shared" si="7"/>
        <v>99.744102344087622</v>
      </c>
      <c r="Q6" s="2">
        <f t="shared" si="8"/>
        <v>74.88677181242754</v>
      </c>
      <c r="R6" s="2">
        <f t="shared" si="9"/>
        <v>2.1214382949696189</v>
      </c>
    </row>
    <row r="7" spans="1:18" x14ac:dyDescent="0.3">
      <c r="A7" s="1">
        <v>1</v>
      </c>
      <c r="B7" s="1">
        <v>8609578.9910000004</v>
      </c>
      <c r="C7" s="1" t="s">
        <v>8</v>
      </c>
      <c r="D7" s="2">
        <f t="shared" si="0"/>
        <v>860.95789910000008</v>
      </c>
      <c r="E7" s="2">
        <f t="shared" si="1"/>
        <v>3.3241617725868728</v>
      </c>
      <c r="F7" s="2">
        <v>5.1319999999999997</v>
      </c>
      <c r="G7" s="2">
        <f t="shared" si="2"/>
        <v>3.1895587321317587</v>
      </c>
      <c r="H7" s="2">
        <v>5.0000000000000002E-5</v>
      </c>
      <c r="I7" s="2">
        <f t="shared" si="3"/>
        <v>39.133380069551393</v>
      </c>
      <c r="J7" s="2">
        <v>-0.4</v>
      </c>
      <c r="K7" s="2">
        <f t="shared" si="4"/>
        <v>0.64182716897972969</v>
      </c>
      <c r="L7" s="3">
        <v>135</v>
      </c>
      <c r="M7" s="2">
        <v>0.73</v>
      </c>
      <c r="N7" s="2">
        <f t="shared" si="5"/>
        <v>98.55</v>
      </c>
      <c r="O7" s="2">
        <f t="shared" si="6"/>
        <v>59.129999999999995</v>
      </c>
      <c r="P7" s="2">
        <f t="shared" si="7"/>
        <v>97.081240501771418</v>
      </c>
      <c r="Q7" s="2">
        <f t="shared" si="8"/>
        <v>322.71374851130099</v>
      </c>
      <c r="R7" s="2">
        <f t="shared" si="9"/>
        <v>9.1420325357309071</v>
      </c>
    </row>
    <row r="8" spans="1:18" x14ac:dyDescent="0.3">
      <c r="A8" s="2"/>
      <c r="B8" s="2"/>
      <c r="C8" s="1" t="s">
        <v>10</v>
      </c>
      <c r="D8" s="2">
        <f>SUM(D2:D7)</f>
        <v>3140.7999180000006</v>
      </c>
      <c r="E8" s="2"/>
      <c r="F8" s="2"/>
      <c r="G8" s="2"/>
      <c r="H8" s="2"/>
      <c r="I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2023-08-13T08:41:43Z</dcterms:created>
  <dcterms:modified xsi:type="dcterms:W3CDTF">2023-08-13T15:38:00Z</dcterms:modified>
</cp:coreProperties>
</file>