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filterPrivacy="1"/>
  <bookViews>
    <workbookView xWindow="0" yWindow="0" windowWidth="14940" windowHeight="5205" activeTab="1"/>
  </bookViews>
  <sheets>
    <sheet name="Graphs" sheetId="7" r:id="rId1"/>
    <sheet name="Model" sheetId="9" r:id="rId2"/>
  </sheets>
  <definedNames>
    <definedName name="_xlnm._FilterDatabase" localSheetId="1" hidden="1">Model!$A$14:$AZ$152</definedName>
    <definedName name="OpenSolver_ChosenSolver" localSheetId="1" hidden="1">CBC</definedName>
    <definedName name="OpenSolver_DualsNewSheet" localSheetId="1" hidden="1">0</definedName>
    <definedName name="OpenSolver_LinearityCheck" localSheetId="1" hidden="1">1</definedName>
    <definedName name="OpenSolver_UpdateSensitivity" localSheetId="1" hidden="1">1</definedName>
    <definedName name="solver_adj" localSheetId="1" hidden="1">Model!$AE$15:$AK$152</definedName>
    <definedName name="solver_cvg" localSheetId="1" hidden="1">0.1</definedName>
    <definedName name="solver_drv" localSheetId="1" hidden="1">2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Model!$AL$15:$AL$152</definedName>
    <definedName name="solver_lhs2" localSheetId="1" hidden="1">Model!$AN$2:$AN$8</definedName>
    <definedName name="solver_lhs3" localSheetId="1" hidden="1">Model!$AE$15:$AK$152</definedName>
    <definedName name="solver_lhs4" localSheetId="1" hidden="1">Model!$AJ$4</definedName>
    <definedName name="solver_lhs5" localSheetId="1" hidden="1">Model!$AL$15:$AL$152</definedName>
    <definedName name="solver_lhs6" localSheetId="1" hidden="1">Model!$AL$15:$AL$152</definedName>
    <definedName name="solver_mip" localSheetId="1" hidden="1">2147483647</definedName>
    <definedName name="solver_mni" localSheetId="1" hidden="1">120</definedName>
    <definedName name="solver_mrt" localSheetId="1" hidden="1">0.075</definedName>
    <definedName name="solver_msl" localSheetId="1" hidden="1">2</definedName>
    <definedName name="solver_neg" localSheetId="1" hidden="1">0</definedName>
    <definedName name="solver_nod" localSheetId="1" hidden="1">2147483647</definedName>
    <definedName name="solver_num" localSheetId="1" hidden="1">3</definedName>
    <definedName name="solver_nwt" localSheetId="1" hidden="1">1</definedName>
    <definedName name="solver_opt" localSheetId="1" hidden="1">Model!$AO$11</definedName>
    <definedName name="solver_pre" localSheetId="1" hidden="1">0.000001</definedName>
    <definedName name="solver_rbv" localSheetId="1" hidden="1">2</definedName>
    <definedName name="solver_rel1" localSheetId="1" hidden="1">3</definedName>
    <definedName name="solver_rel2" localSheetId="1" hidden="1">1</definedName>
    <definedName name="solver_rel3" localSheetId="1" hidden="1">5</definedName>
    <definedName name="solver_rel4" localSheetId="1" hidden="1">1</definedName>
    <definedName name="solver_rel5" localSheetId="1" hidden="1">1</definedName>
    <definedName name="solver_rel6" localSheetId="1" hidden="1">2</definedName>
    <definedName name="solver_rhs1" localSheetId="1" hidden="1">1</definedName>
    <definedName name="solver_rhs2" localSheetId="1" hidden="1">Model!$AV$2:$AV$8</definedName>
    <definedName name="solver_rhs3" localSheetId="1" hidden="1">binary</definedName>
    <definedName name="solver_rhs4" localSheetId="1" hidden="1">Model!$AJ$6</definedName>
    <definedName name="solver_rhs5" localSheetId="1" hidden="1">Model!#REF!</definedName>
    <definedName name="solver_rhs6" localSheetId="1" hidden="1">1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650</definedName>
    <definedName name="solver_ver" localSheetId="1" hidden="1">3</definedName>
  </definedNames>
  <calcPr calcId="171027"/>
</workbook>
</file>

<file path=xl/calcChain.xml><?xml version="1.0" encoding="utf-8"?>
<calcChain xmlns="http://schemas.openxmlformats.org/spreadsheetml/2006/main">
  <c r="AH13" i="9" l="1"/>
  <c r="A2" i="9" l="1"/>
  <c r="F152" i="9" l="1"/>
  <c r="F151" i="9"/>
  <c r="F150" i="9"/>
  <c r="F149" i="9"/>
  <c r="F148" i="9"/>
  <c r="F147" i="9"/>
  <c r="F146" i="9"/>
  <c r="F145" i="9"/>
  <c r="F144" i="9"/>
  <c r="F143" i="9"/>
  <c r="F142" i="9"/>
  <c r="F141" i="9"/>
  <c r="F140" i="9"/>
  <c r="F139" i="9"/>
  <c r="F138" i="9"/>
  <c r="F137" i="9"/>
  <c r="F136" i="9"/>
  <c r="F135" i="9"/>
  <c r="F134" i="9"/>
  <c r="F133" i="9"/>
  <c r="F132" i="9"/>
  <c r="F131" i="9"/>
  <c r="F130" i="9"/>
  <c r="F129" i="9"/>
  <c r="F128" i="9"/>
  <c r="F127" i="9"/>
  <c r="F126" i="9"/>
  <c r="F125" i="9"/>
  <c r="F124" i="9"/>
  <c r="F123" i="9"/>
  <c r="F122" i="9"/>
  <c r="F121" i="9"/>
  <c r="F120" i="9"/>
  <c r="F119" i="9"/>
  <c r="F118" i="9"/>
  <c r="F117" i="9"/>
  <c r="F116" i="9"/>
  <c r="F115" i="9"/>
  <c r="F114" i="9"/>
  <c r="F113" i="9"/>
  <c r="F112" i="9"/>
  <c r="F111" i="9"/>
  <c r="F110" i="9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AZ8" i="9"/>
  <c r="AZ7" i="9"/>
  <c r="AZ6" i="9"/>
  <c r="BE8" i="9"/>
  <c r="BC8" i="9" s="1"/>
  <c r="BE7" i="9"/>
  <c r="BC7" i="9" s="1"/>
  <c r="BE6" i="9"/>
  <c r="BC6" i="9" s="1"/>
  <c r="BE5" i="9"/>
  <c r="BC5" i="9" s="1"/>
  <c r="BE4" i="9"/>
  <c r="BC4" i="9" s="1"/>
  <c r="BE3" i="9"/>
  <c r="BC3" i="9" s="1"/>
  <c r="BE2" i="9"/>
  <c r="BC2" i="9" s="1"/>
  <c r="AL17" i="9"/>
  <c r="AL145" i="9"/>
  <c r="AL137" i="9"/>
  <c r="AL129" i="9"/>
  <c r="AL121" i="9"/>
  <c r="AL113" i="9"/>
  <c r="AL105" i="9"/>
  <c r="AL97" i="9"/>
  <c r="AL81" i="9"/>
  <c r="AL73" i="9"/>
  <c r="AL65" i="9"/>
  <c r="AL57" i="9"/>
  <c r="AL49" i="9"/>
  <c r="AL152" i="9"/>
  <c r="AL150" i="9"/>
  <c r="AL149" i="9"/>
  <c r="AL147" i="9"/>
  <c r="AL146" i="9"/>
  <c r="AL144" i="9"/>
  <c r="AL142" i="9"/>
  <c r="AL141" i="9"/>
  <c r="AL139" i="9"/>
  <c r="AL138" i="9"/>
  <c r="AL136" i="9"/>
  <c r="AL134" i="9"/>
  <c r="AL133" i="9"/>
  <c r="AL131" i="9"/>
  <c r="AL130" i="9"/>
  <c r="AL128" i="9"/>
  <c r="AL126" i="9"/>
  <c r="AL125" i="9"/>
  <c r="AL123" i="9"/>
  <c r="AL122" i="9"/>
  <c r="AL120" i="9"/>
  <c r="AL118" i="9"/>
  <c r="AL117" i="9"/>
  <c r="AL115" i="9"/>
  <c r="AL114" i="9"/>
  <c r="AL112" i="9"/>
  <c r="AL110" i="9"/>
  <c r="AL109" i="9"/>
  <c r="AL107" i="9"/>
  <c r="AL106" i="9"/>
  <c r="AL104" i="9"/>
  <c r="AL102" i="9"/>
  <c r="AL101" i="9"/>
  <c r="AL99" i="9"/>
  <c r="AL98" i="9"/>
  <c r="AL96" i="9"/>
  <c r="AL94" i="9"/>
  <c r="AL93" i="9"/>
  <c r="AL91" i="9"/>
  <c r="AL90" i="9"/>
  <c r="AL88" i="9"/>
  <c r="AL86" i="9"/>
  <c r="AL85" i="9"/>
  <c r="AL84" i="9"/>
  <c r="AL83" i="9"/>
  <c r="AL82" i="9"/>
  <c r="AL80" i="9"/>
  <c r="AL78" i="9"/>
  <c r="AL77" i="9"/>
  <c r="AL76" i="9"/>
  <c r="AL75" i="9"/>
  <c r="AL74" i="9"/>
  <c r="AL72" i="9"/>
  <c r="AL70" i="9"/>
  <c r="AL69" i="9"/>
  <c r="AL68" i="9"/>
  <c r="AL67" i="9"/>
  <c r="AL66" i="9"/>
  <c r="AL64" i="9"/>
  <c r="AL62" i="9"/>
  <c r="AL61" i="9"/>
  <c r="AL60" i="9"/>
  <c r="AL59" i="9"/>
  <c r="AL58" i="9"/>
  <c r="AL56" i="9"/>
  <c r="AL54" i="9"/>
  <c r="AL53" i="9"/>
  <c r="AL52" i="9"/>
  <c r="AL51" i="9"/>
  <c r="AL50" i="9"/>
  <c r="AL48" i="9"/>
  <c r="AL46" i="9"/>
  <c r="AL45" i="9"/>
  <c r="AL44" i="9"/>
  <c r="AL43" i="9"/>
  <c r="AL151" i="9"/>
  <c r="AL148" i="9"/>
  <c r="AL143" i="9"/>
  <c r="AL140" i="9"/>
  <c r="AL135" i="9"/>
  <c r="AL132" i="9"/>
  <c r="AL127" i="9"/>
  <c r="AL124" i="9"/>
  <c r="AL119" i="9"/>
  <c r="AL116" i="9"/>
  <c r="AL111" i="9"/>
  <c r="AL108" i="9"/>
  <c r="AL103" i="9"/>
  <c r="AL100" i="9"/>
  <c r="AL95" i="9"/>
  <c r="AL92" i="9"/>
  <c r="AL89" i="9"/>
  <c r="AL87" i="9"/>
  <c r="AL79" i="9"/>
  <c r="AL71" i="9"/>
  <c r="AL63" i="9"/>
  <c r="AL55" i="9"/>
  <c r="AL47" i="9"/>
  <c r="AV4" i="9" l="1"/>
  <c r="AV8" i="9"/>
  <c r="AV2" i="9"/>
  <c r="AV3" i="9"/>
  <c r="AV7" i="9"/>
  <c r="AV5" i="9"/>
  <c r="AV6" i="9"/>
  <c r="AL42" i="9" l="1"/>
  <c r="AL41" i="9"/>
  <c r="AL40" i="9"/>
  <c r="AL39" i="9"/>
  <c r="AL38" i="9"/>
  <c r="AL37" i="9"/>
  <c r="AL36" i="9"/>
  <c r="AL35" i="9"/>
  <c r="AL34" i="9"/>
  <c r="AL33" i="9"/>
  <c r="AL32" i="9"/>
  <c r="AL31" i="9"/>
  <c r="AL30" i="9"/>
  <c r="AL29" i="9"/>
  <c r="AL28" i="9"/>
  <c r="AL27" i="9"/>
  <c r="AL26" i="9"/>
  <c r="AL25" i="9"/>
  <c r="AL24" i="9"/>
  <c r="AL23" i="9"/>
  <c r="AL22" i="9"/>
  <c r="AL21" i="9"/>
  <c r="AL20" i="9"/>
  <c r="AL19" i="9"/>
  <c r="AL18" i="9"/>
  <c r="AL16" i="9"/>
  <c r="AO25" i="9" l="1"/>
  <c r="AO26" i="9"/>
  <c r="AO27" i="9"/>
  <c r="AO28" i="9"/>
  <c r="AO29" i="9"/>
  <c r="AO30" i="9"/>
  <c r="AO31" i="9"/>
  <c r="AO32" i="9"/>
  <c r="AO33" i="9"/>
  <c r="AO34" i="9"/>
  <c r="AO35" i="9"/>
  <c r="AO36" i="9"/>
  <c r="AO37" i="9"/>
  <c r="AO38" i="9"/>
  <c r="AO39" i="9"/>
  <c r="AO40" i="9"/>
  <c r="AO41" i="9"/>
  <c r="AO42" i="9"/>
  <c r="AO43" i="9"/>
  <c r="AO44" i="9"/>
  <c r="AO45" i="9"/>
  <c r="AO46" i="9"/>
  <c r="AO47" i="9"/>
  <c r="AO48" i="9"/>
  <c r="AO49" i="9"/>
  <c r="AO50" i="9"/>
  <c r="AO51" i="9"/>
  <c r="AO52" i="9"/>
  <c r="AO53" i="9"/>
  <c r="AO54" i="9"/>
  <c r="AO55" i="9"/>
  <c r="AO56" i="9"/>
  <c r="AO57" i="9"/>
  <c r="AO58" i="9"/>
  <c r="AO59" i="9"/>
  <c r="AO60" i="9"/>
  <c r="AO61" i="9"/>
  <c r="AO62" i="9"/>
  <c r="AO63" i="9"/>
  <c r="AO64" i="9"/>
  <c r="AO65" i="9"/>
  <c r="AO66" i="9"/>
  <c r="AO67" i="9"/>
  <c r="AO68" i="9"/>
  <c r="AO69" i="9"/>
  <c r="AO70" i="9"/>
  <c r="AO71" i="9"/>
  <c r="AO72" i="9"/>
  <c r="AO73" i="9"/>
  <c r="AO74" i="9"/>
  <c r="AO75" i="9"/>
  <c r="AO76" i="9"/>
  <c r="AO77" i="9"/>
  <c r="AO78" i="9"/>
  <c r="AO79" i="9"/>
  <c r="AO80" i="9"/>
  <c r="AO81" i="9"/>
  <c r="AO82" i="9"/>
  <c r="AO83" i="9"/>
  <c r="AO84" i="9"/>
  <c r="AO85" i="9"/>
  <c r="AO86" i="9"/>
  <c r="AO87" i="9"/>
  <c r="AO88" i="9"/>
  <c r="AO89" i="9"/>
  <c r="AO90" i="9"/>
  <c r="AO91" i="9"/>
  <c r="AO92" i="9"/>
  <c r="AO93" i="9"/>
  <c r="AO94" i="9"/>
  <c r="AO95" i="9"/>
  <c r="AO96" i="9"/>
  <c r="AO97" i="9"/>
  <c r="AO98" i="9"/>
  <c r="AO99" i="9"/>
  <c r="AO100" i="9"/>
  <c r="AO101" i="9"/>
  <c r="AO102" i="9"/>
  <c r="AO103" i="9"/>
  <c r="AO104" i="9"/>
  <c r="AO105" i="9"/>
  <c r="AO106" i="9"/>
  <c r="AO107" i="9"/>
  <c r="AO108" i="9"/>
  <c r="AO109" i="9"/>
  <c r="AO110" i="9"/>
  <c r="AO111" i="9"/>
  <c r="AO112" i="9"/>
  <c r="AO113" i="9"/>
  <c r="AO114" i="9"/>
  <c r="AO115" i="9"/>
  <c r="AO116" i="9"/>
  <c r="AO117" i="9"/>
  <c r="AO118" i="9"/>
  <c r="AO119" i="9"/>
  <c r="AO120" i="9"/>
  <c r="AO121" i="9"/>
  <c r="AO122" i="9"/>
  <c r="AO123" i="9"/>
  <c r="AO124" i="9"/>
  <c r="AO125" i="9"/>
  <c r="AO126" i="9"/>
  <c r="AO127" i="9"/>
  <c r="AO128" i="9"/>
  <c r="AO129" i="9"/>
  <c r="AO130" i="9"/>
  <c r="AO131" i="9"/>
  <c r="AO132" i="9"/>
  <c r="AO133" i="9"/>
  <c r="AO134" i="9"/>
  <c r="AO135" i="9"/>
  <c r="AO136" i="9"/>
  <c r="AO137" i="9"/>
  <c r="AO138" i="9"/>
  <c r="AO139" i="9"/>
  <c r="AO140" i="9"/>
  <c r="AO141" i="9"/>
  <c r="AO142" i="9"/>
  <c r="AO143" i="9"/>
  <c r="AO144" i="9"/>
  <c r="AO145" i="9"/>
  <c r="AO146" i="9"/>
  <c r="AO147" i="9"/>
  <c r="AO148" i="9"/>
  <c r="AO149" i="9"/>
  <c r="AO150" i="9"/>
  <c r="AO151" i="9"/>
  <c r="AO152" i="9"/>
  <c r="AK13" i="9" l="1"/>
  <c r="AJ13" i="9"/>
  <c r="AG13" i="9"/>
  <c r="AF13" i="9"/>
  <c r="AI13" i="9"/>
  <c r="AM16" i="9" l="1"/>
  <c r="AN16" i="9"/>
  <c r="AO16" i="9"/>
  <c r="AP16" i="9"/>
  <c r="AQ16" i="9"/>
  <c r="AR16" i="9"/>
  <c r="AS16" i="9"/>
  <c r="AM17" i="9"/>
  <c r="AN17" i="9"/>
  <c r="AO17" i="9"/>
  <c r="AP17" i="9"/>
  <c r="AQ17" i="9"/>
  <c r="AR17" i="9"/>
  <c r="AS17" i="9"/>
  <c r="AM18" i="9"/>
  <c r="AN18" i="9"/>
  <c r="AO18" i="9"/>
  <c r="AP18" i="9"/>
  <c r="AQ18" i="9"/>
  <c r="AR18" i="9"/>
  <c r="AS18" i="9"/>
  <c r="AM19" i="9"/>
  <c r="AN19" i="9"/>
  <c r="AO19" i="9"/>
  <c r="AP19" i="9"/>
  <c r="AQ19" i="9"/>
  <c r="AR19" i="9"/>
  <c r="AS19" i="9"/>
  <c r="AM20" i="9"/>
  <c r="AN20" i="9"/>
  <c r="AO20" i="9"/>
  <c r="AP20" i="9"/>
  <c r="AQ20" i="9"/>
  <c r="AR20" i="9"/>
  <c r="AS20" i="9"/>
  <c r="AM21" i="9"/>
  <c r="AN21" i="9"/>
  <c r="AO21" i="9"/>
  <c r="AP21" i="9"/>
  <c r="AQ21" i="9"/>
  <c r="AR21" i="9"/>
  <c r="AS21" i="9"/>
  <c r="AM22" i="9"/>
  <c r="AN22" i="9"/>
  <c r="AO22" i="9"/>
  <c r="AP22" i="9"/>
  <c r="AQ22" i="9"/>
  <c r="AR22" i="9"/>
  <c r="AS22" i="9"/>
  <c r="AM23" i="9"/>
  <c r="AN23" i="9"/>
  <c r="AO23" i="9"/>
  <c r="AP23" i="9"/>
  <c r="AQ23" i="9"/>
  <c r="AR23" i="9"/>
  <c r="AS23" i="9"/>
  <c r="AM24" i="9"/>
  <c r="AN24" i="9"/>
  <c r="AO24" i="9"/>
  <c r="AP24" i="9"/>
  <c r="AQ24" i="9"/>
  <c r="AR24" i="9"/>
  <c r="AS24" i="9"/>
  <c r="AM25" i="9"/>
  <c r="AN25" i="9"/>
  <c r="AP25" i="9"/>
  <c r="AQ25" i="9"/>
  <c r="AR25" i="9"/>
  <c r="AS25" i="9"/>
  <c r="AM26" i="9"/>
  <c r="AN26" i="9"/>
  <c r="AP26" i="9"/>
  <c r="AQ26" i="9"/>
  <c r="AR26" i="9"/>
  <c r="AS26" i="9"/>
  <c r="AM27" i="9"/>
  <c r="AN27" i="9"/>
  <c r="AP27" i="9"/>
  <c r="AQ27" i="9"/>
  <c r="AR27" i="9"/>
  <c r="AS27" i="9"/>
  <c r="AM28" i="9"/>
  <c r="AN28" i="9"/>
  <c r="AP28" i="9"/>
  <c r="AQ28" i="9"/>
  <c r="AR28" i="9"/>
  <c r="AS28" i="9"/>
  <c r="AM29" i="9"/>
  <c r="AN29" i="9"/>
  <c r="AP29" i="9"/>
  <c r="AQ29" i="9"/>
  <c r="AR29" i="9"/>
  <c r="AS29" i="9"/>
  <c r="AM30" i="9"/>
  <c r="AN30" i="9"/>
  <c r="AP30" i="9"/>
  <c r="AQ30" i="9"/>
  <c r="AR30" i="9"/>
  <c r="AS30" i="9"/>
  <c r="AM31" i="9"/>
  <c r="AN31" i="9"/>
  <c r="AP31" i="9"/>
  <c r="AQ31" i="9"/>
  <c r="AR31" i="9"/>
  <c r="AS31" i="9"/>
  <c r="AM32" i="9"/>
  <c r="AN32" i="9"/>
  <c r="AP32" i="9"/>
  <c r="AQ32" i="9"/>
  <c r="AR32" i="9"/>
  <c r="AS32" i="9"/>
  <c r="AM33" i="9"/>
  <c r="AN33" i="9"/>
  <c r="AP33" i="9"/>
  <c r="AQ33" i="9"/>
  <c r="AR33" i="9"/>
  <c r="AS33" i="9"/>
  <c r="AM34" i="9"/>
  <c r="AN34" i="9"/>
  <c r="AP34" i="9"/>
  <c r="AQ34" i="9"/>
  <c r="AR34" i="9"/>
  <c r="AS34" i="9"/>
  <c r="AM35" i="9"/>
  <c r="AN35" i="9"/>
  <c r="AP35" i="9"/>
  <c r="AQ35" i="9"/>
  <c r="AR35" i="9"/>
  <c r="AS35" i="9"/>
  <c r="AM36" i="9"/>
  <c r="AN36" i="9"/>
  <c r="AP36" i="9"/>
  <c r="AQ36" i="9"/>
  <c r="AR36" i="9"/>
  <c r="AS36" i="9"/>
  <c r="AM37" i="9"/>
  <c r="AN37" i="9"/>
  <c r="AP37" i="9"/>
  <c r="AQ37" i="9"/>
  <c r="AR37" i="9"/>
  <c r="AS37" i="9"/>
  <c r="AM38" i="9"/>
  <c r="AN38" i="9"/>
  <c r="AP38" i="9"/>
  <c r="AQ38" i="9"/>
  <c r="AR38" i="9"/>
  <c r="AS38" i="9"/>
  <c r="AM39" i="9"/>
  <c r="AN39" i="9"/>
  <c r="AP39" i="9"/>
  <c r="AQ39" i="9"/>
  <c r="AR39" i="9"/>
  <c r="AS39" i="9"/>
  <c r="AM40" i="9"/>
  <c r="AN40" i="9"/>
  <c r="AP40" i="9"/>
  <c r="AQ40" i="9"/>
  <c r="AR40" i="9"/>
  <c r="AS40" i="9"/>
  <c r="AM41" i="9"/>
  <c r="AN41" i="9"/>
  <c r="AP41" i="9"/>
  <c r="AQ41" i="9"/>
  <c r="AR41" i="9"/>
  <c r="AS41" i="9"/>
  <c r="AM42" i="9"/>
  <c r="AN42" i="9"/>
  <c r="AP42" i="9"/>
  <c r="AQ42" i="9"/>
  <c r="AR42" i="9"/>
  <c r="AS42" i="9"/>
  <c r="AM43" i="9"/>
  <c r="AN43" i="9"/>
  <c r="AP43" i="9"/>
  <c r="AQ43" i="9"/>
  <c r="AR43" i="9"/>
  <c r="AS43" i="9"/>
  <c r="AM44" i="9"/>
  <c r="AN44" i="9"/>
  <c r="AP44" i="9"/>
  <c r="AQ44" i="9"/>
  <c r="AR44" i="9"/>
  <c r="AS44" i="9"/>
  <c r="AM45" i="9"/>
  <c r="AN45" i="9"/>
  <c r="AP45" i="9"/>
  <c r="AQ45" i="9"/>
  <c r="AR45" i="9"/>
  <c r="AS45" i="9"/>
  <c r="AM46" i="9"/>
  <c r="AN46" i="9"/>
  <c r="AP46" i="9"/>
  <c r="AQ46" i="9"/>
  <c r="AR46" i="9"/>
  <c r="AS46" i="9"/>
  <c r="AM47" i="9"/>
  <c r="AN47" i="9"/>
  <c r="AP47" i="9"/>
  <c r="AQ47" i="9"/>
  <c r="AR47" i="9"/>
  <c r="AS47" i="9"/>
  <c r="AM48" i="9"/>
  <c r="AN48" i="9"/>
  <c r="AP48" i="9"/>
  <c r="AQ48" i="9"/>
  <c r="AR48" i="9"/>
  <c r="AS48" i="9"/>
  <c r="AM49" i="9"/>
  <c r="AN49" i="9"/>
  <c r="AP49" i="9"/>
  <c r="AQ49" i="9"/>
  <c r="AR49" i="9"/>
  <c r="AS49" i="9"/>
  <c r="AM50" i="9"/>
  <c r="AN50" i="9"/>
  <c r="AP50" i="9"/>
  <c r="AQ50" i="9"/>
  <c r="AR50" i="9"/>
  <c r="AS50" i="9"/>
  <c r="AM51" i="9"/>
  <c r="AN51" i="9"/>
  <c r="AP51" i="9"/>
  <c r="AQ51" i="9"/>
  <c r="AR51" i="9"/>
  <c r="AS51" i="9"/>
  <c r="AM52" i="9"/>
  <c r="AN52" i="9"/>
  <c r="AP52" i="9"/>
  <c r="AQ52" i="9"/>
  <c r="AR52" i="9"/>
  <c r="AS52" i="9"/>
  <c r="AM53" i="9"/>
  <c r="AN53" i="9"/>
  <c r="AP53" i="9"/>
  <c r="AQ53" i="9"/>
  <c r="AR53" i="9"/>
  <c r="AS53" i="9"/>
  <c r="AM54" i="9"/>
  <c r="AN54" i="9"/>
  <c r="AP54" i="9"/>
  <c r="AQ54" i="9"/>
  <c r="AR54" i="9"/>
  <c r="AS54" i="9"/>
  <c r="AM55" i="9"/>
  <c r="AN55" i="9"/>
  <c r="AP55" i="9"/>
  <c r="AQ55" i="9"/>
  <c r="AR55" i="9"/>
  <c r="AS55" i="9"/>
  <c r="AM56" i="9"/>
  <c r="AN56" i="9"/>
  <c r="AP56" i="9"/>
  <c r="AQ56" i="9"/>
  <c r="AR56" i="9"/>
  <c r="AS56" i="9"/>
  <c r="AM57" i="9"/>
  <c r="AN57" i="9"/>
  <c r="AP57" i="9"/>
  <c r="AQ57" i="9"/>
  <c r="AR57" i="9"/>
  <c r="AS57" i="9"/>
  <c r="AM58" i="9"/>
  <c r="AN58" i="9"/>
  <c r="AP58" i="9"/>
  <c r="AQ58" i="9"/>
  <c r="AR58" i="9"/>
  <c r="AS58" i="9"/>
  <c r="AM59" i="9"/>
  <c r="AN59" i="9"/>
  <c r="AP59" i="9"/>
  <c r="AQ59" i="9"/>
  <c r="AR59" i="9"/>
  <c r="AS59" i="9"/>
  <c r="AM60" i="9"/>
  <c r="AN60" i="9"/>
  <c r="AP60" i="9"/>
  <c r="AQ60" i="9"/>
  <c r="AR60" i="9"/>
  <c r="AS60" i="9"/>
  <c r="AM61" i="9"/>
  <c r="AN61" i="9"/>
  <c r="AP61" i="9"/>
  <c r="AQ61" i="9"/>
  <c r="AR61" i="9"/>
  <c r="AS61" i="9"/>
  <c r="AM62" i="9"/>
  <c r="AN62" i="9"/>
  <c r="AP62" i="9"/>
  <c r="AQ62" i="9"/>
  <c r="AR62" i="9"/>
  <c r="AS62" i="9"/>
  <c r="AM63" i="9"/>
  <c r="AN63" i="9"/>
  <c r="AP63" i="9"/>
  <c r="AQ63" i="9"/>
  <c r="AR63" i="9"/>
  <c r="AS63" i="9"/>
  <c r="AM64" i="9"/>
  <c r="AN64" i="9"/>
  <c r="AP64" i="9"/>
  <c r="AQ64" i="9"/>
  <c r="AR64" i="9"/>
  <c r="AS64" i="9"/>
  <c r="AM65" i="9"/>
  <c r="AN65" i="9"/>
  <c r="AP65" i="9"/>
  <c r="AQ65" i="9"/>
  <c r="AR65" i="9"/>
  <c r="AS65" i="9"/>
  <c r="AM66" i="9"/>
  <c r="AN66" i="9"/>
  <c r="AP66" i="9"/>
  <c r="AQ66" i="9"/>
  <c r="AR66" i="9"/>
  <c r="AS66" i="9"/>
  <c r="AM67" i="9"/>
  <c r="AN67" i="9"/>
  <c r="AP67" i="9"/>
  <c r="AQ67" i="9"/>
  <c r="AR67" i="9"/>
  <c r="AS67" i="9"/>
  <c r="AM68" i="9"/>
  <c r="AN68" i="9"/>
  <c r="AP68" i="9"/>
  <c r="AQ68" i="9"/>
  <c r="AR68" i="9"/>
  <c r="AS68" i="9"/>
  <c r="AM69" i="9"/>
  <c r="AN69" i="9"/>
  <c r="AP69" i="9"/>
  <c r="AQ69" i="9"/>
  <c r="AR69" i="9"/>
  <c r="AS69" i="9"/>
  <c r="AM70" i="9"/>
  <c r="AN70" i="9"/>
  <c r="AP70" i="9"/>
  <c r="AQ70" i="9"/>
  <c r="AR70" i="9"/>
  <c r="AS70" i="9"/>
  <c r="AM71" i="9"/>
  <c r="AN71" i="9"/>
  <c r="AP71" i="9"/>
  <c r="AQ71" i="9"/>
  <c r="AR71" i="9"/>
  <c r="AS71" i="9"/>
  <c r="AM72" i="9"/>
  <c r="AN72" i="9"/>
  <c r="AP72" i="9"/>
  <c r="AQ72" i="9"/>
  <c r="AR72" i="9"/>
  <c r="AS72" i="9"/>
  <c r="AM73" i="9"/>
  <c r="AN73" i="9"/>
  <c r="AP73" i="9"/>
  <c r="AQ73" i="9"/>
  <c r="AR73" i="9"/>
  <c r="AS73" i="9"/>
  <c r="AM74" i="9"/>
  <c r="AN74" i="9"/>
  <c r="AP74" i="9"/>
  <c r="AQ74" i="9"/>
  <c r="AR74" i="9"/>
  <c r="AS74" i="9"/>
  <c r="AM75" i="9"/>
  <c r="AN75" i="9"/>
  <c r="AP75" i="9"/>
  <c r="AQ75" i="9"/>
  <c r="AR75" i="9"/>
  <c r="AS75" i="9"/>
  <c r="AM76" i="9"/>
  <c r="AN76" i="9"/>
  <c r="AP76" i="9"/>
  <c r="AQ76" i="9"/>
  <c r="AR76" i="9"/>
  <c r="AS76" i="9"/>
  <c r="AM77" i="9"/>
  <c r="AN77" i="9"/>
  <c r="AP77" i="9"/>
  <c r="AQ77" i="9"/>
  <c r="AR77" i="9"/>
  <c r="AS77" i="9"/>
  <c r="AM78" i="9"/>
  <c r="AN78" i="9"/>
  <c r="AP78" i="9"/>
  <c r="AQ78" i="9"/>
  <c r="AR78" i="9"/>
  <c r="AS78" i="9"/>
  <c r="AM79" i="9"/>
  <c r="AN79" i="9"/>
  <c r="AP79" i="9"/>
  <c r="AQ79" i="9"/>
  <c r="AR79" i="9"/>
  <c r="AS79" i="9"/>
  <c r="AM80" i="9"/>
  <c r="AN80" i="9"/>
  <c r="AP80" i="9"/>
  <c r="AQ80" i="9"/>
  <c r="AR80" i="9"/>
  <c r="AS80" i="9"/>
  <c r="AM81" i="9"/>
  <c r="AN81" i="9"/>
  <c r="AP81" i="9"/>
  <c r="AQ81" i="9"/>
  <c r="AR81" i="9"/>
  <c r="AS81" i="9"/>
  <c r="AM82" i="9"/>
  <c r="AN82" i="9"/>
  <c r="AP82" i="9"/>
  <c r="AQ82" i="9"/>
  <c r="AR82" i="9"/>
  <c r="AS82" i="9"/>
  <c r="AM83" i="9"/>
  <c r="AN83" i="9"/>
  <c r="AP83" i="9"/>
  <c r="AQ83" i="9"/>
  <c r="AR83" i="9"/>
  <c r="AS83" i="9"/>
  <c r="AM84" i="9"/>
  <c r="AN84" i="9"/>
  <c r="AP84" i="9"/>
  <c r="AQ84" i="9"/>
  <c r="AR84" i="9"/>
  <c r="AS84" i="9"/>
  <c r="AM85" i="9"/>
  <c r="AN85" i="9"/>
  <c r="AP85" i="9"/>
  <c r="AQ85" i="9"/>
  <c r="AR85" i="9"/>
  <c r="AS85" i="9"/>
  <c r="AM86" i="9"/>
  <c r="AN86" i="9"/>
  <c r="AP86" i="9"/>
  <c r="AQ86" i="9"/>
  <c r="AR86" i="9"/>
  <c r="AS86" i="9"/>
  <c r="AM87" i="9"/>
  <c r="AN87" i="9"/>
  <c r="AP87" i="9"/>
  <c r="AQ87" i="9"/>
  <c r="AR87" i="9"/>
  <c r="AS87" i="9"/>
  <c r="AM88" i="9"/>
  <c r="AN88" i="9"/>
  <c r="AP88" i="9"/>
  <c r="AQ88" i="9"/>
  <c r="AR88" i="9"/>
  <c r="AS88" i="9"/>
  <c r="AM89" i="9"/>
  <c r="AN89" i="9"/>
  <c r="AP89" i="9"/>
  <c r="AQ89" i="9"/>
  <c r="AR89" i="9"/>
  <c r="AS89" i="9"/>
  <c r="AM90" i="9"/>
  <c r="AN90" i="9"/>
  <c r="AP90" i="9"/>
  <c r="AQ90" i="9"/>
  <c r="AR90" i="9"/>
  <c r="AS90" i="9"/>
  <c r="AM91" i="9"/>
  <c r="AN91" i="9"/>
  <c r="AP91" i="9"/>
  <c r="AQ91" i="9"/>
  <c r="AR91" i="9"/>
  <c r="AS91" i="9"/>
  <c r="AM92" i="9"/>
  <c r="AN92" i="9"/>
  <c r="AP92" i="9"/>
  <c r="AQ92" i="9"/>
  <c r="AR92" i="9"/>
  <c r="AS92" i="9"/>
  <c r="AM93" i="9"/>
  <c r="AN93" i="9"/>
  <c r="AP93" i="9"/>
  <c r="AQ93" i="9"/>
  <c r="AR93" i="9"/>
  <c r="AS93" i="9"/>
  <c r="AM94" i="9"/>
  <c r="AN94" i="9"/>
  <c r="AP94" i="9"/>
  <c r="AQ94" i="9"/>
  <c r="AR94" i="9"/>
  <c r="AS94" i="9"/>
  <c r="AM95" i="9"/>
  <c r="AN95" i="9"/>
  <c r="AP95" i="9"/>
  <c r="AQ95" i="9"/>
  <c r="AR95" i="9"/>
  <c r="AS95" i="9"/>
  <c r="AM96" i="9"/>
  <c r="AN96" i="9"/>
  <c r="AP96" i="9"/>
  <c r="AQ96" i="9"/>
  <c r="AR96" i="9"/>
  <c r="AS96" i="9"/>
  <c r="AM97" i="9"/>
  <c r="AN97" i="9"/>
  <c r="AP97" i="9"/>
  <c r="AQ97" i="9"/>
  <c r="AR97" i="9"/>
  <c r="AS97" i="9"/>
  <c r="AM98" i="9"/>
  <c r="AN98" i="9"/>
  <c r="AP98" i="9"/>
  <c r="AQ98" i="9"/>
  <c r="AR98" i="9"/>
  <c r="AS98" i="9"/>
  <c r="AM99" i="9"/>
  <c r="AN99" i="9"/>
  <c r="AP99" i="9"/>
  <c r="AQ99" i="9"/>
  <c r="AR99" i="9"/>
  <c r="AS99" i="9"/>
  <c r="AM100" i="9"/>
  <c r="AN100" i="9"/>
  <c r="AP100" i="9"/>
  <c r="AQ100" i="9"/>
  <c r="AR100" i="9"/>
  <c r="AS100" i="9"/>
  <c r="AM101" i="9"/>
  <c r="AN101" i="9"/>
  <c r="AP101" i="9"/>
  <c r="AQ101" i="9"/>
  <c r="AR101" i="9"/>
  <c r="AS101" i="9"/>
  <c r="AM102" i="9"/>
  <c r="AN102" i="9"/>
  <c r="AP102" i="9"/>
  <c r="AQ102" i="9"/>
  <c r="AR102" i="9"/>
  <c r="AS102" i="9"/>
  <c r="AM103" i="9"/>
  <c r="AN103" i="9"/>
  <c r="AP103" i="9"/>
  <c r="AQ103" i="9"/>
  <c r="AR103" i="9"/>
  <c r="AS103" i="9"/>
  <c r="AM104" i="9"/>
  <c r="AN104" i="9"/>
  <c r="AP104" i="9"/>
  <c r="AQ104" i="9"/>
  <c r="AR104" i="9"/>
  <c r="AS104" i="9"/>
  <c r="AM105" i="9"/>
  <c r="AN105" i="9"/>
  <c r="AP105" i="9"/>
  <c r="AQ105" i="9"/>
  <c r="AR105" i="9"/>
  <c r="AS105" i="9"/>
  <c r="AM106" i="9"/>
  <c r="AN106" i="9"/>
  <c r="AP106" i="9"/>
  <c r="AQ106" i="9"/>
  <c r="AR106" i="9"/>
  <c r="AS106" i="9"/>
  <c r="AM107" i="9"/>
  <c r="AN107" i="9"/>
  <c r="AP107" i="9"/>
  <c r="AQ107" i="9"/>
  <c r="AR107" i="9"/>
  <c r="AS107" i="9"/>
  <c r="AM108" i="9"/>
  <c r="AN108" i="9"/>
  <c r="AP108" i="9"/>
  <c r="AQ108" i="9"/>
  <c r="AR108" i="9"/>
  <c r="AS108" i="9"/>
  <c r="AM109" i="9"/>
  <c r="AN109" i="9"/>
  <c r="AP109" i="9"/>
  <c r="AQ109" i="9"/>
  <c r="AR109" i="9"/>
  <c r="AS109" i="9"/>
  <c r="AM110" i="9"/>
  <c r="AN110" i="9"/>
  <c r="AP110" i="9"/>
  <c r="AQ110" i="9"/>
  <c r="AR110" i="9"/>
  <c r="AS110" i="9"/>
  <c r="AM111" i="9"/>
  <c r="AN111" i="9"/>
  <c r="AP111" i="9"/>
  <c r="AQ111" i="9"/>
  <c r="AR111" i="9"/>
  <c r="AS111" i="9"/>
  <c r="AM112" i="9"/>
  <c r="AN112" i="9"/>
  <c r="AP112" i="9"/>
  <c r="AQ112" i="9"/>
  <c r="AR112" i="9"/>
  <c r="AS112" i="9"/>
  <c r="AM113" i="9"/>
  <c r="AN113" i="9"/>
  <c r="AP113" i="9"/>
  <c r="AQ113" i="9"/>
  <c r="AR113" i="9"/>
  <c r="AS113" i="9"/>
  <c r="AM114" i="9"/>
  <c r="AN114" i="9"/>
  <c r="AP114" i="9"/>
  <c r="AQ114" i="9"/>
  <c r="AR114" i="9"/>
  <c r="AS114" i="9"/>
  <c r="AM115" i="9"/>
  <c r="AN115" i="9"/>
  <c r="AP115" i="9"/>
  <c r="AQ115" i="9"/>
  <c r="AR115" i="9"/>
  <c r="AS115" i="9"/>
  <c r="AM116" i="9"/>
  <c r="AN116" i="9"/>
  <c r="AP116" i="9"/>
  <c r="AQ116" i="9"/>
  <c r="AR116" i="9"/>
  <c r="AS116" i="9"/>
  <c r="AM117" i="9"/>
  <c r="AN117" i="9"/>
  <c r="AP117" i="9"/>
  <c r="AQ117" i="9"/>
  <c r="AR117" i="9"/>
  <c r="AS117" i="9"/>
  <c r="AM118" i="9"/>
  <c r="AN118" i="9"/>
  <c r="AP118" i="9"/>
  <c r="AQ118" i="9"/>
  <c r="AR118" i="9"/>
  <c r="AS118" i="9"/>
  <c r="AM119" i="9"/>
  <c r="AN119" i="9"/>
  <c r="AP119" i="9"/>
  <c r="AQ119" i="9"/>
  <c r="AR119" i="9"/>
  <c r="AS119" i="9"/>
  <c r="AM120" i="9"/>
  <c r="AN120" i="9"/>
  <c r="AP120" i="9"/>
  <c r="AQ120" i="9"/>
  <c r="AR120" i="9"/>
  <c r="AS120" i="9"/>
  <c r="AM121" i="9"/>
  <c r="AN121" i="9"/>
  <c r="AP121" i="9"/>
  <c r="AQ121" i="9"/>
  <c r="AR121" i="9"/>
  <c r="AS121" i="9"/>
  <c r="AM122" i="9"/>
  <c r="AN122" i="9"/>
  <c r="AP122" i="9"/>
  <c r="AQ122" i="9"/>
  <c r="AR122" i="9"/>
  <c r="AS122" i="9"/>
  <c r="AM123" i="9"/>
  <c r="AN123" i="9"/>
  <c r="AP123" i="9"/>
  <c r="AQ123" i="9"/>
  <c r="AR123" i="9"/>
  <c r="AS123" i="9"/>
  <c r="AM124" i="9"/>
  <c r="AN124" i="9"/>
  <c r="AP124" i="9"/>
  <c r="AQ124" i="9"/>
  <c r="AR124" i="9"/>
  <c r="AS124" i="9"/>
  <c r="AM125" i="9"/>
  <c r="AN125" i="9"/>
  <c r="AP125" i="9"/>
  <c r="AQ125" i="9"/>
  <c r="AR125" i="9"/>
  <c r="AS125" i="9"/>
  <c r="AM126" i="9"/>
  <c r="AN126" i="9"/>
  <c r="AP126" i="9"/>
  <c r="AQ126" i="9"/>
  <c r="AR126" i="9"/>
  <c r="AS126" i="9"/>
  <c r="AM127" i="9"/>
  <c r="AN127" i="9"/>
  <c r="AP127" i="9"/>
  <c r="AQ127" i="9"/>
  <c r="AR127" i="9"/>
  <c r="AS127" i="9"/>
  <c r="AM128" i="9"/>
  <c r="AN128" i="9"/>
  <c r="AP128" i="9"/>
  <c r="AQ128" i="9"/>
  <c r="AR128" i="9"/>
  <c r="AS128" i="9"/>
  <c r="AM129" i="9"/>
  <c r="AN129" i="9"/>
  <c r="AP129" i="9"/>
  <c r="AQ129" i="9"/>
  <c r="AR129" i="9"/>
  <c r="AS129" i="9"/>
  <c r="AM130" i="9"/>
  <c r="AN130" i="9"/>
  <c r="AP130" i="9"/>
  <c r="AQ130" i="9"/>
  <c r="AR130" i="9"/>
  <c r="AS130" i="9"/>
  <c r="AM131" i="9"/>
  <c r="AN131" i="9"/>
  <c r="AP131" i="9"/>
  <c r="AQ131" i="9"/>
  <c r="AR131" i="9"/>
  <c r="AS131" i="9"/>
  <c r="AM132" i="9"/>
  <c r="AN132" i="9"/>
  <c r="AP132" i="9"/>
  <c r="AQ132" i="9"/>
  <c r="AR132" i="9"/>
  <c r="AS132" i="9"/>
  <c r="AM133" i="9"/>
  <c r="AN133" i="9"/>
  <c r="AP133" i="9"/>
  <c r="AQ133" i="9"/>
  <c r="AR133" i="9"/>
  <c r="AS133" i="9"/>
  <c r="AM134" i="9"/>
  <c r="AN134" i="9"/>
  <c r="AP134" i="9"/>
  <c r="AQ134" i="9"/>
  <c r="AR134" i="9"/>
  <c r="AS134" i="9"/>
  <c r="AM135" i="9"/>
  <c r="AN135" i="9"/>
  <c r="AP135" i="9"/>
  <c r="AQ135" i="9"/>
  <c r="AR135" i="9"/>
  <c r="AS135" i="9"/>
  <c r="AM136" i="9"/>
  <c r="AN136" i="9"/>
  <c r="AP136" i="9"/>
  <c r="AQ136" i="9"/>
  <c r="AR136" i="9"/>
  <c r="AS136" i="9"/>
  <c r="AM137" i="9"/>
  <c r="AN137" i="9"/>
  <c r="AP137" i="9"/>
  <c r="AQ137" i="9"/>
  <c r="AR137" i="9"/>
  <c r="AS137" i="9"/>
  <c r="AM138" i="9"/>
  <c r="AN138" i="9"/>
  <c r="AP138" i="9"/>
  <c r="AQ138" i="9"/>
  <c r="AR138" i="9"/>
  <c r="AS138" i="9"/>
  <c r="AM139" i="9"/>
  <c r="AN139" i="9"/>
  <c r="AP139" i="9"/>
  <c r="AQ139" i="9"/>
  <c r="AR139" i="9"/>
  <c r="AS139" i="9"/>
  <c r="AM140" i="9"/>
  <c r="AN140" i="9"/>
  <c r="AP140" i="9"/>
  <c r="AQ140" i="9"/>
  <c r="AR140" i="9"/>
  <c r="AS140" i="9"/>
  <c r="AM141" i="9"/>
  <c r="AN141" i="9"/>
  <c r="AP141" i="9"/>
  <c r="AQ141" i="9"/>
  <c r="AR141" i="9"/>
  <c r="AS141" i="9"/>
  <c r="AM142" i="9"/>
  <c r="AN142" i="9"/>
  <c r="AP142" i="9"/>
  <c r="AQ142" i="9"/>
  <c r="AR142" i="9"/>
  <c r="AS142" i="9"/>
  <c r="AM143" i="9"/>
  <c r="AN143" i="9"/>
  <c r="AP143" i="9"/>
  <c r="AQ143" i="9"/>
  <c r="AR143" i="9"/>
  <c r="AS143" i="9"/>
  <c r="AM144" i="9"/>
  <c r="AN144" i="9"/>
  <c r="AP144" i="9"/>
  <c r="AQ144" i="9"/>
  <c r="AR144" i="9"/>
  <c r="AS144" i="9"/>
  <c r="AM145" i="9"/>
  <c r="AN145" i="9"/>
  <c r="AP145" i="9"/>
  <c r="AQ145" i="9"/>
  <c r="AR145" i="9"/>
  <c r="AS145" i="9"/>
  <c r="AM146" i="9"/>
  <c r="AN146" i="9"/>
  <c r="AP146" i="9"/>
  <c r="AQ146" i="9"/>
  <c r="AR146" i="9"/>
  <c r="AS146" i="9"/>
  <c r="AM147" i="9"/>
  <c r="AN147" i="9"/>
  <c r="AP147" i="9"/>
  <c r="AQ147" i="9"/>
  <c r="AR147" i="9"/>
  <c r="AS147" i="9"/>
  <c r="AM148" i="9"/>
  <c r="AN148" i="9"/>
  <c r="AP148" i="9"/>
  <c r="AQ148" i="9"/>
  <c r="AR148" i="9"/>
  <c r="AS148" i="9"/>
  <c r="AM149" i="9"/>
  <c r="AN149" i="9"/>
  <c r="AP149" i="9"/>
  <c r="AQ149" i="9"/>
  <c r="AR149" i="9"/>
  <c r="AS149" i="9"/>
  <c r="AM150" i="9"/>
  <c r="AN150" i="9"/>
  <c r="AP150" i="9"/>
  <c r="AQ150" i="9"/>
  <c r="AR150" i="9"/>
  <c r="AS150" i="9"/>
  <c r="AM151" i="9"/>
  <c r="AN151" i="9"/>
  <c r="AP151" i="9"/>
  <c r="AQ151" i="9"/>
  <c r="AR151" i="9"/>
  <c r="AS151" i="9"/>
  <c r="AM152" i="9"/>
  <c r="AN152" i="9"/>
  <c r="AP152" i="9"/>
  <c r="AQ152" i="9"/>
  <c r="AR152" i="9"/>
  <c r="AS152" i="9"/>
  <c r="AS15" i="9" l="1"/>
  <c r="AN7" i="9" s="1"/>
  <c r="AR15" i="9"/>
  <c r="AN6" i="9" s="1"/>
  <c r="AQ15" i="9"/>
  <c r="AN5" i="9" s="1"/>
  <c r="AP15" i="9"/>
  <c r="AN4" i="9" s="1"/>
  <c r="AO15" i="9"/>
  <c r="AN3" i="9" s="1"/>
  <c r="AN15" i="9"/>
  <c r="AN2" i="9" s="1"/>
  <c r="AP2" i="9" s="1"/>
  <c r="AO7" i="9" l="1"/>
  <c r="AP7" i="9"/>
  <c r="AP3" i="9"/>
  <c r="AO3" i="9"/>
  <c r="AP4" i="9"/>
  <c r="AO4" i="9"/>
  <c r="AP5" i="9"/>
  <c r="AO5" i="9"/>
  <c r="AP6" i="9"/>
  <c r="AO6" i="9"/>
  <c r="AO2" i="9"/>
  <c r="Z13" i="9"/>
  <c r="Y13" i="9"/>
  <c r="W13" i="9"/>
  <c r="V13" i="9"/>
  <c r="T13" i="9"/>
  <c r="S13" i="9"/>
  <c r="Q13" i="9"/>
  <c r="P13" i="9"/>
  <c r="N13" i="9"/>
  <c r="M13" i="9"/>
  <c r="K13" i="9"/>
  <c r="J13" i="9"/>
  <c r="H13" i="9"/>
  <c r="G13" i="9"/>
  <c r="AA14" i="9"/>
  <c r="Y14" i="9"/>
  <c r="X14" i="9"/>
  <c r="V14" i="9"/>
  <c r="U14" i="9"/>
  <c r="S14" i="9"/>
  <c r="R14" i="9"/>
  <c r="P14" i="9"/>
  <c r="O14" i="9"/>
  <c r="M14" i="9"/>
  <c r="L14" i="9"/>
  <c r="J14" i="9"/>
  <c r="I14" i="9"/>
  <c r="G14" i="9"/>
  <c r="S150" i="9" l="1"/>
  <c r="T150" i="9" s="1"/>
  <c r="U150" i="9" s="1"/>
  <c r="AX150" i="9" s="1"/>
  <c r="S147" i="9"/>
  <c r="T147" i="9" s="1"/>
  <c r="U147" i="9" s="1"/>
  <c r="AX147" i="9" s="1"/>
  <c r="S143" i="9"/>
  <c r="T143" i="9" s="1"/>
  <c r="U143" i="9" s="1"/>
  <c r="AX143" i="9" s="1"/>
  <c r="S136" i="9"/>
  <c r="T136" i="9" s="1"/>
  <c r="U136" i="9" s="1"/>
  <c r="AX136" i="9" s="1"/>
  <c r="S106" i="9"/>
  <c r="T106" i="9" s="1"/>
  <c r="U106" i="9" s="1"/>
  <c r="AX106" i="9" s="1"/>
  <c r="S105" i="9"/>
  <c r="T105" i="9" s="1"/>
  <c r="U105" i="9" s="1"/>
  <c r="AX105" i="9" s="1"/>
  <c r="S101" i="9"/>
  <c r="T101" i="9" s="1"/>
  <c r="U101" i="9" s="1"/>
  <c r="AX101" i="9" s="1"/>
  <c r="S94" i="9"/>
  <c r="T94" i="9" s="1"/>
  <c r="U94" i="9" s="1"/>
  <c r="AX94" i="9" s="1"/>
  <c r="S146" i="9"/>
  <c r="T146" i="9" s="1"/>
  <c r="U146" i="9" s="1"/>
  <c r="AX146" i="9" s="1"/>
  <c r="S140" i="9"/>
  <c r="T140" i="9" s="1"/>
  <c r="U140" i="9" s="1"/>
  <c r="AX140" i="9" s="1"/>
  <c r="S127" i="9"/>
  <c r="T127" i="9" s="1"/>
  <c r="U127" i="9" s="1"/>
  <c r="AX127" i="9" s="1"/>
  <c r="S114" i="9"/>
  <c r="T114" i="9" s="1"/>
  <c r="U114" i="9" s="1"/>
  <c r="AX114" i="9" s="1"/>
  <c r="S97" i="9"/>
  <c r="T97" i="9" s="1"/>
  <c r="U97" i="9" s="1"/>
  <c r="AX97" i="9" s="1"/>
  <c r="S90" i="9"/>
  <c r="T90" i="9" s="1"/>
  <c r="U90" i="9" s="1"/>
  <c r="AX90" i="9" s="1"/>
  <c r="S86" i="9"/>
  <c r="T86" i="9" s="1"/>
  <c r="U86" i="9" s="1"/>
  <c r="AX86" i="9" s="1"/>
  <c r="S152" i="9"/>
  <c r="T152" i="9" s="1"/>
  <c r="U152" i="9" s="1"/>
  <c r="AX152" i="9" s="1"/>
  <c r="S149" i="9"/>
  <c r="T149" i="9" s="1"/>
  <c r="U149" i="9" s="1"/>
  <c r="AX149" i="9" s="1"/>
  <c r="S135" i="9"/>
  <c r="T135" i="9" s="1"/>
  <c r="U135" i="9" s="1"/>
  <c r="AX135" i="9" s="1"/>
  <c r="S132" i="9"/>
  <c r="T132" i="9" s="1"/>
  <c r="U132" i="9" s="1"/>
  <c r="AX132" i="9" s="1"/>
  <c r="S131" i="9"/>
  <c r="T131" i="9" s="1"/>
  <c r="U131" i="9" s="1"/>
  <c r="AX131" i="9" s="1"/>
  <c r="S126" i="9"/>
  <c r="T126" i="9" s="1"/>
  <c r="U126" i="9" s="1"/>
  <c r="AX126" i="9" s="1"/>
  <c r="S117" i="9"/>
  <c r="T117" i="9" s="1"/>
  <c r="U117" i="9" s="1"/>
  <c r="AX117" i="9" s="1"/>
  <c r="S104" i="9"/>
  <c r="T104" i="9" s="1"/>
  <c r="U104" i="9" s="1"/>
  <c r="AX104" i="9" s="1"/>
  <c r="S96" i="9"/>
  <c r="T96" i="9" s="1"/>
  <c r="U96" i="9" s="1"/>
  <c r="AX96" i="9" s="1"/>
  <c r="S93" i="9"/>
  <c r="T93" i="9" s="1"/>
  <c r="U93" i="9" s="1"/>
  <c r="AX93" i="9" s="1"/>
  <c r="S89" i="9"/>
  <c r="T89" i="9" s="1"/>
  <c r="U89" i="9" s="1"/>
  <c r="AX89" i="9" s="1"/>
  <c r="S142" i="9"/>
  <c r="T142" i="9" s="1"/>
  <c r="U142" i="9" s="1"/>
  <c r="AX142" i="9" s="1"/>
  <c r="S139" i="9"/>
  <c r="T139" i="9" s="1"/>
  <c r="U139" i="9" s="1"/>
  <c r="AX139" i="9" s="1"/>
  <c r="S125" i="9"/>
  <c r="T125" i="9" s="1"/>
  <c r="U125" i="9" s="1"/>
  <c r="AX125" i="9" s="1"/>
  <c r="S123" i="9"/>
  <c r="T123" i="9" s="1"/>
  <c r="U123" i="9" s="1"/>
  <c r="AX123" i="9" s="1"/>
  <c r="S121" i="9"/>
  <c r="T121" i="9" s="1"/>
  <c r="U121" i="9" s="1"/>
  <c r="AX121" i="9" s="1"/>
  <c r="S113" i="9"/>
  <c r="T113" i="9" s="1"/>
  <c r="U113" i="9" s="1"/>
  <c r="AX113" i="9" s="1"/>
  <c r="S112" i="9"/>
  <c r="T112" i="9" s="1"/>
  <c r="U112" i="9" s="1"/>
  <c r="AX112" i="9" s="1"/>
  <c r="S144" i="9"/>
  <c r="T144" i="9" s="1"/>
  <c r="U144" i="9" s="1"/>
  <c r="AX144" i="9" s="1"/>
  <c r="S141" i="9"/>
  <c r="T141" i="9" s="1"/>
  <c r="U141" i="9" s="1"/>
  <c r="AX141" i="9" s="1"/>
  <c r="S137" i="9"/>
  <c r="T137" i="9" s="1"/>
  <c r="U137" i="9" s="1"/>
  <c r="AX137" i="9" s="1"/>
  <c r="S122" i="9"/>
  <c r="T122" i="9" s="1"/>
  <c r="U122" i="9" s="1"/>
  <c r="AX122" i="9" s="1"/>
  <c r="S119" i="9"/>
  <c r="T119" i="9" s="1"/>
  <c r="U119" i="9" s="1"/>
  <c r="AX119" i="9" s="1"/>
  <c r="S109" i="9"/>
  <c r="T109" i="9" s="1"/>
  <c r="U109" i="9" s="1"/>
  <c r="AX109" i="9" s="1"/>
  <c r="S107" i="9"/>
  <c r="T107" i="9" s="1"/>
  <c r="U107" i="9" s="1"/>
  <c r="AX107" i="9" s="1"/>
  <c r="S91" i="9"/>
  <c r="T91" i="9" s="1"/>
  <c r="U91" i="9" s="1"/>
  <c r="AX91" i="9" s="1"/>
  <c r="S151" i="9"/>
  <c r="T151" i="9" s="1"/>
  <c r="U151" i="9" s="1"/>
  <c r="AX151" i="9" s="1"/>
  <c r="S145" i="9"/>
  <c r="T145" i="9" s="1"/>
  <c r="U145" i="9" s="1"/>
  <c r="AX145" i="9" s="1"/>
  <c r="S128" i="9"/>
  <c r="T128" i="9" s="1"/>
  <c r="U128" i="9" s="1"/>
  <c r="AX128" i="9" s="1"/>
  <c r="S115" i="9"/>
  <c r="T115" i="9" s="1"/>
  <c r="U115" i="9" s="1"/>
  <c r="AX115" i="9" s="1"/>
  <c r="S108" i="9"/>
  <c r="T108" i="9" s="1"/>
  <c r="U108" i="9" s="1"/>
  <c r="AX108" i="9" s="1"/>
  <c r="S103" i="9"/>
  <c r="T103" i="9" s="1"/>
  <c r="U103" i="9" s="1"/>
  <c r="AX103" i="9" s="1"/>
  <c r="S100" i="9"/>
  <c r="T100" i="9" s="1"/>
  <c r="U100" i="9" s="1"/>
  <c r="AX100" i="9" s="1"/>
  <c r="S87" i="9"/>
  <c r="T87" i="9" s="1"/>
  <c r="U87" i="9" s="1"/>
  <c r="AX87" i="9" s="1"/>
  <c r="S82" i="9"/>
  <c r="T82" i="9" s="1"/>
  <c r="U82" i="9" s="1"/>
  <c r="AX82" i="9" s="1"/>
  <c r="S79" i="9"/>
  <c r="T79" i="9" s="1"/>
  <c r="U79" i="9" s="1"/>
  <c r="AX79" i="9" s="1"/>
  <c r="S148" i="9"/>
  <c r="T148" i="9" s="1"/>
  <c r="U148" i="9" s="1"/>
  <c r="AX148" i="9" s="1"/>
  <c r="S130" i="9"/>
  <c r="T130" i="9" s="1"/>
  <c r="U130" i="9" s="1"/>
  <c r="AX130" i="9" s="1"/>
  <c r="S110" i="9"/>
  <c r="T110" i="9" s="1"/>
  <c r="U110" i="9" s="1"/>
  <c r="AX110" i="9" s="1"/>
  <c r="S88" i="9"/>
  <c r="T88" i="9" s="1"/>
  <c r="U88" i="9" s="1"/>
  <c r="AX88" i="9" s="1"/>
  <c r="S73" i="9"/>
  <c r="T73" i="9" s="1"/>
  <c r="U73" i="9" s="1"/>
  <c r="AX73" i="9" s="1"/>
  <c r="S59" i="9"/>
  <c r="T59" i="9" s="1"/>
  <c r="U59" i="9" s="1"/>
  <c r="AX59" i="9" s="1"/>
  <c r="S55" i="9"/>
  <c r="T55" i="9" s="1"/>
  <c r="U55" i="9" s="1"/>
  <c r="AX55" i="9" s="1"/>
  <c r="S138" i="9"/>
  <c r="T138" i="9" s="1"/>
  <c r="U138" i="9" s="1"/>
  <c r="AX138" i="9" s="1"/>
  <c r="S134" i="9"/>
  <c r="T134" i="9" s="1"/>
  <c r="U134" i="9" s="1"/>
  <c r="AX134" i="9" s="1"/>
  <c r="S95" i="9"/>
  <c r="T95" i="9" s="1"/>
  <c r="U95" i="9" s="1"/>
  <c r="AX95" i="9" s="1"/>
  <c r="S92" i="9"/>
  <c r="T92" i="9" s="1"/>
  <c r="U92" i="9" s="1"/>
  <c r="AX92" i="9" s="1"/>
  <c r="S81" i="9"/>
  <c r="T81" i="9" s="1"/>
  <c r="U81" i="9" s="1"/>
  <c r="AX81" i="9" s="1"/>
  <c r="S69" i="9"/>
  <c r="T69" i="9" s="1"/>
  <c r="U69" i="9" s="1"/>
  <c r="AX69" i="9" s="1"/>
  <c r="S64" i="9"/>
  <c r="T64" i="9" s="1"/>
  <c r="U64" i="9" s="1"/>
  <c r="AX64" i="9" s="1"/>
  <c r="S54" i="9"/>
  <c r="T54" i="9" s="1"/>
  <c r="U54" i="9" s="1"/>
  <c r="AX54" i="9" s="1"/>
  <c r="S49" i="9"/>
  <c r="T49" i="9" s="1"/>
  <c r="U49" i="9" s="1"/>
  <c r="AX49" i="9" s="1"/>
  <c r="S44" i="9"/>
  <c r="T44" i="9" s="1"/>
  <c r="U44" i="9" s="1"/>
  <c r="AX44" i="9" s="1"/>
  <c r="S116" i="9"/>
  <c r="T116" i="9" s="1"/>
  <c r="U116" i="9" s="1"/>
  <c r="AX116" i="9" s="1"/>
  <c r="S98" i="9"/>
  <c r="T98" i="9" s="1"/>
  <c r="U98" i="9" s="1"/>
  <c r="AX98" i="9" s="1"/>
  <c r="S78" i="9"/>
  <c r="T78" i="9" s="1"/>
  <c r="U78" i="9" s="1"/>
  <c r="AX78" i="9" s="1"/>
  <c r="S75" i="9"/>
  <c r="T75" i="9" s="1"/>
  <c r="U75" i="9" s="1"/>
  <c r="AX75" i="9" s="1"/>
  <c r="S72" i="9"/>
  <c r="T72" i="9" s="1"/>
  <c r="U72" i="9" s="1"/>
  <c r="AX72" i="9" s="1"/>
  <c r="S68" i="9"/>
  <c r="T68" i="9" s="1"/>
  <c r="U68" i="9" s="1"/>
  <c r="AX68" i="9" s="1"/>
  <c r="S120" i="9"/>
  <c r="T120" i="9" s="1"/>
  <c r="U120" i="9" s="1"/>
  <c r="AX120" i="9" s="1"/>
  <c r="S118" i="9"/>
  <c r="T118" i="9" s="1"/>
  <c r="U118" i="9" s="1"/>
  <c r="AX118" i="9" s="1"/>
  <c r="S85" i="9"/>
  <c r="T85" i="9" s="1"/>
  <c r="U85" i="9" s="1"/>
  <c r="AX85" i="9" s="1"/>
  <c r="S84" i="9"/>
  <c r="T84" i="9" s="1"/>
  <c r="U84" i="9" s="1"/>
  <c r="AX84" i="9" s="1"/>
  <c r="S133" i="9"/>
  <c r="T133" i="9" s="1"/>
  <c r="U133" i="9" s="1"/>
  <c r="AX133" i="9" s="1"/>
  <c r="S102" i="9"/>
  <c r="T102" i="9" s="1"/>
  <c r="U102" i="9" s="1"/>
  <c r="AX102" i="9" s="1"/>
  <c r="S99" i="9"/>
  <c r="T99" i="9" s="1"/>
  <c r="U99" i="9" s="1"/>
  <c r="AX99" i="9" s="1"/>
  <c r="S77" i="9"/>
  <c r="T77" i="9" s="1"/>
  <c r="U77" i="9" s="1"/>
  <c r="AX77" i="9" s="1"/>
  <c r="S71" i="9"/>
  <c r="T71" i="9" s="1"/>
  <c r="U71" i="9" s="1"/>
  <c r="AX71" i="9" s="1"/>
  <c r="S66" i="9"/>
  <c r="T66" i="9" s="1"/>
  <c r="U66" i="9" s="1"/>
  <c r="AX66" i="9" s="1"/>
  <c r="S51" i="9"/>
  <c r="T51" i="9" s="1"/>
  <c r="U51" i="9" s="1"/>
  <c r="AX51" i="9" s="1"/>
  <c r="S47" i="9"/>
  <c r="T47" i="9" s="1"/>
  <c r="U47" i="9" s="1"/>
  <c r="AX47" i="9" s="1"/>
  <c r="S129" i="9"/>
  <c r="T129" i="9" s="1"/>
  <c r="U129" i="9" s="1"/>
  <c r="AX129" i="9" s="1"/>
  <c r="S111" i="9"/>
  <c r="T111" i="9" s="1"/>
  <c r="U111" i="9" s="1"/>
  <c r="AX111" i="9" s="1"/>
  <c r="S58" i="9"/>
  <c r="T58" i="9" s="1"/>
  <c r="U58" i="9" s="1"/>
  <c r="AX58" i="9" s="1"/>
  <c r="S41" i="9"/>
  <c r="T41" i="9" s="1"/>
  <c r="U41" i="9" s="1"/>
  <c r="AX41" i="9" s="1"/>
  <c r="S29" i="9"/>
  <c r="T29" i="9" s="1"/>
  <c r="U29" i="9" s="1"/>
  <c r="AX29" i="9" s="1"/>
  <c r="S22" i="9"/>
  <c r="T22" i="9" s="1"/>
  <c r="U22" i="9" s="1"/>
  <c r="AX22" i="9" s="1"/>
  <c r="S19" i="9"/>
  <c r="T19" i="9" s="1"/>
  <c r="U19" i="9" s="1"/>
  <c r="AX19" i="9" s="1"/>
  <c r="S62" i="9"/>
  <c r="T62" i="9" s="1"/>
  <c r="U62" i="9" s="1"/>
  <c r="AX62" i="9" s="1"/>
  <c r="S50" i="9"/>
  <c r="T50" i="9" s="1"/>
  <c r="U50" i="9" s="1"/>
  <c r="AX50" i="9" s="1"/>
  <c r="S46" i="9"/>
  <c r="T46" i="9" s="1"/>
  <c r="U46" i="9" s="1"/>
  <c r="AX46" i="9" s="1"/>
  <c r="S45" i="9"/>
  <c r="T45" i="9" s="1"/>
  <c r="U45" i="9" s="1"/>
  <c r="AX45" i="9" s="1"/>
  <c r="S36" i="9"/>
  <c r="T36" i="9" s="1"/>
  <c r="U36" i="9" s="1"/>
  <c r="AX36" i="9" s="1"/>
  <c r="S32" i="9"/>
  <c r="T32" i="9" s="1"/>
  <c r="U32" i="9" s="1"/>
  <c r="AX32" i="9" s="1"/>
  <c r="S25" i="9"/>
  <c r="T25" i="9" s="1"/>
  <c r="U25" i="9" s="1"/>
  <c r="AX25" i="9" s="1"/>
  <c r="S124" i="9"/>
  <c r="T124" i="9" s="1"/>
  <c r="U124" i="9" s="1"/>
  <c r="AX124" i="9" s="1"/>
  <c r="S83" i="9"/>
  <c r="T83" i="9" s="1"/>
  <c r="U83" i="9" s="1"/>
  <c r="AX83" i="9" s="1"/>
  <c r="S40" i="9"/>
  <c r="T40" i="9" s="1"/>
  <c r="U40" i="9" s="1"/>
  <c r="AX40" i="9" s="1"/>
  <c r="S21" i="9"/>
  <c r="T21" i="9" s="1"/>
  <c r="U21" i="9" s="1"/>
  <c r="AX21" i="9" s="1"/>
  <c r="S63" i="9"/>
  <c r="T63" i="9" s="1"/>
  <c r="U63" i="9" s="1"/>
  <c r="AX63" i="9" s="1"/>
  <c r="S35" i="9"/>
  <c r="T35" i="9" s="1"/>
  <c r="U35" i="9" s="1"/>
  <c r="AX35" i="9" s="1"/>
  <c r="S31" i="9"/>
  <c r="T31" i="9" s="1"/>
  <c r="U31" i="9" s="1"/>
  <c r="AX31" i="9" s="1"/>
  <c r="S28" i="9"/>
  <c r="T28" i="9" s="1"/>
  <c r="U28" i="9" s="1"/>
  <c r="AX28" i="9" s="1"/>
  <c r="S18" i="9"/>
  <c r="T18" i="9" s="1"/>
  <c r="U18" i="9" s="1"/>
  <c r="AX18" i="9" s="1"/>
  <c r="S39" i="9"/>
  <c r="T39" i="9" s="1"/>
  <c r="U39" i="9" s="1"/>
  <c r="AX39" i="9" s="1"/>
  <c r="S27" i="9"/>
  <c r="T27" i="9" s="1"/>
  <c r="U27" i="9" s="1"/>
  <c r="AX27" i="9" s="1"/>
  <c r="S24" i="9"/>
  <c r="T24" i="9" s="1"/>
  <c r="U24" i="9" s="1"/>
  <c r="AX24" i="9" s="1"/>
  <c r="S17" i="9"/>
  <c r="T17" i="9" s="1"/>
  <c r="U17" i="9" s="1"/>
  <c r="AX17" i="9" s="1"/>
  <c r="S23" i="9"/>
  <c r="T23" i="9" s="1"/>
  <c r="U23" i="9" s="1"/>
  <c r="AX23" i="9" s="1"/>
  <c r="S76" i="9"/>
  <c r="T76" i="9" s="1"/>
  <c r="U76" i="9" s="1"/>
  <c r="AX76" i="9" s="1"/>
  <c r="S74" i="9"/>
  <c r="T74" i="9" s="1"/>
  <c r="U74" i="9" s="1"/>
  <c r="AX74" i="9" s="1"/>
  <c r="S70" i="9"/>
  <c r="T70" i="9" s="1"/>
  <c r="U70" i="9" s="1"/>
  <c r="AX70" i="9" s="1"/>
  <c r="S60" i="9"/>
  <c r="T60" i="9" s="1"/>
  <c r="U60" i="9" s="1"/>
  <c r="AX60" i="9" s="1"/>
  <c r="S56" i="9"/>
  <c r="T56" i="9" s="1"/>
  <c r="U56" i="9" s="1"/>
  <c r="AX56" i="9" s="1"/>
  <c r="S52" i="9"/>
  <c r="T52" i="9" s="1"/>
  <c r="U52" i="9" s="1"/>
  <c r="AX52" i="9" s="1"/>
  <c r="S48" i="9"/>
  <c r="T48" i="9" s="1"/>
  <c r="U48" i="9" s="1"/>
  <c r="AX48" i="9" s="1"/>
  <c r="S38" i="9"/>
  <c r="T38" i="9" s="1"/>
  <c r="U38" i="9" s="1"/>
  <c r="AX38" i="9" s="1"/>
  <c r="S34" i="9"/>
  <c r="T34" i="9" s="1"/>
  <c r="U34" i="9" s="1"/>
  <c r="AX34" i="9" s="1"/>
  <c r="S30" i="9"/>
  <c r="T30" i="9" s="1"/>
  <c r="U30" i="9" s="1"/>
  <c r="AX30" i="9" s="1"/>
  <c r="S20" i="9"/>
  <c r="T20" i="9" s="1"/>
  <c r="U20" i="9" s="1"/>
  <c r="AX20" i="9" s="1"/>
  <c r="S16" i="9"/>
  <c r="T16" i="9" s="1"/>
  <c r="U16" i="9" s="1"/>
  <c r="AX16" i="9" s="1"/>
  <c r="S67" i="9"/>
  <c r="T67" i="9" s="1"/>
  <c r="U67" i="9" s="1"/>
  <c r="AX67" i="9" s="1"/>
  <c r="S65" i="9"/>
  <c r="T65" i="9" s="1"/>
  <c r="U65" i="9" s="1"/>
  <c r="AX65" i="9" s="1"/>
  <c r="S61" i="9"/>
  <c r="T61" i="9" s="1"/>
  <c r="U61" i="9" s="1"/>
  <c r="AX61" i="9" s="1"/>
  <c r="S57" i="9"/>
  <c r="T57" i="9" s="1"/>
  <c r="U57" i="9" s="1"/>
  <c r="AX57" i="9" s="1"/>
  <c r="S53" i="9"/>
  <c r="T53" i="9" s="1"/>
  <c r="U53" i="9" s="1"/>
  <c r="AX53" i="9" s="1"/>
  <c r="S37" i="9"/>
  <c r="T37" i="9" s="1"/>
  <c r="U37" i="9" s="1"/>
  <c r="AX37" i="9" s="1"/>
  <c r="S33" i="9"/>
  <c r="T33" i="9" s="1"/>
  <c r="U33" i="9" s="1"/>
  <c r="AX33" i="9" s="1"/>
  <c r="S26" i="9"/>
  <c r="T26" i="9" s="1"/>
  <c r="U26" i="9" s="1"/>
  <c r="AX26" i="9" s="1"/>
  <c r="S15" i="9"/>
  <c r="T15" i="9" s="1"/>
  <c r="U15" i="9" s="1"/>
  <c r="AX15" i="9" s="1"/>
  <c r="S43" i="9"/>
  <c r="T43" i="9" s="1"/>
  <c r="U43" i="9" s="1"/>
  <c r="AX43" i="9" s="1"/>
  <c r="S80" i="9"/>
  <c r="T80" i="9" s="1"/>
  <c r="U80" i="9" s="1"/>
  <c r="AX80" i="9" s="1"/>
  <c r="S42" i="9"/>
  <c r="T42" i="9" s="1"/>
  <c r="U42" i="9" s="1"/>
  <c r="AX42" i="9" s="1"/>
  <c r="J152" i="9"/>
  <c r="K152" i="9" s="1"/>
  <c r="L152" i="9" s="1"/>
  <c r="AU152" i="9" s="1"/>
  <c r="J139" i="9"/>
  <c r="K139" i="9" s="1"/>
  <c r="L139" i="9" s="1"/>
  <c r="AU139" i="9" s="1"/>
  <c r="J148" i="9"/>
  <c r="K148" i="9" s="1"/>
  <c r="L148" i="9" s="1"/>
  <c r="AU148" i="9" s="1"/>
  <c r="J142" i="9"/>
  <c r="K142" i="9" s="1"/>
  <c r="L142" i="9" s="1"/>
  <c r="AU142" i="9" s="1"/>
  <c r="J123" i="9"/>
  <c r="K123" i="9" s="1"/>
  <c r="L123" i="9" s="1"/>
  <c r="AU123" i="9" s="1"/>
  <c r="J120" i="9"/>
  <c r="K120" i="9" s="1"/>
  <c r="L120" i="9" s="1"/>
  <c r="AU120" i="9" s="1"/>
  <c r="J111" i="9"/>
  <c r="K111" i="9" s="1"/>
  <c r="L111" i="9" s="1"/>
  <c r="AU111" i="9" s="1"/>
  <c r="J110" i="9"/>
  <c r="K110" i="9" s="1"/>
  <c r="L110" i="9" s="1"/>
  <c r="AU110" i="9" s="1"/>
  <c r="J96" i="9"/>
  <c r="K96" i="9" s="1"/>
  <c r="L96" i="9" s="1"/>
  <c r="AU96" i="9" s="1"/>
  <c r="J92" i="9"/>
  <c r="K92" i="9" s="1"/>
  <c r="L92" i="9" s="1"/>
  <c r="AU92" i="9" s="1"/>
  <c r="J151" i="9"/>
  <c r="K151" i="9" s="1"/>
  <c r="L151" i="9" s="1"/>
  <c r="AU151" i="9" s="1"/>
  <c r="J145" i="9"/>
  <c r="K145" i="9" s="1"/>
  <c r="L145" i="9" s="1"/>
  <c r="AU145" i="9" s="1"/>
  <c r="J138" i="9"/>
  <c r="K138" i="9" s="1"/>
  <c r="L138" i="9" s="1"/>
  <c r="AU138" i="9" s="1"/>
  <c r="J130" i="9"/>
  <c r="K130" i="9" s="1"/>
  <c r="L130" i="9" s="1"/>
  <c r="AU130" i="9" s="1"/>
  <c r="J99" i="9"/>
  <c r="K99" i="9" s="1"/>
  <c r="L99" i="9" s="1"/>
  <c r="AU99" i="9" s="1"/>
  <c r="J141" i="9"/>
  <c r="K141" i="9" s="1"/>
  <c r="L141" i="9" s="1"/>
  <c r="AU141" i="9" s="1"/>
  <c r="J134" i="9"/>
  <c r="K134" i="9" s="1"/>
  <c r="L134" i="9" s="1"/>
  <c r="AU134" i="9" s="1"/>
  <c r="J119" i="9"/>
  <c r="K119" i="9" s="1"/>
  <c r="L119" i="9" s="1"/>
  <c r="AU119" i="9" s="1"/>
  <c r="J116" i="9"/>
  <c r="K116" i="9" s="1"/>
  <c r="L116" i="9" s="1"/>
  <c r="AU116" i="9" s="1"/>
  <c r="J109" i="9"/>
  <c r="K109" i="9" s="1"/>
  <c r="L109" i="9" s="1"/>
  <c r="AU109" i="9" s="1"/>
  <c r="J108" i="9"/>
  <c r="K108" i="9" s="1"/>
  <c r="L108" i="9" s="1"/>
  <c r="AU108" i="9" s="1"/>
  <c r="J102" i="9"/>
  <c r="K102" i="9" s="1"/>
  <c r="L102" i="9" s="1"/>
  <c r="AU102" i="9" s="1"/>
  <c r="J95" i="9"/>
  <c r="K95" i="9" s="1"/>
  <c r="L95" i="9" s="1"/>
  <c r="AU95" i="9" s="1"/>
  <c r="J88" i="9"/>
  <c r="K88" i="9" s="1"/>
  <c r="L88" i="9" s="1"/>
  <c r="AU88" i="9" s="1"/>
  <c r="J147" i="9"/>
  <c r="K147" i="9" s="1"/>
  <c r="L147" i="9" s="1"/>
  <c r="AU147" i="9" s="1"/>
  <c r="J144" i="9"/>
  <c r="K144" i="9" s="1"/>
  <c r="L144" i="9" s="1"/>
  <c r="AU144" i="9" s="1"/>
  <c r="J137" i="9"/>
  <c r="K137" i="9" s="1"/>
  <c r="L137" i="9" s="1"/>
  <c r="AU137" i="9" s="1"/>
  <c r="J133" i="9"/>
  <c r="K133" i="9" s="1"/>
  <c r="L133" i="9" s="1"/>
  <c r="AU133" i="9" s="1"/>
  <c r="J129" i="9"/>
  <c r="K129" i="9" s="1"/>
  <c r="L129" i="9" s="1"/>
  <c r="AU129" i="9" s="1"/>
  <c r="J128" i="9"/>
  <c r="K128" i="9" s="1"/>
  <c r="L128" i="9" s="1"/>
  <c r="AU128" i="9" s="1"/>
  <c r="J122" i="9"/>
  <c r="K122" i="9" s="1"/>
  <c r="L122" i="9" s="1"/>
  <c r="AU122" i="9" s="1"/>
  <c r="J107" i="9"/>
  <c r="K107" i="9" s="1"/>
  <c r="L107" i="9" s="1"/>
  <c r="AU107" i="9" s="1"/>
  <c r="J149" i="9"/>
  <c r="K149" i="9" s="1"/>
  <c r="L149" i="9" s="1"/>
  <c r="AU149" i="9" s="1"/>
  <c r="J146" i="9"/>
  <c r="K146" i="9" s="1"/>
  <c r="L146" i="9" s="1"/>
  <c r="AU146" i="9" s="1"/>
  <c r="J135" i="9"/>
  <c r="K135" i="9" s="1"/>
  <c r="L135" i="9" s="1"/>
  <c r="AU135" i="9" s="1"/>
  <c r="J117" i="9"/>
  <c r="K117" i="9" s="1"/>
  <c r="L117" i="9" s="1"/>
  <c r="AU117" i="9" s="1"/>
  <c r="J114" i="9"/>
  <c r="K114" i="9" s="1"/>
  <c r="L114" i="9" s="1"/>
  <c r="AU114" i="9" s="1"/>
  <c r="J112" i="9"/>
  <c r="K112" i="9" s="1"/>
  <c r="L112" i="9" s="1"/>
  <c r="AU112" i="9" s="1"/>
  <c r="J97" i="9"/>
  <c r="K97" i="9" s="1"/>
  <c r="L97" i="9" s="1"/>
  <c r="AU97" i="9" s="1"/>
  <c r="J90" i="9"/>
  <c r="K90" i="9" s="1"/>
  <c r="L90" i="9" s="1"/>
  <c r="AU90" i="9" s="1"/>
  <c r="J143" i="9"/>
  <c r="K143" i="9" s="1"/>
  <c r="L143" i="9" s="1"/>
  <c r="AU143" i="9" s="1"/>
  <c r="J131" i="9"/>
  <c r="K131" i="9" s="1"/>
  <c r="L131" i="9" s="1"/>
  <c r="AU131" i="9" s="1"/>
  <c r="J124" i="9"/>
  <c r="K124" i="9" s="1"/>
  <c r="L124" i="9" s="1"/>
  <c r="AU124" i="9" s="1"/>
  <c r="J106" i="9"/>
  <c r="K106" i="9" s="1"/>
  <c r="L106" i="9" s="1"/>
  <c r="AU106" i="9" s="1"/>
  <c r="J89" i="9"/>
  <c r="K89" i="9" s="1"/>
  <c r="L89" i="9" s="1"/>
  <c r="AU89" i="9" s="1"/>
  <c r="J85" i="9"/>
  <c r="K85" i="9" s="1"/>
  <c r="L85" i="9" s="1"/>
  <c r="AU85" i="9" s="1"/>
  <c r="J84" i="9"/>
  <c r="K84" i="9" s="1"/>
  <c r="L84" i="9" s="1"/>
  <c r="AU84" i="9" s="1"/>
  <c r="J81" i="9"/>
  <c r="K81" i="9" s="1"/>
  <c r="L81" i="9" s="1"/>
  <c r="AU81" i="9" s="1"/>
  <c r="J75" i="9"/>
  <c r="K75" i="9" s="1"/>
  <c r="L75" i="9" s="1"/>
  <c r="AU75" i="9" s="1"/>
  <c r="J126" i="9"/>
  <c r="K126" i="9" s="1"/>
  <c r="L126" i="9" s="1"/>
  <c r="AU126" i="9" s="1"/>
  <c r="J94" i="9"/>
  <c r="K94" i="9" s="1"/>
  <c r="L94" i="9" s="1"/>
  <c r="AU94" i="9" s="1"/>
  <c r="J86" i="9"/>
  <c r="K86" i="9" s="1"/>
  <c r="L86" i="9" s="1"/>
  <c r="AU86" i="9" s="1"/>
  <c r="J78" i="9"/>
  <c r="K78" i="9" s="1"/>
  <c r="L78" i="9" s="1"/>
  <c r="AU78" i="9" s="1"/>
  <c r="J115" i="9"/>
  <c r="K115" i="9" s="1"/>
  <c r="L115" i="9" s="1"/>
  <c r="AU115" i="9" s="1"/>
  <c r="J113" i="9"/>
  <c r="K113" i="9" s="1"/>
  <c r="L113" i="9" s="1"/>
  <c r="AU113" i="9" s="1"/>
  <c r="J91" i="9"/>
  <c r="K91" i="9" s="1"/>
  <c r="L91" i="9" s="1"/>
  <c r="AU91" i="9" s="1"/>
  <c r="J83" i="9"/>
  <c r="K83" i="9" s="1"/>
  <c r="L83" i="9" s="1"/>
  <c r="AU83" i="9" s="1"/>
  <c r="J67" i="9"/>
  <c r="K67" i="9" s="1"/>
  <c r="L67" i="9" s="1"/>
  <c r="AU67" i="9" s="1"/>
  <c r="J62" i="9"/>
  <c r="K62" i="9" s="1"/>
  <c r="L62" i="9" s="1"/>
  <c r="AU62" i="9" s="1"/>
  <c r="J57" i="9"/>
  <c r="K57" i="9" s="1"/>
  <c r="L57" i="9" s="1"/>
  <c r="AU57" i="9" s="1"/>
  <c r="J47" i="9"/>
  <c r="K47" i="9" s="1"/>
  <c r="L47" i="9" s="1"/>
  <c r="AU47" i="9" s="1"/>
  <c r="J105" i="9"/>
  <c r="K105" i="9" s="1"/>
  <c r="L105" i="9" s="1"/>
  <c r="AU105" i="9" s="1"/>
  <c r="J87" i="9"/>
  <c r="K87" i="9" s="1"/>
  <c r="L87" i="9" s="1"/>
  <c r="AU87" i="9" s="1"/>
  <c r="J80" i="9"/>
  <c r="K80" i="9" s="1"/>
  <c r="L80" i="9" s="1"/>
  <c r="AU80" i="9" s="1"/>
  <c r="J77" i="9"/>
  <c r="K77" i="9" s="1"/>
  <c r="L77" i="9" s="1"/>
  <c r="AU77" i="9" s="1"/>
  <c r="J74" i="9"/>
  <c r="K74" i="9" s="1"/>
  <c r="L74" i="9" s="1"/>
  <c r="AU74" i="9" s="1"/>
  <c r="J71" i="9"/>
  <c r="K71" i="9" s="1"/>
  <c r="L71" i="9" s="1"/>
  <c r="AU71" i="9" s="1"/>
  <c r="J56" i="9"/>
  <c r="K56" i="9" s="1"/>
  <c r="L56" i="9" s="1"/>
  <c r="AU56" i="9" s="1"/>
  <c r="J52" i="9"/>
  <c r="K52" i="9" s="1"/>
  <c r="L52" i="9" s="1"/>
  <c r="AU52" i="9" s="1"/>
  <c r="J132" i="9"/>
  <c r="K132" i="9" s="1"/>
  <c r="L132" i="9" s="1"/>
  <c r="AU132" i="9" s="1"/>
  <c r="J121" i="9"/>
  <c r="K121" i="9" s="1"/>
  <c r="L121" i="9" s="1"/>
  <c r="AU121" i="9" s="1"/>
  <c r="J103" i="9"/>
  <c r="K103" i="9" s="1"/>
  <c r="L103" i="9" s="1"/>
  <c r="AU103" i="9" s="1"/>
  <c r="J100" i="9"/>
  <c r="K100" i="9" s="1"/>
  <c r="L100" i="9" s="1"/>
  <c r="AU100" i="9" s="1"/>
  <c r="J66" i="9"/>
  <c r="K66" i="9" s="1"/>
  <c r="L66" i="9" s="1"/>
  <c r="AU66" i="9" s="1"/>
  <c r="J150" i="9"/>
  <c r="K150" i="9" s="1"/>
  <c r="L150" i="9" s="1"/>
  <c r="AU150" i="9" s="1"/>
  <c r="J136" i="9"/>
  <c r="K136" i="9" s="1"/>
  <c r="L136" i="9" s="1"/>
  <c r="AU136" i="9" s="1"/>
  <c r="J125" i="9"/>
  <c r="K125" i="9" s="1"/>
  <c r="L125" i="9" s="1"/>
  <c r="AU125" i="9" s="1"/>
  <c r="J79" i="9"/>
  <c r="K79" i="9" s="1"/>
  <c r="L79" i="9" s="1"/>
  <c r="AU79" i="9" s="1"/>
  <c r="J140" i="9"/>
  <c r="K140" i="9" s="1"/>
  <c r="L140" i="9" s="1"/>
  <c r="AU140" i="9" s="1"/>
  <c r="J104" i="9"/>
  <c r="K104" i="9" s="1"/>
  <c r="L104" i="9" s="1"/>
  <c r="AU104" i="9" s="1"/>
  <c r="J93" i="9"/>
  <c r="K93" i="9" s="1"/>
  <c r="L93" i="9" s="1"/>
  <c r="AU93" i="9" s="1"/>
  <c r="J69" i="9"/>
  <c r="K69" i="9" s="1"/>
  <c r="L69" i="9" s="1"/>
  <c r="AU69" i="9" s="1"/>
  <c r="J59" i="9"/>
  <c r="K59" i="9" s="1"/>
  <c r="L59" i="9" s="1"/>
  <c r="AU59" i="9" s="1"/>
  <c r="J54" i="9"/>
  <c r="K54" i="9" s="1"/>
  <c r="L54" i="9" s="1"/>
  <c r="AU54" i="9" s="1"/>
  <c r="J49" i="9"/>
  <c r="K49" i="9" s="1"/>
  <c r="L49" i="9" s="1"/>
  <c r="AU49" i="9" s="1"/>
  <c r="J60" i="9"/>
  <c r="K60" i="9" s="1"/>
  <c r="L60" i="9" s="1"/>
  <c r="AU60" i="9" s="1"/>
  <c r="J31" i="9"/>
  <c r="K31" i="9" s="1"/>
  <c r="L31" i="9" s="1"/>
  <c r="AU31" i="9" s="1"/>
  <c r="J17" i="9"/>
  <c r="K17" i="9" s="1"/>
  <c r="L17" i="9" s="1"/>
  <c r="AU17" i="9" s="1"/>
  <c r="J127" i="9"/>
  <c r="K127" i="9" s="1"/>
  <c r="L127" i="9" s="1"/>
  <c r="AU127" i="9" s="1"/>
  <c r="J65" i="9"/>
  <c r="K65" i="9" s="1"/>
  <c r="L65" i="9" s="1"/>
  <c r="AU65" i="9" s="1"/>
  <c r="J61" i="9"/>
  <c r="K61" i="9" s="1"/>
  <c r="L61" i="9" s="1"/>
  <c r="AU61" i="9" s="1"/>
  <c r="J38" i="9"/>
  <c r="K38" i="9" s="1"/>
  <c r="L38" i="9" s="1"/>
  <c r="AU38" i="9" s="1"/>
  <c r="J34" i="9"/>
  <c r="K34" i="9" s="1"/>
  <c r="L34" i="9" s="1"/>
  <c r="AU34" i="9" s="1"/>
  <c r="J27" i="9"/>
  <c r="K27" i="9" s="1"/>
  <c r="L27" i="9" s="1"/>
  <c r="AU27" i="9" s="1"/>
  <c r="J20" i="9"/>
  <c r="K20" i="9" s="1"/>
  <c r="L20" i="9" s="1"/>
  <c r="AU20" i="9" s="1"/>
  <c r="J53" i="9"/>
  <c r="K53" i="9" s="1"/>
  <c r="L53" i="9" s="1"/>
  <c r="AU53" i="9" s="1"/>
  <c r="J43" i="9"/>
  <c r="K43" i="9" s="1"/>
  <c r="L43" i="9" s="1"/>
  <c r="AU43" i="9" s="1"/>
  <c r="J30" i="9"/>
  <c r="K30" i="9" s="1"/>
  <c r="L30" i="9" s="1"/>
  <c r="AU30" i="9" s="1"/>
  <c r="J23" i="9"/>
  <c r="K23" i="9" s="1"/>
  <c r="L23" i="9" s="1"/>
  <c r="AU23" i="9" s="1"/>
  <c r="J16" i="9"/>
  <c r="K16" i="9" s="1"/>
  <c r="L16" i="9" s="1"/>
  <c r="AU16" i="9" s="1"/>
  <c r="J44" i="9"/>
  <c r="K44" i="9" s="1"/>
  <c r="L44" i="9" s="1"/>
  <c r="AU44" i="9" s="1"/>
  <c r="J73" i="9"/>
  <c r="K73" i="9" s="1"/>
  <c r="L73" i="9" s="1"/>
  <c r="AU73" i="9" s="1"/>
  <c r="J42" i="9"/>
  <c r="K42" i="9" s="1"/>
  <c r="L42" i="9" s="1"/>
  <c r="AU42" i="9" s="1"/>
  <c r="J37" i="9"/>
  <c r="K37" i="9" s="1"/>
  <c r="L37" i="9" s="1"/>
  <c r="AU37" i="9" s="1"/>
  <c r="J26" i="9"/>
  <c r="K26" i="9" s="1"/>
  <c r="L26" i="9" s="1"/>
  <c r="AU26" i="9" s="1"/>
  <c r="J82" i="9"/>
  <c r="K82" i="9" s="1"/>
  <c r="L82" i="9" s="1"/>
  <c r="AU82" i="9" s="1"/>
  <c r="J58" i="9"/>
  <c r="K58" i="9" s="1"/>
  <c r="L58" i="9" s="1"/>
  <c r="AU58" i="9" s="1"/>
  <c r="J50" i="9"/>
  <c r="K50" i="9" s="1"/>
  <c r="L50" i="9" s="1"/>
  <c r="AU50" i="9" s="1"/>
  <c r="J46" i="9"/>
  <c r="K46" i="9" s="1"/>
  <c r="L46" i="9" s="1"/>
  <c r="AU46" i="9" s="1"/>
  <c r="J45" i="9"/>
  <c r="K45" i="9" s="1"/>
  <c r="L45" i="9" s="1"/>
  <c r="AU45" i="9" s="1"/>
  <c r="J41" i="9"/>
  <c r="K41" i="9" s="1"/>
  <c r="L41" i="9" s="1"/>
  <c r="AU41" i="9" s="1"/>
  <c r="J33" i="9"/>
  <c r="K33" i="9" s="1"/>
  <c r="L33" i="9" s="1"/>
  <c r="AU33" i="9" s="1"/>
  <c r="J22" i="9"/>
  <c r="K22" i="9" s="1"/>
  <c r="L22" i="9" s="1"/>
  <c r="AU22" i="9" s="1"/>
  <c r="J15" i="9"/>
  <c r="K15" i="9" s="1"/>
  <c r="L15" i="9" s="1"/>
  <c r="AU15" i="9" s="1"/>
  <c r="J118" i="9"/>
  <c r="K118" i="9" s="1"/>
  <c r="L118" i="9" s="1"/>
  <c r="AU118" i="9" s="1"/>
  <c r="J101" i="9"/>
  <c r="K101" i="9" s="1"/>
  <c r="L101" i="9" s="1"/>
  <c r="AU101" i="9" s="1"/>
  <c r="J63" i="9"/>
  <c r="K63" i="9" s="1"/>
  <c r="L63" i="9" s="1"/>
  <c r="AU63" i="9" s="1"/>
  <c r="J55" i="9"/>
  <c r="K55" i="9" s="1"/>
  <c r="L55" i="9" s="1"/>
  <c r="AU55" i="9" s="1"/>
  <c r="J51" i="9"/>
  <c r="K51" i="9" s="1"/>
  <c r="L51" i="9" s="1"/>
  <c r="AU51" i="9" s="1"/>
  <c r="J40" i="9"/>
  <c r="K40" i="9" s="1"/>
  <c r="L40" i="9" s="1"/>
  <c r="AU40" i="9" s="1"/>
  <c r="J36" i="9"/>
  <c r="K36" i="9" s="1"/>
  <c r="L36" i="9" s="1"/>
  <c r="AU36" i="9" s="1"/>
  <c r="J32" i="9"/>
  <c r="K32" i="9" s="1"/>
  <c r="L32" i="9" s="1"/>
  <c r="AU32" i="9" s="1"/>
  <c r="J29" i="9"/>
  <c r="K29" i="9" s="1"/>
  <c r="L29" i="9" s="1"/>
  <c r="AU29" i="9" s="1"/>
  <c r="J19" i="9"/>
  <c r="K19" i="9" s="1"/>
  <c r="L19" i="9" s="1"/>
  <c r="AU19" i="9" s="1"/>
  <c r="J98" i="9"/>
  <c r="K98" i="9" s="1"/>
  <c r="L98" i="9" s="1"/>
  <c r="AU98" i="9" s="1"/>
  <c r="J76" i="9"/>
  <c r="K76" i="9" s="1"/>
  <c r="L76" i="9" s="1"/>
  <c r="AU76" i="9" s="1"/>
  <c r="J72" i="9"/>
  <c r="K72" i="9" s="1"/>
  <c r="L72" i="9" s="1"/>
  <c r="AU72" i="9" s="1"/>
  <c r="J64" i="9"/>
  <c r="K64" i="9" s="1"/>
  <c r="L64" i="9" s="1"/>
  <c r="AU64" i="9" s="1"/>
  <c r="J48" i="9"/>
  <c r="K48" i="9" s="1"/>
  <c r="L48" i="9" s="1"/>
  <c r="AU48" i="9" s="1"/>
  <c r="J39" i="9"/>
  <c r="K39" i="9" s="1"/>
  <c r="L39" i="9" s="1"/>
  <c r="AU39" i="9" s="1"/>
  <c r="J35" i="9"/>
  <c r="K35" i="9" s="1"/>
  <c r="L35" i="9" s="1"/>
  <c r="AU35" i="9" s="1"/>
  <c r="J24" i="9"/>
  <c r="K24" i="9" s="1"/>
  <c r="L24" i="9" s="1"/>
  <c r="AU24" i="9" s="1"/>
  <c r="J25" i="9"/>
  <c r="K25" i="9" s="1"/>
  <c r="L25" i="9" s="1"/>
  <c r="AU25" i="9" s="1"/>
  <c r="J18" i="9"/>
  <c r="K18" i="9" s="1"/>
  <c r="L18" i="9" s="1"/>
  <c r="AU18" i="9" s="1"/>
  <c r="J28" i="9"/>
  <c r="K28" i="9" s="1"/>
  <c r="L28" i="9" s="1"/>
  <c r="AU28" i="9" s="1"/>
  <c r="J21" i="9"/>
  <c r="K21" i="9" s="1"/>
  <c r="L21" i="9" s="1"/>
  <c r="AU21" i="9" s="1"/>
  <c r="J70" i="9"/>
  <c r="K70" i="9" s="1"/>
  <c r="L70" i="9" s="1"/>
  <c r="AU70" i="9" s="1"/>
  <c r="J68" i="9"/>
  <c r="K68" i="9" s="1"/>
  <c r="L68" i="9" s="1"/>
  <c r="AU68" i="9" s="1"/>
  <c r="V143" i="9"/>
  <c r="W143" i="9" s="1"/>
  <c r="X143" i="9" s="1"/>
  <c r="AY143" i="9" s="1"/>
  <c r="V140" i="9"/>
  <c r="W140" i="9" s="1"/>
  <c r="X140" i="9" s="1"/>
  <c r="AY140" i="9" s="1"/>
  <c r="V152" i="9"/>
  <c r="W152" i="9" s="1"/>
  <c r="X152" i="9" s="1"/>
  <c r="AY152" i="9" s="1"/>
  <c r="V146" i="9"/>
  <c r="W146" i="9" s="1"/>
  <c r="X146" i="9" s="1"/>
  <c r="AY146" i="9" s="1"/>
  <c r="V132" i="9"/>
  <c r="W132" i="9" s="1"/>
  <c r="X132" i="9" s="1"/>
  <c r="AY132" i="9" s="1"/>
  <c r="V127" i="9"/>
  <c r="W127" i="9" s="1"/>
  <c r="X127" i="9" s="1"/>
  <c r="AY127" i="9" s="1"/>
  <c r="V117" i="9"/>
  <c r="W117" i="9" s="1"/>
  <c r="X117" i="9" s="1"/>
  <c r="AY117" i="9" s="1"/>
  <c r="V114" i="9"/>
  <c r="W114" i="9" s="1"/>
  <c r="X114" i="9" s="1"/>
  <c r="AY114" i="9" s="1"/>
  <c r="V104" i="9"/>
  <c r="W104" i="9" s="1"/>
  <c r="X104" i="9" s="1"/>
  <c r="AY104" i="9" s="1"/>
  <c r="V149" i="9"/>
  <c r="W149" i="9" s="1"/>
  <c r="X149" i="9" s="1"/>
  <c r="AY149" i="9" s="1"/>
  <c r="V139" i="9"/>
  <c r="W139" i="9" s="1"/>
  <c r="X139" i="9" s="1"/>
  <c r="AY139" i="9" s="1"/>
  <c r="V135" i="9"/>
  <c r="W135" i="9" s="1"/>
  <c r="X135" i="9" s="1"/>
  <c r="AY135" i="9" s="1"/>
  <c r="V131" i="9"/>
  <c r="W131" i="9" s="1"/>
  <c r="X131" i="9" s="1"/>
  <c r="AY131" i="9" s="1"/>
  <c r="V126" i="9"/>
  <c r="W126" i="9" s="1"/>
  <c r="X126" i="9" s="1"/>
  <c r="AY126" i="9" s="1"/>
  <c r="V125" i="9"/>
  <c r="W125" i="9" s="1"/>
  <c r="X125" i="9" s="1"/>
  <c r="AY125" i="9" s="1"/>
  <c r="V121" i="9"/>
  <c r="W121" i="9" s="1"/>
  <c r="X121" i="9" s="1"/>
  <c r="AY121" i="9" s="1"/>
  <c r="V100" i="9"/>
  <c r="W100" i="9" s="1"/>
  <c r="X100" i="9" s="1"/>
  <c r="AY100" i="9" s="1"/>
  <c r="V96" i="9"/>
  <c r="W96" i="9" s="1"/>
  <c r="X96" i="9" s="1"/>
  <c r="AY96" i="9" s="1"/>
  <c r="V93" i="9"/>
  <c r="W93" i="9" s="1"/>
  <c r="X93" i="9" s="1"/>
  <c r="AY93" i="9" s="1"/>
  <c r="V89" i="9"/>
  <c r="W89" i="9" s="1"/>
  <c r="X89" i="9" s="1"/>
  <c r="AY89" i="9" s="1"/>
  <c r="V145" i="9"/>
  <c r="W145" i="9" s="1"/>
  <c r="X145" i="9" s="1"/>
  <c r="AY145" i="9" s="1"/>
  <c r="V142" i="9"/>
  <c r="W142" i="9" s="1"/>
  <c r="X142" i="9" s="1"/>
  <c r="AY142" i="9" s="1"/>
  <c r="V124" i="9"/>
  <c r="W124" i="9" s="1"/>
  <c r="X124" i="9" s="1"/>
  <c r="AY124" i="9" s="1"/>
  <c r="V123" i="9"/>
  <c r="W123" i="9" s="1"/>
  <c r="X123" i="9" s="1"/>
  <c r="AY123" i="9" s="1"/>
  <c r="V116" i="9"/>
  <c r="W116" i="9" s="1"/>
  <c r="X116" i="9" s="1"/>
  <c r="AY116" i="9" s="1"/>
  <c r="V113" i="9"/>
  <c r="W113" i="9" s="1"/>
  <c r="X113" i="9" s="1"/>
  <c r="AY113" i="9" s="1"/>
  <c r="V112" i="9"/>
  <c r="W112" i="9" s="1"/>
  <c r="X112" i="9" s="1"/>
  <c r="AY112" i="9" s="1"/>
  <c r="V103" i="9"/>
  <c r="W103" i="9" s="1"/>
  <c r="X103" i="9" s="1"/>
  <c r="AY103" i="9" s="1"/>
  <c r="V85" i="9"/>
  <c r="W85" i="9" s="1"/>
  <c r="X85" i="9" s="1"/>
  <c r="AY85" i="9" s="1"/>
  <c r="V151" i="9"/>
  <c r="W151" i="9" s="1"/>
  <c r="X151" i="9" s="1"/>
  <c r="AY151" i="9" s="1"/>
  <c r="V148" i="9"/>
  <c r="W148" i="9" s="1"/>
  <c r="X148" i="9" s="1"/>
  <c r="AY148" i="9" s="1"/>
  <c r="V138" i="9"/>
  <c r="W138" i="9" s="1"/>
  <c r="X138" i="9" s="1"/>
  <c r="AY138" i="9" s="1"/>
  <c r="V134" i="9"/>
  <c r="W134" i="9" s="1"/>
  <c r="X134" i="9" s="1"/>
  <c r="AY134" i="9" s="1"/>
  <c r="V120" i="9"/>
  <c r="W120" i="9" s="1"/>
  <c r="X120" i="9" s="1"/>
  <c r="AY120" i="9" s="1"/>
  <c r="V111" i="9"/>
  <c r="W111" i="9" s="1"/>
  <c r="X111" i="9" s="1"/>
  <c r="AY111" i="9" s="1"/>
  <c r="V150" i="9"/>
  <c r="W150" i="9" s="1"/>
  <c r="X150" i="9" s="1"/>
  <c r="AY150" i="9" s="1"/>
  <c r="V133" i="9"/>
  <c r="W133" i="9" s="1"/>
  <c r="X133" i="9" s="1"/>
  <c r="AY133" i="9" s="1"/>
  <c r="V128" i="9"/>
  <c r="W128" i="9" s="1"/>
  <c r="X128" i="9" s="1"/>
  <c r="AY128" i="9" s="1"/>
  <c r="V118" i="9"/>
  <c r="W118" i="9" s="1"/>
  <c r="X118" i="9" s="1"/>
  <c r="AY118" i="9" s="1"/>
  <c r="V98" i="9"/>
  <c r="W98" i="9" s="1"/>
  <c r="X98" i="9" s="1"/>
  <c r="AY98" i="9" s="1"/>
  <c r="V87" i="9"/>
  <c r="W87" i="9" s="1"/>
  <c r="X87" i="9" s="1"/>
  <c r="AY87" i="9" s="1"/>
  <c r="V119" i="9"/>
  <c r="W119" i="9" s="1"/>
  <c r="X119" i="9" s="1"/>
  <c r="AY119" i="9" s="1"/>
  <c r="V115" i="9"/>
  <c r="W115" i="9" s="1"/>
  <c r="X115" i="9" s="1"/>
  <c r="AY115" i="9" s="1"/>
  <c r="V108" i="9"/>
  <c r="W108" i="9" s="1"/>
  <c r="X108" i="9" s="1"/>
  <c r="AY108" i="9" s="1"/>
  <c r="V97" i="9"/>
  <c r="W97" i="9" s="1"/>
  <c r="X97" i="9" s="1"/>
  <c r="AY97" i="9" s="1"/>
  <c r="V94" i="9"/>
  <c r="W94" i="9" s="1"/>
  <c r="X94" i="9" s="1"/>
  <c r="AY94" i="9" s="1"/>
  <c r="V76" i="9"/>
  <c r="W76" i="9" s="1"/>
  <c r="X76" i="9" s="1"/>
  <c r="AY76" i="9" s="1"/>
  <c r="V73" i="9"/>
  <c r="W73" i="9" s="1"/>
  <c r="X73" i="9" s="1"/>
  <c r="AY73" i="9" s="1"/>
  <c r="V70" i="9"/>
  <c r="W70" i="9" s="1"/>
  <c r="X70" i="9" s="1"/>
  <c r="AY70" i="9" s="1"/>
  <c r="V65" i="9"/>
  <c r="W65" i="9" s="1"/>
  <c r="X65" i="9" s="1"/>
  <c r="AY65" i="9" s="1"/>
  <c r="V130" i="9"/>
  <c r="W130" i="9" s="1"/>
  <c r="X130" i="9" s="1"/>
  <c r="AY130" i="9" s="1"/>
  <c r="V110" i="9"/>
  <c r="W110" i="9" s="1"/>
  <c r="X110" i="9" s="1"/>
  <c r="AY110" i="9" s="1"/>
  <c r="V92" i="9"/>
  <c r="W92" i="9" s="1"/>
  <c r="X92" i="9" s="1"/>
  <c r="AY92" i="9" s="1"/>
  <c r="V88" i="9"/>
  <c r="W88" i="9" s="1"/>
  <c r="X88" i="9" s="1"/>
  <c r="AY88" i="9" s="1"/>
  <c r="V105" i="9"/>
  <c r="W105" i="9" s="1"/>
  <c r="X105" i="9" s="1"/>
  <c r="AY105" i="9" s="1"/>
  <c r="V95" i="9"/>
  <c r="W95" i="9" s="1"/>
  <c r="X95" i="9" s="1"/>
  <c r="AY95" i="9" s="1"/>
  <c r="V81" i="9"/>
  <c r="W81" i="9" s="1"/>
  <c r="X81" i="9" s="1"/>
  <c r="AY81" i="9" s="1"/>
  <c r="V78" i="9"/>
  <c r="W78" i="9" s="1"/>
  <c r="X78" i="9" s="1"/>
  <c r="AY78" i="9" s="1"/>
  <c r="V75" i="9"/>
  <c r="W75" i="9" s="1"/>
  <c r="X75" i="9" s="1"/>
  <c r="AY75" i="9" s="1"/>
  <c r="V68" i="9"/>
  <c r="W68" i="9" s="1"/>
  <c r="X68" i="9" s="1"/>
  <c r="AY68" i="9" s="1"/>
  <c r="V64" i="9"/>
  <c r="W64" i="9" s="1"/>
  <c r="X64" i="9" s="1"/>
  <c r="AY64" i="9" s="1"/>
  <c r="V54" i="9"/>
  <c r="W54" i="9" s="1"/>
  <c r="X54" i="9" s="1"/>
  <c r="AY54" i="9" s="1"/>
  <c r="V49" i="9"/>
  <c r="W49" i="9" s="1"/>
  <c r="X49" i="9" s="1"/>
  <c r="AY49" i="9" s="1"/>
  <c r="V144" i="9"/>
  <c r="W144" i="9" s="1"/>
  <c r="X144" i="9" s="1"/>
  <c r="AY144" i="9" s="1"/>
  <c r="V136" i="9"/>
  <c r="W136" i="9" s="1"/>
  <c r="X136" i="9" s="1"/>
  <c r="AY136" i="9" s="1"/>
  <c r="V107" i="9"/>
  <c r="W107" i="9" s="1"/>
  <c r="X107" i="9" s="1"/>
  <c r="AY107" i="9" s="1"/>
  <c r="V72" i="9"/>
  <c r="W72" i="9" s="1"/>
  <c r="X72" i="9" s="1"/>
  <c r="AY72" i="9" s="1"/>
  <c r="V63" i="9"/>
  <c r="W63" i="9" s="1"/>
  <c r="X63" i="9" s="1"/>
  <c r="AY63" i="9" s="1"/>
  <c r="V58" i="9"/>
  <c r="W58" i="9" s="1"/>
  <c r="X58" i="9" s="1"/>
  <c r="AY58" i="9" s="1"/>
  <c r="V53" i="9"/>
  <c r="W53" i="9" s="1"/>
  <c r="X53" i="9" s="1"/>
  <c r="AY53" i="9" s="1"/>
  <c r="V43" i="9"/>
  <c r="W43" i="9" s="1"/>
  <c r="X43" i="9" s="1"/>
  <c r="AY43" i="9" s="1"/>
  <c r="V147" i="9"/>
  <c r="W147" i="9" s="1"/>
  <c r="X147" i="9" s="1"/>
  <c r="AY147" i="9" s="1"/>
  <c r="V141" i="9"/>
  <c r="W141" i="9" s="1"/>
  <c r="X141" i="9" s="1"/>
  <c r="AY141" i="9" s="1"/>
  <c r="V109" i="9"/>
  <c r="W109" i="9" s="1"/>
  <c r="X109" i="9" s="1"/>
  <c r="AY109" i="9" s="1"/>
  <c r="V101" i="9"/>
  <c r="W101" i="9" s="1"/>
  <c r="X101" i="9" s="1"/>
  <c r="AY101" i="9" s="1"/>
  <c r="V84" i="9"/>
  <c r="W84" i="9" s="1"/>
  <c r="X84" i="9" s="1"/>
  <c r="AY84" i="9" s="1"/>
  <c r="V83" i="9"/>
  <c r="W83" i="9" s="1"/>
  <c r="X83" i="9" s="1"/>
  <c r="AY83" i="9" s="1"/>
  <c r="V67" i="9"/>
  <c r="W67" i="9" s="1"/>
  <c r="X67" i="9" s="1"/>
  <c r="AY67" i="9" s="1"/>
  <c r="V129" i="9"/>
  <c r="W129" i="9" s="1"/>
  <c r="X129" i="9" s="1"/>
  <c r="AY129" i="9" s="1"/>
  <c r="V122" i="9"/>
  <c r="W122" i="9" s="1"/>
  <c r="X122" i="9" s="1"/>
  <c r="AY122" i="9" s="1"/>
  <c r="V99" i="9"/>
  <c r="W99" i="9" s="1"/>
  <c r="X99" i="9" s="1"/>
  <c r="AY99" i="9" s="1"/>
  <c r="V90" i="9"/>
  <c r="W90" i="9" s="1"/>
  <c r="X90" i="9" s="1"/>
  <c r="AY90" i="9" s="1"/>
  <c r="V80" i="9"/>
  <c r="W80" i="9" s="1"/>
  <c r="X80" i="9" s="1"/>
  <c r="AY80" i="9" s="1"/>
  <c r="V77" i="9"/>
  <c r="W77" i="9" s="1"/>
  <c r="X77" i="9" s="1"/>
  <c r="AY77" i="9" s="1"/>
  <c r="V106" i="9"/>
  <c r="W106" i="9" s="1"/>
  <c r="X106" i="9" s="1"/>
  <c r="AY106" i="9" s="1"/>
  <c r="V91" i="9"/>
  <c r="W91" i="9" s="1"/>
  <c r="X91" i="9" s="1"/>
  <c r="AY91" i="9" s="1"/>
  <c r="V86" i="9"/>
  <c r="W86" i="9" s="1"/>
  <c r="X86" i="9" s="1"/>
  <c r="AY86" i="9" s="1"/>
  <c r="V82" i="9"/>
  <c r="W82" i="9" s="1"/>
  <c r="X82" i="9" s="1"/>
  <c r="AY82" i="9" s="1"/>
  <c r="V79" i="9"/>
  <c r="W79" i="9" s="1"/>
  <c r="X79" i="9" s="1"/>
  <c r="AY79" i="9" s="1"/>
  <c r="V60" i="9"/>
  <c r="W60" i="9" s="1"/>
  <c r="X60" i="9" s="1"/>
  <c r="AY60" i="9" s="1"/>
  <c r="V56" i="9"/>
  <c r="W56" i="9" s="1"/>
  <c r="X56" i="9" s="1"/>
  <c r="AY56" i="9" s="1"/>
  <c r="V46" i="9"/>
  <c r="W46" i="9" s="1"/>
  <c r="X46" i="9" s="1"/>
  <c r="AY46" i="9" s="1"/>
  <c r="V71" i="9"/>
  <c r="W71" i="9" s="1"/>
  <c r="X71" i="9" s="1"/>
  <c r="AY71" i="9" s="1"/>
  <c r="V69" i="9"/>
  <c r="W69" i="9" s="1"/>
  <c r="X69" i="9" s="1"/>
  <c r="AY69" i="9" s="1"/>
  <c r="V62" i="9"/>
  <c r="W62" i="9" s="1"/>
  <c r="X62" i="9" s="1"/>
  <c r="AY62" i="9" s="1"/>
  <c r="V50" i="9"/>
  <c r="W50" i="9" s="1"/>
  <c r="X50" i="9" s="1"/>
  <c r="AY50" i="9" s="1"/>
  <c r="V40" i="9"/>
  <c r="W40" i="9" s="1"/>
  <c r="X40" i="9" s="1"/>
  <c r="AY40" i="9" s="1"/>
  <c r="V28" i="9"/>
  <c r="W28" i="9" s="1"/>
  <c r="X28" i="9" s="1"/>
  <c r="AY28" i="9" s="1"/>
  <c r="V21" i="9"/>
  <c r="W21" i="9" s="1"/>
  <c r="X21" i="9" s="1"/>
  <c r="AY21" i="9" s="1"/>
  <c r="V18" i="9"/>
  <c r="W18" i="9" s="1"/>
  <c r="X18" i="9" s="1"/>
  <c r="AY18" i="9" s="1"/>
  <c r="V59" i="9"/>
  <c r="W59" i="9" s="1"/>
  <c r="X59" i="9" s="1"/>
  <c r="AY59" i="9" s="1"/>
  <c r="V55" i="9"/>
  <c r="W55" i="9" s="1"/>
  <c r="X55" i="9" s="1"/>
  <c r="AY55" i="9" s="1"/>
  <c r="V51" i="9"/>
  <c r="W51" i="9" s="1"/>
  <c r="X51" i="9" s="1"/>
  <c r="AY51" i="9" s="1"/>
  <c r="V47" i="9"/>
  <c r="W47" i="9" s="1"/>
  <c r="X47" i="9" s="1"/>
  <c r="AY47" i="9" s="1"/>
  <c r="V39" i="9"/>
  <c r="W39" i="9" s="1"/>
  <c r="X39" i="9" s="1"/>
  <c r="AY39" i="9" s="1"/>
  <c r="V35" i="9"/>
  <c r="W35" i="9" s="1"/>
  <c r="X35" i="9" s="1"/>
  <c r="AY35" i="9" s="1"/>
  <c r="V31" i="9"/>
  <c r="W31" i="9" s="1"/>
  <c r="X31" i="9" s="1"/>
  <c r="AY31" i="9" s="1"/>
  <c r="V24" i="9"/>
  <c r="W24" i="9" s="1"/>
  <c r="X24" i="9" s="1"/>
  <c r="AY24" i="9" s="1"/>
  <c r="V17" i="9"/>
  <c r="W17" i="9" s="1"/>
  <c r="X17" i="9" s="1"/>
  <c r="AY17" i="9" s="1"/>
  <c r="V66" i="9"/>
  <c r="W66" i="9" s="1"/>
  <c r="X66" i="9" s="1"/>
  <c r="AY66" i="9" s="1"/>
  <c r="V52" i="9"/>
  <c r="W52" i="9" s="1"/>
  <c r="X52" i="9" s="1"/>
  <c r="AY52" i="9" s="1"/>
  <c r="V38" i="9"/>
  <c r="W38" i="9" s="1"/>
  <c r="X38" i="9" s="1"/>
  <c r="AY38" i="9" s="1"/>
  <c r="V34" i="9"/>
  <c r="W34" i="9" s="1"/>
  <c r="X34" i="9" s="1"/>
  <c r="AY34" i="9" s="1"/>
  <c r="V27" i="9"/>
  <c r="W27" i="9" s="1"/>
  <c r="X27" i="9" s="1"/>
  <c r="AY27" i="9" s="1"/>
  <c r="V20" i="9"/>
  <c r="W20" i="9" s="1"/>
  <c r="X20" i="9" s="1"/>
  <c r="AY20" i="9" s="1"/>
  <c r="V137" i="9"/>
  <c r="W137" i="9" s="1"/>
  <c r="X137" i="9" s="1"/>
  <c r="AY137" i="9" s="1"/>
  <c r="V102" i="9"/>
  <c r="W102" i="9" s="1"/>
  <c r="X102" i="9" s="1"/>
  <c r="AY102" i="9" s="1"/>
  <c r="V74" i="9"/>
  <c r="W74" i="9" s="1"/>
  <c r="X74" i="9" s="1"/>
  <c r="AY74" i="9" s="1"/>
  <c r="V48" i="9"/>
  <c r="W48" i="9" s="1"/>
  <c r="X48" i="9" s="1"/>
  <c r="AY48" i="9" s="1"/>
  <c r="V30" i="9"/>
  <c r="W30" i="9" s="1"/>
  <c r="X30" i="9" s="1"/>
  <c r="AY30" i="9" s="1"/>
  <c r="V23" i="9"/>
  <c r="W23" i="9" s="1"/>
  <c r="X23" i="9" s="1"/>
  <c r="AY23" i="9" s="1"/>
  <c r="V16" i="9"/>
  <c r="W16" i="9" s="1"/>
  <c r="X16" i="9" s="1"/>
  <c r="AY16" i="9" s="1"/>
  <c r="V42" i="9"/>
  <c r="W42" i="9" s="1"/>
  <c r="X42" i="9" s="1"/>
  <c r="AY42" i="9" s="1"/>
  <c r="V26" i="9"/>
  <c r="W26" i="9" s="1"/>
  <c r="X26" i="9" s="1"/>
  <c r="AY26" i="9" s="1"/>
  <c r="V45" i="9"/>
  <c r="W45" i="9" s="1"/>
  <c r="X45" i="9" s="1"/>
  <c r="AY45" i="9" s="1"/>
  <c r="V41" i="9"/>
  <c r="W41" i="9" s="1"/>
  <c r="X41" i="9" s="1"/>
  <c r="AY41" i="9" s="1"/>
  <c r="V36" i="9"/>
  <c r="W36" i="9" s="1"/>
  <c r="X36" i="9" s="1"/>
  <c r="AY36" i="9" s="1"/>
  <c r="V32" i="9"/>
  <c r="W32" i="9" s="1"/>
  <c r="X32" i="9" s="1"/>
  <c r="AY32" i="9" s="1"/>
  <c r="V29" i="9"/>
  <c r="W29" i="9" s="1"/>
  <c r="X29" i="9" s="1"/>
  <c r="AY29" i="9" s="1"/>
  <c r="V25" i="9"/>
  <c r="W25" i="9" s="1"/>
  <c r="X25" i="9" s="1"/>
  <c r="AY25" i="9" s="1"/>
  <c r="V19" i="9"/>
  <c r="W19" i="9" s="1"/>
  <c r="X19" i="9" s="1"/>
  <c r="AY19" i="9" s="1"/>
  <c r="V44" i="9"/>
  <c r="W44" i="9" s="1"/>
  <c r="X44" i="9" s="1"/>
  <c r="AY44" i="9" s="1"/>
  <c r="V37" i="9"/>
  <c r="W37" i="9" s="1"/>
  <c r="X37" i="9" s="1"/>
  <c r="AY37" i="9" s="1"/>
  <c r="V61" i="9"/>
  <c r="W61" i="9" s="1"/>
  <c r="X61" i="9" s="1"/>
  <c r="AY61" i="9" s="1"/>
  <c r="V22" i="9"/>
  <c r="W22" i="9" s="1"/>
  <c r="X22" i="9" s="1"/>
  <c r="AY22" i="9" s="1"/>
  <c r="V15" i="9"/>
  <c r="W15" i="9" s="1"/>
  <c r="X15" i="9" s="1"/>
  <c r="AY15" i="9" s="1"/>
  <c r="V33" i="9"/>
  <c r="W33" i="9" s="1"/>
  <c r="X33" i="9" s="1"/>
  <c r="AY33" i="9" s="1"/>
  <c r="V57" i="9"/>
  <c r="W57" i="9" s="1"/>
  <c r="X57" i="9" s="1"/>
  <c r="AY57" i="9" s="1"/>
  <c r="G146" i="9"/>
  <c r="G143" i="9"/>
  <c r="G149" i="9"/>
  <c r="G139" i="9"/>
  <c r="G135" i="9"/>
  <c r="G131" i="9"/>
  <c r="G125" i="9"/>
  <c r="G124" i="9"/>
  <c r="G121" i="9"/>
  <c r="G113" i="9"/>
  <c r="G112" i="9"/>
  <c r="G100" i="9"/>
  <c r="G152" i="9"/>
  <c r="G142" i="9"/>
  <c r="G111" i="9"/>
  <c r="G110" i="9"/>
  <c r="G103" i="9"/>
  <c r="G92" i="9"/>
  <c r="G89" i="9"/>
  <c r="G85" i="9"/>
  <c r="G148" i="9"/>
  <c r="G145" i="9"/>
  <c r="G138" i="9"/>
  <c r="G130" i="9"/>
  <c r="G123" i="9"/>
  <c r="G120" i="9"/>
  <c r="G96" i="9"/>
  <c r="G151" i="9"/>
  <c r="G134" i="9"/>
  <c r="G119" i="9"/>
  <c r="G116" i="9"/>
  <c r="G109" i="9"/>
  <c r="G108" i="9"/>
  <c r="G140" i="9"/>
  <c r="G132" i="9"/>
  <c r="G127" i="9"/>
  <c r="G126" i="9"/>
  <c r="G115" i="9"/>
  <c r="G105" i="9"/>
  <c r="G101" i="9"/>
  <c r="G86" i="9"/>
  <c r="G122" i="9"/>
  <c r="G104" i="9"/>
  <c r="G93" i="9"/>
  <c r="G73" i="9"/>
  <c r="G69" i="9"/>
  <c r="G137" i="9"/>
  <c r="G133" i="9"/>
  <c r="G106" i="9"/>
  <c r="G102" i="9"/>
  <c r="G99" i="9"/>
  <c r="G84" i="9"/>
  <c r="G90" i="9"/>
  <c r="G81" i="9"/>
  <c r="G78" i="9"/>
  <c r="G75" i="9"/>
  <c r="G72" i="9"/>
  <c r="G68" i="9"/>
  <c r="G58" i="9"/>
  <c r="G53" i="9"/>
  <c r="G48" i="9"/>
  <c r="G128" i="9"/>
  <c r="G117" i="9"/>
  <c r="G94" i="9"/>
  <c r="G91" i="9"/>
  <c r="G83" i="9"/>
  <c r="G62" i="9"/>
  <c r="G47" i="9"/>
  <c r="G43" i="9"/>
  <c r="G97" i="9"/>
  <c r="G80" i="9"/>
  <c r="G67" i="9"/>
  <c r="G147" i="9"/>
  <c r="G141" i="9"/>
  <c r="G107" i="9"/>
  <c r="G87" i="9"/>
  <c r="G129" i="9"/>
  <c r="G118" i="9"/>
  <c r="G114" i="9"/>
  <c r="G98" i="9"/>
  <c r="G88" i="9"/>
  <c r="G82" i="9"/>
  <c r="G79" i="9"/>
  <c r="G76" i="9"/>
  <c r="G65" i="9"/>
  <c r="G60" i="9"/>
  <c r="G50" i="9"/>
  <c r="G45" i="9"/>
  <c r="G150" i="9"/>
  <c r="G64" i="9"/>
  <c r="G56" i="9"/>
  <c r="G52" i="9"/>
  <c r="G39" i="9"/>
  <c r="G35" i="9"/>
  <c r="G28" i="9"/>
  <c r="G21" i="9"/>
  <c r="G18" i="9"/>
  <c r="G95" i="9"/>
  <c r="G31" i="9"/>
  <c r="G17" i="9"/>
  <c r="G144" i="9"/>
  <c r="G61" i="9"/>
  <c r="G57" i="9"/>
  <c r="G27" i="9"/>
  <c r="G24" i="9"/>
  <c r="G16" i="9"/>
  <c r="G77" i="9"/>
  <c r="G71" i="9"/>
  <c r="G49" i="9"/>
  <c r="G38" i="9"/>
  <c r="G34" i="9"/>
  <c r="G23" i="9"/>
  <c r="G20" i="9"/>
  <c r="G54" i="9"/>
  <c r="G44" i="9"/>
  <c r="G42" i="9"/>
  <c r="G37" i="9"/>
  <c r="G30" i="9"/>
  <c r="G26" i="9"/>
  <c r="G136" i="9"/>
  <c r="G66" i="9"/>
  <c r="G46" i="9"/>
  <c r="G33" i="9"/>
  <c r="G15" i="9"/>
  <c r="H15" i="9" s="1"/>
  <c r="I15" i="9" s="1"/>
  <c r="G74" i="9"/>
  <c r="G70" i="9"/>
  <c r="G59" i="9"/>
  <c r="G51" i="9"/>
  <c r="G40" i="9"/>
  <c r="G36" i="9"/>
  <c r="G32" i="9"/>
  <c r="G25" i="9"/>
  <c r="G55" i="9"/>
  <c r="G19" i="9"/>
  <c r="G63" i="9"/>
  <c r="G29" i="9"/>
  <c r="G41" i="9"/>
  <c r="G22" i="9"/>
  <c r="M148" i="9"/>
  <c r="N148" i="9" s="1"/>
  <c r="O148" i="9" s="1"/>
  <c r="AV148" i="9" s="1"/>
  <c r="M145" i="9"/>
  <c r="N145" i="9" s="1"/>
  <c r="O145" i="9" s="1"/>
  <c r="AV145" i="9" s="1"/>
  <c r="M151" i="9"/>
  <c r="N151" i="9" s="1"/>
  <c r="O151" i="9" s="1"/>
  <c r="AV151" i="9" s="1"/>
  <c r="M141" i="9"/>
  <c r="N141" i="9" s="1"/>
  <c r="O141" i="9" s="1"/>
  <c r="AV141" i="9" s="1"/>
  <c r="M138" i="9"/>
  <c r="N138" i="9" s="1"/>
  <c r="O138" i="9" s="1"/>
  <c r="AV138" i="9" s="1"/>
  <c r="M134" i="9"/>
  <c r="N134" i="9" s="1"/>
  <c r="O134" i="9" s="1"/>
  <c r="AV134" i="9" s="1"/>
  <c r="M130" i="9"/>
  <c r="N130" i="9" s="1"/>
  <c r="O130" i="9" s="1"/>
  <c r="AV130" i="9" s="1"/>
  <c r="M116" i="9"/>
  <c r="N116" i="9" s="1"/>
  <c r="O116" i="9" s="1"/>
  <c r="AV116" i="9" s="1"/>
  <c r="M109" i="9"/>
  <c r="N109" i="9" s="1"/>
  <c r="O109" i="9" s="1"/>
  <c r="AV109" i="9" s="1"/>
  <c r="M102" i="9"/>
  <c r="N102" i="9" s="1"/>
  <c r="O102" i="9" s="1"/>
  <c r="AV102" i="9" s="1"/>
  <c r="M99" i="9"/>
  <c r="N99" i="9" s="1"/>
  <c r="O99" i="9" s="1"/>
  <c r="AV99" i="9" s="1"/>
  <c r="M95" i="9"/>
  <c r="N95" i="9" s="1"/>
  <c r="O95" i="9" s="1"/>
  <c r="AV95" i="9" s="1"/>
  <c r="M144" i="9"/>
  <c r="N144" i="9" s="1"/>
  <c r="O144" i="9" s="1"/>
  <c r="AV144" i="9" s="1"/>
  <c r="M137" i="9"/>
  <c r="N137" i="9" s="1"/>
  <c r="O137" i="9" s="1"/>
  <c r="AV137" i="9" s="1"/>
  <c r="M129" i="9"/>
  <c r="N129" i="9" s="1"/>
  <c r="O129" i="9" s="1"/>
  <c r="AV129" i="9" s="1"/>
  <c r="M128" i="9"/>
  <c r="N128" i="9" s="1"/>
  <c r="O128" i="9" s="1"/>
  <c r="AV128" i="9" s="1"/>
  <c r="M119" i="9"/>
  <c r="N119" i="9" s="1"/>
  <c r="O119" i="9" s="1"/>
  <c r="AV119" i="9" s="1"/>
  <c r="M108" i="9"/>
  <c r="N108" i="9" s="1"/>
  <c r="O108" i="9" s="1"/>
  <c r="AV108" i="9" s="1"/>
  <c r="M87" i="9"/>
  <c r="N87" i="9" s="1"/>
  <c r="O87" i="9" s="1"/>
  <c r="AV87" i="9" s="1"/>
  <c r="M150" i="9"/>
  <c r="N150" i="9" s="1"/>
  <c r="O150" i="9" s="1"/>
  <c r="AV150" i="9" s="1"/>
  <c r="M147" i="9"/>
  <c r="N147" i="9" s="1"/>
  <c r="O147" i="9" s="1"/>
  <c r="AV147" i="9" s="1"/>
  <c r="M133" i="9"/>
  <c r="N133" i="9" s="1"/>
  <c r="O133" i="9" s="1"/>
  <c r="AV133" i="9" s="1"/>
  <c r="M122" i="9"/>
  <c r="N122" i="9" s="1"/>
  <c r="O122" i="9" s="1"/>
  <c r="AV122" i="9" s="1"/>
  <c r="M118" i="9"/>
  <c r="N118" i="9" s="1"/>
  <c r="O118" i="9" s="1"/>
  <c r="AV118" i="9" s="1"/>
  <c r="M115" i="9"/>
  <c r="N115" i="9" s="1"/>
  <c r="O115" i="9" s="1"/>
  <c r="AV115" i="9" s="1"/>
  <c r="M107" i="9"/>
  <c r="N107" i="9" s="1"/>
  <c r="O107" i="9" s="1"/>
  <c r="AV107" i="9" s="1"/>
  <c r="M105" i="9"/>
  <c r="N105" i="9" s="1"/>
  <c r="O105" i="9" s="1"/>
  <c r="AV105" i="9" s="1"/>
  <c r="M94" i="9"/>
  <c r="N94" i="9" s="1"/>
  <c r="O94" i="9" s="1"/>
  <c r="AV94" i="9" s="1"/>
  <c r="M91" i="9"/>
  <c r="N91" i="9" s="1"/>
  <c r="O91" i="9" s="1"/>
  <c r="AV91" i="9" s="1"/>
  <c r="M140" i="9"/>
  <c r="N140" i="9" s="1"/>
  <c r="O140" i="9" s="1"/>
  <c r="AV140" i="9" s="1"/>
  <c r="M136" i="9"/>
  <c r="N136" i="9" s="1"/>
  <c r="O136" i="9" s="1"/>
  <c r="AV136" i="9" s="1"/>
  <c r="M106" i="9"/>
  <c r="N106" i="9" s="1"/>
  <c r="O106" i="9" s="1"/>
  <c r="AV106" i="9" s="1"/>
  <c r="M142" i="9"/>
  <c r="N142" i="9" s="1"/>
  <c r="O142" i="9" s="1"/>
  <c r="AV142" i="9" s="1"/>
  <c r="M139" i="9"/>
  <c r="N139" i="9" s="1"/>
  <c r="O139" i="9" s="1"/>
  <c r="AV139" i="9" s="1"/>
  <c r="M124" i="9"/>
  <c r="N124" i="9" s="1"/>
  <c r="O124" i="9" s="1"/>
  <c r="AV124" i="9" s="1"/>
  <c r="M103" i="9"/>
  <c r="N103" i="9" s="1"/>
  <c r="O103" i="9" s="1"/>
  <c r="AV103" i="9" s="1"/>
  <c r="M96" i="9"/>
  <c r="N96" i="9" s="1"/>
  <c r="O96" i="9" s="1"/>
  <c r="AV96" i="9" s="1"/>
  <c r="M89" i="9"/>
  <c r="N89" i="9" s="1"/>
  <c r="O89" i="9" s="1"/>
  <c r="AV89" i="9" s="1"/>
  <c r="M152" i="9"/>
  <c r="N152" i="9" s="1"/>
  <c r="O152" i="9" s="1"/>
  <c r="AV152" i="9" s="1"/>
  <c r="M146" i="9"/>
  <c r="N146" i="9" s="1"/>
  <c r="O146" i="9" s="1"/>
  <c r="AV146" i="9" s="1"/>
  <c r="M135" i="9"/>
  <c r="N135" i="9" s="1"/>
  <c r="O135" i="9" s="1"/>
  <c r="AV135" i="9" s="1"/>
  <c r="M126" i="9"/>
  <c r="N126" i="9" s="1"/>
  <c r="O126" i="9" s="1"/>
  <c r="AV126" i="9" s="1"/>
  <c r="M111" i="9"/>
  <c r="N111" i="9" s="1"/>
  <c r="O111" i="9" s="1"/>
  <c r="AV111" i="9" s="1"/>
  <c r="M86" i="9"/>
  <c r="N86" i="9" s="1"/>
  <c r="O86" i="9" s="1"/>
  <c r="AV86" i="9" s="1"/>
  <c r="M113" i="9"/>
  <c r="N113" i="9" s="1"/>
  <c r="O113" i="9" s="1"/>
  <c r="AV113" i="9" s="1"/>
  <c r="M90" i="9"/>
  <c r="N90" i="9" s="1"/>
  <c r="O90" i="9" s="1"/>
  <c r="AV90" i="9" s="1"/>
  <c r="M83" i="9"/>
  <c r="N83" i="9" s="1"/>
  <c r="O83" i="9" s="1"/>
  <c r="AV83" i="9" s="1"/>
  <c r="M80" i="9"/>
  <c r="N80" i="9" s="1"/>
  <c r="O80" i="9" s="1"/>
  <c r="AV80" i="9" s="1"/>
  <c r="M117" i="9"/>
  <c r="N117" i="9" s="1"/>
  <c r="O117" i="9" s="1"/>
  <c r="AV117" i="9" s="1"/>
  <c r="M97" i="9"/>
  <c r="N97" i="9" s="1"/>
  <c r="O97" i="9" s="1"/>
  <c r="AV97" i="9" s="1"/>
  <c r="M77" i="9"/>
  <c r="N77" i="9" s="1"/>
  <c r="O77" i="9" s="1"/>
  <c r="AV77" i="9" s="1"/>
  <c r="M71" i="9"/>
  <c r="N71" i="9" s="1"/>
  <c r="O71" i="9" s="1"/>
  <c r="AV71" i="9" s="1"/>
  <c r="M66" i="9"/>
  <c r="N66" i="9" s="1"/>
  <c r="O66" i="9" s="1"/>
  <c r="AV66" i="9" s="1"/>
  <c r="M56" i="9"/>
  <c r="N56" i="9" s="1"/>
  <c r="O56" i="9" s="1"/>
  <c r="AV56" i="9" s="1"/>
  <c r="M132" i="9"/>
  <c r="N132" i="9" s="1"/>
  <c r="O132" i="9" s="1"/>
  <c r="AV132" i="9" s="1"/>
  <c r="M123" i="9"/>
  <c r="N123" i="9" s="1"/>
  <c r="O123" i="9" s="1"/>
  <c r="AV123" i="9" s="1"/>
  <c r="M121" i="9"/>
  <c r="N121" i="9" s="1"/>
  <c r="O121" i="9" s="1"/>
  <c r="AV121" i="9" s="1"/>
  <c r="M110" i="9"/>
  <c r="N110" i="9" s="1"/>
  <c r="O110" i="9" s="1"/>
  <c r="AV110" i="9" s="1"/>
  <c r="M100" i="9"/>
  <c r="N100" i="9" s="1"/>
  <c r="O100" i="9" s="1"/>
  <c r="AV100" i="9" s="1"/>
  <c r="M65" i="9"/>
  <c r="N65" i="9" s="1"/>
  <c r="O65" i="9" s="1"/>
  <c r="AV65" i="9" s="1"/>
  <c r="M61" i="9"/>
  <c r="N61" i="9" s="1"/>
  <c r="O61" i="9" s="1"/>
  <c r="AV61" i="9" s="1"/>
  <c r="M51" i="9"/>
  <c r="N51" i="9" s="1"/>
  <c r="O51" i="9" s="1"/>
  <c r="AV51" i="9" s="1"/>
  <c r="M46" i="9"/>
  <c r="N46" i="9" s="1"/>
  <c r="O46" i="9" s="1"/>
  <c r="AV46" i="9" s="1"/>
  <c r="M125" i="9"/>
  <c r="N125" i="9" s="1"/>
  <c r="O125" i="9" s="1"/>
  <c r="AV125" i="9" s="1"/>
  <c r="M112" i="9"/>
  <c r="N112" i="9" s="1"/>
  <c r="O112" i="9" s="1"/>
  <c r="AV112" i="9" s="1"/>
  <c r="M92" i="9"/>
  <c r="N92" i="9" s="1"/>
  <c r="O92" i="9" s="1"/>
  <c r="AV92" i="9" s="1"/>
  <c r="M79" i="9"/>
  <c r="N79" i="9" s="1"/>
  <c r="O79" i="9" s="1"/>
  <c r="AV79" i="9" s="1"/>
  <c r="M76" i="9"/>
  <c r="N76" i="9" s="1"/>
  <c r="O76" i="9" s="1"/>
  <c r="AV76" i="9" s="1"/>
  <c r="M70" i="9"/>
  <c r="N70" i="9" s="1"/>
  <c r="O70" i="9" s="1"/>
  <c r="AV70" i="9" s="1"/>
  <c r="M127" i="9"/>
  <c r="N127" i="9" s="1"/>
  <c r="O127" i="9" s="1"/>
  <c r="AV127" i="9" s="1"/>
  <c r="M114" i="9"/>
  <c r="N114" i="9" s="1"/>
  <c r="O114" i="9" s="1"/>
  <c r="AV114" i="9" s="1"/>
  <c r="M101" i="9"/>
  <c r="N101" i="9" s="1"/>
  <c r="O101" i="9" s="1"/>
  <c r="AV101" i="9" s="1"/>
  <c r="M98" i="9"/>
  <c r="N98" i="9" s="1"/>
  <c r="O98" i="9" s="1"/>
  <c r="AV98" i="9" s="1"/>
  <c r="M88" i="9"/>
  <c r="N88" i="9" s="1"/>
  <c r="O88" i="9" s="1"/>
  <c r="AV88" i="9" s="1"/>
  <c r="M82" i="9"/>
  <c r="N82" i="9" s="1"/>
  <c r="O82" i="9" s="1"/>
  <c r="AV82" i="9" s="1"/>
  <c r="M149" i="9"/>
  <c r="N149" i="9" s="1"/>
  <c r="O149" i="9" s="1"/>
  <c r="AV149" i="9" s="1"/>
  <c r="M143" i="9"/>
  <c r="N143" i="9" s="1"/>
  <c r="O143" i="9" s="1"/>
  <c r="AV143" i="9" s="1"/>
  <c r="M131" i="9"/>
  <c r="N131" i="9" s="1"/>
  <c r="O131" i="9" s="1"/>
  <c r="AV131" i="9" s="1"/>
  <c r="M120" i="9"/>
  <c r="N120" i="9" s="1"/>
  <c r="O120" i="9" s="1"/>
  <c r="AV120" i="9" s="1"/>
  <c r="M85" i="9"/>
  <c r="N85" i="9" s="1"/>
  <c r="O85" i="9" s="1"/>
  <c r="AV85" i="9" s="1"/>
  <c r="M84" i="9"/>
  <c r="N84" i="9" s="1"/>
  <c r="O84" i="9" s="1"/>
  <c r="AV84" i="9" s="1"/>
  <c r="M81" i="9"/>
  <c r="N81" i="9" s="1"/>
  <c r="O81" i="9" s="1"/>
  <c r="AV81" i="9" s="1"/>
  <c r="M78" i="9"/>
  <c r="N78" i="9" s="1"/>
  <c r="O78" i="9" s="1"/>
  <c r="AV78" i="9" s="1"/>
  <c r="M75" i="9"/>
  <c r="N75" i="9" s="1"/>
  <c r="O75" i="9" s="1"/>
  <c r="AV75" i="9" s="1"/>
  <c r="M72" i="9"/>
  <c r="N72" i="9" s="1"/>
  <c r="O72" i="9" s="1"/>
  <c r="AV72" i="9" s="1"/>
  <c r="M68" i="9"/>
  <c r="N68" i="9" s="1"/>
  <c r="O68" i="9" s="1"/>
  <c r="AV68" i="9" s="1"/>
  <c r="M63" i="9"/>
  <c r="N63" i="9" s="1"/>
  <c r="O63" i="9" s="1"/>
  <c r="AV63" i="9" s="1"/>
  <c r="M58" i="9"/>
  <c r="N58" i="9" s="1"/>
  <c r="O58" i="9" s="1"/>
  <c r="AV58" i="9" s="1"/>
  <c r="M48" i="9"/>
  <c r="N48" i="9" s="1"/>
  <c r="O48" i="9" s="1"/>
  <c r="AV48" i="9" s="1"/>
  <c r="M57" i="9"/>
  <c r="N57" i="9" s="1"/>
  <c r="O57" i="9" s="1"/>
  <c r="AV57" i="9" s="1"/>
  <c r="M49" i="9"/>
  <c r="N49" i="9" s="1"/>
  <c r="O49" i="9" s="1"/>
  <c r="AV49" i="9" s="1"/>
  <c r="M38" i="9"/>
  <c r="N38" i="9" s="1"/>
  <c r="O38" i="9" s="1"/>
  <c r="AV38" i="9" s="1"/>
  <c r="M34" i="9"/>
  <c r="N34" i="9" s="1"/>
  <c r="O34" i="9" s="1"/>
  <c r="AV34" i="9" s="1"/>
  <c r="M30" i="9"/>
  <c r="N30" i="9" s="1"/>
  <c r="O30" i="9" s="1"/>
  <c r="AV30" i="9" s="1"/>
  <c r="M23" i="9"/>
  <c r="N23" i="9" s="1"/>
  <c r="O23" i="9" s="1"/>
  <c r="AV23" i="9" s="1"/>
  <c r="M20" i="9"/>
  <c r="N20" i="9" s="1"/>
  <c r="O20" i="9" s="1"/>
  <c r="AV20" i="9" s="1"/>
  <c r="M67" i="9"/>
  <c r="N67" i="9" s="1"/>
  <c r="O67" i="9" s="1"/>
  <c r="AV67" i="9" s="1"/>
  <c r="M53" i="9"/>
  <c r="N53" i="9" s="1"/>
  <c r="O53" i="9" s="1"/>
  <c r="AV53" i="9" s="1"/>
  <c r="M43" i="9"/>
  <c r="N43" i="9" s="1"/>
  <c r="O43" i="9" s="1"/>
  <c r="AV43" i="9" s="1"/>
  <c r="M42" i="9"/>
  <c r="N42" i="9" s="1"/>
  <c r="O42" i="9" s="1"/>
  <c r="AV42" i="9" s="1"/>
  <c r="M37" i="9"/>
  <c r="N37" i="9" s="1"/>
  <c r="O37" i="9" s="1"/>
  <c r="AV37" i="9" s="1"/>
  <c r="M16" i="9"/>
  <c r="N16" i="9" s="1"/>
  <c r="O16" i="9" s="1"/>
  <c r="AV16" i="9" s="1"/>
  <c r="M93" i="9"/>
  <c r="N93" i="9" s="1"/>
  <c r="O93" i="9" s="1"/>
  <c r="AV93" i="9" s="1"/>
  <c r="M73" i="9"/>
  <c r="N73" i="9" s="1"/>
  <c r="O73" i="9" s="1"/>
  <c r="AV73" i="9" s="1"/>
  <c r="M69" i="9"/>
  <c r="N69" i="9" s="1"/>
  <c r="O69" i="9" s="1"/>
  <c r="AV69" i="9" s="1"/>
  <c r="M50" i="9"/>
  <c r="N50" i="9" s="1"/>
  <c r="O50" i="9" s="1"/>
  <c r="AV50" i="9" s="1"/>
  <c r="M44" i="9"/>
  <c r="N44" i="9" s="1"/>
  <c r="O44" i="9" s="1"/>
  <c r="AV44" i="9" s="1"/>
  <c r="M41" i="9"/>
  <c r="N41" i="9" s="1"/>
  <c r="O41" i="9" s="1"/>
  <c r="AV41" i="9" s="1"/>
  <c r="M33" i="9"/>
  <c r="N33" i="9" s="1"/>
  <c r="O33" i="9" s="1"/>
  <c r="AV33" i="9" s="1"/>
  <c r="M26" i="9"/>
  <c r="N26" i="9" s="1"/>
  <c r="O26" i="9" s="1"/>
  <c r="AV26" i="9" s="1"/>
  <c r="M15" i="9"/>
  <c r="N15" i="9" s="1"/>
  <c r="O15" i="9" s="1"/>
  <c r="AV15" i="9" s="1"/>
  <c r="M22" i="9"/>
  <c r="N22" i="9" s="1"/>
  <c r="O22" i="9" s="1"/>
  <c r="AV22" i="9" s="1"/>
  <c r="M19" i="9"/>
  <c r="N19" i="9" s="1"/>
  <c r="O19" i="9" s="1"/>
  <c r="AV19" i="9" s="1"/>
  <c r="M104" i="9"/>
  <c r="N104" i="9" s="1"/>
  <c r="O104" i="9" s="1"/>
  <c r="AV104" i="9" s="1"/>
  <c r="M62" i="9"/>
  <c r="N62" i="9" s="1"/>
  <c r="O62" i="9" s="1"/>
  <c r="AV62" i="9" s="1"/>
  <c r="M54" i="9"/>
  <c r="N54" i="9" s="1"/>
  <c r="O54" i="9" s="1"/>
  <c r="AV54" i="9" s="1"/>
  <c r="M45" i="9"/>
  <c r="N45" i="9" s="1"/>
  <c r="O45" i="9" s="1"/>
  <c r="AV45" i="9" s="1"/>
  <c r="M29" i="9"/>
  <c r="N29" i="9" s="1"/>
  <c r="O29" i="9" s="1"/>
  <c r="AV29" i="9" s="1"/>
  <c r="M55" i="9"/>
  <c r="N55" i="9" s="1"/>
  <c r="O55" i="9" s="1"/>
  <c r="AV55" i="9" s="1"/>
  <c r="M40" i="9"/>
  <c r="N40" i="9" s="1"/>
  <c r="O40" i="9" s="1"/>
  <c r="AV40" i="9" s="1"/>
  <c r="M36" i="9"/>
  <c r="N36" i="9" s="1"/>
  <c r="O36" i="9" s="1"/>
  <c r="AV36" i="9" s="1"/>
  <c r="M32" i="9"/>
  <c r="N32" i="9" s="1"/>
  <c r="O32" i="9" s="1"/>
  <c r="AV32" i="9" s="1"/>
  <c r="M25" i="9"/>
  <c r="N25" i="9" s="1"/>
  <c r="O25" i="9" s="1"/>
  <c r="AV25" i="9" s="1"/>
  <c r="M21" i="9"/>
  <c r="N21" i="9" s="1"/>
  <c r="O21" i="9" s="1"/>
  <c r="AV21" i="9" s="1"/>
  <c r="M59" i="9"/>
  <c r="N59" i="9" s="1"/>
  <c r="O59" i="9" s="1"/>
  <c r="AV59" i="9" s="1"/>
  <c r="M47" i="9"/>
  <c r="N47" i="9" s="1"/>
  <c r="O47" i="9" s="1"/>
  <c r="AV47" i="9" s="1"/>
  <c r="M28" i="9"/>
  <c r="N28" i="9" s="1"/>
  <c r="O28" i="9" s="1"/>
  <c r="AV28" i="9" s="1"/>
  <c r="M18" i="9"/>
  <c r="N18" i="9" s="1"/>
  <c r="O18" i="9" s="1"/>
  <c r="AV18" i="9" s="1"/>
  <c r="M52" i="9"/>
  <c r="N52" i="9" s="1"/>
  <c r="O52" i="9" s="1"/>
  <c r="AV52" i="9" s="1"/>
  <c r="M27" i="9"/>
  <c r="N27" i="9" s="1"/>
  <c r="O27" i="9" s="1"/>
  <c r="AV27" i="9" s="1"/>
  <c r="M24" i="9"/>
  <c r="N24" i="9" s="1"/>
  <c r="O24" i="9" s="1"/>
  <c r="AV24" i="9" s="1"/>
  <c r="M17" i="9"/>
  <c r="N17" i="9" s="1"/>
  <c r="O17" i="9" s="1"/>
  <c r="AV17" i="9" s="1"/>
  <c r="M31" i="9"/>
  <c r="N31" i="9" s="1"/>
  <c r="O31" i="9" s="1"/>
  <c r="AV31" i="9" s="1"/>
  <c r="M60" i="9"/>
  <c r="N60" i="9" s="1"/>
  <c r="O60" i="9" s="1"/>
  <c r="AV60" i="9" s="1"/>
  <c r="M64" i="9"/>
  <c r="N64" i="9" s="1"/>
  <c r="O64" i="9" s="1"/>
  <c r="AV64" i="9" s="1"/>
  <c r="M35" i="9"/>
  <c r="N35" i="9" s="1"/>
  <c r="O35" i="9" s="1"/>
  <c r="AV35" i="9" s="1"/>
  <c r="M74" i="9"/>
  <c r="N74" i="9" s="1"/>
  <c r="O74" i="9" s="1"/>
  <c r="AV74" i="9" s="1"/>
  <c r="M39" i="9"/>
  <c r="N39" i="9" s="1"/>
  <c r="O39" i="9" s="1"/>
  <c r="AV39" i="9" s="1"/>
  <c r="Y152" i="9"/>
  <c r="Z152" i="9" s="1"/>
  <c r="AA152" i="9" s="1"/>
  <c r="AZ152" i="9" s="1"/>
  <c r="Y149" i="9"/>
  <c r="Z149" i="9" s="1"/>
  <c r="AA149" i="9" s="1"/>
  <c r="AZ149" i="9" s="1"/>
  <c r="Y145" i="9"/>
  <c r="Z145" i="9" s="1"/>
  <c r="AA145" i="9" s="1"/>
  <c r="AZ145" i="9" s="1"/>
  <c r="Y139" i="9"/>
  <c r="Z139" i="9" s="1"/>
  <c r="AA139" i="9" s="1"/>
  <c r="AZ139" i="9" s="1"/>
  <c r="Y135" i="9"/>
  <c r="Z135" i="9" s="1"/>
  <c r="AA135" i="9" s="1"/>
  <c r="AZ135" i="9" s="1"/>
  <c r="Y131" i="9"/>
  <c r="Z131" i="9" s="1"/>
  <c r="AA131" i="9" s="1"/>
  <c r="AZ131" i="9" s="1"/>
  <c r="Y126" i="9"/>
  <c r="Z126" i="9" s="1"/>
  <c r="AA126" i="9" s="1"/>
  <c r="AZ126" i="9" s="1"/>
  <c r="Y116" i="9"/>
  <c r="Z116" i="9" s="1"/>
  <c r="AA116" i="9" s="1"/>
  <c r="AZ116" i="9" s="1"/>
  <c r="Y113" i="9"/>
  <c r="Z113" i="9" s="1"/>
  <c r="AA113" i="9" s="1"/>
  <c r="AZ113" i="9" s="1"/>
  <c r="Y103" i="9"/>
  <c r="Z103" i="9" s="1"/>
  <c r="AA103" i="9" s="1"/>
  <c r="AZ103" i="9" s="1"/>
  <c r="Y96" i="9"/>
  <c r="Z96" i="9" s="1"/>
  <c r="AA96" i="9" s="1"/>
  <c r="AZ96" i="9" s="1"/>
  <c r="Y148" i="9"/>
  <c r="Z148" i="9" s="1"/>
  <c r="AA148" i="9" s="1"/>
  <c r="AZ148" i="9" s="1"/>
  <c r="Y142" i="9"/>
  <c r="Z142" i="9" s="1"/>
  <c r="AA142" i="9" s="1"/>
  <c r="AZ142" i="9" s="1"/>
  <c r="Y138" i="9"/>
  <c r="Z138" i="9" s="1"/>
  <c r="AA138" i="9" s="1"/>
  <c r="AZ138" i="9" s="1"/>
  <c r="Y124" i="9"/>
  <c r="Z124" i="9" s="1"/>
  <c r="AA124" i="9" s="1"/>
  <c r="AZ124" i="9" s="1"/>
  <c r="Y123" i="9"/>
  <c r="Z123" i="9" s="1"/>
  <c r="AA123" i="9" s="1"/>
  <c r="AZ123" i="9" s="1"/>
  <c r="Y120" i="9"/>
  <c r="Z120" i="9" s="1"/>
  <c r="AA120" i="9" s="1"/>
  <c r="AZ120" i="9" s="1"/>
  <c r="Y112" i="9"/>
  <c r="Z112" i="9" s="1"/>
  <c r="AA112" i="9" s="1"/>
  <c r="AZ112" i="9" s="1"/>
  <c r="Y92" i="9"/>
  <c r="Z92" i="9" s="1"/>
  <c r="AA92" i="9" s="1"/>
  <c r="AZ92" i="9" s="1"/>
  <c r="Y151" i="9"/>
  <c r="Z151" i="9" s="1"/>
  <c r="AA151" i="9" s="1"/>
  <c r="AZ151" i="9" s="1"/>
  <c r="Y134" i="9"/>
  <c r="Z134" i="9" s="1"/>
  <c r="AA134" i="9" s="1"/>
  <c r="AZ134" i="9" s="1"/>
  <c r="Y130" i="9"/>
  <c r="Z130" i="9" s="1"/>
  <c r="AA130" i="9" s="1"/>
  <c r="AZ130" i="9" s="1"/>
  <c r="Y111" i="9"/>
  <c r="Z111" i="9" s="1"/>
  <c r="AA111" i="9" s="1"/>
  <c r="AZ111" i="9" s="1"/>
  <c r="Y109" i="9"/>
  <c r="Z109" i="9" s="1"/>
  <c r="AA109" i="9" s="1"/>
  <c r="AZ109" i="9" s="1"/>
  <c r="Y99" i="9"/>
  <c r="Z99" i="9" s="1"/>
  <c r="AA99" i="9" s="1"/>
  <c r="AZ99" i="9" s="1"/>
  <c r="Y88" i="9"/>
  <c r="Z88" i="9" s="1"/>
  <c r="AA88" i="9" s="1"/>
  <c r="AZ88" i="9" s="1"/>
  <c r="Y144" i="9"/>
  <c r="Z144" i="9" s="1"/>
  <c r="AA144" i="9" s="1"/>
  <c r="AZ144" i="9" s="1"/>
  <c r="Y141" i="9"/>
  <c r="Z141" i="9" s="1"/>
  <c r="AA141" i="9" s="1"/>
  <c r="AZ141" i="9" s="1"/>
  <c r="Y137" i="9"/>
  <c r="Z137" i="9" s="1"/>
  <c r="AA137" i="9" s="1"/>
  <c r="AZ137" i="9" s="1"/>
  <c r="Y129" i="9"/>
  <c r="Z129" i="9" s="1"/>
  <c r="AA129" i="9" s="1"/>
  <c r="AZ129" i="9" s="1"/>
  <c r="Y119" i="9"/>
  <c r="Z119" i="9" s="1"/>
  <c r="AA119" i="9" s="1"/>
  <c r="AZ119" i="9" s="1"/>
  <c r="Y110" i="9"/>
  <c r="Z110" i="9" s="1"/>
  <c r="AA110" i="9" s="1"/>
  <c r="AZ110" i="9" s="1"/>
  <c r="Y146" i="9"/>
  <c r="Z146" i="9" s="1"/>
  <c r="AA146" i="9" s="1"/>
  <c r="AZ146" i="9" s="1"/>
  <c r="Y143" i="9"/>
  <c r="Z143" i="9" s="1"/>
  <c r="AA143" i="9" s="1"/>
  <c r="AZ143" i="9" s="1"/>
  <c r="Y136" i="9"/>
  <c r="Z136" i="9" s="1"/>
  <c r="AA136" i="9" s="1"/>
  <c r="AZ136" i="9" s="1"/>
  <c r="Y132" i="9"/>
  <c r="Z132" i="9" s="1"/>
  <c r="AA132" i="9" s="1"/>
  <c r="AZ132" i="9" s="1"/>
  <c r="Y117" i="9"/>
  <c r="Z117" i="9" s="1"/>
  <c r="AA117" i="9" s="1"/>
  <c r="AZ117" i="9" s="1"/>
  <c r="Y106" i="9"/>
  <c r="Z106" i="9" s="1"/>
  <c r="AA106" i="9" s="1"/>
  <c r="AZ106" i="9" s="1"/>
  <c r="Y105" i="9"/>
  <c r="Z105" i="9" s="1"/>
  <c r="AA105" i="9" s="1"/>
  <c r="AZ105" i="9" s="1"/>
  <c r="Y97" i="9"/>
  <c r="Z97" i="9" s="1"/>
  <c r="AA97" i="9" s="1"/>
  <c r="AZ97" i="9" s="1"/>
  <c r="Y94" i="9"/>
  <c r="Z94" i="9" s="1"/>
  <c r="AA94" i="9" s="1"/>
  <c r="AZ94" i="9" s="1"/>
  <c r="Y128" i="9"/>
  <c r="Z128" i="9" s="1"/>
  <c r="AA128" i="9" s="1"/>
  <c r="AZ128" i="9" s="1"/>
  <c r="Y100" i="9"/>
  <c r="Z100" i="9" s="1"/>
  <c r="AA100" i="9" s="1"/>
  <c r="AZ100" i="9" s="1"/>
  <c r="Y87" i="9"/>
  <c r="Z87" i="9" s="1"/>
  <c r="AA87" i="9" s="1"/>
  <c r="AZ87" i="9" s="1"/>
  <c r="Y81" i="9"/>
  <c r="Z81" i="9" s="1"/>
  <c r="AA81" i="9" s="1"/>
  <c r="AZ81" i="9" s="1"/>
  <c r="Y78" i="9"/>
  <c r="Z78" i="9" s="1"/>
  <c r="AA78" i="9" s="1"/>
  <c r="AZ78" i="9" s="1"/>
  <c r="Y121" i="9"/>
  <c r="Z121" i="9" s="1"/>
  <c r="AA121" i="9" s="1"/>
  <c r="AZ121" i="9" s="1"/>
  <c r="Y95" i="9"/>
  <c r="Z95" i="9" s="1"/>
  <c r="AA95" i="9" s="1"/>
  <c r="AZ95" i="9" s="1"/>
  <c r="Y125" i="9"/>
  <c r="Z125" i="9" s="1"/>
  <c r="AA125" i="9" s="1"/>
  <c r="AZ125" i="9" s="1"/>
  <c r="Y107" i="9"/>
  <c r="Z107" i="9" s="1"/>
  <c r="AA107" i="9" s="1"/>
  <c r="AZ107" i="9" s="1"/>
  <c r="Y98" i="9"/>
  <c r="Z98" i="9" s="1"/>
  <c r="AA98" i="9" s="1"/>
  <c r="AZ98" i="9" s="1"/>
  <c r="Y84" i="9"/>
  <c r="Z84" i="9" s="1"/>
  <c r="AA84" i="9" s="1"/>
  <c r="AZ84" i="9" s="1"/>
  <c r="Y83" i="9"/>
  <c r="Z83" i="9" s="1"/>
  <c r="AA83" i="9" s="1"/>
  <c r="AZ83" i="9" s="1"/>
  <c r="Y63" i="9"/>
  <c r="Z63" i="9" s="1"/>
  <c r="AA63" i="9" s="1"/>
  <c r="AZ63" i="9" s="1"/>
  <c r="Y58" i="9"/>
  <c r="Z58" i="9" s="1"/>
  <c r="AA58" i="9" s="1"/>
  <c r="AZ58" i="9" s="1"/>
  <c r="Y48" i="9"/>
  <c r="Z48" i="9" s="1"/>
  <c r="AA48" i="9" s="1"/>
  <c r="AZ48" i="9" s="1"/>
  <c r="Y147" i="9"/>
  <c r="Z147" i="9" s="1"/>
  <c r="AA147" i="9" s="1"/>
  <c r="AZ147" i="9" s="1"/>
  <c r="Y101" i="9"/>
  <c r="Z101" i="9" s="1"/>
  <c r="AA101" i="9" s="1"/>
  <c r="AZ101" i="9" s="1"/>
  <c r="Y89" i="9"/>
  <c r="Z89" i="9" s="1"/>
  <c r="AA89" i="9" s="1"/>
  <c r="AZ89" i="9" s="1"/>
  <c r="Y80" i="9"/>
  <c r="Z80" i="9" s="1"/>
  <c r="AA80" i="9" s="1"/>
  <c r="AZ80" i="9" s="1"/>
  <c r="Y74" i="9"/>
  <c r="Z74" i="9" s="1"/>
  <c r="AA74" i="9" s="1"/>
  <c r="AZ74" i="9" s="1"/>
  <c r="Y67" i="9"/>
  <c r="Z67" i="9" s="1"/>
  <c r="AA67" i="9" s="1"/>
  <c r="AZ67" i="9" s="1"/>
  <c r="Y62" i="9"/>
  <c r="Z62" i="9" s="1"/>
  <c r="AA62" i="9" s="1"/>
  <c r="AZ62" i="9" s="1"/>
  <c r="Y52" i="9"/>
  <c r="Z52" i="9" s="1"/>
  <c r="AA52" i="9" s="1"/>
  <c r="AZ52" i="9" s="1"/>
  <c r="Y150" i="9"/>
  <c r="Z150" i="9" s="1"/>
  <c r="AA150" i="9" s="1"/>
  <c r="AZ150" i="9" s="1"/>
  <c r="Y127" i="9"/>
  <c r="Z127" i="9" s="1"/>
  <c r="AA127" i="9" s="1"/>
  <c r="AZ127" i="9" s="1"/>
  <c r="Y122" i="9"/>
  <c r="Z122" i="9" s="1"/>
  <c r="AA122" i="9" s="1"/>
  <c r="AZ122" i="9" s="1"/>
  <c r="Y118" i="9"/>
  <c r="Z118" i="9" s="1"/>
  <c r="AA118" i="9" s="1"/>
  <c r="AZ118" i="9" s="1"/>
  <c r="Y114" i="9"/>
  <c r="Z114" i="9" s="1"/>
  <c r="AA114" i="9" s="1"/>
  <c r="AZ114" i="9" s="1"/>
  <c r="Y93" i="9"/>
  <c r="Z93" i="9" s="1"/>
  <c r="AA93" i="9" s="1"/>
  <c r="AZ93" i="9" s="1"/>
  <c r="Y90" i="9"/>
  <c r="Z90" i="9" s="1"/>
  <c r="AA90" i="9" s="1"/>
  <c r="AZ90" i="9" s="1"/>
  <c r="Y85" i="9"/>
  <c r="Z85" i="9" s="1"/>
  <c r="AA85" i="9" s="1"/>
  <c r="AZ85" i="9" s="1"/>
  <c r="Y77" i="9"/>
  <c r="Z77" i="9" s="1"/>
  <c r="AA77" i="9" s="1"/>
  <c r="AZ77" i="9" s="1"/>
  <c r="Y71" i="9"/>
  <c r="Z71" i="9" s="1"/>
  <c r="AA71" i="9" s="1"/>
  <c r="AZ71" i="9" s="1"/>
  <c r="Y133" i="9"/>
  <c r="Z133" i="9" s="1"/>
  <c r="AA133" i="9" s="1"/>
  <c r="AZ133" i="9" s="1"/>
  <c r="Y104" i="9"/>
  <c r="Z104" i="9" s="1"/>
  <c r="AA104" i="9" s="1"/>
  <c r="AZ104" i="9" s="1"/>
  <c r="Y102" i="9"/>
  <c r="Z102" i="9" s="1"/>
  <c r="AA102" i="9" s="1"/>
  <c r="AZ102" i="9" s="1"/>
  <c r="Y91" i="9"/>
  <c r="Z91" i="9" s="1"/>
  <c r="AA91" i="9" s="1"/>
  <c r="AZ91" i="9" s="1"/>
  <c r="Y82" i="9"/>
  <c r="Z82" i="9" s="1"/>
  <c r="AA82" i="9" s="1"/>
  <c r="AZ82" i="9" s="1"/>
  <c r="Y115" i="9"/>
  <c r="Z115" i="9" s="1"/>
  <c r="AA115" i="9" s="1"/>
  <c r="AZ115" i="9" s="1"/>
  <c r="Y108" i="9"/>
  <c r="Z108" i="9" s="1"/>
  <c r="AA108" i="9" s="1"/>
  <c r="AZ108" i="9" s="1"/>
  <c r="Y73" i="9"/>
  <c r="Z73" i="9" s="1"/>
  <c r="AA73" i="9" s="1"/>
  <c r="AZ73" i="9" s="1"/>
  <c r="Y69" i="9"/>
  <c r="Z69" i="9" s="1"/>
  <c r="AA69" i="9" s="1"/>
  <c r="AZ69" i="9" s="1"/>
  <c r="Y65" i="9"/>
  <c r="Z65" i="9" s="1"/>
  <c r="AA65" i="9" s="1"/>
  <c r="AZ65" i="9" s="1"/>
  <c r="Y55" i="9"/>
  <c r="Z55" i="9" s="1"/>
  <c r="AA55" i="9" s="1"/>
  <c r="AZ55" i="9" s="1"/>
  <c r="Y50" i="9"/>
  <c r="Z50" i="9" s="1"/>
  <c r="AA50" i="9" s="1"/>
  <c r="AZ50" i="9" s="1"/>
  <c r="Y75" i="9"/>
  <c r="Z75" i="9" s="1"/>
  <c r="AA75" i="9" s="1"/>
  <c r="AZ75" i="9" s="1"/>
  <c r="Y35" i="9"/>
  <c r="Z35" i="9" s="1"/>
  <c r="AA35" i="9" s="1"/>
  <c r="AZ35" i="9" s="1"/>
  <c r="Y31" i="9"/>
  <c r="Z31" i="9" s="1"/>
  <c r="AA31" i="9" s="1"/>
  <c r="AZ31" i="9" s="1"/>
  <c r="Y28" i="9"/>
  <c r="Z28" i="9" s="1"/>
  <c r="AA28" i="9" s="1"/>
  <c r="AZ28" i="9" s="1"/>
  <c r="Y59" i="9"/>
  <c r="Z59" i="9" s="1"/>
  <c r="AA59" i="9" s="1"/>
  <c r="AZ59" i="9" s="1"/>
  <c r="Y51" i="9"/>
  <c r="Z51" i="9" s="1"/>
  <c r="AA51" i="9" s="1"/>
  <c r="AZ51" i="9" s="1"/>
  <c r="Y47" i="9"/>
  <c r="Z47" i="9" s="1"/>
  <c r="AA47" i="9" s="1"/>
  <c r="AZ47" i="9" s="1"/>
  <c r="Y39" i="9"/>
  <c r="Z39" i="9" s="1"/>
  <c r="AA39" i="9" s="1"/>
  <c r="AZ39" i="9" s="1"/>
  <c r="Y27" i="9"/>
  <c r="Z27" i="9" s="1"/>
  <c r="AA27" i="9" s="1"/>
  <c r="AZ27" i="9" s="1"/>
  <c r="Y24" i="9"/>
  <c r="Z24" i="9" s="1"/>
  <c r="AA24" i="9" s="1"/>
  <c r="AZ24" i="9" s="1"/>
  <c r="Y17" i="9"/>
  <c r="Z17" i="9" s="1"/>
  <c r="AA17" i="9" s="1"/>
  <c r="AZ17" i="9" s="1"/>
  <c r="Y66" i="9"/>
  <c r="Z66" i="9" s="1"/>
  <c r="AA66" i="9" s="1"/>
  <c r="AZ66" i="9" s="1"/>
  <c r="Y38" i="9"/>
  <c r="Z38" i="9" s="1"/>
  <c r="AA38" i="9" s="1"/>
  <c r="AZ38" i="9" s="1"/>
  <c r="Y34" i="9"/>
  <c r="Z34" i="9" s="1"/>
  <c r="AA34" i="9" s="1"/>
  <c r="AZ34" i="9" s="1"/>
  <c r="Y20" i="9"/>
  <c r="Z20" i="9" s="1"/>
  <c r="AA20" i="9" s="1"/>
  <c r="AZ20" i="9" s="1"/>
  <c r="Y140" i="9"/>
  <c r="Z140" i="9" s="1"/>
  <c r="AA140" i="9" s="1"/>
  <c r="AZ140" i="9" s="1"/>
  <c r="Y68" i="9"/>
  <c r="Z68" i="9" s="1"/>
  <c r="AA68" i="9" s="1"/>
  <c r="AZ68" i="9" s="1"/>
  <c r="Y64" i="9"/>
  <c r="Z64" i="9" s="1"/>
  <c r="AA64" i="9" s="1"/>
  <c r="AZ64" i="9" s="1"/>
  <c r="Y60" i="9"/>
  <c r="Z60" i="9" s="1"/>
  <c r="AA60" i="9" s="1"/>
  <c r="AZ60" i="9" s="1"/>
  <c r="Y56" i="9"/>
  <c r="Z56" i="9" s="1"/>
  <c r="AA56" i="9" s="1"/>
  <c r="AZ56" i="9" s="1"/>
  <c r="Y30" i="9"/>
  <c r="Z30" i="9" s="1"/>
  <c r="AA30" i="9" s="1"/>
  <c r="AZ30" i="9" s="1"/>
  <c r="Y23" i="9"/>
  <c r="Z23" i="9" s="1"/>
  <c r="AA23" i="9" s="1"/>
  <c r="AZ23" i="9" s="1"/>
  <c r="Y16" i="9"/>
  <c r="Z16" i="9" s="1"/>
  <c r="AA16" i="9" s="1"/>
  <c r="AZ16" i="9" s="1"/>
  <c r="Y76" i="9"/>
  <c r="Z76" i="9" s="1"/>
  <c r="AA76" i="9" s="1"/>
  <c r="AZ76" i="9" s="1"/>
  <c r="Y72" i="9"/>
  <c r="Z72" i="9" s="1"/>
  <c r="AA72" i="9" s="1"/>
  <c r="AZ72" i="9" s="1"/>
  <c r="Y70" i="9"/>
  <c r="Z70" i="9" s="1"/>
  <c r="AA70" i="9" s="1"/>
  <c r="AZ70" i="9" s="1"/>
  <c r="Y61" i="9"/>
  <c r="Z61" i="9" s="1"/>
  <c r="AA61" i="9" s="1"/>
  <c r="AZ61" i="9" s="1"/>
  <c r="Y42" i="9"/>
  <c r="Z42" i="9" s="1"/>
  <c r="AA42" i="9" s="1"/>
  <c r="AZ42" i="9" s="1"/>
  <c r="Y37" i="9"/>
  <c r="Z37" i="9" s="1"/>
  <c r="AA37" i="9" s="1"/>
  <c r="AZ37" i="9" s="1"/>
  <c r="Y33" i="9"/>
  <c r="Z33" i="9" s="1"/>
  <c r="AA33" i="9" s="1"/>
  <c r="AZ33" i="9" s="1"/>
  <c r="Y26" i="9"/>
  <c r="Z26" i="9" s="1"/>
  <c r="AA26" i="9" s="1"/>
  <c r="AZ26" i="9" s="1"/>
  <c r="Y15" i="9"/>
  <c r="Z15" i="9" s="1"/>
  <c r="AA15" i="9" s="1"/>
  <c r="AZ15" i="9" s="1"/>
  <c r="Y57" i="9"/>
  <c r="Z57" i="9" s="1"/>
  <c r="AA57" i="9" s="1"/>
  <c r="AZ57" i="9" s="1"/>
  <c r="Y53" i="9"/>
  <c r="Z53" i="9" s="1"/>
  <c r="AA53" i="9" s="1"/>
  <c r="AZ53" i="9" s="1"/>
  <c r="Y44" i="9"/>
  <c r="Z44" i="9" s="1"/>
  <c r="AA44" i="9" s="1"/>
  <c r="AZ44" i="9" s="1"/>
  <c r="Y43" i="9"/>
  <c r="Z43" i="9" s="1"/>
  <c r="AA43" i="9" s="1"/>
  <c r="AZ43" i="9" s="1"/>
  <c r="Y29" i="9"/>
  <c r="Z29" i="9" s="1"/>
  <c r="AA29" i="9" s="1"/>
  <c r="AZ29" i="9" s="1"/>
  <c r="Y25" i="9"/>
  <c r="Z25" i="9" s="1"/>
  <c r="AA25" i="9" s="1"/>
  <c r="AZ25" i="9" s="1"/>
  <c r="Y22" i="9"/>
  <c r="Z22" i="9" s="1"/>
  <c r="AA22" i="9" s="1"/>
  <c r="AZ22" i="9" s="1"/>
  <c r="Y19" i="9"/>
  <c r="Z19" i="9" s="1"/>
  <c r="AA19" i="9" s="1"/>
  <c r="AZ19" i="9" s="1"/>
  <c r="Y86" i="9"/>
  <c r="Z86" i="9" s="1"/>
  <c r="AA86" i="9" s="1"/>
  <c r="AZ86" i="9" s="1"/>
  <c r="Y79" i="9"/>
  <c r="Z79" i="9" s="1"/>
  <c r="AA79" i="9" s="1"/>
  <c r="AZ79" i="9" s="1"/>
  <c r="Y54" i="9"/>
  <c r="Z54" i="9" s="1"/>
  <c r="AA54" i="9" s="1"/>
  <c r="AZ54" i="9" s="1"/>
  <c r="Y46" i="9"/>
  <c r="Z46" i="9" s="1"/>
  <c r="AA46" i="9" s="1"/>
  <c r="AZ46" i="9" s="1"/>
  <c r="Y40" i="9"/>
  <c r="Z40" i="9" s="1"/>
  <c r="AA40" i="9" s="1"/>
  <c r="AZ40" i="9" s="1"/>
  <c r="Y21" i="9"/>
  <c r="Z21" i="9" s="1"/>
  <c r="AA21" i="9" s="1"/>
  <c r="AZ21" i="9" s="1"/>
  <c r="Y18" i="9"/>
  <c r="Z18" i="9" s="1"/>
  <c r="AA18" i="9" s="1"/>
  <c r="AZ18" i="9" s="1"/>
  <c r="Y36" i="9"/>
  <c r="Z36" i="9" s="1"/>
  <c r="AA36" i="9" s="1"/>
  <c r="AZ36" i="9" s="1"/>
  <c r="Y41" i="9"/>
  <c r="Z41" i="9" s="1"/>
  <c r="AA41" i="9" s="1"/>
  <c r="AZ41" i="9" s="1"/>
  <c r="Y49" i="9"/>
  <c r="Z49" i="9" s="1"/>
  <c r="AA49" i="9" s="1"/>
  <c r="AZ49" i="9" s="1"/>
  <c r="Y32" i="9"/>
  <c r="Z32" i="9" s="1"/>
  <c r="AA32" i="9" s="1"/>
  <c r="AZ32" i="9" s="1"/>
  <c r="Y45" i="9"/>
  <c r="Z45" i="9" s="1"/>
  <c r="AA45" i="9" s="1"/>
  <c r="AZ45" i="9" s="1"/>
  <c r="P141" i="9"/>
  <c r="Q141" i="9" s="1"/>
  <c r="R141" i="9" s="1"/>
  <c r="AW141" i="9" s="1"/>
  <c r="P150" i="9"/>
  <c r="Q150" i="9" s="1"/>
  <c r="R150" i="9" s="1"/>
  <c r="AW150" i="9" s="1"/>
  <c r="P144" i="9"/>
  <c r="Q144" i="9" s="1"/>
  <c r="R144" i="9" s="1"/>
  <c r="AW144" i="9" s="1"/>
  <c r="P129" i="9"/>
  <c r="Q129" i="9" s="1"/>
  <c r="R129" i="9" s="1"/>
  <c r="AW129" i="9" s="1"/>
  <c r="P128" i="9"/>
  <c r="Q128" i="9" s="1"/>
  <c r="R128" i="9" s="1"/>
  <c r="AW128" i="9" s="1"/>
  <c r="P122" i="9"/>
  <c r="Q122" i="9" s="1"/>
  <c r="R122" i="9" s="1"/>
  <c r="AW122" i="9" s="1"/>
  <c r="P119" i="9"/>
  <c r="Q119" i="9" s="1"/>
  <c r="R119" i="9" s="1"/>
  <c r="AW119" i="9" s="1"/>
  <c r="P108" i="9"/>
  <c r="Q108" i="9" s="1"/>
  <c r="R108" i="9" s="1"/>
  <c r="AW108" i="9" s="1"/>
  <c r="P107" i="9"/>
  <c r="Q107" i="9" s="1"/>
  <c r="R107" i="9" s="1"/>
  <c r="AW107" i="9" s="1"/>
  <c r="P147" i="9"/>
  <c r="Q147" i="9" s="1"/>
  <c r="R147" i="9" s="1"/>
  <c r="AW147" i="9" s="1"/>
  <c r="P133" i="9"/>
  <c r="Q133" i="9" s="1"/>
  <c r="R133" i="9" s="1"/>
  <c r="AW133" i="9" s="1"/>
  <c r="P118" i="9"/>
  <c r="Q118" i="9" s="1"/>
  <c r="R118" i="9" s="1"/>
  <c r="AW118" i="9" s="1"/>
  <c r="P115" i="9"/>
  <c r="Q115" i="9" s="1"/>
  <c r="R115" i="9" s="1"/>
  <c r="AW115" i="9" s="1"/>
  <c r="P106" i="9"/>
  <c r="Q106" i="9" s="1"/>
  <c r="R106" i="9" s="1"/>
  <c r="AW106" i="9" s="1"/>
  <c r="P105" i="9"/>
  <c r="Q105" i="9" s="1"/>
  <c r="R105" i="9" s="1"/>
  <c r="AW105" i="9" s="1"/>
  <c r="P101" i="9"/>
  <c r="Q101" i="9" s="1"/>
  <c r="R101" i="9" s="1"/>
  <c r="AW101" i="9" s="1"/>
  <c r="P98" i="9"/>
  <c r="Q98" i="9" s="1"/>
  <c r="R98" i="9" s="1"/>
  <c r="AW98" i="9" s="1"/>
  <c r="P94" i="9"/>
  <c r="Q94" i="9" s="1"/>
  <c r="R94" i="9" s="1"/>
  <c r="AW94" i="9" s="1"/>
  <c r="P91" i="9"/>
  <c r="Q91" i="9" s="1"/>
  <c r="R91" i="9" s="1"/>
  <c r="AW91" i="9" s="1"/>
  <c r="P143" i="9"/>
  <c r="Q143" i="9" s="1"/>
  <c r="R143" i="9" s="1"/>
  <c r="AW143" i="9" s="1"/>
  <c r="P140" i="9"/>
  <c r="Q140" i="9" s="1"/>
  <c r="R140" i="9" s="1"/>
  <c r="AW140" i="9" s="1"/>
  <c r="P136" i="9"/>
  <c r="Q136" i="9" s="1"/>
  <c r="R136" i="9" s="1"/>
  <c r="AW136" i="9" s="1"/>
  <c r="P114" i="9"/>
  <c r="Q114" i="9" s="1"/>
  <c r="R114" i="9" s="1"/>
  <c r="AW114" i="9" s="1"/>
  <c r="P97" i="9"/>
  <c r="Q97" i="9" s="1"/>
  <c r="R97" i="9" s="1"/>
  <c r="AW97" i="9" s="1"/>
  <c r="P86" i="9"/>
  <c r="Q86" i="9" s="1"/>
  <c r="R86" i="9" s="1"/>
  <c r="AW86" i="9" s="1"/>
  <c r="P149" i="9"/>
  <c r="Q149" i="9" s="1"/>
  <c r="R149" i="9" s="1"/>
  <c r="AW149" i="9" s="1"/>
  <c r="P146" i="9"/>
  <c r="Q146" i="9" s="1"/>
  <c r="R146" i="9" s="1"/>
  <c r="AW146" i="9" s="1"/>
  <c r="P135" i="9"/>
  <c r="Q135" i="9" s="1"/>
  <c r="R135" i="9" s="1"/>
  <c r="AW135" i="9" s="1"/>
  <c r="P132" i="9"/>
  <c r="Q132" i="9" s="1"/>
  <c r="R132" i="9" s="1"/>
  <c r="AW132" i="9" s="1"/>
  <c r="P127" i="9"/>
  <c r="Q127" i="9" s="1"/>
  <c r="R127" i="9" s="1"/>
  <c r="AW127" i="9" s="1"/>
  <c r="P126" i="9"/>
  <c r="Q126" i="9" s="1"/>
  <c r="R126" i="9" s="1"/>
  <c r="AW126" i="9" s="1"/>
  <c r="P117" i="9"/>
  <c r="Q117" i="9" s="1"/>
  <c r="R117" i="9" s="1"/>
  <c r="AW117" i="9" s="1"/>
  <c r="P104" i="9"/>
  <c r="Q104" i="9" s="1"/>
  <c r="R104" i="9" s="1"/>
  <c r="AW104" i="9" s="1"/>
  <c r="P152" i="9"/>
  <c r="Q152" i="9" s="1"/>
  <c r="R152" i="9" s="1"/>
  <c r="AW152" i="9" s="1"/>
  <c r="P151" i="9"/>
  <c r="Q151" i="9" s="1"/>
  <c r="R151" i="9" s="1"/>
  <c r="AW151" i="9" s="1"/>
  <c r="P148" i="9"/>
  <c r="Q148" i="9" s="1"/>
  <c r="R148" i="9" s="1"/>
  <c r="AW148" i="9" s="1"/>
  <c r="P138" i="9"/>
  <c r="Q138" i="9" s="1"/>
  <c r="R138" i="9" s="1"/>
  <c r="AW138" i="9" s="1"/>
  <c r="P134" i="9"/>
  <c r="Q134" i="9" s="1"/>
  <c r="R134" i="9" s="1"/>
  <c r="AW134" i="9" s="1"/>
  <c r="P130" i="9"/>
  <c r="Q130" i="9" s="1"/>
  <c r="R130" i="9" s="1"/>
  <c r="AW130" i="9" s="1"/>
  <c r="P120" i="9"/>
  <c r="Q120" i="9" s="1"/>
  <c r="R120" i="9" s="1"/>
  <c r="AW120" i="9" s="1"/>
  <c r="P116" i="9"/>
  <c r="Q116" i="9" s="1"/>
  <c r="R116" i="9" s="1"/>
  <c r="AW116" i="9" s="1"/>
  <c r="P111" i="9"/>
  <c r="Q111" i="9" s="1"/>
  <c r="R111" i="9" s="1"/>
  <c r="AW111" i="9" s="1"/>
  <c r="P110" i="9"/>
  <c r="Q110" i="9" s="1"/>
  <c r="R110" i="9" s="1"/>
  <c r="AW110" i="9" s="1"/>
  <c r="P95" i="9"/>
  <c r="Q95" i="9" s="1"/>
  <c r="R95" i="9" s="1"/>
  <c r="AW95" i="9" s="1"/>
  <c r="P92" i="9"/>
  <c r="Q92" i="9" s="1"/>
  <c r="R92" i="9" s="1"/>
  <c r="AW92" i="9" s="1"/>
  <c r="P88" i="9"/>
  <c r="Q88" i="9" s="1"/>
  <c r="R88" i="9" s="1"/>
  <c r="AW88" i="9" s="1"/>
  <c r="P137" i="9"/>
  <c r="Q137" i="9" s="1"/>
  <c r="R137" i="9" s="1"/>
  <c r="AW137" i="9" s="1"/>
  <c r="P113" i="9"/>
  <c r="Q113" i="9" s="1"/>
  <c r="R113" i="9" s="1"/>
  <c r="AW113" i="9" s="1"/>
  <c r="P102" i="9"/>
  <c r="Q102" i="9" s="1"/>
  <c r="R102" i="9" s="1"/>
  <c r="AW102" i="9" s="1"/>
  <c r="P99" i="9"/>
  <c r="Q99" i="9" s="1"/>
  <c r="R99" i="9" s="1"/>
  <c r="AW99" i="9" s="1"/>
  <c r="P83" i="9"/>
  <c r="Q83" i="9" s="1"/>
  <c r="R83" i="9" s="1"/>
  <c r="AW83" i="9" s="1"/>
  <c r="P80" i="9"/>
  <c r="Q80" i="9" s="1"/>
  <c r="R80" i="9" s="1"/>
  <c r="AW80" i="9" s="1"/>
  <c r="P77" i="9"/>
  <c r="Q77" i="9" s="1"/>
  <c r="R77" i="9" s="1"/>
  <c r="AW77" i="9" s="1"/>
  <c r="P74" i="9"/>
  <c r="Q74" i="9" s="1"/>
  <c r="R74" i="9" s="1"/>
  <c r="AW74" i="9" s="1"/>
  <c r="P71" i="9"/>
  <c r="Q71" i="9" s="1"/>
  <c r="R71" i="9" s="1"/>
  <c r="AW71" i="9" s="1"/>
  <c r="P66" i="9"/>
  <c r="Q66" i="9" s="1"/>
  <c r="R66" i="9" s="1"/>
  <c r="AW66" i="9" s="1"/>
  <c r="P142" i="9"/>
  <c r="Q142" i="9" s="1"/>
  <c r="R142" i="9" s="1"/>
  <c r="AW142" i="9" s="1"/>
  <c r="P145" i="9"/>
  <c r="Q145" i="9" s="1"/>
  <c r="R145" i="9" s="1"/>
  <c r="AW145" i="9" s="1"/>
  <c r="P139" i="9"/>
  <c r="Q139" i="9" s="1"/>
  <c r="R139" i="9" s="1"/>
  <c r="AW139" i="9" s="1"/>
  <c r="P123" i="9"/>
  <c r="Q123" i="9" s="1"/>
  <c r="R123" i="9" s="1"/>
  <c r="AW123" i="9" s="1"/>
  <c r="P121" i="9"/>
  <c r="Q121" i="9" s="1"/>
  <c r="R121" i="9" s="1"/>
  <c r="AW121" i="9" s="1"/>
  <c r="P103" i="9"/>
  <c r="Q103" i="9" s="1"/>
  <c r="R103" i="9" s="1"/>
  <c r="AW103" i="9" s="1"/>
  <c r="P100" i="9"/>
  <c r="Q100" i="9" s="1"/>
  <c r="R100" i="9" s="1"/>
  <c r="AW100" i="9" s="1"/>
  <c r="P87" i="9"/>
  <c r="Q87" i="9" s="1"/>
  <c r="R87" i="9" s="1"/>
  <c r="AW87" i="9" s="1"/>
  <c r="P79" i="9"/>
  <c r="Q79" i="9" s="1"/>
  <c r="R79" i="9" s="1"/>
  <c r="AW79" i="9" s="1"/>
  <c r="P65" i="9"/>
  <c r="Q65" i="9" s="1"/>
  <c r="R65" i="9" s="1"/>
  <c r="AW65" i="9" s="1"/>
  <c r="P50" i="9"/>
  <c r="Q50" i="9" s="1"/>
  <c r="R50" i="9" s="1"/>
  <c r="AW50" i="9" s="1"/>
  <c r="P125" i="9"/>
  <c r="Q125" i="9" s="1"/>
  <c r="R125" i="9" s="1"/>
  <c r="AW125" i="9" s="1"/>
  <c r="P112" i="9"/>
  <c r="Q112" i="9" s="1"/>
  <c r="R112" i="9" s="1"/>
  <c r="AW112" i="9" s="1"/>
  <c r="P82" i="9"/>
  <c r="Q82" i="9" s="1"/>
  <c r="R82" i="9" s="1"/>
  <c r="AW82" i="9" s="1"/>
  <c r="P76" i="9"/>
  <c r="Q76" i="9" s="1"/>
  <c r="R76" i="9" s="1"/>
  <c r="AW76" i="9" s="1"/>
  <c r="P73" i="9"/>
  <c r="Q73" i="9" s="1"/>
  <c r="R73" i="9" s="1"/>
  <c r="AW73" i="9" s="1"/>
  <c r="P70" i="9"/>
  <c r="Q70" i="9" s="1"/>
  <c r="R70" i="9" s="1"/>
  <c r="AW70" i="9" s="1"/>
  <c r="P60" i="9"/>
  <c r="Q60" i="9" s="1"/>
  <c r="R60" i="9" s="1"/>
  <c r="AW60" i="9" s="1"/>
  <c r="P55" i="9"/>
  <c r="Q55" i="9" s="1"/>
  <c r="R55" i="9" s="1"/>
  <c r="AW55" i="9" s="1"/>
  <c r="P45" i="9"/>
  <c r="Q45" i="9" s="1"/>
  <c r="R45" i="9" s="1"/>
  <c r="AW45" i="9" s="1"/>
  <c r="P69" i="9"/>
  <c r="Q69" i="9" s="1"/>
  <c r="R69" i="9" s="1"/>
  <c r="AW69" i="9" s="1"/>
  <c r="P93" i="9"/>
  <c r="Q93" i="9" s="1"/>
  <c r="R93" i="9" s="1"/>
  <c r="AW93" i="9" s="1"/>
  <c r="P89" i="9"/>
  <c r="Q89" i="9" s="1"/>
  <c r="R89" i="9" s="1"/>
  <c r="AW89" i="9" s="1"/>
  <c r="P81" i="9"/>
  <c r="Q81" i="9" s="1"/>
  <c r="R81" i="9" s="1"/>
  <c r="AW81" i="9" s="1"/>
  <c r="P124" i="9"/>
  <c r="Q124" i="9" s="1"/>
  <c r="R124" i="9" s="1"/>
  <c r="AW124" i="9" s="1"/>
  <c r="P90" i="9"/>
  <c r="Q90" i="9" s="1"/>
  <c r="R90" i="9" s="1"/>
  <c r="AW90" i="9" s="1"/>
  <c r="P67" i="9"/>
  <c r="Q67" i="9" s="1"/>
  <c r="R67" i="9" s="1"/>
  <c r="AW67" i="9" s="1"/>
  <c r="P57" i="9"/>
  <c r="Q57" i="9" s="1"/>
  <c r="R57" i="9" s="1"/>
  <c r="AW57" i="9" s="1"/>
  <c r="P96" i="9"/>
  <c r="Q96" i="9" s="1"/>
  <c r="R96" i="9" s="1"/>
  <c r="AW96" i="9" s="1"/>
  <c r="P85" i="9"/>
  <c r="Q85" i="9" s="1"/>
  <c r="R85" i="9" s="1"/>
  <c r="AW85" i="9" s="1"/>
  <c r="P61" i="9"/>
  <c r="Q61" i="9" s="1"/>
  <c r="R61" i="9" s="1"/>
  <c r="AW61" i="9" s="1"/>
  <c r="P53" i="9"/>
  <c r="Q53" i="9" s="1"/>
  <c r="R53" i="9" s="1"/>
  <c r="AW53" i="9" s="1"/>
  <c r="P43" i="9"/>
  <c r="Q43" i="9" s="1"/>
  <c r="R43" i="9" s="1"/>
  <c r="AW43" i="9" s="1"/>
  <c r="P37" i="9"/>
  <c r="Q37" i="9" s="1"/>
  <c r="R37" i="9" s="1"/>
  <c r="AW37" i="9" s="1"/>
  <c r="P26" i="9"/>
  <c r="Q26" i="9" s="1"/>
  <c r="R26" i="9" s="1"/>
  <c r="AW26" i="9" s="1"/>
  <c r="P15" i="9"/>
  <c r="Q15" i="9" s="1"/>
  <c r="R15" i="9" s="1"/>
  <c r="AW15" i="9" s="1"/>
  <c r="P109" i="9"/>
  <c r="Q109" i="9" s="1"/>
  <c r="R109" i="9" s="1"/>
  <c r="AW109" i="9" s="1"/>
  <c r="P84" i="9"/>
  <c r="Q84" i="9" s="1"/>
  <c r="R84" i="9" s="1"/>
  <c r="AW84" i="9" s="1"/>
  <c r="P78" i="9"/>
  <c r="Q78" i="9" s="1"/>
  <c r="R78" i="9" s="1"/>
  <c r="AW78" i="9" s="1"/>
  <c r="P75" i="9"/>
  <c r="Q75" i="9" s="1"/>
  <c r="R75" i="9" s="1"/>
  <c r="AW75" i="9" s="1"/>
  <c r="P58" i="9"/>
  <c r="Q58" i="9" s="1"/>
  <c r="R58" i="9" s="1"/>
  <c r="AW58" i="9" s="1"/>
  <c r="P44" i="9"/>
  <c r="Q44" i="9" s="1"/>
  <c r="R44" i="9" s="1"/>
  <c r="AW44" i="9" s="1"/>
  <c r="P41" i="9"/>
  <c r="Q41" i="9" s="1"/>
  <c r="R41" i="9" s="1"/>
  <c r="AW41" i="9" s="1"/>
  <c r="P33" i="9"/>
  <c r="Q33" i="9" s="1"/>
  <c r="R33" i="9" s="1"/>
  <c r="AW33" i="9" s="1"/>
  <c r="P22" i="9"/>
  <c r="Q22" i="9" s="1"/>
  <c r="R22" i="9" s="1"/>
  <c r="AW22" i="9" s="1"/>
  <c r="P62" i="9"/>
  <c r="Q62" i="9" s="1"/>
  <c r="R62" i="9" s="1"/>
  <c r="AW62" i="9" s="1"/>
  <c r="P54" i="9"/>
  <c r="Q54" i="9" s="1"/>
  <c r="R54" i="9" s="1"/>
  <c r="AW54" i="9" s="1"/>
  <c r="P36" i="9"/>
  <c r="Q36" i="9" s="1"/>
  <c r="R36" i="9" s="1"/>
  <c r="AW36" i="9" s="1"/>
  <c r="P32" i="9"/>
  <c r="Q32" i="9" s="1"/>
  <c r="R32" i="9" s="1"/>
  <c r="AW32" i="9" s="1"/>
  <c r="P29" i="9"/>
  <c r="Q29" i="9" s="1"/>
  <c r="R29" i="9" s="1"/>
  <c r="AW29" i="9" s="1"/>
  <c r="P19" i="9"/>
  <c r="Q19" i="9" s="1"/>
  <c r="R19" i="9" s="1"/>
  <c r="AW19" i="9" s="1"/>
  <c r="P59" i="9"/>
  <c r="Q59" i="9" s="1"/>
  <c r="R59" i="9" s="1"/>
  <c r="AW59" i="9" s="1"/>
  <c r="P46" i="9"/>
  <c r="Q46" i="9" s="1"/>
  <c r="R46" i="9" s="1"/>
  <c r="AW46" i="9" s="1"/>
  <c r="P40" i="9"/>
  <c r="Q40" i="9" s="1"/>
  <c r="R40" i="9" s="1"/>
  <c r="AW40" i="9" s="1"/>
  <c r="P25" i="9"/>
  <c r="Q25" i="9" s="1"/>
  <c r="R25" i="9" s="1"/>
  <c r="AW25" i="9" s="1"/>
  <c r="P21" i="9"/>
  <c r="Q21" i="9" s="1"/>
  <c r="R21" i="9" s="1"/>
  <c r="AW21" i="9" s="1"/>
  <c r="P63" i="9"/>
  <c r="Q63" i="9" s="1"/>
  <c r="R63" i="9" s="1"/>
  <c r="AW63" i="9" s="1"/>
  <c r="P51" i="9"/>
  <c r="Q51" i="9" s="1"/>
  <c r="R51" i="9" s="1"/>
  <c r="AW51" i="9" s="1"/>
  <c r="P47" i="9"/>
  <c r="Q47" i="9" s="1"/>
  <c r="R47" i="9" s="1"/>
  <c r="AW47" i="9" s="1"/>
  <c r="P28" i="9"/>
  <c r="Q28" i="9" s="1"/>
  <c r="R28" i="9" s="1"/>
  <c r="AW28" i="9" s="1"/>
  <c r="P18" i="9"/>
  <c r="Q18" i="9" s="1"/>
  <c r="R18" i="9" s="1"/>
  <c r="AW18" i="9" s="1"/>
  <c r="P68" i="9"/>
  <c r="Q68" i="9" s="1"/>
  <c r="R68" i="9" s="1"/>
  <c r="AW68" i="9" s="1"/>
  <c r="P64" i="9"/>
  <c r="Q64" i="9" s="1"/>
  <c r="R64" i="9" s="1"/>
  <c r="AW64" i="9" s="1"/>
  <c r="P39" i="9"/>
  <c r="Q39" i="9" s="1"/>
  <c r="R39" i="9" s="1"/>
  <c r="AW39" i="9" s="1"/>
  <c r="P35" i="9"/>
  <c r="Q35" i="9" s="1"/>
  <c r="R35" i="9" s="1"/>
  <c r="AW35" i="9" s="1"/>
  <c r="P31" i="9"/>
  <c r="Q31" i="9" s="1"/>
  <c r="R31" i="9" s="1"/>
  <c r="AW31" i="9" s="1"/>
  <c r="P24" i="9"/>
  <c r="Q24" i="9" s="1"/>
  <c r="R24" i="9" s="1"/>
  <c r="AW24" i="9" s="1"/>
  <c r="P131" i="9"/>
  <c r="Q131" i="9" s="1"/>
  <c r="R131" i="9" s="1"/>
  <c r="AW131" i="9" s="1"/>
  <c r="P49" i="9"/>
  <c r="Q49" i="9" s="1"/>
  <c r="R49" i="9" s="1"/>
  <c r="AW49" i="9" s="1"/>
  <c r="P42" i="9"/>
  <c r="Q42" i="9" s="1"/>
  <c r="R42" i="9" s="1"/>
  <c r="AW42" i="9" s="1"/>
  <c r="P23" i="9"/>
  <c r="Q23" i="9" s="1"/>
  <c r="R23" i="9" s="1"/>
  <c r="AW23" i="9" s="1"/>
  <c r="P16" i="9"/>
  <c r="Q16" i="9" s="1"/>
  <c r="R16" i="9" s="1"/>
  <c r="AW16" i="9" s="1"/>
  <c r="P30" i="9"/>
  <c r="Q30" i="9" s="1"/>
  <c r="R30" i="9" s="1"/>
  <c r="AW30" i="9" s="1"/>
  <c r="P52" i="9"/>
  <c r="Q52" i="9" s="1"/>
  <c r="R52" i="9" s="1"/>
  <c r="AW52" i="9" s="1"/>
  <c r="P17" i="9"/>
  <c r="Q17" i="9" s="1"/>
  <c r="R17" i="9" s="1"/>
  <c r="AW17" i="9" s="1"/>
  <c r="P34" i="9"/>
  <c r="Q34" i="9" s="1"/>
  <c r="R34" i="9" s="1"/>
  <c r="AW34" i="9" s="1"/>
  <c r="P72" i="9"/>
  <c r="Q72" i="9" s="1"/>
  <c r="R72" i="9" s="1"/>
  <c r="AW72" i="9" s="1"/>
  <c r="P48" i="9"/>
  <c r="Q48" i="9" s="1"/>
  <c r="R48" i="9" s="1"/>
  <c r="AW48" i="9" s="1"/>
  <c r="P27" i="9"/>
  <c r="Q27" i="9" s="1"/>
  <c r="R27" i="9" s="1"/>
  <c r="AW27" i="9" s="1"/>
  <c r="P20" i="9"/>
  <c r="Q20" i="9" s="1"/>
  <c r="R20" i="9" s="1"/>
  <c r="AW20" i="9" s="1"/>
  <c r="P56" i="9"/>
  <c r="Q56" i="9" s="1"/>
  <c r="R56" i="9" s="1"/>
  <c r="AW56" i="9" s="1"/>
  <c r="P38" i="9"/>
  <c r="Q38" i="9" s="1"/>
  <c r="R38" i="9" s="1"/>
  <c r="AW38" i="9" s="1"/>
  <c r="AB15" i="9" l="1"/>
  <c r="AC15" i="9" s="1"/>
  <c r="H22" i="9"/>
  <c r="I22" i="9" s="1"/>
  <c r="AT22" i="9" s="1"/>
  <c r="AB22" i="9"/>
  <c r="H36" i="9"/>
  <c r="I36" i="9" s="1"/>
  <c r="AT36" i="9" s="1"/>
  <c r="AB36" i="9"/>
  <c r="H46" i="9"/>
  <c r="I46" i="9" s="1"/>
  <c r="AT46" i="9" s="1"/>
  <c r="AB46" i="9"/>
  <c r="H54" i="9"/>
  <c r="I54" i="9" s="1"/>
  <c r="AT54" i="9" s="1"/>
  <c r="AB54" i="9"/>
  <c r="H16" i="9"/>
  <c r="I16" i="9" s="1"/>
  <c r="AT16" i="9" s="1"/>
  <c r="AB16" i="9"/>
  <c r="H95" i="9"/>
  <c r="I95" i="9" s="1"/>
  <c r="AT95" i="9" s="1"/>
  <c r="AB95" i="9"/>
  <c r="H64" i="9"/>
  <c r="I64" i="9" s="1"/>
  <c r="AT64" i="9" s="1"/>
  <c r="AB64" i="9"/>
  <c r="H82" i="9"/>
  <c r="I82" i="9" s="1"/>
  <c r="AT82" i="9" s="1"/>
  <c r="AB82" i="9"/>
  <c r="H141" i="9"/>
  <c r="I141" i="9" s="1"/>
  <c r="AT141" i="9" s="1"/>
  <c r="AB141" i="9"/>
  <c r="H83" i="9"/>
  <c r="I83" i="9" s="1"/>
  <c r="AT83" i="9" s="1"/>
  <c r="AB83" i="9"/>
  <c r="H68" i="9"/>
  <c r="I68" i="9" s="1"/>
  <c r="AT68" i="9" s="1"/>
  <c r="AB68" i="9"/>
  <c r="H102" i="9"/>
  <c r="I102" i="9" s="1"/>
  <c r="AT102" i="9" s="1"/>
  <c r="AB102" i="9"/>
  <c r="H122" i="9"/>
  <c r="I122" i="9" s="1"/>
  <c r="AT122" i="9" s="1"/>
  <c r="AB122" i="9"/>
  <c r="H140" i="9"/>
  <c r="I140" i="9" s="1"/>
  <c r="AT140" i="9" s="1"/>
  <c r="AB140" i="9"/>
  <c r="H120" i="9"/>
  <c r="I120" i="9" s="1"/>
  <c r="AT120" i="9" s="1"/>
  <c r="AB120" i="9"/>
  <c r="AC120" i="9" s="1"/>
  <c r="H92" i="9"/>
  <c r="I92" i="9" s="1"/>
  <c r="AT92" i="9" s="1"/>
  <c r="AB92" i="9"/>
  <c r="H113" i="9"/>
  <c r="I113" i="9" s="1"/>
  <c r="AT113" i="9" s="1"/>
  <c r="AB113" i="9"/>
  <c r="H143" i="9"/>
  <c r="I143" i="9" s="1"/>
  <c r="AT143" i="9" s="1"/>
  <c r="AB143" i="9"/>
  <c r="H41" i="9"/>
  <c r="I41" i="9" s="1"/>
  <c r="AT41" i="9" s="1"/>
  <c r="AB41" i="9"/>
  <c r="H40" i="9"/>
  <c r="I40" i="9" s="1"/>
  <c r="AT40" i="9" s="1"/>
  <c r="AB40" i="9"/>
  <c r="H66" i="9"/>
  <c r="I66" i="9" s="1"/>
  <c r="AT66" i="9" s="1"/>
  <c r="AB66" i="9"/>
  <c r="H20" i="9"/>
  <c r="I20" i="9" s="1"/>
  <c r="AT20" i="9" s="1"/>
  <c r="AB20" i="9"/>
  <c r="H24" i="9"/>
  <c r="I24" i="9" s="1"/>
  <c r="AT24" i="9" s="1"/>
  <c r="AB24" i="9"/>
  <c r="H18" i="9"/>
  <c r="I18" i="9" s="1"/>
  <c r="AT18" i="9" s="1"/>
  <c r="AB18" i="9"/>
  <c r="H150" i="9"/>
  <c r="I150" i="9" s="1"/>
  <c r="AT150" i="9" s="1"/>
  <c r="AB150" i="9"/>
  <c r="H88" i="9"/>
  <c r="I88" i="9" s="1"/>
  <c r="AT88" i="9" s="1"/>
  <c r="AB88" i="9"/>
  <c r="AC88" i="9" s="1"/>
  <c r="H147" i="9"/>
  <c r="I147" i="9" s="1"/>
  <c r="AT147" i="9" s="1"/>
  <c r="AB147" i="9"/>
  <c r="H91" i="9"/>
  <c r="I91" i="9" s="1"/>
  <c r="AT91" i="9" s="1"/>
  <c r="AB91" i="9"/>
  <c r="H72" i="9"/>
  <c r="I72" i="9" s="1"/>
  <c r="AT72" i="9" s="1"/>
  <c r="AB72" i="9"/>
  <c r="H106" i="9"/>
  <c r="I106" i="9" s="1"/>
  <c r="AT106" i="9" s="1"/>
  <c r="AB106" i="9"/>
  <c r="H86" i="9"/>
  <c r="I86" i="9" s="1"/>
  <c r="AT86" i="9" s="1"/>
  <c r="AB86" i="9"/>
  <c r="H108" i="9"/>
  <c r="I108" i="9" s="1"/>
  <c r="AT108" i="9" s="1"/>
  <c r="AB108" i="9"/>
  <c r="H123" i="9"/>
  <c r="I123" i="9" s="1"/>
  <c r="AT123" i="9" s="1"/>
  <c r="AB123" i="9"/>
  <c r="H103" i="9"/>
  <c r="I103" i="9" s="1"/>
  <c r="AT103" i="9" s="1"/>
  <c r="AB103" i="9"/>
  <c r="H121" i="9"/>
  <c r="I121" i="9" s="1"/>
  <c r="AT121" i="9" s="1"/>
  <c r="AB121" i="9"/>
  <c r="H146" i="9"/>
  <c r="I146" i="9" s="1"/>
  <c r="AT146" i="9" s="1"/>
  <c r="AB146" i="9"/>
  <c r="H29" i="9"/>
  <c r="I29" i="9" s="1"/>
  <c r="AT29" i="9" s="1"/>
  <c r="AB29" i="9"/>
  <c r="H51" i="9"/>
  <c r="I51" i="9" s="1"/>
  <c r="AT51" i="9" s="1"/>
  <c r="AB51" i="9"/>
  <c r="H136" i="9"/>
  <c r="I136" i="9" s="1"/>
  <c r="AT136" i="9" s="1"/>
  <c r="AB136" i="9"/>
  <c r="H23" i="9"/>
  <c r="I23" i="9" s="1"/>
  <c r="AT23" i="9" s="1"/>
  <c r="AB23" i="9"/>
  <c r="H27" i="9"/>
  <c r="I27" i="9" s="1"/>
  <c r="AT27" i="9" s="1"/>
  <c r="AB27" i="9"/>
  <c r="H21" i="9"/>
  <c r="I21" i="9" s="1"/>
  <c r="AT21" i="9" s="1"/>
  <c r="AB21" i="9"/>
  <c r="H45" i="9"/>
  <c r="I45" i="9" s="1"/>
  <c r="AT45" i="9" s="1"/>
  <c r="AB45" i="9"/>
  <c r="H98" i="9"/>
  <c r="I98" i="9" s="1"/>
  <c r="AT98" i="9" s="1"/>
  <c r="AB98" i="9"/>
  <c r="H67" i="9"/>
  <c r="I67" i="9" s="1"/>
  <c r="AT67" i="9" s="1"/>
  <c r="AB67" i="9"/>
  <c r="H94" i="9"/>
  <c r="I94" i="9" s="1"/>
  <c r="AT94" i="9" s="1"/>
  <c r="AB94" i="9"/>
  <c r="H75" i="9"/>
  <c r="I75" i="9" s="1"/>
  <c r="AT75" i="9" s="1"/>
  <c r="AB75" i="9"/>
  <c r="H133" i="9"/>
  <c r="I133" i="9" s="1"/>
  <c r="AT133" i="9" s="1"/>
  <c r="AB133" i="9"/>
  <c r="H101" i="9"/>
  <c r="I101" i="9" s="1"/>
  <c r="AT101" i="9" s="1"/>
  <c r="AB101" i="9"/>
  <c r="H109" i="9"/>
  <c r="I109" i="9" s="1"/>
  <c r="AT109" i="9" s="1"/>
  <c r="AB109" i="9"/>
  <c r="AC109" i="9" s="1"/>
  <c r="H130" i="9"/>
  <c r="I130" i="9" s="1"/>
  <c r="AT130" i="9" s="1"/>
  <c r="AB130" i="9"/>
  <c r="H110" i="9"/>
  <c r="I110" i="9" s="1"/>
  <c r="AT110" i="9" s="1"/>
  <c r="AB110" i="9"/>
  <c r="H124" i="9"/>
  <c r="I124" i="9" s="1"/>
  <c r="AT124" i="9" s="1"/>
  <c r="AB124" i="9"/>
  <c r="H63" i="9"/>
  <c r="I63" i="9" s="1"/>
  <c r="AT63" i="9" s="1"/>
  <c r="AB63" i="9"/>
  <c r="H59" i="9"/>
  <c r="I59" i="9" s="1"/>
  <c r="AT59" i="9" s="1"/>
  <c r="AB59" i="9"/>
  <c r="H26" i="9"/>
  <c r="I26" i="9" s="1"/>
  <c r="AT26" i="9" s="1"/>
  <c r="AB26" i="9"/>
  <c r="H34" i="9"/>
  <c r="I34" i="9" s="1"/>
  <c r="AT34" i="9" s="1"/>
  <c r="AB34" i="9"/>
  <c r="H57" i="9"/>
  <c r="I57" i="9" s="1"/>
  <c r="AT57" i="9" s="1"/>
  <c r="AB57" i="9"/>
  <c r="H28" i="9"/>
  <c r="I28" i="9" s="1"/>
  <c r="AT28" i="9" s="1"/>
  <c r="AB28" i="9"/>
  <c r="H50" i="9"/>
  <c r="I50" i="9" s="1"/>
  <c r="AT50" i="9" s="1"/>
  <c r="AB50" i="9"/>
  <c r="H114" i="9"/>
  <c r="I114" i="9" s="1"/>
  <c r="AT114" i="9" s="1"/>
  <c r="AB114" i="9"/>
  <c r="H80" i="9"/>
  <c r="I80" i="9" s="1"/>
  <c r="AT80" i="9" s="1"/>
  <c r="AB80" i="9"/>
  <c r="H117" i="9"/>
  <c r="I117" i="9" s="1"/>
  <c r="AT117" i="9" s="1"/>
  <c r="AB117" i="9"/>
  <c r="H78" i="9"/>
  <c r="I78" i="9" s="1"/>
  <c r="AT78" i="9" s="1"/>
  <c r="AB78" i="9"/>
  <c r="H137" i="9"/>
  <c r="I137" i="9" s="1"/>
  <c r="AT137" i="9" s="1"/>
  <c r="AB137" i="9"/>
  <c r="H105" i="9"/>
  <c r="I105" i="9" s="1"/>
  <c r="AT105" i="9" s="1"/>
  <c r="AB105" i="9"/>
  <c r="H116" i="9"/>
  <c r="I116" i="9" s="1"/>
  <c r="AT116" i="9" s="1"/>
  <c r="AB116" i="9"/>
  <c r="H138" i="9"/>
  <c r="I138" i="9" s="1"/>
  <c r="AT138" i="9" s="1"/>
  <c r="AB138" i="9"/>
  <c r="H111" i="9"/>
  <c r="I111" i="9" s="1"/>
  <c r="AT111" i="9" s="1"/>
  <c r="AB111" i="9"/>
  <c r="H125" i="9"/>
  <c r="I125" i="9" s="1"/>
  <c r="AT125" i="9" s="1"/>
  <c r="AB125" i="9"/>
  <c r="H19" i="9"/>
  <c r="I19" i="9" s="1"/>
  <c r="AT19" i="9" s="1"/>
  <c r="AB19" i="9"/>
  <c r="H70" i="9"/>
  <c r="I70" i="9" s="1"/>
  <c r="AT70" i="9" s="1"/>
  <c r="AB70" i="9"/>
  <c r="H30" i="9"/>
  <c r="I30" i="9" s="1"/>
  <c r="AT30" i="9" s="1"/>
  <c r="AB30" i="9"/>
  <c r="AC30" i="9" s="1"/>
  <c r="H38" i="9"/>
  <c r="I38" i="9" s="1"/>
  <c r="AT38" i="9" s="1"/>
  <c r="AB38" i="9"/>
  <c r="H61" i="9"/>
  <c r="I61" i="9" s="1"/>
  <c r="AT61" i="9" s="1"/>
  <c r="AB61" i="9"/>
  <c r="H35" i="9"/>
  <c r="I35" i="9" s="1"/>
  <c r="AT35" i="9" s="1"/>
  <c r="AB35" i="9"/>
  <c r="H60" i="9"/>
  <c r="I60" i="9" s="1"/>
  <c r="AT60" i="9" s="1"/>
  <c r="AB60" i="9"/>
  <c r="H118" i="9"/>
  <c r="I118" i="9" s="1"/>
  <c r="AT118" i="9" s="1"/>
  <c r="AB118" i="9"/>
  <c r="H97" i="9"/>
  <c r="I97" i="9" s="1"/>
  <c r="AT97" i="9" s="1"/>
  <c r="AB97" i="9"/>
  <c r="H128" i="9"/>
  <c r="I128" i="9" s="1"/>
  <c r="AT128" i="9" s="1"/>
  <c r="AB128" i="9"/>
  <c r="H81" i="9"/>
  <c r="I81" i="9" s="1"/>
  <c r="AT81" i="9" s="1"/>
  <c r="AB81" i="9"/>
  <c r="H69" i="9"/>
  <c r="I69" i="9" s="1"/>
  <c r="AT69" i="9" s="1"/>
  <c r="AB69" i="9"/>
  <c r="H115" i="9"/>
  <c r="I115" i="9" s="1"/>
  <c r="AT115" i="9" s="1"/>
  <c r="AB115" i="9"/>
  <c r="H119" i="9"/>
  <c r="I119" i="9" s="1"/>
  <c r="AT119" i="9" s="1"/>
  <c r="AB119" i="9"/>
  <c r="H145" i="9"/>
  <c r="I145" i="9" s="1"/>
  <c r="AT145" i="9" s="1"/>
  <c r="AB145" i="9"/>
  <c r="H142" i="9"/>
  <c r="I142" i="9" s="1"/>
  <c r="AT142" i="9" s="1"/>
  <c r="AB142" i="9"/>
  <c r="H131" i="9"/>
  <c r="I131" i="9" s="1"/>
  <c r="AT131" i="9" s="1"/>
  <c r="AB131" i="9"/>
  <c r="H55" i="9"/>
  <c r="I55" i="9" s="1"/>
  <c r="AT55" i="9" s="1"/>
  <c r="AB55" i="9"/>
  <c r="H74" i="9"/>
  <c r="I74" i="9" s="1"/>
  <c r="AT74" i="9" s="1"/>
  <c r="AB74" i="9"/>
  <c r="H37" i="9"/>
  <c r="I37" i="9" s="1"/>
  <c r="AT37" i="9" s="1"/>
  <c r="AB37" i="9"/>
  <c r="H49" i="9"/>
  <c r="I49" i="9" s="1"/>
  <c r="AT49" i="9" s="1"/>
  <c r="AB49" i="9"/>
  <c r="H144" i="9"/>
  <c r="I144" i="9" s="1"/>
  <c r="AT144" i="9" s="1"/>
  <c r="AB144" i="9"/>
  <c r="H39" i="9"/>
  <c r="I39" i="9" s="1"/>
  <c r="AT39" i="9" s="1"/>
  <c r="AB39" i="9"/>
  <c r="H65" i="9"/>
  <c r="I65" i="9" s="1"/>
  <c r="AT65" i="9" s="1"/>
  <c r="AB65" i="9"/>
  <c r="H129" i="9"/>
  <c r="I129" i="9" s="1"/>
  <c r="AT129" i="9" s="1"/>
  <c r="AB129" i="9"/>
  <c r="H43" i="9"/>
  <c r="I43" i="9" s="1"/>
  <c r="AT43" i="9" s="1"/>
  <c r="AB43" i="9"/>
  <c r="H48" i="9"/>
  <c r="I48" i="9" s="1"/>
  <c r="AT48" i="9" s="1"/>
  <c r="AB48" i="9"/>
  <c r="H90" i="9"/>
  <c r="I90" i="9" s="1"/>
  <c r="AT90" i="9" s="1"/>
  <c r="AB90" i="9"/>
  <c r="H73" i="9"/>
  <c r="I73" i="9" s="1"/>
  <c r="AT73" i="9" s="1"/>
  <c r="AB73" i="9"/>
  <c r="H126" i="9"/>
  <c r="I126" i="9" s="1"/>
  <c r="AT126" i="9" s="1"/>
  <c r="AB126" i="9"/>
  <c r="H134" i="9"/>
  <c r="I134" i="9" s="1"/>
  <c r="AT134" i="9" s="1"/>
  <c r="AB134" i="9"/>
  <c r="H148" i="9"/>
  <c r="I148" i="9" s="1"/>
  <c r="AT148" i="9" s="1"/>
  <c r="AB148" i="9"/>
  <c r="H152" i="9"/>
  <c r="I152" i="9" s="1"/>
  <c r="AT152" i="9" s="1"/>
  <c r="AB152" i="9"/>
  <c r="H135" i="9"/>
  <c r="I135" i="9" s="1"/>
  <c r="AT135" i="9" s="1"/>
  <c r="AB135" i="9"/>
  <c r="H25" i="9"/>
  <c r="I25" i="9" s="1"/>
  <c r="AT25" i="9" s="1"/>
  <c r="AB25" i="9"/>
  <c r="H42" i="9"/>
  <c r="I42" i="9" s="1"/>
  <c r="AT42" i="9" s="1"/>
  <c r="AB42" i="9"/>
  <c r="H71" i="9"/>
  <c r="I71" i="9" s="1"/>
  <c r="AT71" i="9" s="1"/>
  <c r="AB71" i="9"/>
  <c r="H17" i="9"/>
  <c r="I17" i="9" s="1"/>
  <c r="AT17" i="9" s="1"/>
  <c r="AB17" i="9"/>
  <c r="H52" i="9"/>
  <c r="I52" i="9" s="1"/>
  <c r="AT52" i="9" s="1"/>
  <c r="AB52" i="9"/>
  <c r="H76" i="9"/>
  <c r="I76" i="9" s="1"/>
  <c r="AT76" i="9" s="1"/>
  <c r="AB76" i="9"/>
  <c r="H87" i="9"/>
  <c r="I87" i="9" s="1"/>
  <c r="AT87" i="9" s="1"/>
  <c r="AB87" i="9"/>
  <c r="H47" i="9"/>
  <c r="I47" i="9" s="1"/>
  <c r="AT47" i="9" s="1"/>
  <c r="AB47" i="9"/>
  <c r="H53" i="9"/>
  <c r="I53" i="9" s="1"/>
  <c r="AT53" i="9" s="1"/>
  <c r="AB53" i="9"/>
  <c r="H84" i="9"/>
  <c r="I84" i="9" s="1"/>
  <c r="AT84" i="9" s="1"/>
  <c r="AB84" i="9"/>
  <c r="H93" i="9"/>
  <c r="I93" i="9" s="1"/>
  <c r="AT93" i="9" s="1"/>
  <c r="AB93" i="9"/>
  <c r="H127" i="9"/>
  <c r="I127" i="9" s="1"/>
  <c r="AT127" i="9" s="1"/>
  <c r="AB127" i="9"/>
  <c r="H151" i="9"/>
  <c r="I151" i="9" s="1"/>
  <c r="AT151" i="9" s="1"/>
  <c r="AB151" i="9"/>
  <c r="H85" i="9"/>
  <c r="I85" i="9" s="1"/>
  <c r="AT85" i="9" s="1"/>
  <c r="AB85" i="9"/>
  <c r="AC85" i="9" s="1"/>
  <c r="H100" i="9"/>
  <c r="I100" i="9" s="1"/>
  <c r="AT100" i="9" s="1"/>
  <c r="AB100" i="9"/>
  <c r="H139" i="9"/>
  <c r="I139" i="9" s="1"/>
  <c r="AT139" i="9" s="1"/>
  <c r="AB139" i="9"/>
  <c r="H32" i="9"/>
  <c r="I32" i="9" s="1"/>
  <c r="AT32" i="9" s="1"/>
  <c r="AB32" i="9"/>
  <c r="H33" i="9"/>
  <c r="I33" i="9" s="1"/>
  <c r="AT33" i="9" s="1"/>
  <c r="AB33" i="9"/>
  <c r="AC33" i="9" s="1"/>
  <c r="H44" i="9"/>
  <c r="I44" i="9" s="1"/>
  <c r="AT44" i="9" s="1"/>
  <c r="AB44" i="9"/>
  <c r="H77" i="9"/>
  <c r="I77" i="9" s="1"/>
  <c r="AT77" i="9" s="1"/>
  <c r="AB77" i="9"/>
  <c r="AC77" i="9" s="1"/>
  <c r="H31" i="9"/>
  <c r="I31" i="9" s="1"/>
  <c r="AT31" i="9" s="1"/>
  <c r="AB31" i="9"/>
  <c r="H56" i="9"/>
  <c r="I56" i="9" s="1"/>
  <c r="AT56" i="9" s="1"/>
  <c r="AB56" i="9"/>
  <c r="H79" i="9"/>
  <c r="I79" i="9" s="1"/>
  <c r="AT79" i="9" s="1"/>
  <c r="AB79" i="9"/>
  <c r="AC79" i="9" s="1"/>
  <c r="H107" i="9"/>
  <c r="I107" i="9" s="1"/>
  <c r="AT107" i="9" s="1"/>
  <c r="AB107" i="9"/>
  <c r="H62" i="9"/>
  <c r="I62" i="9" s="1"/>
  <c r="AT62" i="9" s="1"/>
  <c r="AB62" i="9"/>
  <c r="H58" i="9"/>
  <c r="I58" i="9" s="1"/>
  <c r="AT58" i="9" s="1"/>
  <c r="AB58" i="9"/>
  <c r="H99" i="9"/>
  <c r="I99" i="9" s="1"/>
  <c r="AT99" i="9" s="1"/>
  <c r="AB99" i="9"/>
  <c r="H104" i="9"/>
  <c r="I104" i="9" s="1"/>
  <c r="AT104" i="9" s="1"/>
  <c r="AB104" i="9"/>
  <c r="H132" i="9"/>
  <c r="I132" i="9" s="1"/>
  <c r="AT132" i="9" s="1"/>
  <c r="AB132" i="9"/>
  <c r="H96" i="9"/>
  <c r="I96" i="9" s="1"/>
  <c r="AT96" i="9" s="1"/>
  <c r="AB96" i="9"/>
  <c r="AC96" i="9" s="1"/>
  <c r="H89" i="9"/>
  <c r="I89" i="9" s="1"/>
  <c r="AT89" i="9" s="1"/>
  <c r="AB89" i="9"/>
  <c r="H112" i="9"/>
  <c r="I112" i="9" s="1"/>
  <c r="AT112" i="9" s="1"/>
  <c r="AB112" i="9"/>
  <c r="H149" i="9"/>
  <c r="I149" i="9" s="1"/>
  <c r="AT149" i="9" s="1"/>
  <c r="AB149" i="9"/>
  <c r="AC149" i="9" l="1"/>
  <c r="AD149" i="9" s="1"/>
  <c r="AC132" i="9"/>
  <c r="AD132" i="9" s="1"/>
  <c r="AC62" i="9"/>
  <c r="AD62" i="9" s="1"/>
  <c r="AC31" i="9"/>
  <c r="AD31" i="9" s="1"/>
  <c r="AC32" i="9"/>
  <c r="AD32" i="9" s="1"/>
  <c r="AC151" i="9"/>
  <c r="AD151" i="9" s="1"/>
  <c r="AC53" i="9"/>
  <c r="AD53" i="9" s="1"/>
  <c r="AC52" i="9"/>
  <c r="AD52" i="9" s="1"/>
  <c r="AC25" i="9"/>
  <c r="AD25" i="9" s="1"/>
  <c r="AC134" i="9"/>
  <c r="AD134" i="9" s="1"/>
  <c r="AC48" i="9"/>
  <c r="AD48" i="9" s="1"/>
  <c r="AC39" i="9"/>
  <c r="AD39" i="9" s="1"/>
  <c r="AC74" i="9"/>
  <c r="AD74" i="9" s="1"/>
  <c r="AC145" i="9"/>
  <c r="AD145" i="9" s="1"/>
  <c r="AC81" i="9"/>
  <c r="AD81" i="9" s="1"/>
  <c r="AC60" i="9"/>
  <c r="AD60" i="9" s="1"/>
  <c r="AD30" i="9"/>
  <c r="AC111" i="9"/>
  <c r="AD111" i="9" s="1"/>
  <c r="AC137" i="9"/>
  <c r="AD137" i="9" s="1"/>
  <c r="AC114" i="9"/>
  <c r="AD114" i="9" s="1"/>
  <c r="AC34" i="9"/>
  <c r="AD34" i="9" s="1"/>
  <c r="AC124" i="9"/>
  <c r="AD124" i="9" s="1"/>
  <c r="AC101" i="9"/>
  <c r="AD101" i="9" s="1"/>
  <c r="AC67" i="9"/>
  <c r="AD67" i="9" s="1"/>
  <c r="AC27" i="9"/>
  <c r="AD27" i="9" s="1"/>
  <c r="AC29" i="9"/>
  <c r="AD29" i="9" s="1"/>
  <c r="AC123" i="9"/>
  <c r="AD123" i="9" s="1"/>
  <c r="AC72" i="9"/>
  <c r="AD72" i="9" s="1"/>
  <c r="AC150" i="9"/>
  <c r="AD150" i="9" s="1"/>
  <c r="AC66" i="9"/>
  <c r="AD66" i="9" s="1"/>
  <c r="AC113" i="9"/>
  <c r="AD113" i="9" s="1"/>
  <c r="AC122" i="9"/>
  <c r="AD122" i="9" s="1"/>
  <c r="AC141" i="9"/>
  <c r="AD141" i="9" s="1"/>
  <c r="AC16" i="9"/>
  <c r="AD16" i="9" s="1"/>
  <c r="AC22" i="9"/>
  <c r="AD22" i="9" s="1"/>
  <c r="AC89" i="9"/>
  <c r="AD89" i="9" s="1"/>
  <c r="AC99" i="9"/>
  <c r="AD99" i="9" s="1"/>
  <c r="AD79" i="9"/>
  <c r="AC44" i="9"/>
  <c r="AD44" i="9" s="1"/>
  <c r="AC100" i="9"/>
  <c r="AD100" i="9" s="1"/>
  <c r="AC93" i="9"/>
  <c r="AD93" i="9" s="1"/>
  <c r="AC87" i="9"/>
  <c r="AD87" i="9" s="1"/>
  <c r="AC71" i="9"/>
  <c r="AD71" i="9" s="1"/>
  <c r="AC152" i="9"/>
  <c r="AD152" i="9" s="1"/>
  <c r="AC73" i="9"/>
  <c r="AD73" i="9" s="1"/>
  <c r="AC129" i="9"/>
  <c r="AD129" i="9" s="1"/>
  <c r="AC49" i="9"/>
  <c r="AD49" i="9" s="1"/>
  <c r="AC131" i="9"/>
  <c r="AD131" i="9" s="1"/>
  <c r="AC115" i="9"/>
  <c r="AD115" i="9" s="1"/>
  <c r="AC97" i="9"/>
  <c r="AD97" i="9" s="1"/>
  <c r="AC61" i="9"/>
  <c r="AD61" i="9" s="1"/>
  <c r="AC19" i="9"/>
  <c r="AD19" i="9" s="1"/>
  <c r="AC116" i="9"/>
  <c r="AD116" i="9" s="1"/>
  <c r="AC117" i="9"/>
  <c r="AD117" i="9" s="1"/>
  <c r="AC28" i="9"/>
  <c r="AD28" i="9" s="1"/>
  <c r="AC59" i="9"/>
  <c r="AD59" i="9" s="1"/>
  <c r="AC130" i="9"/>
  <c r="AD130" i="9" s="1"/>
  <c r="AC75" i="9"/>
  <c r="AD75" i="9" s="1"/>
  <c r="AC45" i="9"/>
  <c r="AD45" i="9" s="1"/>
  <c r="AC136" i="9"/>
  <c r="AD136" i="9" s="1"/>
  <c r="AC121" i="9"/>
  <c r="AD121" i="9" s="1"/>
  <c r="AC86" i="9"/>
  <c r="AD86" i="9" s="1"/>
  <c r="AC147" i="9"/>
  <c r="AD147" i="9" s="1"/>
  <c r="AC24" i="9"/>
  <c r="AD24" i="9" s="1"/>
  <c r="AC41" i="9"/>
  <c r="AD41" i="9" s="1"/>
  <c r="AD120" i="9"/>
  <c r="AC68" i="9"/>
  <c r="AD68" i="9" s="1"/>
  <c r="AC64" i="9"/>
  <c r="AD64" i="9" s="1"/>
  <c r="AC46" i="9"/>
  <c r="AD46" i="9" s="1"/>
  <c r="AD96" i="9"/>
  <c r="AC58" i="9"/>
  <c r="AD58" i="9" s="1"/>
  <c r="AC56" i="9"/>
  <c r="AD56" i="9" s="1"/>
  <c r="AD33" i="9"/>
  <c r="AD85" i="9"/>
  <c r="AC84" i="9"/>
  <c r="AD84" i="9" s="1"/>
  <c r="AC76" i="9"/>
  <c r="AD76" i="9" s="1"/>
  <c r="AC42" i="9"/>
  <c r="AD42" i="9" s="1"/>
  <c r="AC148" i="9"/>
  <c r="AD148" i="9" s="1"/>
  <c r="AC90" i="9"/>
  <c r="AD90" i="9" s="1"/>
  <c r="AC65" i="9"/>
  <c r="AD65" i="9" s="1"/>
  <c r="AC37" i="9"/>
  <c r="AD37" i="9" s="1"/>
  <c r="AC142" i="9"/>
  <c r="AD142" i="9" s="1"/>
  <c r="AC69" i="9"/>
  <c r="AD69" i="9" s="1"/>
  <c r="AC118" i="9"/>
  <c r="AD118" i="9" s="1"/>
  <c r="AC38" i="9"/>
  <c r="AD38" i="9" s="1"/>
  <c r="AC125" i="9"/>
  <c r="AD125" i="9" s="1"/>
  <c r="AC105" i="9"/>
  <c r="AD105" i="9" s="1"/>
  <c r="AC80" i="9"/>
  <c r="AD80" i="9" s="1"/>
  <c r="AC57" i="9"/>
  <c r="AD57" i="9" s="1"/>
  <c r="AC63" i="9"/>
  <c r="AD63" i="9" s="1"/>
  <c r="AD109" i="9"/>
  <c r="AC94" i="9"/>
  <c r="AD94" i="9" s="1"/>
  <c r="AC21" i="9"/>
  <c r="AD21" i="9" s="1"/>
  <c r="AC51" i="9"/>
  <c r="AD51" i="9" s="1"/>
  <c r="AC103" i="9"/>
  <c r="AD103" i="9" s="1"/>
  <c r="AC106" i="9"/>
  <c r="AD106" i="9" s="1"/>
  <c r="AD88" i="9"/>
  <c r="AC20" i="9"/>
  <c r="AD20" i="9" s="1"/>
  <c r="AC143" i="9"/>
  <c r="AD143" i="9" s="1"/>
  <c r="AC140" i="9"/>
  <c r="AD140" i="9" s="1"/>
  <c r="AC83" i="9"/>
  <c r="AD83" i="9" s="1"/>
  <c r="AC95" i="9"/>
  <c r="AD95" i="9" s="1"/>
  <c r="AC36" i="9"/>
  <c r="AD36" i="9" s="1"/>
  <c r="AC112" i="9"/>
  <c r="AD112" i="9" s="1"/>
  <c r="AC104" i="9"/>
  <c r="AD104" i="9" s="1"/>
  <c r="AC107" i="9"/>
  <c r="AD107" i="9" s="1"/>
  <c r="AD77" i="9"/>
  <c r="AC139" i="9"/>
  <c r="AD139" i="9" s="1"/>
  <c r="AC127" i="9"/>
  <c r="AD127" i="9" s="1"/>
  <c r="AC47" i="9"/>
  <c r="AD47" i="9" s="1"/>
  <c r="AC17" i="9"/>
  <c r="AD17" i="9" s="1"/>
  <c r="AC135" i="9"/>
  <c r="AD135" i="9" s="1"/>
  <c r="AC126" i="9"/>
  <c r="AD126" i="9" s="1"/>
  <c r="AC43" i="9"/>
  <c r="AD43" i="9" s="1"/>
  <c r="AC144" i="9"/>
  <c r="AD144" i="9" s="1"/>
  <c r="AC55" i="9"/>
  <c r="AD55" i="9" s="1"/>
  <c r="AC119" i="9"/>
  <c r="AD119" i="9" s="1"/>
  <c r="AC128" i="9"/>
  <c r="AD128" i="9" s="1"/>
  <c r="AC35" i="9"/>
  <c r="AD35" i="9" s="1"/>
  <c r="AC70" i="9"/>
  <c r="AD70" i="9" s="1"/>
  <c r="AC138" i="9"/>
  <c r="AD138" i="9" s="1"/>
  <c r="AC78" i="9"/>
  <c r="AD78" i="9" s="1"/>
  <c r="AC50" i="9"/>
  <c r="AD50" i="9" s="1"/>
  <c r="AC26" i="9"/>
  <c r="AD26" i="9" s="1"/>
  <c r="AC110" i="9"/>
  <c r="AD110" i="9" s="1"/>
  <c r="AC133" i="9"/>
  <c r="AD133" i="9" s="1"/>
  <c r="AC98" i="9"/>
  <c r="AD98" i="9" s="1"/>
  <c r="AC23" i="9"/>
  <c r="AD23" i="9" s="1"/>
  <c r="AC146" i="9"/>
  <c r="AD146" i="9" s="1"/>
  <c r="AC108" i="9"/>
  <c r="AD108" i="9" s="1"/>
  <c r="AC91" i="9"/>
  <c r="AD91" i="9" s="1"/>
  <c r="AC18" i="9"/>
  <c r="AD18" i="9" s="1"/>
  <c r="AC40" i="9"/>
  <c r="AD40" i="9" s="1"/>
  <c r="AC92" i="9"/>
  <c r="AD92" i="9" s="1"/>
  <c r="AC102" i="9"/>
  <c r="AD102" i="9" s="1"/>
  <c r="AC82" i="9"/>
  <c r="AD82" i="9" s="1"/>
  <c r="AC54" i="9"/>
  <c r="AD54" i="9" s="1"/>
  <c r="AD15" i="9"/>
  <c r="AC6" i="9" l="1"/>
  <c r="AD6" i="9" s="1"/>
  <c r="AE2" i="9"/>
  <c r="AE7" i="9"/>
  <c r="AC2" i="9"/>
  <c r="AD2" i="9" s="1"/>
  <c r="AE8" i="9"/>
  <c r="AE3" i="9"/>
  <c r="AE4" i="9"/>
  <c r="AE5" i="9"/>
  <c r="AE6" i="9"/>
  <c r="AC3" i="9"/>
  <c r="AD3" i="9" s="1"/>
  <c r="AC5" i="9"/>
  <c r="AD5" i="9" s="1"/>
  <c r="AC7" i="9"/>
  <c r="AD7" i="9" s="1"/>
  <c r="AC8" i="9"/>
  <c r="AD8" i="9" s="1"/>
  <c r="AD10" i="9"/>
  <c r="AC4" i="9"/>
  <c r="AD4" i="9" s="1"/>
  <c r="AT15" i="9"/>
  <c r="AO10" i="9" s="1"/>
  <c r="AP10" i="9" s="1"/>
  <c r="AL15" i="9"/>
  <c r="AE13" i="9"/>
  <c r="AM15" i="9"/>
  <c r="AN8" i="9" s="1"/>
  <c r="AD9" i="9" l="1"/>
  <c r="AD11" i="9" s="1"/>
  <c r="AP8" i="9"/>
  <c r="AP9" i="9" s="1"/>
  <c r="AP11" i="9" s="1"/>
  <c r="AO8" i="9"/>
  <c r="AO9" i="9" s="1"/>
  <c r="AO11" i="9" s="1"/>
  <c r="AJ4" i="9"/>
  <c r="AK4" i="9" s="1"/>
  <c r="AQ11" i="9" l="1"/>
</calcChain>
</file>

<file path=xl/sharedStrings.xml><?xml version="1.0" encoding="utf-8"?>
<sst xmlns="http://schemas.openxmlformats.org/spreadsheetml/2006/main" count="125" uniqueCount="51">
  <si>
    <t>Customer #</t>
  </si>
  <si>
    <t>Lat</t>
  </si>
  <si>
    <t>Long</t>
  </si>
  <si>
    <t>Kp</t>
  </si>
  <si>
    <t>x</t>
  </si>
  <si>
    <t>Total # of customers</t>
  </si>
  <si>
    <t>FixedCost</t>
  </si>
  <si>
    <t>NY</t>
  </si>
  <si>
    <t>HS</t>
  </si>
  <si>
    <t>LA</t>
  </si>
  <si>
    <t>OG</t>
  </si>
  <si>
    <t>SL</t>
  </si>
  <si>
    <t>OL</t>
  </si>
  <si>
    <t>DT</t>
  </si>
  <si>
    <t>VariableCost</t>
  </si>
  <si>
    <t>capacity</t>
  </si>
  <si>
    <t>Avg per unit cost to ship</t>
  </si>
  <si>
    <t>DC Location</t>
  </si>
  <si>
    <t>Site</t>
  </si>
  <si>
    <t>Latitude</t>
  </si>
  <si>
    <t>Longitude</t>
  </si>
  <si>
    <t>Transpo Cost</t>
  </si>
  <si>
    <t>DC Cost</t>
  </si>
  <si>
    <t>Any DC can serve any customer</t>
  </si>
  <si>
    <t>Every customer must be served</t>
  </si>
  <si>
    <t>Must Be Served</t>
  </si>
  <si>
    <t>Total # of DCs</t>
  </si>
  <si>
    <t>Min DCs Allowed</t>
  </si>
  <si>
    <t>Max DCs Allowed</t>
  </si>
  <si>
    <t>BASELINE</t>
  </si>
  <si>
    <t>Min Distance</t>
  </si>
  <si>
    <t>DC Quantity</t>
  </si>
  <si>
    <t>MODEL - QUANTITIES</t>
  </si>
  <si>
    <t>Transpo Cost:</t>
  </si>
  <si>
    <t>DC Cost:</t>
  </si>
  <si>
    <t>TOTAL COST:</t>
  </si>
  <si>
    <t>MODEL - TRANSPO COST</t>
  </si>
  <si>
    <t>Scen 2 On/Off</t>
  </si>
  <si>
    <t>Original Variable Cost</t>
  </si>
  <si>
    <t>Scen 3 On/Off</t>
  </si>
  <si>
    <t>DC Cost Linearized</t>
  </si>
  <si>
    <t>FixedCost/Capacity</t>
  </si>
  <si>
    <t>On</t>
  </si>
  <si>
    <t>SCEN 1</t>
  </si>
  <si>
    <t>SCEN 2</t>
  </si>
  <si>
    <t>Corresponding DC</t>
  </si>
  <si>
    <t>DC Cost Proper</t>
  </si>
  <si>
    <t>Difference:</t>
  </si>
  <si>
    <r>
      <t>Quantity</t>
    </r>
    <r>
      <rPr>
        <b/>
        <sz val="8"/>
        <rFont val="Arial"/>
        <family val="2"/>
      </rPr>
      <t xml:space="preserve"> (Demand)</t>
    </r>
  </si>
  <si>
    <t>Count</t>
  </si>
  <si>
    <t>Devon Ankar (devon@devonankar.com)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</si>
</sst>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#,##0.00;[Red]#,##0.00"/>
    <numFmt numFmtId="165" formatCode="0.00000"/>
  </numFmts>
  <fonts count="2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b/>
      <sz val="10"/>
      <color rgb="FF0000FF"/>
      <name val="Arial"/>
      <family val="2"/>
    </font>
    <font>
      <sz val="8"/>
      <color theme="2" tint="-0.499984740745262"/>
      <name val="Arial"/>
      <family val="2"/>
    </font>
    <font>
      <i/>
      <sz val="10"/>
      <name val="Arial"/>
      <family val="2"/>
    </font>
    <font>
      <sz val="10"/>
      <color theme="1" tint="0.499984740745262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16" fillId="0" borderId="0" xfId="0" applyFont="1"/>
    <xf numFmtId="0" fontId="18" fillId="0" borderId="0" xfId="0" applyFont="1" applyFill="1"/>
    <xf numFmtId="0" fontId="19" fillId="0" borderId="0" xfId="0" applyFont="1" applyFill="1" applyBorder="1"/>
    <xf numFmtId="0" fontId="19" fillId="0" borderId="0" xfId="0" applyFont="1" applyFill="1"/>
    <xf numFmtId="164" fontId="19" fillId="0" borderId="0" xfId="0" quotePrefix="1" applyNumberFormat="1" applyFont="1" applyFill="1" applyBorder="1"/>
    <xf numFmtId="0" fontId="0" fillId="0" borderId="0" xfId="0" applyFont="1"/>
    <xf numFmtId="2" fontId="0" fillId="0" borderId="0" xfId="0" applyNumberFormat="1" applyFont="1"/>
    <xf numFmtId="0" fontId="18" fillId="0" borderId="0" xfId="0" applyFont="1" applyFill="1" applyAlignment="1">
      <alignment horizontal="right"/>
    </xf>
    <xf numFmtId="2" fontId="20" fillId="0" borderId="0" xfId="0" applyNumberFormat="1" applyFont="1" applyFill="1"/>
    <xf numFmtId="2" fontId="19" fillId="0" borderId="0" xfId="0" applyNumberFormat="1" applyFont="1" applyFill="1"/>
    <xf numFmtId="0" fontId="18" fillId="0" borderId="0" xfId="0" applyFont="1" applyFill="1" applyAlignment="1">
      <alignment horizontal="center" vertical="top" wrapText="1"/>
    </xf>
    <xf numFmtId="0" fontId="19" fillId="0" borderId="0" xfId="0" applyNumberFormat="1" applyFont="1" applyFill="1"/>
    <xf numFmtId="165" fontId="19" fillId="0" borderId="0" xfId="0" applyNumberFormat="1" applyFont="1" applyFill="1"/>
    <xf numFmtId="0" fontId="20" fillId="33" borderId="0" xfId="0" applyFont="1" applyFill="1"/>
    <xf numFmtId="0" fontId="22" fillId="34" borderId="0" xfId="0" applyFont="1" applyFill="1"/>
    <xf numFmtId="0" fontId="19" fillId="33" borderId="0" xfId="0" applyFont="1" applyFill="1"/>
    <xf numFmtId="0" fontId="23" fillId="0" borderId="0" xfId="0" applyFont="1" applyFill="1"/>
    <xf numFmtId="2" fontId="19" fillId="0" borderId="0" xfId="0" quotePrefix="1" applyNumberFormat="1" applyFont="1" applyFill="1"/>
    <xf numFmtId="0" fontId="20" fillId="0" borderId="0" xfId="0" applyNumberFormat="1" applyFont="1" applyFill="1"/>
    <xf numFmtId="0" fontId="20" fillId="0" borderId="0" xfId="0" applyFont="1" applyFill="1"/>
    <xf numFmtId="0" fontId="19" fillId="0" borderId="0" xfId="0" applyFont="1" applyFill="1" applyAlignment="1">
      <alignment horizontal="right"/>
    </xf>
    <xf numFmtId="0" fontId="18" fillId="36" borderId="0" xfId="0" applyFont="1" applyFill="1"/>
    <xf numFmtId="0" fontId="19" fillId="36" borderId="0" xfId="0" applyFont="1" applyFill="1"/>
    <xf numFmtId="0" fontId="16" fillId="36" borderId="0" xfId="0" applyFont="1" applyFill="1"/>
    <xf numFmtId="0" fontId="0" fillId="36" borderId="0" xfId="0" applyFont="1" applyFill="1"/>
    <xf numFmtId="1" fontId="19" fillId="36" borderId="0" xfId="0" applyNumberFormat="1" applyFont="1" applyFill="1"/>
    <xf numFmtId="0" fontId="18" fillId="37" borderId="0" xfId="0" applyFont="1" applyFill="1" applyAlignment="1">
      <alignment horizontal="right"/>
    </xf>
    <xf numFmtId="0" fontId="18" fillId="36" borderId="0" xfId="0" applyNumberFormat="1" applyFont="1" applyFill="1"/>
    <xf numFmtId="0" fontId="19" fillId="36" borderId="0" xfId="0" applyNumberFormat="1" applyFont="1" applyFill="1"/>
    <xf numFmtId="0" fontId="18" fillId="0" borderId="0" xfId="0" applyNumberFormat="1" applyFont="1" applyFill="1" applyAlignment="1">
      <alignment horizontal="center" vertical="top" wrapText="1"/>
    </xf>
    <xf numFmtId="3" fontId="18" fillId="37" borderId="0" xfId="0" applyNumberFormat="1" applyFont="1" applyFill="1"/>
    <xf numFmtId="0" fontId="18" fillId="37" borderId="10" xfId="0" applyFont="1" applyFill="1" applyBorder="1" applyAlignment="1">
      <alignment horizontal="right"/>
    </xf>
    <xf numFmtId="3" fontId="18" fillId="37" borderId="12" xfId="0" applyNumberFormat="1" applyFont="1" applyFill="1" applyBorder="1"/>
    <xf numFmtId="0" fontId="18" fillId="37" borderId="12" xfId="0" applyFont="1" applyFill="1" applyBorder="1"/>
    <xf numFmtId="0" fontId="18" fillId="37" borderId="0" xfId="0" applyFont="1" applyFill="1"/>
    <xf numFmtId="0" fontId="20" fillId="0" borderId="0" xfId="0" applyFont="1"/>
    <xf numFmtId="0" fontId="20" fillId="0" borderId="0" xfId="42" applyNumberFormat="1" applyFont="1"/>
    <xf numFmtId="2" fontId="20" fillId="0" borderId="0" xfId="0" applyNumberFormat="1" applyFont="1"/>
    <xf numFmtId="0" fontId="24" fillId="0" borderId="0" xfId="0" applyFont="1" applyFill="1"/>
    <xf numFmtId="0" fontId="20" fillId="35" borderId="0" xfId="0" applyFont="1" applyFill="1"/>
    <xf numFmtId="0" fontId="16" fillId="38" borderId="0" xfId="0" applyFont="1" applyFill="1"/>
    <xf numFmtId="0" fontId="18" fillId="38" borderId="0" xfId="0" applyFont="1" applyFill="1"/>
    <xf numFmtId="0" fontId="0" fillId="38" borderId="0" xfId="0" applyFont="1" applyFill="1"/>
    <xf numFmtId="0" fontId="19" fillId="38" borderId="0" xfId="0" applyFont="1" applyFill="1"/>
    <xf numFmtId="1" fontId="19" fillId="38" borderId="0" xfId="0" applyNumberFormat="1" applyFont="1" applyFill="1"/>
    <xf numFmtId="0" fontId="18" fillId="39" borderId="0" xfId="0" applyFont="1" applyFill="1" applyBorder="1" applyAlignment="1">
      <alignment horizontal="right"/>
    </xf>
    <xf numFmtId="0" fontId="19" fillId="39" borderId="0" xfId="0" applyFont="1" applyFill="1" applyBorder="1"/>
    <xf numFmtId="3" fontId="18" fillId="39" borderId="0" xfId="0" applyNumberFormat="1" applyFont="1" applyFill="1" applyBorder="1"/>
    <xf numFmtId="0" fontId="19" fillId="39" borderId="12" xfId="0" applyFont="1" applyFill="1" applyBorder="1"/>
    <xf numFmtId="3" fontId="18" fillId="39" borderId="11" xfId="0" applyNumberFormat="1" applyFont="1" applyFill="1" applyBorder="1"/>
    <xf numFmtId="0" fontId="18" fillId="39" borderId="10" xfId="0" applyFont="1" applyFill="1" applyBorder="1" applyAlignment="1">
      <alignment horizontal="right"/>
    </xf>
    <xf numFmtId="0" fontId="19" fillId="35" borderId="0" xfId="0" applyFont="1" applyFill="1"/>
    <xf numFmtId="0" fontId="25" fillId="34" borderId="0" xfId="0" applyFont="1" applyFill="1"/>
    <xf numFmtId="0" fontId="19" fillId="40" borderId="0" xfId="0" applyFont="1" applyFill="1"/>
    <xf numFmtId="0" fontId="18" fillId="37" borderId="14" xfId="0" applyFont="1" applyFill="1" applyBorder="1" applyAlignment="1"/>
    <xf numFmtId="10" fontId="18" fillId="37" borderId="15" xfId="43" applyNumberFormat="1" applyFont="1" applyFill="1" applyBorder="1"/>
    <xf numFmtId="0" fontId="19" fillId="41" borderId="0" xfId="0" applyFont="1" applyFill="1"/>
    <xf numFmtId="3" fontId="18" fillId="41" borderId="13" xfId="0" applyNumberFormat="1" applyFont="1" applyFill="1" applyBorder="1"/>
    <xf numFmtId="0" fontId="26" fillId="0" borderId="0" xfId="0" applyFont="1" applyFill="1" applyAlignment="1">
      <alignment horizontal="center" vertical="top" wrapText="1"/>
    </xf>
    <xf numFmtId="0" fontId="21" fillId="40" borderId="0" xfId="0" applyFon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rgb="FFFFFF00"/>
        </patternFill>
      </fill>
      <border>
        <left style="hair">
          <color rgb="FFFF0000"/>
        </left>
        <right style="hair">
          <color rgb="FFFF0000"/>
        </right>
        <top style="hair">
          <color rgb="FFFF0000"/>
        </top>
        <bottom style="hair">
          <color rgb="FFFF0000"/>
        </bottom>
        <vertical/>
        <horizontal/>
      </border>
    </dxf>
    <dxf>
      <font>
        <color auto="1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b/>
        <i/>
        <color rgb="FFC00000"/>
      </font>
      <fill>
        <patternFill>
          <bgColor rgb="FFFFFF00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/>
        <i/>
      </font>
      <fill>
        <patternFill>
          <bgColor rgb="FFFF0000"/>
        </patternFill>
      </fill>
    </dxf>
    <dxf>
      <font>
        <b/>
        <i val="0"/>
        <strike val="0"/>
      </font>
      <fill>
        <patternFill>
          <bgColor rgb="FF66FF66"/>
        </patternFill>
      </fill>
    </dxf>
    <dxf>
      <border>
        <right style="thin">
          <color auto="1"/>
        </right>
        <vertical/>
        <horizontal/>
      </border>
    </dxf>
  </dxfs>
  <tableStyles count="0" defaultTableStyle="TableStyleMedium2" defaultPivotStyle="PivotStyleLight16"/>
  <colors>
    <mruColors>
      <color rgb="FF00FF00"/>
      <color rgb="FFFF0000"/>
      <color rgb="FF0000FF"/>
      <color rgb="FFFFFF00"/>
      <color rgb="FF66FF66"/>
      <color rgb="FFF9FB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Customer #</c:v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Lit>
              <c:formatCode>General</c:formatCode>
              <c:ptCount val="139"/>
              <c:pt idx="0">
                <c:v>157.86000000000001</c:v>
              </c:pt>
              <c:pt idx="1">
                <c:v>80.2</c:v>
              </c:pt>
              <c:pt idx="2">
                <c:v>80.3</c:v>
              </c:pt>
              <c:pt idx="3">
                <c:v>80.22</c:v>
              </c:pt>
              <c:pt idx="4">
                <c:v>80.12</c:v>
              </c:pt>
              <c:pt idx="5">
                <c:v>82.46</c:v>
              </c:pt>
              <c:pt idx="6">
                <c:v>82.78</c:v>
              </c:pt>
              <c:pt idx="7">
                <c:v>81.37</c:v>
              </c:pt>
              <c:pt idx="8">
                <c:v>82.33</c:v>
              </c:pt>
              <c:pt idx="9">
                <c:v>92.01</c:v>
              </c:pt>
              <c:pt idx="10">
                <c:v>81.77</c:v>
              </c:pt>
              <c:pt idx="11">
                <c:v>84.25</c:v>
              </c:pt>
              <c:pt idx="12">
                <c:v>88.04</c:v>
              </c:pt>
              <c:pt idx="13">
                <c:v>81.09</c:v>
              </c:pt>
              <c:pt idx="14">
                <c:v>110.97</c:v>
              </c:pt>
              <c:pt idx="15">
                <c:v>90.18</c:v>
              </c:pt>
              <c:pt idx="16">
                <c:v>86.31</c:v>
              </c:pt>
              <c:pt idx="17">
                <c:v>84.98</c:v>
              </c:pt>
              <c:pt idx="18">
                <c:v>93.75</c:v>
              </c:pt>
              <c:pt idx="19">
                <c:v>79.94</c:v>
              </c:pt>
              <c:pt idx="20">
                <c:v>117.07</c:v>
              </c:pt>
              <c:pt idx="21">
                <c:v>117.33</c:v>
              </c:pt>
              <c:pt idx="22">
                <c:v>117.38</c:v>
              </c:pt>
              <c:pt idx="23">
                <c:v>111.87</c:v>
              </c:pt>
              <c:pt idx="24">
                <c:v>111.81</c:v>
              </c:pt>
              <c:pt idx="25">
                <c:v>111.94</c:v>
              </c:pt>
              <c:pt idx="26">
                <c:v>111.85</c:v>
              </c:pt>
              <c:pt idx="27">
                <c:v>112.07</c:v>
              </c:pt>
              <c:pt idx="28">
                <c:v>81.98</c:v>
              </c:pt>
              <c:pt idx="29">
                <c:v>117.11</c:v>
              </c:pt>
              <c:pt idx="30">
                <c:v>86.8</c:v>
              </c:pt>
              <c:pt idx="31">
                <c:v>111.9</c:v>
              </c:pt>
              <c:pt idx="32">
                <c:v>112.18</c:v>
              </c:pt>
              <c:pt idx="33">
                <c:v>117.22</c:v>
              </c:pt>
              <c:pt idx="34">
                <c:v>112.24</c:v>
              </c:pt>
              <c:pt idx="35">
                <c:v>112.37</c:v>
              </c:pt>
              <c:pt idx="36">
                <c:v>84.39</c:v>
              </c:pt>
              <c:pt idx="37">
                <c:v>117.77</c:v>
              </c:pt>
              <c:pt idx="38">
                <c:v>117.86</c:v>
              </c:pt>
              <c:pt idx="39">
                <c:v>118.32</c:v>
              </c:pt>
              <c:pt idx="40">
                <c:v>117.95</c:v>
              </c:pt>
              <c:pt idx="41">
                <c:v>117.57</c:v>
              </c:pt>
              <c:pt idx="42">
                <c:v>117.89</c:v>
              </c:pt>
              <c:pt idx="43">
                <c:v>118.08</c:v>
              </c:pt>
              <c:pt idx="44">
                <c:v>118.12</c:v>
              </c:pt>
              <c:pt idx="45">
                <c:v>83.36</c:v>
              </c:pt>
              <c:pt idx="46">
                <c:v>117.37</c:v>
              </c:pt>
              <c:pt idx="47">
                <c:v>81.040000000000006</c:v>
              </c:pt>
              <c:pt idx="48">
                <c:v>117.76</c:v>
              </c:pt>
              <c:pt idx="49">
                <c:v>117.62</c:v>
              </c:pt>
              <c:pt idx="50">
                <c:v>117.44</c:v>
              </c:pt>
              <c:pt idx="51">
                <c:v>118.26</c:v>
              </c:pt>
              <c:pt idx="52">
                <c:v>118.29</c:v>
              </c:pt>
              <c:pt idx="53">
                <c:v>118.3</c:v>
              </c:pt>
              <c:pt idx="54">
                <c:v>119.18</c:v>
              </c:pt>
              <c:pt idx="55">
                <c:v>77.94</c:v>
              </c:pt>
              <c:pt idx="56">
                <c:v>117.33</c:v>
              </c:pt>
              <c:pt idx="57">
                <c:v>118.1</c:v>
              </c:pt>
              <c:pt idx="58">
                <c:v>118.15</c:v>
              </c:pt>
              <c:pt idx="59">
                <c:v>86.57</c:v>
              </c:pt>
              <c:pt idx="60">
                <c:v>85.19</c:v>
              </c:pt>
              <c:pt idx="61">
                <c:v>78.88</c:v>
              </c:pt>
              <c:pt idx="62">
                <c:v>89.96</c:v>
              </c:pt>
              <c:pt idx="63">
                <c:v>106.64</c:v>
              </c:pt>
              <c:pt idx="64">
                <c:v>97.44</c:v>
              </c:pt>
              <c:pt idx="65">
                <c:v>80.84</c:v>
              </c:pt>
              <c:pt idx="66">
                <c:v>119.01</c:v>
              </c:pt>
              <c:pt idx="67">
                <c:v>78.78</c:v>
              </c:pt>
              <c:pt idx="68">
                <c:v>78.63</c:v>
              </c:pt>
              <c:pt idx="69">
                <c:v>80.239999999999995</c:v>
              </c:pt>
              <c:pt idx="70">
                <c:v>95.99</c:v>
              </c:pt>
              <c:pt idx="71">
                <c:v>86.78</c:v>
              </c:pt>
              <c:pt idx="72">
                <c:v>119.32</c:v>
              </c:pt>
              <c:pt idx="73">
                <c:v>87.34</c:v>
              </c:pt>
              <c:pt idx="74">
                <c:v>121.01</c:v>
              </c:pt>
              <c:pt idx="75">
                <c:v>97.34</c:v>
              </c:pt>
              <c:pt idx="76">
                <c:v>122.22</c:v>
              </c:pt>
              <c:pt idx="77">
                <c:v>122.27</c:v>
              </c:pt>
              <c:pt idx="78">
                <c:v>121.22</c:v>
              </c:pt>
              <c:pt idx="79">
                <c:v>122.37</c:v>
              </c:pt>
              <c:pt idx="80">
                <c:v>122.02</c:v>
              </c:pt>
              <c:pt idx="81">
                <c:v>87.57</c:v>
              </c:pt>
              <c:pt idx="82">
                <c:v>121.8</c:v>
              </c:pt>
              <c:pt idx="83">
                <c:v>84.48</c:v>
              </c:pt>
              <c:pt idx="84">
                <c:v>122.25</c:v>
              </c:pt>
              <c:pt idx="85">
                <c:v>85.76</c:v>
              </c:pt>
              <c:pt idx="86">
                <c:v>122.04</c:v>
              </c:pt>
              <c:pt idx="87">
                <c:v>104.59</c:v>
              </c:pt>
              <c:pt idx="88">
                <c:v>121.49</c:v>
              </c:pt>
              <c:pt idx="89">
                <c:v>121.26</c:v>
              </c:pt>
              <c:pt idx="90">
                <c:v>77.06</c:v>
              </c:pt>
              <c:pt idx="91">
                <c:v>94.82</c:v>
              </c:pt>
              <c:pt idx="92">
                <c:v>77.099999999999994</c:v>
              </c:pt>
              <c:pt idx="93">
                <c:v>77.03</c:v>
              </c:pt>
              <c:pt idx="94">
                <c:v>92.3</c:v>
              </c:pt>
              <c:pt idx="95">
                <c:v>95.67</c:v>
              </c:pt>
              <c:pt idx="96">
                <c:v>94.42</c:v>
              </c:pt>
              <c:pt idx="97">
                <c:v>84.54</c:v>
              </c:pt>
              <c:pt idx="98">
                <c:v>76.62</c:v>
              </c:pt>
              <c:pt idx="99">
                <c:v>119.82</c:v>
              </c:pt>
              <c:pt idx="100">
                <c:v>104.9</c:v>
              </c:pt>
              <c:pt idx="101">
                <c:v>104.87</c:v>
              </c:pt>
              <c:pt idx="102">
                <c:v>105.1</c:v>
              </c:pt>
              <c:pt idx="103">
                <c:v>104.99</c:v>
              </c:pt>
              <c:pt idx="104">
                <c:v>84.18</c:v>
              </c:pt>
              <c:pt idx="105">
                <c:v>86.11</c:v>
              </c:pt>
              <c:pt idx="106">
                <c:v>89.65</c:v>
              </c:pt>
              <c:pt idx="107">
                <c:v>105.09</c:v>
              </c:pt>
              <c:pt idx="108">
                <c:v>105.04</c:v>
              </c:pt>
              <c:pt idx="109">
                <c:v>104.98</c:v>
              </c:pt>
              <c:pt idx="110">
                <c:v>75.02</c:v>
              </c:pt>
              <c:pt idx="111">
                <c:v>83.01</c:v>
              </c:pt>
              <c:pt idx="112">
                <c:v>111.67</c:v>
              </c:pt>
              <c:pt idx="113">
                <c:v>79.959999999999994</c:v>
              </c:pt>
              <c:pt idx="114">
                <c:v>75.47</c:v>
              </c:pt>
              <c:pt idx="115">
                <c:v>74.2</c:v>
              </c:pt>
              <c:pt idx="116">
                <c:v>89.6</c:v>
              </c:pt>
              <c:pt idx="117">
                <c:v>74.17</c:v>
              </c:pt>
              <c:pt idx="118">
                <c:v>96.71</c:v>
              </c:pt>
              <c:pt idx="119">
                <c:v>74.17</c:v>
              </c:pt>
              <c:pt idx="120">
                <c:v>73.88</c:v>
              </c:pt>
              <c:pt idx="121">
                <c:v>81.52</c:v>
              </c:pt>
              <c:pt idx="122">
                <c:v>73.540000000000006</c:v>
              </c:pt>
              <c:pt idx="123">
                <c:v>73.19</c:v>
              </c:pt>
              <c:pt idx="124">
                <c:v>71.13</c:v>
              </c:pt>
              <c:pt idx="125">
                <c:v>71.3</c:v>
              </c:pt>
              <c:pt idx="126">
                <c:v>84.5</c:v>
              </c:pt>
              <c:pt idx="127">
                <c:v>77.680000000000007</c:v>
              </c:pt>
              <c:pt idx="128">
                <c:v>116.2</c:v>
              </c:pt>
              <c:pt idx="129">
                <c:v>92.49</c:v>
              </c:pt>
              <c:pt idx="130">
                <c:v>123.08</c:v>
              </c:pt>
              <c:pt idx="131">
                <c:v>93.27</c:v>
              </c:pt>
              <c:pt idx="132">
                <c:v>122.69</c:v>
              </c:pt>
              <c:pt idx="133">
                <c:v>122.43</c:v>
              </c:pt>
              <c:pt idx="134">
                <c:v>122.68</c:v>
              </c:pt>
              <c:pt idx="135">
                <c:v>108.51</c:v>
              </c:pt>
              <c:pt idx="136">
                <c:v>96.8</c:v>
              </c:pt>
              <c:pt idx="137">
                <c:v>122.44</c:v>
              </c:pt>
              <c:pt idx="138">
                <c:v>122.21</c:v>
              </c:pt>
            </c:numLit>
          </c:xVal>
          <c:yVal>
            <c:numLit>
              <c:formatCode>General</c:formatCode>
              <c:ptCount val="139"/>
              <c:pt idx="0">
                <c:v>21.31</c:v>
              </c:pt>
              <c:pt idx="1">
                <c:v>25.78</c:v>
              </c:pt>
              <c:pt idx="2">
                <c:v>25.9</c:v>
              </c:pt>
              <c:pt idx="3">
                <c:v>25.98</c:v>
              </c:pt>
              <c:pt idx="4">
                <c:v>26.01</c:v>
              </c:pt>
              <c:pt idx="5">
                <c:v>27.95</c:v>
              </c:pt>
              <c:pt idx="6">
                <c:v>27.98</c:v>
              </c:pt>
              <c:pt idx="7">
                <c:v>28.54</c:v>
              </c:pt>
              <c:pt idx="8">
                <c:v>29.65</c:v>
              </c:pt>
              <c:pt idx="9">
                <c:v>30.24</c:v>
              </c:pt>
              <c:pt idx="10">
                <c:v>30.34</c:v>
              </c:pt>
              <c:pt idx="11">
                <c:v>30.43</c:v>
              </c:pt>
              <c:pt idx="12">
                <c:v>30.7</c:v>
              </c:pt>
              <c:pt idx="13">
                <c:v>32.07</c:v>
              </c:pt>
              <c:pt idx="14">
                <c:v>32.21</c:v>
              </c:pt>
              <c:pt idx="15">
                <c:v>32.29</c:v>
              </c:pt>
              <c:pt idx="16">
                <c:v>32.369999999999997</c:v>
              </c:pt>
              <c:pt idx="17">
                <c:v>32.47</c:v>
              </c:pt>
              <c:pt idx="18">
                <c:v>32.5</c:v>
              </c:pt>
              <c:pt idx="19">
                <c:v>32.78</c:v>
              </c:pt>
              <c:pt idx="20">
                <c:v>33.11</c:v>
              </c:pt>
              <c:pt idx="21">
                <c:v>33.159999999999997</c:v>
              </c:pt>
              <c:pt idx="22">
                <c:v>33.200000000000003</c:v>
              </c:pt>
              <c:pt idx="23">
                <c:v>33.32</c:v>
              </c:pt>
              <c:pt idx="24">
                <c:v>33.35</c:v>
              </c:pt>
              <c:pt idx="25">
                <c:v>33.39</c:v>
              </c:pt>
              <c:pt idx="26">
                <c:v>33.43</c:v>
              </c:pt>
              <c:pt idx="27">
                <c:v>33.450000000000003</c:v>
              </c:pt>
              <c:pt idx="28">
                <c:v>33.46</c:v>
              </c:pt>
              <c:pt idx="29">
                <c:v>33.51</c:v>
              </c:pt>
              <c:pt idx="30">
                <c:v>33.520000000000003</c:v>
              </c:pt>
              <c:pt idx="31">
                <c:v>33.520000000000003</c:v>
              </c:pt>
              <c:pt idx="32">
                <c:v>33.54</c:v>
              </c:pt>
              <c:pt idx="33">
                <c:v>33.57</c:v>
              </c:pt>
              <c:pt idx="34">
                <c:v>33.57</c:v>
              </c:pt>
              <c:pt idx="35">
                <c:v>33.64</c:v>
              </c:pt>
              <c:pt idx="36">
                <c:v>33.65</c:v>
              </c:pt>
              <c:pt idx="37">
                <c:v>33.74</c:v>
              </c:pt>
              <c:pt idx="38">
                <c:v>33.79</c:v>
              </c:pt>
              <c:pt idx="39">
                <c:v>33.83</c:v>
              </c:pt>
              <c:pt idx="40">
                <c:v>33.840000000000003</c:v>
              </c:pt>
              <c:pt idx="41">
                <c:v>33.880000000000003</c:v>
              </c:pt>
              <c:pt idx="42">
                <c:v>33.880000000000003</c:v>
              </c:pt>
              <c:pt idx="43">
                <c:v>33.9</c:v>
              </c:pt>
              <c:pt idx="44">
                <c:v>33.93</c:v>
              </c:pt>
              <c:pt idx="45">
                <c:v>33.97</c:v>
              </c:pt>
              <c:pt idx="46">
                <c:v>34</c:v>
              </c:pt>
              <c:pt idx="47">
                <c:v>34</c:v>
              </c:pt>
              <c:pt idx="48">
                <c:v>34.04</c:v>
              </c:pt>
              <c:pt idx="49">
                <c:v>34.06</c:v>
              </c:pt>
              <c:pt idx="50">
                <c:v>34.1</c:v>
              </c:pt>
              <c:pt idx="51">
                <c:v>34.15</c:v>
              </c:pt>
              <c:pt idx="52">
                <c:v>34.17</c:v>
              </c:pt>
              <c:pt idx="53">
                <c:v>34.19</c:v>
              </c:pt>
              <c:pt idx="54">
                <c:v>34.22</c:v>
              </c:pt>
              <c:pt idx="55">
                <c:v>34.229999999999997</c:v>
              </c:pt>
              <c:pt idx="56">
                <c:v>34.5</c:v>
              </c:pt>
              <c:pt idx="57">
                <c:v>34.57</c:v>
              </c:pt>
              <c:pt idx="58">
                <c:v>34.69</c:v>
              </c:pt>
              <c:pt idx="59">
                <c:v>34.729999999999997</c:v>
              </c:pt>
              <c:pt idx="60">
                <c:v>35.049999999999997</c:v>
              </c:pt>
              <c:pt idx="61">
                <c:v>35.06</c:v>
              </c:pt>
              <c:pt idx="62">
                <c:v>35.07</c:v>
              </c:pt>
              <c:pt idx="63">
                <c:v>35.090000000000003</c:v>
              </c:pt>
              <c:pt idx="64">
                <c:v>35.21</c:v>
              </c:pt>
              <c:pt idx="65">
                <c:v>35.229999999999997</c:v>
              </c:pt>
              <c:pt idx="66">
                <c:v>35.39</c:v>
              </c:pt>
              <c:pt idx="67">
                <c:v>35.76</c:v>
              </c:pt>
              <c:pt idx="68">
                <c:v>35.78</c:v>
              </c:pt>
              <c:pt idx="69">
                <c:v>36.1</c:v>
              </c:pt>
              <c:pt idx="70">
                <c:v>36.15</c:v>
              </c:pt>
              <c:pt idx="71">
                <c:v>36.17</c:v>
              </c:pt>
              <c:pt idx="72">
                <c:v>36.31</c:v>
              </c:pt>
              <c:pt idx="73">
                <c:v>36.520000000000003</c:v>
              </c:pt>
              <c:pt idx="74">
                <c:v>37.68</c:v>
              </c:pt>
              <c:pt idx="75">
                <c:v>37.69</c:v>
              </c:pt>
              <c:pt idx="76">
                <c:v>37.78</c:v>
              </c:pt>
              <c:pt idx="77">
                <c:v>37.869999999999997</c:v>
              </c:pt>
              <c:pt idx="78">
                <c:v>37.9</c:v>
              </c:pt>
              <c:pt idx="79">
                <c:v>37.94</c:v>
              </c:pt>
              <c:pt idx="80">
                <c:v>37.950000000000003</c:v>
              </c:pt>
              <c:pt idx="81">
                <c:v>37.97</c:v>
              </c:pt>
              <c:pt idx="82">
                <c:v>37.99</c:v>
              </c:pt>
              <c:pt idx="83">
                <c:v>38.01</c:v>
              </c:pt>
              <c:pt idx="84">
                <c:v>38.15</c:v>
              </c:pt>
              <c:pt idx="85">
                <c:v>38.24</c:v>
              </c:pt>
              <c:pt idx="86">
                <c:v>38.270000000000003</c:v>
              </c:pt>
              <c:pt idx="87">
                <c:v>38.29</c:v>
              </c:pt>
              <c:pt idx="88">
                <c:v>38.58</c:v>
              </c:pt>
              <c:pt idx="89">
                <c:v>38.729999999999997</c:v>
              </c:pt>
              <c:pt idx="90">
                <c:v>38.82</c:v>
              </c:pt>
              <c:pt idx="91">
                <c:v>38.880000000000003</c:v>
              </c:pt>
              <c:pt idx="92">
                <c:v>38.89</c:v>
              </c:pt>
              <c:pt idx="93">
                <c:v>38.89</c:v>
              </c:pt>
              <c:pt idx="94">
                <c:v>38.93</c:v>
              </c:pt>
              <c:pt idx="95">
                <c:v>39.049999999999997</c:v>
              </c:pt>
              <c:pt idx="96">
                <c:v>39.1</c:v>
              </c:pt>
              <c:pt idx="97">
                <c:v>39.1</c:v>
              </c:pt>
              <c:pt idx="98">
                <c:v>39.29</c:v>
              </c:pt>
              <c:pt idx="99">
                <c:v>39.53</c:v>
              </c:pt>
              <c:pt idx="100">
                <c:v>39.6</c:v>
              </c:pt>
              <c:pt idx="101">
                <c:v>39.74</c:v>
              </c:pt>
              <c:pt idx="102">
                <c:v>39.74</c:v>
              </c:pt>
              <c:pt idx="103">
                <c:v>39.75</c:v>
              </c:pt>
              <c:pt idx="104">
                <c:v>39.76</c:v>
              </c:pt>
              <c:pt idx="105">
                <c:v>39.78</c:v>
              </c:pt>
              <c:pt idx="106">
                <c:v>39.799999999999997</c:v>
              </c:pt>
              <c:pt idx="107">
                <c:v>39.799999999999997</c:v>
              </c:pt>
              <c:pt idx="108">
                <c:v>39.85</c:v>
              </c:pt>
              <c:pt idx="109">
                <c:v>39.869999999999997</c:v>
              </c:pt>
              <c:pt idx="110">
                <c:v>40.1</c:v>
              </c:pt>
              <c:pt idx="111">
                <c:v>40.1</c:v>
              </c:pt>
              <c:pt idx="112">
                <c:v>40.229999999999997</c:v>
              </c:pt>
              <c:pt idx="113">
                <c:v>40.479999999999997</c:v>
              </c:pt>
              <c:pt idx="114">
                <c:v>40.6</c:v>
              </c:pt>
              <c:pt idx="115">
                <c:v>40.67</c:v>
              </c:pt>
              <c:pt idx="116">
                <c:v>40.69</c:v>
              </c:pt>
              <c:pt idx="117">
                <c:v>40.729999999999997</c:v>
              </c:pt>
              <c:pt idx="118">
                <c:v>40.82</c:v>
              </c:pt>
              <c:pt idx="119">
                <c:v>40.909999999999997</c:v>
              </c:pt>
              <c:pt idx="120">
                <c:v>40.94</c:v>
              </c:pt>
              <c:pt idx="121">
                <c:v>41.04</c:v>
              </c:pt>
              <c:pt idx="122">
                <c:v>41.05</c:v>
              </c:pt>
              <c:pt idx="123">
                <c:v>41.18</c:v>
              </c:pt>
              <c:pt idx="124">
                <c:v>42.38</c:v>
              </c:pt>
              <c:pt idx="125">
                <c:v>42.66</c:v>
              </c:pt>
              <c:pt idx="126">
                <c:v>42.69</c:v>
              </c:pt>
              <c:pt idx="127">
                <c:v>43.09</c:v>
              </c:pt>
              <c:pt idx="128">
                <c:v>43.62</c:v>
              </c:pt>
              <c:pt idx="129">
                <c:v>44.05</c:v>
              </c:pt>
              <c:pt idx="130">
                <c:v>44.07</c:v>
              </c:pt>
              <c:pt idx="131">
                <c:v>44.98</c:v>
              </c:pt>
              <c:pt idx="132">
                <c:v>45.5</c:v>
              </c:pt>
              <c:pt idx="133">
                <c:v>45.51</c:v>
              </c:pt>
              <c:pt idx="134">
                <c:v>45.64</c:v>
              </c:pt>
              <c:pt idx="135">
                <c:v>45.76</c:v>
              </c:pt>
              <c:pt idx="136">
                <c:v>46.9</c:v>
              </c:pt>
              <c:pt idx="137">
                <c:v>47.25</c:v>
              </c:pt>
              <c:pt idx="138">
                <c:v>47.62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959-4AC6-97F7-C6F2B15A16BF}"/>
            </c:ext>
          </c:extLst>
        </c:ser>
        <c:ser>
          <c:idx val="1"/>
          <c:order val="1"/>
          <c:tx>
            <c:v>Site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7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A96A6AB7-84EA-4BAF-955D-04A2524256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959-4AC6-97F7-C6F2B15A16B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249DEA8-F4FF-4626-A830-184EE3A259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959-4AC6-97F7-C6F2B15A16B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D6F240A-CFBF-474A-912F-DBF8EB1CC7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959-4AC6-97F7-C6F2B15A16B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29CF2E4-9D10-4184-80AB-852E4B8574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959-4AC6-97F7-C6F2B15A16B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D059B06-5C10-4E6E-B09A-B2E424BBD9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959-4AC6-97F7-C6F2B15A16B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1386022-A7A7-42B6-8B4D-7AD0048700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959-4AC6-97F7-C6F2B15A16B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CF892A5-0F00-4937-A5F8-6A24949AFE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959-4AC6-97F7-C6F2B15A16B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Lit>
              <c:formatCode>General</c:formatCode>
              <c:ptCount val="7"/>
              <c:pt idx="0">
                <c:v>94.23</c:v>
              </c:pt>
              <c:pt idx="1">
                <c:v>74</c:v>
              </c:pt>
              <c:pt idx="2">
                <c:v>95.37</c:v>
              </c:pt>
              <c:pt idx="3">
                <c:v>118.25</c:v>
              </c:pt>
              <c:pt idx="4">
                <c:v>84.65</c:v>
              </c:pt>
              <c:pt idx="5">
                <c:v>95.89</c:v>
              </c:pt>
              <c:pt idx="6">
                <c:v>115.12</c:v>
              </c:pt>
            </c:numLit>
          </c:xVal>
          <c:yVal>
            <c:numLit>
              <c:formatCode>General</c:formatCode>
              <c:ptCount val="7"/>
              <c:pt idx="0">
                <c:v>35.450000000000003</c:v>
              </c:pt>
              <c:pt idx="1">
                <c:v>40.75</c:v>
              </c:pt>
              <c:pt idx="2">
                <c:v>29.76</c:v>
              </c:pt>
              <c:pt idx="3">
                <c:v>33.97</c:v>
              </c:pt>
              <c:pt idx="4">
                <c:v>29.45</c:v>
              </c:pt>
              <c:pt idx="5">
                <c:v>40.68</c:v>
              </c:pt>
              <c:pt idx="6">
                <c:v>34.79</c:v>
              </c:pt>
            </c:numLit>
          </c:yVal>
          <c:smooth val="0"/>
          <c:extLst>
            <c:ext xmlns:c15="http://schemas.microsoft.com/office/drawing/2012/chart" uri="{02D57815-91ED-43cb-92C2-25804820EDAC}">
              <c15:datalabelsRange>
                <c15:f>{"DT","NY","HS","LA","OG","SL","OL"}</c15:f>
                <c15:dlblRangeCache>
                  <c:ptCount val="7"/>
                  <c:pt idx="0">
                    <c:v>DT</c:v>
                  </c:pt>
                  <c:pt idx="1">
                    <c:v>NY</c:v>
                  </c:pt>
                  <c:pt idx="2">
                    <c:v>HS</c:v>
                  </c:pt>
                  <c:pt idx="3">
                    <c:v>LA</c:v>
                  </c:pt>
                  <c:pt idx="4">
                    <c:v>OG</c:v>
                  </c:pt>
                  <c:pt idx="5">
                    <c:v>SL</c:v>
                  </c:pt>
                  <c:pt idx="6">
                    <c:v>OL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8-D959-4AC6-97F7-C6F2B15A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3031327"/>
        <c:axId val="222307999"/>
      </c:scatterChart>
      <c:valAx>
        <c:axId val="583031327"/>
        <c:scaling>
          <c:orientation val="maxMin"/>
          <c:max val="160"/>
          <c:min val="6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07999"/>
        <c:crosses val="autoZero"/>
        <c:crossBetween val="midCat"/>
      </c:valAx>
      <c:valAx>
        <c:axId val="222307999"/>
        <c:scaling>
          <c:orientation val="minMax"/>
          <c:max val="50"/>
          <c:min val="2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3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v>Customer #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Lit>
              <c:formatCode>General</c:formatCode>
              <c:ptCount val="139"/>
              <c:pt idx="0">
                <c:v>157.86000000000001</c:v>
              </c:pt>
              <c:pt idx="1">
                <c:v>80.2</c:v>
              </c:pt>
              <c:pt idx="2">
                <c:v>80.3</c:v>
              </c:pt>
              <c:pt idx="3">
                <c:v>80.22</c:v>
              </c:pt>
              <c:pt idx="4">
                <c:v>80.12</c:v>
              </c:pt>
              <c:pt idx="5">
                <c:v>82.46</c:v>
              </c:pt>
              <c:pt idx="6">
                <c:v>82.78</c:v>
              </c:pt>
              <c:pt idx="7">
                <c:v>81.37</c:v>
              </c:pt>
              <c:pt idx="8">
                <c:v>82.33</c:v>
              </c:pt>
              <c:pt idx="9">
                <c:v>92.01</c:v>
              </c:pt>
              <c:pt idx="10">
                <c:v>81.77</c:v>
              </c:pt>
              <c:pt idx="11">
                <c:v>84.25</c:v>
              </c:pt>
              <c:pt idx="12">
                <c:v>88.04</c:v>
              </c:pt>
              <c:pt idx="13">
                <c:v>81.09</c:v>
              </c:pt>
              <c:pt idx="14">
                <c:v>110.97</c:v>
              </c:pt>
              <c:pt idx="15">
                <c:v>90.18</c:v>
              </c:pt>
              <c:pt idx="16">
                <c:v>86.31</c:v>
              </c:pt>
              <c:pt idx="17">
                <c:v>84.98</c:v>
              </c:pt>
              <c:pt idx="18">
                <c:v>93.75</c:v>
              </c:pt>
              <c:pt idx="19">
                <c:v>79.94</c:v>
              </c:pt>
              <c:pt idx="20">
                <c:v>117.07</c:v>
              </c:pt>
              <c:pt idx="21">
                <c:v>117.33</c:v>
              </c:pt>
              <c:pt idx="22">
                <c:v>117.38</c:v>
              </c:pt>
              <c:pt idx="23">
                <c:v>111.87</c:v>
              </c:pt>
              <c:pt idx="24">
                <c:v>111.81</c:v>
              </c:pt>
              <c:pt idx="25">
                <c:v>111.94</c:v>
              </c:pt>
              <c:pt idx="26">
                <c:v>111.85</c:v>
              </c:pt>
              <c:pt idx="27">
                <c:v>112.07</c:v>
              </c:pt>
              <c:pt idx="28">
                <c:v>81.98</c:v>
              </c:pt>
              <c:pt idx="29">
                <c:v>117.11</c:v>
              </c:pt>
              <c:pt idx="30">
                <c:v>86.8</c:v>
              </c:pt>
              <c:pt idx="31">
                <c:v>111.9</c:v>
              </c:pt>
              <c:pt idx="32">
                <c:v>112.18</c:v>
              </c:pt>
              <c:pt idx="33">
                <c:v>117.22</c:v>
              </c:pt>
              <c:pt idx="34">
                <c:v>112.24</c:v>
              </c:pt>
              <c:pt idx="35">
                <c:v>112.37</c:v>
              </c:pt>
              <c:pt idx="36">
                <c:v>84.39</c:v>
              </c:pt>
              <c:pt idx="37">
                <c:v>117.77</c:v>
              </c:pt>
              <c:pt idx="38">
                <c:v>117.86</c:v>
              </c:pt>
              <c:pt idx="39">
                <c:v>118.32</c:v>
              </c:pt>
              <c:pt idx="40">
                <c:v>117.95</c:v>
              </c:pt>
              <c:pt idx="41">
                <c:v>117.57</c:v>
              </c:pt>
              <c:pt idx="42">
                <c:v>117.89</c:v>
              </c:pt>
              <c:pt idx="43">
                <c:v>118.08</c:v>
              </c:pt>
              <c:pt idx="44">
                <c:v>118.12</c:v>
              </c:pt>
              <c:pt idx="45">
                <c:v>83.36</c:v>
              </c:pt>
              <c:pt idx="46">
                <c:v>117.37</c:v>
              </c:pt>
              <c:pt idx="47">
                <c:v>81.040000000000006</c:v>
              </c:pt>
              <c:pt idx="48">
                <c:v>117.76</c:v>
              </c:pt>
              <c:pt idx="49">
                <c:v>117.62</c:v>
              </c:pt>
              <c:pt idx="50">
                <c:v>117.44</c:v>
              </c:pt>
              <c:pt idx="51">
                <c:v>118.26</c:v>
              </c:pt>
              <c:pt idx="52">
                <c:v>118.29</c:v>
              </c:pt>
              <c:pt idx="53">
                <c:v>118.3</c:v>
              </c:pt>
              <c:pt idx="54">
                <c:v>119.18</c:v>
              </c:pt>
              <c:pt idx="55">
                <c:v>77.94</c:v>
              </c:pt>
              <c:pt idx="56">
                <c:v>117.33</c:v>
              </c:pt>
              <c:pt idx="57">
                <c:v>118.1</c:v>
              </c:pt>
              <c:pt idx="58">
                <c:v>118.15</c:v>
              </c:pt>
              <c:pt idx="59">
                <c:v>86.57</c:v>
              </c:pt>
              <c:pt idx="60">
                <c:v>85.19</c:v>
              </c:pt>
              <c:pt idx="61">
                <c:v>78.88</c:v>
              </c:pt>
              <c:pt idx="62">
                <c:v>89.96</c:v>
              </c:pt>
              <c:pt idx="63">
                <c:v>106.64</c:v>
              </c:pt>
              <c:pt idx="64">
                <c:v>97.44</c:v>
              </c:pt>
              <c:pt idx="65">
                <c:v>80.84</c:v>
              </c:pt>
              <c:pt idx="66">
                <c:v>119.01</c:v>
              </c:pt>
              <c:pt idx="67">
                <c:v>78.78</c:v>
              </c:pt>
              <c:pt idx="68">
                <c:v>78.63</c:v>
              </c:pt>
              <c:pt idx="69">
                <c:v>80.239999999999995</c:v>
              </c:pt>
              <c:pt idx="70">
                <c:v>95.99</c:v>
              </c:pt>
              <c:pt idx="71">
                <c:v>86.78</c:v>
              </c:pt>
              <c:pt idx="72">
                <c:v>119.32</c:v>
              </c:pt>
              <c:pt idx="73">
                <c:v>87.34</c:v>
              </c:pt>
              <c:pt idx="74">
                <c:v>121.01</c:v>
              </c:pt>
              <c:pt idx="75">
                <c:v>97.34</c:v>
              </c:pt>
              <c:pt idx="76">
                <c:v>122.22</c:v>
              </c:pt>
              <c:pt idx="77">
                <c:v>122.27</c:v>
              </c:pt>
              <c:pt idx="78">
                <c:v>121.22</c:v>
              </c:pt>
              <c:pt idx="79">
                <c:v>122.37</c:v>
              </c:pt>
              <c:pt idx="80">
                <c:v>122.02</c:v>
              </c:pt>
              <c:pt idx="81">
                <c:v>87.57</c:v>
              </c:pt>
              <c:pt idx="82">
                <c:v>121.8</c:v>
              </c:pt>
              <c:pt idx="83">
                <c:v>84.48</c:v>
              </c:pt>
              <c:pt idx="84">
                <c:v>122.25</c:v>
              </c:pt>
              <c:pt idx="85">
                <c:v>85.76</c:v>
              </c:pt>
              <c:pt idx="86">
                <c:v>122.04</c:v>
              </c:pt>
              <c:pt idx="87">
                <c:v>104.59</c:v>
              </c:pt>
              <c:pt idx="88">
                <c:v>121.49</c:v>
              </c:pt>
              <c:pt idx="89">
                <c:v>121.26</c:v>
              </c:pt>
              <c:pt idx="90">
                <c:v>77.06</c:v>
              </c:pt>
              <c:pt idx="91">
                <c:v>94.82</c:v>
              </c:pt>
              <c:pt idx="92">
                <c:v>77.099999999999994</c:v>
              </c:pt>
              <c:pt idx="93">
                <c:v>77.03</c:v>
              </c:pt>
              <c:pt idx="94">
                <c:v>92.3</c:v>
              </c:pt>
              <c:pt idx="95">
                <c:v>95.67</c:v>
              </c:pt>
              <c:pt idx="96">
                <c:v>94.42</c:v>
              </c:pt>
              <c:pt idx="97">
                <c:v>84.54</c:v>
              </c:pt>
              <c:pt idx="98">
                <c:v>76.62</c:v>
              </c:pt>
              <c:pt idx="99">
                <c:v>119.82</c:v>
              </c:pt>
              <c:pt idx="100">
                <c:v>104.9</c:v>
              </c:pt>
              <c:pt idx="101">
                <c:v>104.87</c:v>
              </c:pt>
              <c:pt idx="102">
                <c:v>105.1</c:v>
              </c:pt>
              <c:pt idx="103">
                <c:v>104.99</c:v>
              </c:pt>
              <c:pt idx="104">
                <c:v>84.18</c:v>
              </c:pt>
              <c:pt idx="105">
                <c:v>86.11</c:v>
              </c:pt>
              <c:pt idx="106">
                <c:v>89.65</c:v>
              </c:pt>
              <c:pt idx="107">
                <c:v>105.09</c:v>
              </c:pt>
              <c:pt idx="108">
                <c:v>105.04</c:v>
              </c:pt>
              <c:pt idx="109">
                <c:v>104.98</c:v>
              </c:pt>
              <c:pt idx="110">
                <c:v>75.02</c:v>
              </c:pt>
              <c:pt idx="111">
                <c:v>83.01</c:v>
              </c:pt>
              <c:pt idx="112">
                <c:v>111.67</c:v>
              </c:pt>
              <c:pt idx="113">
                <c:v>79.959999999999994</c:v>
              </c:pt>
              <c:pt idx="114">
                <c:v>75.47</c:v>
              </c:pt>
              <c:pt idx="115">
                <c:v>74.2</c:v>
              </c:pt>
              <c:pt idx="116">
                <c:v>89.6</c:v>
              </c:pt>
              <c:pt idx="117">
                <c:v>74.17</c:v>
              </c:pt>
              <c:pt idx="118">
                <c:v>96.71</c:v>
              </c:pt>
              <c:pt idx="119">
                <c:v>74.17</c:v>
              </c:pt>
              <c:pt idx="120">
                <c:v>73.88</c:v>
              </c:pt>
              <c:pt idx="121">
                <c:v>81.52</c:v>
              </c:pt>
              <c:pt idx="122">
                <c:v>73.540000000000006</c:v>
              </c:pt>
              <c:pt idx="123">
                <c:v>73.19</c:v>
              </c:pt>
              <c:pt idx="124">
                <c:v>71.13</c:v>
              </c:pt>
              <c:pt idx="125">
                <c:v>71.3</c:v>
              </c:pt>
              <c:pt idx="126">
                <c:v>84.5</c:v>
              </c:pt>
              <c:pt idx="127">
                <c:v>77.680000000000007</c:v>
              </c:pt>
              <c:pt idx="128">
                <c:v>116.2</c:v>
              </c:pt>
              <c:pt idx="129">
                <c:v>92.49</c:v>
              </c:pt>
              <c:pt idx="130">
                <c:v>123.08</c:v>
              </c:pt>
              <c:pt idx="131">
                <c:v>93.27</c:v>
              </c:pt>
              <c:pt idx="132">
                <c:v>122.69</c:v>
              </c:pt>
              <c:pt idx="133">
                <c:v>122.43</c:v>
              </c:pt>
              <c:pt idx="134">
                <c:v>122.68</c:v>
              </c:pt>
              <c:pt idx="135">
                <c:v>108.51</c:v>
              </c:pt>
              <c:pt idx="136">
                <c:v>96.8</c:v>
              </c:pt>
              <c:pt idx="137">
                <c:v>122.44</c:v>
              </c:pt>
              <c:pt idx="138">
                <c:v>122.21</c:v>
              </c:pt>
            </c:numLit>
          </c:xVal>
          <c:yVal>
            <c:numLit>
              <c:formatCode>General</c:formatCode>
              <c:ptCount val="139"/>
              <c:pt idx="0">
                <c:v>21.31</c:v>
              </c:pt>
              <c:pt idx="1">
                <c:v>25.78</c:v>
              </c:pt>
              <c:pt idx="2">
                <c:v>25.9</c:v>
              </c:pt>
              <c:pt idx="3">
                <c:v>25.98</c:v>
              </c:pt>
              <c:pt idx="4">
                <c:v>26.01</c:v>
              </c:pt>
              <c:pt idx="5">
                <c:v>27.95</c:v>
              </c:pt>
              <c:pt idx="6">
                <c:v>27.98</c:v>
              </c:pt>
              <c:pt idx="7">
                <c:v>28.54</c:v>
              </c:pt>
              <c:pt idx="8">
                <c:v>29.65</c:v>
              </c:pt>
              <c:pt idx="9">
                <c:v>30.24</c:v>
              </c:pt>
              <c:pt idx="10">
                <c:v>30.34</c:v>
              </c:pt>
              <c:pt idx="11">
                <c:v>30.43</c:v>
              </c:pt>
              <c:pt idx="12">
                <c:v>30.7</c:v>
              </c:pt>
              <c:pt idx="13">
                <c:v>32.07</c:v>
              </c:pt>
              <c:pt idx="14">
                <c:v>32.21</c:v>
              </c:pt>
              <c:pt idx="15">
                <c:v>32.29</c:v>
              </c:pt>
              <c:pt idx="16">
                <c:v>32.369999999999997</c:v>
              </c:pt>
              <c:pt idx="17">
                <c:v>32.47</c:v>
              </c:pt>
              <c:pt idx="18">
                <c:v>32.5</c:v>
              </c:pt>
              <c:pt idx="19">
                <c:v>32.78</c:v>
              </c:pt>
              <c:pt idx="20">
                <c:v>33.11</c:v>
              </c:pt>
              <c:pt idx="21">
                <c:v>33.159999999999997</c:v>
              </c:pt>
              <c:pt idx="22">
                <c:v>33.200000000000003</c:v>
              </c:pt>
              <c:pt idx="23">
                <c:v>33.32</c:v>
              </c:pt>
              <c:pt idx="24">
                <c:v>33.35</c:v>
              </c:pt>
              <c:pt idx="25">
                <c:v>33.39</c:v>
              </c:pt>
              <c:pt idx="26">
                <c:v>33.43</c:v>
              </c:pt>
              <c:pt idx="27">
                <c:v>33.450000000000003</c:v>
              </c:pt>
              <c:pt idx="28">
                <c:v>33.46</c:v>
              </c:pt>
              <c:pt idx="29">
                <c:v>33.51</c:v>
              </c:pt>
              <c:pt idx="30">
                <c:v>33.520000000000003</c:v>
              </c:pt>
              <c:pt idx="31">
                <c:v>33.520000000000003</c:v>
              </c:pt>
              <c:pt idx="32">
                <c:v>33.54</c:v>
              </c:pt>
              <c:pt idx="33">
                <c:v>33.57</c:v>
              </c:pt>
              <c:pt idx="34">
                <c:v>33.57</c:v>
              </c:pt>
              <c:pt idx="35">
                <c:v>33.64</c:v>
              </c:pt>
              <c:pt idx="36">
                <c:v>33.65</c:v>
              </c:pt>
              <c:pt idx="37">
                <c:v>33.74</c:v>
              </c:pt>
              <c:pt idx="38">
                <c:v>33.79</c:v>
              </c:pt>
              <c:pt idx="39">
                <c:v>33.83</c:v>
              </c:pt>
              <c:pt idx="40">
                <c:v>33.840000000000003</c:v>
              </c:pt>
              <c:pt idx="41">
                <c:v>33.880000000000003</c:v>
              </c:pt>
              <c:pt idx="42">
                <c:v>33.880000000000003</c:v>
              </c:pt>
              <c:pt idx="43">
                <c:v>33.9</c:v>
              </c:pt>
              <c:pt idx="44">
                <c:v>33.93</c:v>
              </c:pt>
              <c:pt idx="45">
                <c:v>33.97</c:v>
              </c:pt>
              <c:pt idx="46">
                <c:v>34</c:v>
              </c:pt>
              <c:pt idx="47">
                <c:v>34</c:v>
              </c:pt>
              <c:pt idx="48">
                <c:v>34.04</c:v>
              </c:pt>
              <c:pt idx="49">
                <c:v>34.06</c:v>
              </c:pt>
              <c:pt idx="50">
                <c:v>34.1</c:v>
              </c:pt>
              <c:pt idx="51">
                <c:v>34.15</c:v>
              </c:pt>
              <c:pt idx="52">
                <c:v>34.17</c:v>
              </c:pt>
              <c:pt idx="53">
                <c:v>34.19</c:v>
              </c:pt>
              <c:pt idx="54">
                <c:v>34.22</c:v>
              </c:pt>
              <c:pt idx="55">
                <c:v>34.229999999999997</c:v>
              </c:pt>
              <c:pt idx="56">
                <c:v>34.5</c:v>
              </c:pt>
              <c:pt idx="57">
                <c:v>34.57</c:v>
              </c:pt>
              <c:pt idx="58">
                <c:v>34.69</c:v>
              </c:pt>
              <c:pt idx="59">
                <c:v>34.729999999999997</c:v>
              </c:pt>
              <c:pt idx="60">
                <c:v>35.049999999999997</c:v>
              </c:pt>
              <c:pt idx="61">
                <c:v>35.06</c:v>
              </c:pt>
              <c:pt idx="62">
                <c:v>35.07</c:v>
              </c:pt>
              <c:pt idx="63">
                <c:v>35.090000000000003</c:v>
              </c:pt>
              <c:pt idx="64">
                <c:v>35.21</c:v>
              </c:pt>
              <c:pt idx="65">
                <c:v>35.229999999999997</c:v>
              </c:pt>
              <c:pt idx="66">
                <c:v>35.39</c:v>
              </c:pt>
              <c:pt idx="67">
                <c:v>35.76</c:v>
              </c:pt>
              <c:pt idx="68">
                <c:v>35.78</c:v>
              </c:pt>
              <c:pt idx="69">
                <c:v>36.1</c:v>
              </c:pt>
              <c:pt idx="70">
                <c:v>36.15</c:v>
              </c:pt>
              <c:pt idx="71">
                <c:v>36.17</c:v>
              </c:pt>
              <c:pt idx="72">
                <c:v>36.31</c:v>
              </c:pt>
              <c:pt idx="73">
                <c:v>36.520000000000003</c:v>
              </c:pt>
              <c:pt idx="74">
                <c:v>37.68</c:v>
              </c:pt>
              <c:pt idx="75">
                <c:v>37.69</c:v>
              </c:pt>
              <c:pt idx="76">
                <c:v>37.78</c:v>
              </c:pt>
              <c:pt idx="77">
                <c:v>37.869999999999997</c:v>
              </c:pt>
              <c:pt idx="78">
                <c:v>37.9</c:v>
              </c:pt>
              <c:pt idx="79">
                <c:v>37.94</c:v>
              </c:pt>
              <c:pt idx="80">
                <c:v>37.950000000000003</c:v>
              </c:pt>
              <c:pt idx="81">
                <c:v>37.97</c:v>
              </c:pt>
              <c:pt idx="82">
                <c:v>37.99</c:v>
              </c:pt>
              <c:pt idx="83">
                <c:v>38.01</c:v>
              </c:pt>
              <c:pt idx="84">
                <c:v>38.15</c:v>
              </c:pt>
              <c:pt idx="85">
                <c:v>38.24</c:v>
              </c:pt>
              <c:pt idx="86">
                <c:v>38.270000000000003</c:v>
              </c:pt>
              <c:pt idx="87">
                <c:v>38.29</c:v>
              </c:pt>
              <c:pt idx="88">
                <c:v>38.58</c:v>
              </c:pt>
              <c:pt idx="89">
                <c:v>38.729999999999997</c:v>
              </c:pt>
              <c:pt idx="90">
                <c:v>38.82</c:v>
              </c:pt>
              <c:pt idx="91">
                <c:v>38.880000000000003</c:v>
              </c:pt>
              <c:pt idx="92">
                <c:v>38.89</c:v>
              </c:pt>
              <c:pt idx="93">
                <c:v>38.89</c:v>
              </c:pt>
              <c:pt idx="94">
                <c:v>38.93</c:v>
              </c:pt>
              <c:pt idx="95">
                <c:v>39.049999999999997</c:v>
              </c:pt>
              <c:pt idx="96">
                <c:v>39.1</c:v>
              </c:pt>
              <c:pt idx="97">
                <c:v>39.1</c:v>
              </c:pt>
              <c:pt idx="98">
                <c:v>39.29</c:v>
              </c:pt>
              <c:pt idx="99">
                <c:v>39.53</c:v>
              </c:pt>
              <c:pt idx="100">
                <c:v>39.6</c:v>
              </c:pt>
              <c:pt idx="101">
                <c:v>39.74</c:v>
              </c:pt>
              <c:pt idx="102">
                <c:v>39.74</c:v>
              </c:pt>
              <c:pt idx="103">
                <c:v>39.75</c:v>
              </c:pt>
              <c:pt idx="104">
                <c:v>39.76</c:v>
              </c:pt>
              <c:pt idx="105">
                <c:v>39.78</c:v>
              </c:pt>
              <c:pt idx="106">
                <c:v>39.799999999999997</c:v>
              </c:pt>
              <c:pt idx="107">
                <c:v>39.799999999999997</c:v>
              </c:pt>
              <c:pt idx="108">
                <c:v>39.85</c:v>
              </c:pt>
              <c:pt idx="109">
                <c:v>39.869999999999997</c:v>
              </c:pt>
              <c:pt idx="110">
                <c:v>40.1</c:v>
              </c:pt>
              <c:pt idx="111">
                <c:v>40.1</c:v>
              </c:pt>
              <c:pt idx="112">
                <c:v>40.229999999999997</c:v>
              </c:pt>
              <c:pt idx="113">
                <c:v>40.479999999999997</c:v>
              </c:pt>
              <c:pt idx="114">
                <c:v>40.6</c:v>
              </c:pt>
              <c:pt idx="115">
                <c:v>40.67</c:v>
              </c:pt>
              <c:pt idx="116">
                <c:v>40.69</c:v>
              </c:pt>
              <c:pt idx="117">
                <c:v>40.729999999999997</c:v>
              </c:pt>
              <c:pt idx="118">
                <c:v>40.82</c:v>
              </c:pt>
              <c:pt idx="119">
                <c:v>40.909999999999997</c:v>
              </c:pt>
              <c:pt idx="120">
                <c:v>40.94</c:v>
              </c:pt>
              <c:pt idx="121">
                <c:v>41.04</c:v>
              </c:pt>
              <c:pt idx="122">
                <c:v>41.05</c:v>
              </c:pt>
              <c:pt idx="123">
                <c:v>41.18</c:v>
              </c:pt>
              <c:pt idx="124">
                <c:v>42.38</c:v>
              </c:pt>
              <c:pt idx="125">
                <c:v>42.66</c:v>
              </c:pt>
              <c:pt idx="126">
                <c:v>42.69</c:v>
              </c:pt>
              <c:pt idx="127">
                <c:v>43.09</c:v>
              </c:pt>
              <c:pt idx="128">
                <c:v>43.62</c:v>
              </c:pt>
              <c:pt idx="129">
                <c:v>44.05</c:v>
              </c:pt>
              <c:pt idx="130">
                <c:v>44.07</c:v>
              </c:pt>
              <c:pt idx="131">
                <c:v>44.98</c:v>
              </c:pt>
              <c:pt idx="132">
                <c:v>45.5</c:v>
              </c:pt>
              <c:pt idx="133">
                <c:v>45.51</c:v>
              </c:pt>
              <c:pt idx="134">
                <c:v>45.64</c:v>
              </c:pt>
              <c:pt idx="135">
                <c:v>45.76</c:v>
              </c:pt>
              <c:pt idx="136">
                <c:v>46.9</c:v>
              </c:pt>
              <c:pt idx="137">
                <c:v>47.25</c:v>
              </c:pt>
              <c:pt idx="138">
                <c:v>47.62</c:v>
              </c:pt>
            </c:numLit>
          </c:yVal>
          <c:bubbleSize>
            <c:numLit>
              <c:formatCode>General</c:formatCode>
              <c:ptCount val="139"/>
              <c:pt idx="0">
                <c:v>223754</c:v>
              </c:pt>
              <c:pt idx="1">
                <c:v>99982</c:v>
              </c:pt>
              <c:pt idx="2">
                <c:v>72839</c:v>
              </c:pt>
              <c:pt idx="3">
                <c:v>38760</c:v>
              </c:pt>
              <c:pt idx="4">
                <c:v>125969</c:v>
              </c:pt>
              <c:pt idx="5">
                <c:v>218571</c:v>
              </c:pt>
              <c:pt idx="6">
                <c:v>110242</c:v>
              </c:pt>
              <c:pt idx="7">
                <c:v>395742</c:v>
              </c:pt>
              <c:pt idx="8">
                <c:v>632863</c:v>
              </c:pt>
              <c:pt idx="9">
                <c:v>334482</c:v>
              </c:pt>
              <c:pt idx="10">
                <c:v>340598</c:v>
              </c:pt>
              <c:pt idx="11">
                <c:v>1671362</c:v>
              </c:pt>
              <c:pt idx="12">
                <c:v>98205</c:v>
              </c:pt>
              <c:pt idx="13">
                <c:v>192461</c:v>
              </c:pt>
              <c:pt idx="14">
                <c:v>516512</c:v>
              </c:pt>
              <c:pt idx="15">
                <c:v>55866</c:v>
              </c:pt>
              <c:pt idx="16">
                <c:v>80223</c:v>
              </c:pt>
              <c:pt idx="17">
                <c:v>209686</c:v>
              </c:pt>
              <c:pt idx="18">
                <c:v>313596</c:v>
              </c:pt>
              <c:pt idx="19">
                <c:v>221277</c:v>
              </c:pt>
              <c:pt idx="20">
                <c:v>276045</c:v>
              </c:pt>
              <c:pt idx="21">
                <c:v>112933</c:v>
              </c:pt>
              <c:pt idx="22">
                <c:v>87891</c:v>
              </c:pt>
              <c:pt idx="23">
                <c:v>49998</c:v>
              </c:pt>
              <c:pt idx="24">
                <c:v>54614</c:v>
              </c:pt>
              <c:pt idx="25">
                <c:v>13988</c:v>
              </c:pt>
              <c:pt idx="26">
                <c:v>11215</c:v>
              </c:pt>
              <c:pt idx="27">
                <c:v>37341</c:v>
              </c:pt>
              <c:pt idx="28">
                <c:v>219808</c:v>
              </c:pt>
              <c:pt idx="29">
                <c:v>13726</c:v>
              </c:pt>
              <c:pt idx="30">
                <c:v>131711</c:v>
              </c:pt>
              <c:pt idx="31">
                <c:v>105748</c:v>
              </c:pt>
              <c:pt idx="32">
                <c:v>57368</c:v>
              </c:pt>
              <c:pt idx="33">
                <c:v>32412</c:v>
              </c:pt>
              <c:pt idx="34">
                <c:v>66566</c:v>
              </c:pt>
              <c:pt idx="35">
                <c:v>24910</c:v>
              </c:pt>
              <c:pt idx="36">
                <c:v>24252</c:v>
              </c:pt>
              <c:pt idx="37">
                <c:v>19689</c:v>
              </c:pt>
              <c:pt idx="38">
                <c:v>17956</c:v>
              </c:pt>
              <c:pt idx="39">
                <c:v>52048</c:v>
              </c:pt>
              <c:pt idx="40">
                <c:v>27573</c:v>
              </c:pt>
              <c:pt idx="41">
                <c:v>23212</c:v>
              </c:pt>
              <c:pt idx="42">
                <c:v>25711</c:v>
              </c:pt>
              <c:pt idx="43">
                <c:v>25528</c:v>
              </c:pt>
              <c:pt idx="44">
                <c:v>136983</c:v>
              </c:pt>
              <c:pt idx="45">
                <c:v>81079</c:v>
              </c:pt>
              <c:pt idx="46">
                <c:v>56966</c:v>
              </c:pt>
              <c:pt idx="47">
                <c:v>35065</c:v>
              </c:pt>
              <c:pt idx="48">
                <c:v>622</c:v>
              </c:pt>
              <c:pt idx="49">
                <c:v>406867</c:v>
              </c:pt>
              <c:pt idx="50">
                <c:v>217206</c:v>
              </c:pt>
              <c:pt idx="51">
                <c:v>58596</c:v>
              </c:pt>
              <c:pt idx="52">
                <c:v>146746</c:v>
              </c:pt>
              <c:pt idx="53">
                <c:v>421388</c:v>
              </c:pt>
              <c:pt idx="54">
                <c:v>135497</c:v>
              </c:pt>
              <c:pt idx="55">
                <c:v>95459</c:v>
              </c:pt>
              <c:pt idx="56">
                <c:v>120242</c:v>
              </c:pt>
              <c:pt idx="57">
                <c:v>416977</c:v>
              </c:pt>
              <c:pt idx="58">
                <c:v>186235</c:v>
              </c:pt>
              <c:pt idx="59">
                <c:v>474022</c:v>
              </c:pt>
              <c:pt idx="60">
                <c:v>62863</c:v>
              </c:pt>
              <c:pt idx="61">
                <c:v>23116</c:v>
              </c:pt>
              <c:pt idx="62">
                <c:v>162111</c:v>
              </c:pt>
              <c:pt idx="63">
                <c:v>144394</c:v>
              </c:pt>
              <c:pt idx="64">
                <c:v>34648</c:v>
              </c:pt>
              <c:pt idx="65">
                <c:v>175200</c:v>
              </c:pt>
              <c:pt idx="66">
                <c:v>149574</c:v>
              </c:pt>
              <c:pt idx="67">
                <c:v>99543</c:v>
              </c:pt>
              <c:pt idx="68">
                <c:v>118389</c:v>
              </c:pt>
              <c:pt idx="69">
                <c:v>80110</c:v>
              </c:pt>
              <c:pt idx="70">
                <c:v>55051</c:v>
              </c:pt>
              <c:pt idx="71">
                <c:v>102847</c:v>
              </c:pt>
              <c:pt idx="72">
                <c:v>286967</c:v>
              </c:pt>
              <c:pt idx="73">
                <c:v>18235</c:v>
              </c:pt>
              <c:pt idx="74">
                <c:v>1799974</c:v>
              </c:pt>
              <c:pt idx="75">
                <c:v>103246</c:v>
              </c:pt>
              <c:pt idx="76">
                <c:v>15799</c:v>
              </c:pt>
              <c:pt idx="77">
                <c:v>91283</c:v>
              </c:pt>
              <c:pt idx="78">
                <c:v>895989</c:v>
              </c:pt>
              <c:pt idx="79">
                <c:v>515324</c:v>
              </c:pt>
              <c:pt idx="80">
                <c:v>136153</c:v>
              </c:pt>
              <c:pt idx="81">
                <c:v>113237</c:v>
              </c:pt>
              <c:pt idx="82">
                <c:v>39530</c:v>
              </c:pt>
              <c:pt idx="83">
                <c:v>308972</c:v>
              </c:pt>
              <c:pt idx="84">
                <c:v>176937</c:v>
              </c:pt>
              <c:pt idx="85">
                <c:v>265452</c:v>
              </c:pt>
              <c:pt idx="86">
                <c:v>1435046</c:v>
              </c:pt>
              <c:pt idx="87">
                <c:v>632276</c:v>
              </c:pt>
              <c:pt idx="88">
                <c:v>380789</c:v>
              </c:pt>
              <c:pt idx="89">
                <c:v>523984</c:v>
              </c:pt>
              <c:pt idx="90">
                <c:v>36621</c:v>
              </c:pt>
              <c:pt idx="91">
                <c:v>1106513</c:v>
              </c:pt>
              <c:pt idx="92">
                <c:v>79990</c:v>
              </c:pt>
              <c:pt idx="93">
                <c:v>113111</c:v>
              </c:pt>
              <c:pt idx="94">
                <c:v>119235</c:v>
              </c:pt>
              <c:pt idx="95">
                <c:v>135898</c:v>
              </c:pt>
              <c:pt idx="96">
                <c:v>250514</c:v>
              </c:pt>
              <c:pt idx="97">
                <c:v>104475</c:v>
              </c:pt>
              <c:pt idx="98">
                <c:v>59102</c:v>
              </c:pt>
              <c:pt idx="99">
                <c:v>195863</c:v>
              </c:pt>
              <c:pt idx="100">
                <c:v>64772</c:v>
              </c:pt>
              <c:pt idx="101">
                <c:v>38334</c:v>
              </c:pt>
              <c:pt idx="102">
                <c:v>112197</c:v>
              </c:pt>
              <c:pt idx="103">
                <c:v>54033</c:v>
              </c:pt>
              <c:pt idx="104">
                <c:v>53024</c:v>
              </c:pt>
              <c:pt idx="105">
                <c:v>25309</c:v>
              </c:pt>
              <c:pt idx="106">
                <c:v>36428</c:v>
              </c:pt>
              <c:pt idx="107">
                <c:v>12227</c:v>
              </c:pt>
              <c:pt idx="108">
                <c:v>19863</c:v>
              </c:pt>
              <c:pt idx="109">
                <c:v>7710</c:v>
              </c:pt>
              <c:pt idx="110">
                <c:v>19811</c:v>
              </c:pt>
              <c:pt idx="111">
                <c:v>73852</c:v>
              </c:pt>
              <c:pt idx="112">
                <c:v>54209</c:v>
              </c:pt>
              <c:pt idx="113">
                <c:v>86488</c:v>
              </c:pt>
              <c:pt idx="114">
                <c:v>23370</c:v>
              </c:pt>
              <c:pt idx="115">
                <c:v>8846</c:v>
              </c:pt>
              <c:pt idx="116">
                <c:v>26511</c:v>
              </c:pt>
              <c:pt idx="117">
                <c:v>2380</c:v>
              </c:pt>
              <c:pt idx="118">
                <c:v>38661</c:v>
              </c:pt>
              <c:pt idx="119">
                <c:v>50552</c:v>
              </c:pt>
              <c:pt idx="120">
                <c:v>91565</c:v>
              </c:pt>
              <c:pt idx="121">
                <c:v>30415</c:v>
              </c:pt>
              <c:pt idx="122">
                <c:v>131928</c:v>
              </c:pt>
              <c:pt idx="123">
                <c:v>38575</c:v>
              </c:pt>
              <c:pt idx="124">
                <c:v>8755</c:v>
              </c:pt>
              <c:pt idx="125">
                <c:v>822</c:v>
              </c:pt>
              <c:pt idx="126">
                <c:v>253</c:v>
              </c:pt>
              <c:pt idx="127">
                <c:v>82976</c:v>
              </c:pt>
              <c:pt idx="128">
                <c:v>99051</c:v>
              </c:pt>
              <c:pt idx="129">
                <c:v>131</c:v>
              </c:pt>
              <c:pt idx="130">
                <c:v>23517</c:v>
              </c:pt>
              <c:pt idx="131">
                <c:v>59227</c:v>
              </c:pt>
              <c:pt idx="132">
                <c:v>54030</c:v>
              </c:pt>
              <c:pt idx="133">
                <c:v>63065</c:v>
              </c:pt>
              <c:pt idx="134">
                <c:v>91265</c:v>
              </c:pt>
              <c:pt idx="135">
                <c:v>86130</c:v>
              </c:pt>
              <c:pt idx="136">
                <c:v>95701</c:v>
              </c:pt>
              <c:pt idx="137">
                <c:v>45029</c:v>
              </c:pt>
              <c:pt idx="138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A98-4AE1-9754-5AAB896B9AEC}"/>
            </c:ext>
          </c:extLst>
        </c:ser>
        <c:ser>
          <c:idx val="1"/>
          <c:order val="1"/>
          <c:tx>
            <c:v>Site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Lit>
              <c:formatCode>General</c:formatCode>
              <c:ptCount val="7"/>
              <c:pt idx="0">
                <c:v>94.23</c:v>
              </c:pt>
              <c:pt idx="1">
                <c:v>74</c:v>
              </c:pt>
              <c:pt idx="2">
                <c:v>95.37</c:v>
              </c:pt>
              <c:pt idx="3">
                <c:v>118.25</c:v>
              </c:pt>
              <c:pt idx="4">
                <c:v>84.65</c:v>
              </c:pt>
              <c:pt idx="5">
                <c:v>95.89</c:v>
              </c:pt>
              <c:pt idx="6">
                <c:v>115.12</c:v>
              </c:pt>
            </c:numLit>
          </c:xVal>
          <c:yVal>
            <c:numLit>
              <c:formatCode>General</c:formatCode>
              <c:ptCount val="7"/>
              <c:pt idx="0">
                <c:v>35.450000000000003</c:v>
              </c:pt>
              <c:pt idx="1">
                <c:v>40.75</c:v>
              </c:pt>
              <c:pt idx="2">
                <c:v>29.76</c:v>
              </c:pt>
              <c:pt idx="3">
                <c:v>33.97</c:v>
              </c:pt>
              <c:pt idx="4">
                <c:v>29.45</c:v>
              </c:pt>
              <c:pt idx="5">
                <c:v>40.68</c:v>
              </c:pt>
              <c:pt idx="6">
                <c:v>34.79</c:v>
              </c:pt>
            </c:numLit>
          </c:yVal>
          <c:bubbleSize>
            <c:numLit>
              <c:formatCode>General</c:formatCode>
              <c:ptCount val="7"/>
              <c:pt idx="0">
                <c:v>897288</c:v>
              </c:pt>
              <c:pt idx="1">
                <c:v>1409053</c:v>
              </c:pt>
              <c:pt idx="2">
                <c:v>334482</c:v>
              </c:pt>
              <c:pt idx="3">
                <c:v>10162922</c:v>
              </c:pt>
              <c:pt idx="4">
                <c:v>6494526</c:v>
              </c:pt>
              <c:pt idx="5">
                <c:v>2794242</c:v>
              </c:pt>
              <c:pt idx="6">
                <c:v>1322044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A98-4AE1-9754-5AAB896B9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583031327"/>
        <c:axId val="222307999"/>
      </c:bubbleChart>
      <c:valAx>
        <c:axId val="583031327"/>
        <c:scaling>
          <c:orientation val="maxMin"/>
          <c:max val="160"/>
          <c:min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307999"/>
        <c:crosses val="autoZero"/>
        <c:crossBetween val="midCat"/>
      </c:valAx>
      <c:valAx>
        <c:axId val="222307999"/>
        <c:scaling>
          <c:orientation val="minMax"/>
          <c:max val="50"/>
          <c:min val="2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03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205609</xdr:colOff>
      <xdr:row>27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2D986-E8ED-42FA-AFE9-54FC1D24C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15</xdr:col>
      <xdr:colOff>228600</xdr:colOff>
      <xdr:row>55</xdr:row>
      <xdr:rowOff>51859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2FDCBE-C454-496A-9501-2640DC876F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9:A30"/>
  <sheetViews>
    <sheetView workbookViewId="0">
      <selection activeCell="P1" sqref="P1"/>
    </sheetView>
  </sheetViews>
  <sheetFormatPr defaultRowHeight="12.75" x14ac:dyDescent="0.2"/>
  <sheetData>
    <row r="29" ht="19.5" customHeight="1" x14ac:dyDescent="0.2"/>
    <row r="30" ht="19.5" customHeight="1" x14ac:dyDescent="0.2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52"/>
  <sheetViews>
    <sheetView tabSelected="1" topLeftCell="V1" zoomScale="90" zoomScaleNormal="90" workbookViewId="0">
      <pane ySplit="15" topLeftCell="A16" activePane="bottomLeft" state="frozen"/>
      <selection activeCell="U2" sqref="U2"/>
      <selection pane="bottomLeft" activeCell="AE14" sqref="AE14"/>
    </sheetView>
  </sheetViews>
  <sheetFormatPr defaultRowHeight="12.75" x14ac:dyDescent="0.2"/>
  <cols>
    <col min="1" max="1" width="6.28515625" style="4" customWidth="1"/>
    <col min="2" max="3" width="7.28515625" style="4" customWidth="1"/>
    <col min="4" max="4" width="6.7109375" style="4" bestFit="1" customWidth="1"/>
    <col min="5" max="6" width="10" style="4" customWidth="1"/>
    <col min="7" max="27" width="8.28515625" style="4" customWidth="1"/>
    <col min="28" max="28" width="13.42578125" style="4" customWidth="1"/>
    <col min="29" max="29" width="11.28515625" style="4" customWidth="1"/>
    <col min="30" max="30" width="12.140625" style="4" customWidth="1"/>
    <col min="31" max="35" width="6.28515625" style="4" customWidth="1"/>
    <col min="36" max="36" width="6.85546875" style="4" customWidth="1"/>
    <col min="37" max="37" width="7.140625" style="4" customWidth="1"/>
    <col min="38" max="38" width="7.7109375" style="4" customWidth="1"/>
    <col min="39" max="39" width="13.140625" style="4" customWidth="1"/>
    <col min="40" max="40" width="11.140625" style="4" customWidth="1"/>
    <col min="41" max="41" width="17.85546875" style="4" customWidth="1"/>
    <col min="42" max="42" width="14.42578125" style="4" customWidth="1"/>
    <col min="43" max="43" width="10.5703125" style="4" customWidth="1"/>
    <col min="44" max="45" width="8.5703125" style="4" customWidth="1"/>
    <col min="46" max="47" width="7.28515625" style="4" customWidth="1"/>
    <col min="48" max="48" width="10.5703125" style="4" customWidth="1"/>
    <col min="49" max="52" width="7.28515625" style="4" customWidth="1"/>
    <col min="53" max="53" width="5.42578125" style="4" customWidth="1"/>
    <col min="54" max="54" width="10" style="4" bestFit="1" customWidth="1"/>
    <col min="55" max="55" width="7.140625" style="4" customWidth="1"/>
    <col min="56" max="56" width="9.140625" style="4"/>
    <col min="57" max="57" width="15" style="4" customWidth="1"/>
    <col min="58" max="58" width="11.7109375" style="4" customWidth="1"/>
    <col min="59" max="16384" width="9.140625" style="4"/>
  </cols>
  <sheetData>
    <row r="1" spans="1:58" x14ac:dyDescent="0.2">
      <c r="A1" s="2" t="s">
        <v>5</v>
      </c>
      <c r="B1" s="3"/>
      <c r="C1" s="3"/>
      <c r="D1" s="3"/>
      <c r="E1" s="3"/>
      <c r="F1" s="3"/>
      <c r="G1" s="1" t="s">
        <v>18</v>
      </c>
      <c r="H1" s="1" t="s">
        <v>19</v>
      </c>
      <c r="I1" s="1" t="s">
        <v>20</v>
      </c>
      <c r="M1" s="4" t="s">
        <v>50</v>
      </c>
      <c r="AB1" s="41" t="s">
        <v>17</v>
      </c>
      <c r="AC1" s="42" t="s">
        <v>31</v>
      </c>
      <c r="AD1" s="42" t="s">
        <v>22</v>
      </c>
      <c r="AE1" s="42" t="s">
        <v>49</v>
      </c>
      <c r="AG1" s="17" t="s">
        <v>23</v>
      </c>
      <c r="AM1" s="24" t="s">
        <v>17</v>
      </c>
      <c r="AN1" s="22" t="s">
        <v>31</v>
      </c>
      <c r="AO1" s="22" t="s">
        <v>40</v>
      </c>
      <c r="AP1" s="22" t="s">
        <v>46</v>
      </c>
      <c r="AV1" s="8" t="s">
        <v>37</v>
      </c>
      <c r="AW1" s="40" t="s">
        <v>42</v>
      </c>
      <c r="BA1" s="1" t="s">
        <v>17</v>
      </c>
      <c r="BB1" s="1" t="s">
        <v>6</v>
      </c>
      <c r="BC1" s="1" t="s">
        <v>14</v>
      </c>
      <c r="BD1" s="1" t="s">
        <v>15</v>
      </c>
      <c r="BE1" s="2" t="s">
        <v>41</v>
      </c>
      <c r="BF1" s="2" t="s">
        <v>38</v>
      </c>
    </row>
    <row r="2" spans="1:58" x14ac:dyDescent="0.2">
      <c r="A2" s="4">
        <f>COUNTA(A15:A152)</f>
        <v>138</v>
      </c>
      <c r="B2" s="3"/>
      <c r="C2" s="5"/>
      <c r="D2" s="5"/>
      <c r="E2" s="5"/>
      <c r="F2" s="5"/>
      <c r="G2" s="6" t="s">
        <v>13</v>
      </c>
      <c r="H2" s="7">
        <v>35.450000000000003</v>
      </c>
      <c r="I2" s="7">
        <v>94.23</v>
      </c>
      <c r="AB2" s="43" t="s">
        <v>7</v>
      </c>
      <c r="AC2" s="44">
        <f>SUMIF($AC$15:$AC$152,$AB2,$E$15:$E$152)</f>
        <v>1409053</v>
      </c>
      <c r="AD2" s="45">
        <f>$BB2+AC2*$BF2</f>
        <v>10958844.5</v>
      </c>
      <c r="AE2" s="45">
        <f>COUNTIF($AC$15:$AC$152,$AB2)</f>
        <v>25</v>
      </c>
      <c r="AG2" s="17" t="s">
        <v>24</v>
      </c>
      <c r="AM2" s="25" t="s">
        <v>7</v>
      </c>
      <c r="AN2" s="23">
        <f>SUM(AN15:AN152)</f>
        <v>13426807.997276768</v>
      </c>
      <c r="AO2" s="26">
        <f>AN2*BC2</f>
        <v>91302294.38148202</v>
      </c>
      <c r="AP2" s="26">
        <f>IF(AN2=0,0,BB2+AN2*BF2)</f>
        <v>89074251.982299</v>
      </c>
      <c r="AV2" s="39">
        <f>IF($AW$1="On",$BD2,SUM($F$15:$F$152)*2)</f>
        <v>6000000</v>
      </c>
      <c r="AZ2" s="37"/>
      <c r="BA2" s="6" t="s">
        <v>7</v>
      </c>
      <c r="BB2" s="37">
        <v>1800000</v>
      </c>
      <c r="BC2" s="7">
        <f>BE2+BF2</f>
        <v>6.8</v>
      </c>
      <c r="BD2" s="36">
        <v>6000000</v>
      </c>
      <c r="BE2" s="10">
        <f>BB2/BD2</f>
        <v>0.3</v>
      </c>
      <c r="BF2" s="38">
        <v>6.5</v>
      </c>
    </row>
    <row r="3" spans="1:58" x14ac:dyDescent="0.2">
      <c r="A3" s="3"/>
      <c r="B3" s="3"/>
      <c r="C3" s="5"/>
      <c r="D3" s="5"/>
      <c r="E3" s="5"/>
      <c r="F3" s="5"/>
      <c r="G3" s="6" t="s">
        <v>7</v>
      </c>
      <c r="H3" s="7">
        <v>40.75</v>
      </c>
      <c r="I3" s="7">
        <v>74</v>
      </c>
      <c r="AB3" s="43" t="s">
        <v>8</v>
      </c>
      <c r="AC3" s="44">
        <f t="shared" ref="AC3:AC8" si="0">SUMIF($AC$15:$AC$152,$AB3,$E$15:$E$152)</f>
        <v>334482</v>
      </c>
      <c r="AD3" s="45">
        <f t="shared" ref="AD3:AD8" si="1">$BB3+AC3*$BF3</f>
        <v>2603446</v>
      </c>
      <c r="AE3" s="45">
        <f t="shared" ref="AE3:AE8" si="2">COUNTIF($AC$15:$AC$152,$AB3)</f>
        <v>1</v>
      </c>
      <c r="AM3" s="25" t="s">
        <v>8</v>
      </c>
      <c r="AN3" s="23">
        <f>SUM(AO15:AO152)</f>
        <v>4500000.00216805</v>
      </c>
      <c r="AO3" s="26">
        <f t="shared" ref="AO3:AO8" si="3">AN3*BC3</f>
        <v>15100000.007275013</v>
      </c>
      <c r="AP3" s="26">
        <f t="shared" ref="AP3:AP8" si="4">IF(AN3=0,0,BB3+AN3*BF3)</f>
        <v>15100000.00650415</v>
      </c>
      <c r="AV3" s="39">
        <f>IF($AW$1="On",$BD3,SUM($F$15:$F$152)*2)</f>
        <v>4500000</v>
      </c>
      <c r="BA3" s="6" t="s">
        <v>8</v>
      </c>
      <c r="BB3" s="37">
        <v>1600000</v>
      </c>
      <c r="BC3" s="7">
        <f t="shared" ref="BC3:BC8" si="5">BE3+BF3</f>
        <v>3.3555555555555556</v>
      </c>
      <c r="BD3" s="36">
        <v>4500000</v>
      </c>
      <c r="BE3" s="10">
        <f t="shared" ref="BE3:BE8" si="6">BB3/BD3</f>
        <v>0.35555555555555557</v>
      </c>
      <c r="BF3" s="38">
        <v>3</v>
      </c>
    </row>
    <row r="4" spans="1:58" x14ac:dyDescent="0.2">
      <c r="A4" s="3"/>
      <c r="B4" s="3"/>
      <c r="C4" s="5"/>
      <c r="D4" s="5"/>
      <c r="E4" s="5"/>
      <c r="F4" s="5"/>
      <c r="G4" s="6" t="s">
        <v>8</v>
      </c>
      <c r="H4" s="7">
        <v>29.76</v>
      </c>
      <c r="I4" s="7">
        <v>95.37</v>
      </c>
      <c r="AB4" s="43" t="s">
        <v>9</v>
      </c>
      <c r="AC4" s="44">
        <f t="shared" si="0"/>
        <v>10162921</v>
      </c>
      <c r="AD4" s="45">
        <f t="shared" si="1"/>
        <v>57796065.5</v>
      </c>
      <c r="AE4" s="45">
        <f t="shared" si="2"/>
        <v>44</v>
      </c>
      <c r="AI4" s="8" t="s">
        <v>26</v>
      </c>
      <c r="AJ4" s="16">
        <f>SUM(AE13:AK13)</f>
        <v>4</v>
      </c>
      <c r="AK4" s="4" t="b">
        <f>AND(AJ4&gt;=AJ5,AJ4&lt;=AJ6)</f>
        <v>1</v>
      </c>
      <c r="AM4" s="25" t="s">
        <v>9</v>
      </c>
      <c r="AN4" s="23">
        <f>SUM(AP15:AP152)</f>
        <v>4999999.9978534803</v>
      </c>
      <c r="AO4" s="26">
        <f t="shared" si="3"/>
        <v>29399999.987378463</v>
      </c>
      <c r="AP4" s="26">
        <f t="shared" si="4"/>
        <v>29399999.988194142</v>
      </c>
      <c r="AV4" s="39">
        <f>IF($AW$1="On",$BD4,SUM($F$15:$F$152)*2)</f>
        <v>5000000</v>
      </c>
      <c r="AZ4" s="37"/>
      <c r="BA4" s="6" t="s">
        <v>9</v>
      </c>
      <c r="BB4" s="37">
        <v>1900000</v>
      </c>
      <c r="BC4" s="7">
        <f t="shared" si="5"/>
        <v>5.88</v>
      </c>
      <c r="BD4" s="36">
        <v>5000000</v>
      </c>
      <c r="BE4" s="10">
        <f t="shared" si="6"/>
        <v>0.38</v>
      </c>
      <c r="BF4" s="38">
        <v>5.5</v>
      </c>
    </row>
    <row r="5" spans="1:58" x14ac:dyDescent="0.2">
      <c r="A5" s="3"/>
      <c r="B5" s="3"/>
      <c r="C5" s="5"/>
      <c r="D5" s="5"/>
      <c r="E5" s="5"/>
      <c r="F5" s="5"/>
      <c r="G5" s="6" t="s">
        <v>9</v>
      </c>
      <c r="H5" s="7">
        <v>33.97</v>
      </c>
      <c r="I5" s="7">
        <v>118.25</v>
      </c>
      <c r="AB5" s="43" t="s">
        <v>10</v>
      </c>
      <c r="AC5" s="44">
        <f t="shared" si="0"/>
        <v>6494526</v>
      </c>
      <c r="AD5" s="45">
        <f t="shared" si="1"/>
        <v>27378104</v>
      </c>
      <c r="AE5" s="45">
        <f t="shared" si="2"/>
        <v>27</v>
      </c>
      <c r="AI5" s="8" t="s">
        <v>27</v>
      </c>
      <c r="AJ5" s="20">
        <v>1</v>
      </c>
      <c r="AM5" s="25" t="s">
        <v>10</v>
      </c>
      <c r="AN5" s="23">
        <f>SUM(AQ15:AQ152)</f>
        <v>4000000.0086121</v>
      </c>
      <c r="AO5" s="26">
        <f t="shared" si="3"/>
        <v>17400000.037462633</v>
      </c>
      <c r="AP5" s="26">
        <f t="shared" si="4"/>
        <v>17400000.0344484</v>
      </c>
      <c r="AV5" s="39">
        <f>IF($AW$1="On",$BD5,SUM($F$15:$F$152)*2)</f>
        <v>4000000</v>
      </c>
      <c r="AZ5" s="37"/>
      <c r="BA5" s="6" t="s">
        <v>10</v>
      </c>
      <c r="BB5" s="37">
        <v>1400000</v>
      </c>
      <c r="BC5" s="7">
        <f t="shared" si="5"/>
        <v>4.3499999999999996</v>
      </c>
      <c r="BD5" s="36">
        <v>4000000</v>
      </c>
      <c r="BE5" s="10">
        <f t="shared" si="6"/>
        <v>0.35</v>
      </c>
      <c r="BF5" s="38">
        <v>4</v>
      </c>
    </row>
    <row r="6" spans="1:58" x14ac:dyDescent="0.2">
      <c r="A6" s="3"/>
      <c r="B6" s="3"/>
      <c r="C6" s="5"/>
      <c r="D6" s="5"/>
      <c r="E6" s="5"/>
      <c r="F6" s="5"/>
      <c r="G6" s="6" t="s">
        <v>10</v>
      </c>
      <c r="H6" s="7">
        <v>29.45</v>
      </c>
      <c r="I6" s="7">
        <v>84.65</v>
      </c>
      <c r="AB6" s="43" t="s">
        <v>11</v>
      </c>
      <c r="AC6" s="44">
        <f>SUMIF($AC$15:$AC$152,$AB6,$E$15:$E$152)</f>
        <v>2794242</v>
      </c>
      <c r="AD6" s="45">
        <f t="shared" si="1"/>
        <v>18365452</v>
      </c>
      <c r="AE6" s="45">
        <f t="shared" si="2"/>
        <v>18</v>
      </c>
      <c r="AI6" s="8" t="s">
        <v>28</v>
      </c>
      <c r="AJ6" s="20">
        <v>6</v>
      </c>
      <c r="AM6" s="25" t="s">
        <v>11</v>
      </c>
      <c r="AN6" s="23">
        <f>SUM(AR15:AR152)</f>
        <v>0</v>
      </c>
      <c r="AO6" s="26">
        <f t="shared" si="3"/>
        <v>0</v>
      </c>
      <c r="AP6" s="26">
        <f t="shared" si="4"/>
        <v>0</v>
      </c>
      <c r="AV6" s="39">
        <f>IF($AW$1="On",$BD6,SUM($F$15:$F$152)*2)*IF(AZ6="x",0,1)</f>
        <v>0</v>
      </c>
      <c r="AZ6" s="52" t="str">
        <f>IF($AW$10="On","x","")</f>
        <v>x</v>
      </c>
      <c r="BA6" s="6" t="s">
        <v>11</v>
      </c>
      <c r="BB6" s="37">
        <v>1600000</v>
      </c>
      <c r="BC6" s="7">
        <f t="shared" si="5"/>
        <v>6.290909090909091</v>
      </c>
      <c r="BD6" s="36">
        <v>5500000</v>
      </c>
      <c r="BE6" s="10">
        <f t="shared" si="6"/>
        <v>0.29090909090909089</v>
      </c>
      <c r="BF6" s="38">
        <v>6</v>
      </c>
    </row>
    <row r="7" spans="1:58" x14ac:dyDescent="0.2">
      <c r="A7" s="3"/>
      <c r="B7" s="3"/>
      <c r="C7" s="5"/>
      <c r="D7" s="5"/>
      <c r="E7" s="5"/>
      <c r="F7" s="5"/>
      <c r="G7" s="6" t="s">
        <v>11</v>
      </c>
      <c r="H7" s="7">
        <v>40.68</v>
      </c>
      <c r="I7" s="7">
        <v>95.89</v>
      </c>
      <c r="AB7" s="43" t="s">
        <v>12</v>
      </c>
      <c r="AC7" s="44">
        <f t="shared" si="0"/>
        <v>1322044</v>
      </c>
      <c r="AD7" s="45">
        <f t="shared" si="1"/>
        <v>7810220</v>
      </c>
      <c r="AE7" s="45">
        <f t="shared" si="2"/>
        <v>14</v>
      </c>
      <c r="AJ7" s="8"/>
      <c r="AM7" s="25" t="s">
        <v>12</v>
      </c>
      <c r="AN7" s="23">
        <f>SUM(AS15:AS152)</f>
        <v>0</v>
      </c>
      <c r="AO7" s="26">
        <f t="shared" si="3"/>
        <v>0</v>
      </c>
      <c r="AP7" s="26">
        <f t="shared" si="4"/>
        <v>0</v>
      </c>
      <c r="AV7" s="39">
        <f>IF($AW$1="On",$BD7,SUM($F$15:$F$152)*2)*IF(AZ7="x",0,1)</f>
        <v>0</v>
      </c>
      <c r="AZ7" s="52" t="str">
        <f>IF($AW$10="On","x","")</f>
        <v>x</v>
      </c>
      <c r="BA7" s="6" t="s">
        <v>12</v>
      </c>
      <c r="BB7" s="37">
        <v>1200000</v>
      </c>
      <c r="BC7" s="7">
        <f t="shared" si="5"/>
        <v>5.3428571428571425</v>
      </c>
      <c r="BD7" s="36">
        <v>3500000</v>
      </c>
      <c r="BE7" s="10">
        <f t="shared" si="6"/>
        <v>0.34285714285714286</v>
      </c>
      <c r="BF7" s="38">
        <v>5</v>
      </c>
    </row>
    <row r="8" spans="1:58" x14ac:dyDescent="0.2">
      <c r="A8" s="3"/>
      <c r="B8" s="3"/>
      <c r="C8" s="5"/>
      <c r="D8" s="5"/>
      <c r="E8" s="5"/>
      <c r="F8" s="5"/>
      <c r="G8" s="6" t="s">
        <v>12</v>
      </c>
      <c r="H8" s="7">
        <v>34.79</v>
      </c>
      <c r="I8" s="7">
        <v>115.12</v>
      </c>
      <c r="AB8" s="43" t="s">
        <v>13</v>
      </c>
      <c r="AC8" s="44">
        <f t="shared" si="0"/>
        <v>897288</v>
      </c>
      <c r="AD8" s="45">
        <f t="shared" si="1"/>
        <v>6037796</v>
      </c>
      <c r="AE8" s="45">
        <f t="shared" si="2"/>
        <v>9</v>
      </c>
      <c r="AJ8" s="21"/>
      <c r="AM8" s="25" t="s">
        <v>13</v>
      </c>
      <c r="AN8" s="23">
        <f>SUM(AM15:AM152)</f>
        <v>0</v>
      </c>
      <c r="AO8" s="26">
        <f t="shared" si="3"/>
        <v>0</v>
      </c>
      <c r="AP8" s="26">
        <f t="shared" si="4"/>
        <v>0</v>
      </c>
      <c r="AV8" s="39">
        <f>IF($AW$1="On",$BD8,SUM($F$15:$F$152)*2)*IF(AZ8="x",0,1)</f>
        <v>0</v>
      </c>
      <c r="AZ8" s="52" t="str">
        <f>IF($AW$10="On","x","")</f>
        <v>x</v>
      </c>
      <c r="BA8" s="6" t="s">
        <v>13</v>
      </c>
      <c r="BB8" s="37">
        <v>2000000</v>
      </c>
      <c r="BC8" s="7">
        <f t="shared" si="5"/>
        <v>5.0714285714285712</v>
      </c>
      <c r="BD8" s="36">
        <v>3500000</v>
      </c>
      <c r="BE8" s="10">
        <f t="shared" si="6"/>
        <v>0.5714285714285714</v>
      </c>
      <c r="BF8" s="38">
        <v>4.5</v>
      </c>
    </row>
    <row r="9" spans="1:58" x14ac:dyDescent="0.2">
      <c r="AB9" s="46" t="s">
        <v>34</v>
      </c>
      <c r="AC9" s="47"/>
      <c r="AD9" s="48">
        <f>SUM(AD2:AD8)</f>
        <v>130949928</v>
      </c>
      <c r="AM9" s="27" t="s">
        <v>34</v>
      </c>
      <c r="AN9" s="35"/>
      <c r="AO9" s="31">
        <f>SUM(AO2:AO8)</f>
        <v>153202294.41359812</v>
      </c>
      <c r="AP9" s="31">
        <f>SUM(AP2:AP8)</f>
        <v>150974252.0114457</v>
      </c>
    </row>
    <row r="10" spans="1:58" x14ac:dyDescent="0.2">
      <c r="AB10" s="46" t="s">
        <v>33</v>
      </c>
      <c r="AC10" s="47"/>
      <c r="AD10" s="48">
        <f>SUM(AD15:AD152)</f>
        <v>3032.2748003106285</v>
      </c>
      <c r="AM10" s="27" t="s">
        <v>33</v>
      </c>
      <c r="AN10" s="35"/>
      <c r="AO10" s="31">
        <f>SUM(AT15:AZ152)</f>
        <v>10564.051409562859</v>
      </c>
      <c r="AP10" s="31">
        <f>AO10</f>
        <v>10564.051409562859</v>
      </c>
      <c r="AQ10" s="55" t="s">
        <v>47</v>
      </c>
      <c r="AV10" s="8" t="s">
        <v>39</v>
      </c>
      <c r="AW10" s="40" t="s">
        <v>42</v>
      </c>
    </row>
    <row r="11" spans="1:58" x14ac:dyDescent="0.2">
      <c r="A11" s="54"/>
      <c r="B11" s="54"/>
      <c r="C11" s="54"/>
      <c r="D11" s="54"/>
      <c r="E11" s="60" t="s">
        <v>43</v>
      </c>
      <c r="F11" s="60" t="s">
        <v>44</v>
      </c>
      <c r="G11" s="60" t="s">
        <v>13</v>
      </c>
      <c r="H11" s="54"/>
      <c r="I11" s="54"/>
      <c r="J11" s="60" t="s">
        <v>7</v>
      </c>
      <c r="K11" s="54"/>
      <c r="L11" s="54"/>
      <c r="M11" s="60" t="s">
        <v>8</v>
      </c>
      <c r="N11" s="54"/>
      <c r="O11" s="54"/>
      <c r="P11" s="60" t="s">
        <v>9</v>
      </c>
      <c r="Q11" s="54"/>
      <c r="R11" s="54"/>
      <c r="S11" s="60" t="s">
        <v>10</v>
      </c>
      <c r="T11" s="54"/>
      <c r="U11" s="54"/>
      <c r="V11" s="60" t="s">
        <v>11</v>
      </c>
      <c r="W11" s="54"/>
      <c r="X11" s="54"/>
      <c r="Y11" s="60" t="s">
        <v>12</v>
      </c>
      <c r="Z11" s="54"/>
      <c r="AA11" s="54"/>
      <c r="AB11" s="51" t="s">
        <v>35</v>
      </c>
      <c r="AC11" s="49"/>
      <c r="AD11" s="50">
        <f>AD9+AD10</f>
        <v>130952960.27480032</v>
      </c>
      <c r="AE11" s="54"/>
      <c r="AF11" s="54"/>
      <c r="AG11" s="54"/>
      <c r="AH11" s="54"/>
      <c r="AI11" s="54"/>
      <c r="AJ11" s="54"/>
      <c r="AK11" s="54"/>
      <c r="AL11" s="54"/>
      <c r="AM11" s="32" t="s">
        <v>35</v>
      </c>
      <c r="AN11" s="34"/>
      <c r="AO11" s="58">
        <f>AO9+AO10</f>
        <v>153212858.46500769</v>
      </c>
      <c r="AP11" s="33">
        <f>AP9+AP10</f>
        <v>150984816.06285527</v>
      </c>
      <c r="AQ11" s="56">
        <f>MAX(AO11:AP11)/MIN(AO11:AP11)-1</f>
        <v>1.475673157243107E-2</v>
      </c>
      <c r="AR11" s="54"/>
      <c r="AS11" s="54"/>
      <c r="AT11" s="54"/>
      <c r="AU11" s="54"/>
      <c r="AV11" s="54"/>
      <c r="AW11" s="54"/>
      <c r="AX11" s="54"/>
      <c r="AY11" s="54"/>
      <c r="AZ11" s="54"/>
    </row>
    <row r="12" spans="1:58" s="15" customFormat="1" ht="11.25" x14ac:dyDescent="0.2">
      <c r="F12" s="15" t="s">
        <v>4</v>
      </c>
      <c r="I12" s="15" t="s">
        <v>4</v>
      </c>
      <c r="L12" s="15" t="s">
        <v>4</v>
      </c>
      <c r="O12" s="15" t="s">
        <v>4</v>
      </c>
      <c r="R12" s="15" t="s">
        <v>4</v>
      </c>
      <c r="U12" s="15" t="s">
        <v>4</v>
      </c>
      <c r="X12" s="15" t="s">
        <v>4</v>
      </c>
      <c r="AA12" s="15" t="s">
        <v>4</v>
      </c>
      <c r="AD12" s="15" t="s">
        <v>4</v>
      </c>
      <c r="AL12" s="15" t="s">
        <v>4</v>
      </c>
      <c r="AS12" s="15" t="s">
        <v>4</v>
      </c>
      <c r="AZ12" s="15" t="s">
        <v>4</v>
      </c>
      <c r="BA12" s="53"/>
    </row>
    <row r="13" spans="1:58" x14ac:dyDescent="0.2">
      <c r="G13" s="10">
        <f>VLOOKUP(G$11,$G$1:$I$8,2,0)</f>
        <v>35.450000000000003</v>
      </c>
      <c r="H13" s="10">
        <f>VLOOKUP(G$11,$G$1:$I$8,3,0)</f>
        <v>94.23</v>
      </c>
      <c r="I13" s="10"/>
      <c r="J13" s="10">
        <f>VLOOKUP(J$11,$G$1:$I$8,2,0)</f>
        <v>40.75</v>
      </c>
      <c r="K13" s="10">
        <f>VLOOKUP(J$11,$G$1:$I$8,3,0)</f>
        <v>74</v>
      </c>
      <c r="L13" s="10"/>
      <c r="M13" s="10">
        <f>VLOOKUP(M$11,$G$1:$I$8,2,0)</f>
        <v>29.76</v>
      </c>
      <c r="N13" s="10">
        <f>VLOOKUP(M$11,$G$1:$I$8,3,0)</f>
        <v>95.37</v>
      </c>
      <c r="O13" s="10"/>
      <c r="P13" s="10">
        <f>VLOOKUP(P$11,$G$1:$I$8,2,0)</f>
        <v>33.97</v>
      </c>
      <c r="Q13" s="10">
        <f>VLOOKUP(P$11,$G$1:$I$8,3,0)</f>
        <v>118.25</v>
      </c>
      <c r="R13" s="10"/>
      <c r="S13" s="10">
        <f>VLOOKUP(S$11,$G$1:$I$8,2,0)</f>
        <v>29.45</v>
      </c>
      <c r="T13" s="10">
        <f>VLOOKUP(S$11,$G$1:$I$8,3,0)</f>
        <v>84.65</v>
      </c>
      <c r="U13" s="10"/>
      <c r="V13" s="10">
        <f>VLOOKUP(V$11,$G$1:$I$8,2,0)</f>
        <v>40.68</v>
      </c>
      <c r="W13" s="10">
        <f>VLOOKUP(V$11,$G$1:$I$8,3,0)</f>
        <v>95.89</v>
      </c>
      <c r="X13" s="10"/>
      <c r="Y13" s="10">
        <f>VLOOKUP(Y$11,$G$1:$I$8,2,0)</f>
        <v>34.79</v>
      </c>
      <c r="Z13" s="10">
        <f>VLOOKUP(Y$11,$G$1:$I$8,3,0)</f>
        <v>115.12</v>
      </c>
      <c r="AA13" s="10"/>
      <c r="AB13" s="42" t="s">
        <v>29</v>
      </c>
      <c r="AC13" s="44"/>
      <c r="AD13" s="44"/>
      <c r="AE13" s="57">
        <f>--(COUNTIF(AE15:AE152,1)&gt;=1)</f>
        <v>0</v>
      </c>
      <c r="AF13" s="57">
        <f t="shared" ref="AF13:AK13" si="7">--(COUNTIF(AF15:AF152,1)&gt;=1)</f>
        <v>1</v>
      </c>
      <c r="AG13" s="57">
        <f t="shared" si="7"/>
        <v>1</v>
      </c>
      <c r="AH13" s="57">
        <f t="shared" si="7"/>
        <v>1</v>
      </c>
      <c r="AI13" s="57">
        <f t="shared" si="7"/>
        <v>1</v>
      </c>
      <c r="AJ13" s="57">
        <f t="shared" si="7"/>
        <v>0</v>
      </c>
      <c r="AK13" s="57">
        <f t="shared" si="7"/>
        <v>0</v>
      </c>
      <c r="AM13" s="28" t="s">
        <v>32</v>
      </c>
      <c r="AN13" s="29"/>
      <c r="AO13" s="29"/>
      <c r="AP13" s="29"/>
      <c r="AQ13" s="29"/>
      <c r="AR13" s="29"/>
      <c r="AS13" s="29"/>
      <c r="AT13" s="28" t="s">
        <v>36</v>
      </c>
      <c r="AU13" s="29"/>
      <c r="AV13" s="29"/>
      <c r="AW13" s="29"/>
      <c r="AX13" s="29"/>
      <c r="AY13" s="29"/>
      <c r="AZ13" s="29"/>
    </row>
    <row r="14" spans="1:58" ht="38.25" x14ac:dyDescent="0.2">
      <c r="A14" s="11" t="s">
        <v>0</v>
      </c>
      <c r="B14" s="11" t="s">
        <v>1</v>
      </c>
      <c r="C14" s="11" t="s">
        <v>2</v>
      </c>
      <c r="D14" s="11" t="s">
        <v>3</v>
      </c>
      <c r="E14" s="11" t="s">
        <v>48</v>
      </c>
      <c r="F14" s="11" t="s">
        <v>48</v>
      </c>
      <c r="G14" s="11" t="str">
        <f>"Distance to "&amp;G11</f>
        <v>Distance to DT</v>
      </c>
      <c r="H14" s="59" t="s">
        <v>16</v>
      </c>
      <c r="I14" s="11" t="str">
        <f>"Transpo Cost "&amp;G11</f>
        <v>Transpo Cost DT</v>
      </c>
      <c r="J14" s="11" t="str">
        <f>"Distance to "&amp;J11</f>
        <v>Distance to NY</v>
      </c>
      <c r="K14" s="59" t="s">
        <v>16</v>
      </c>
      <c r="L14" s="11" t="str">
        <f>"Transpo Cost "&amp;J11</f>
        <v>Transpo Cost NY</v>
      </c>
      <c r="M14" s="11" t="str">
        <f>"Distance to "&amp;M11</f>
        <v>Distance to HS</v>
      </c>
      <c r="N14" s="59" t="s">
        <v>16</v>
      </c>
      <c r="O14" s="11" t="str">
        <f>"Transpo Cost "&amp;M11</f>
        <v>Transpo Cost HS</v>
      </c>
      <c r="P14" s="11" t="str">
        <f>"Distance to "&amp;P11</f>
        <v>Distance to LA</v>
      </c>
      <c r="Q14" s="59" t="s">
        <v>16</v>
      </c>
      <c r="R14" s="11" t="str">
        <f>"Transpo Cost "&amp;P11</f>
        <v>Transpo Cost LA</v>
      </c>
      <c r="S14" s="11" t="str">
        <f>"Distance to "&amp;S11</f>
        <v>Distance to OG</v>
      </c>
      <c r="T14" s="59" t="s">
        <v>16</v>
      </c>
      <c r="U14" s="11" t="str">
        <f>"Transpo Cost "&amp;S11</f>
        <v>Transpo Cost OG</v>
      </c>
      <c r="V14" s="11" t="str">
        <f>"Distance to "&amp;V11</f>
        <v>Distance to SL</v>
      </c>
      <c r="W14" s="59" t="s">
        <v>16</v>
      </c>
      <c r="X14" s="11" t="str">
        <f>"Transpo Cost "&amp;V11</f>
        <v>Transpo Cost SL</v>
      </c>
      <c r="Y14" s="11" t="str">
        <f>"Distance to "&amp;Y11</f>
        <v>Distance to OL</v>
      </c>
      <c r="Z14" s="59" t="s">
        <v>16</v>
      </c>
      <c r="AA14" s="11" t="str">
        <f>"Transpo Cost "&amp;Y11</f>
        <v>Transpo Cost OL</v>
      </c>
      <c r="AB14" s="11" t="s">
        <v>30</v>
      </c>
      <c r="AC14" s="11" t="s">
        <v>45</v>
      </c>
      <c r="AD14" s="11" t="s">
        <v>21</v>
      </c>
      <c r="AE14" s="11" t="s">
        <v>13</v>
      </c>
      <c r="AF14" s="11" t="s">
        <v>7</v>
      </c>
      <c r="AG14" s="11" t="s">
        <v>8</v>
      </c>
      <c r="AH14" s="11" t="s">
        <v>9</v>
      </c>
      <c r="AI14" s="11" t="s">
        <v>10</v>
      </c>
      <c r="AJ14" s="11" t="s">
        <v>11</v>
      </c>
      <c r="AK14" s="11" t="s">
        <v>12</v>
      </c>
      <c r="AL14" s="11" t="s">
        <v>25</v>
      </c>
      <c r="AM14" s="30" t="s">
        <v>13</v>
      </c>
      <c r="AN14" s="30" t="s">
        <v>7</v>
      </c>
      <c r="AO14" s="30" t="s">
        <v>8</v>
      </c>
      <c r="AP14" s="30" t="s">
        <v>9</v>
      </c>
      <c r="AQ14" s="30" t="s">
        <v>10</v>
      </c>
      <c r="AR14" s="30" t="s">
        <v>11</v>
      </c>
      <c r="AS14" s="30" t="s">
        <v>12</v>
      </c>
      <c r="AT14" s="30" t="s">
        <v>13</v>
      </c>
      <c r="AU14" s="30" t="s">
        <v>7</v>
      </c>
      <c r="AV14" s="30" t="s">
        <v>8</v>
      </c>
      <c r="AW14" s="30" t="s">
        <v>9</v>
      </c>
      <c r="AX14" s="30" t="s">
        <v>10</v>
      </c>
      <c r="AY14" s="30" t="s">
        <v>11</v>
      </c>
      <c r="AZ14" s="30" t="s">
        <v>12</v>
      </c>
    </row>
    <row r="15" spans="1:58" x14ac:dyDescent="0.2">
      <c r="A15" s="19">
        <v>10</v>
      </c>
      <c r="B15" s="9">
        <v>21.31</v>
      </c>
      <c r="C15" s="9">
        <v>157.86000000000001</v>
      </c>
      <c r="D15" s="20">
        <v>41364</v>
      </c>
      <c r="E15" s="20">
        <v>223754</v>
      </c>
      <c r="F15" s="4">
        <f t="shared" ref="F15:F46" si="8">IF($AW$10="On",ROUNDUP(E15*1.15,0),E15)</f>
        <v>257318</v>
      </c>
      <c r="G15" s="10">
        <f t="shared" ref="G15:G78" si="9">SQRT(($B15-G$13)^2+($C15-H$13)^2)</f>
        <v>65.182179313060729</v>
      </c>
      <c r="H15" s="13">
        <f t="shared" ref="H15:H78" si="10">G15/$D15</f>
        <v>1.5758190531152869E-3</v>
      </c>
      <c r="I15" s="10">
        <f t="shared" ref="I15:I78" si="11">H15*$F15</f>
        <v>405.48660710951941</v>
      </c>
      <c r="J15" s="10">
        <f t="shared" ref="J15:J78" si="12">SQRT(($B15-J$13)^2+($C15-K$13)^2)</f>
        <v>86.083756888277136</v>
      </c>
      <c r="K15" s="13">
        <f t="shared" ref="K15:K78" si="13">J15/$D15</f>
        <v>2.0811274752992248E-3</v>
      </c>
      <c r="L15" s="10">
        <f t="shared" ref="L15:L78" si="14">K15*$F15</f>
        <v>535.51155968904595</v>
      </c>
      <c r="M15" s="10">
        <f t="shared" ref="M15:M78" si="15">SQRT(($B15-M$13)^2+($C15-N$13)^2)</f>
        <v>63.058723425074199</v>
      </c>
      <c r="N15" s="13">
        <f t="shared" ref="N15:N78" si="16">M15/$D15</f>
        <v>1.5244832082263369E-3</v>
      </c>
      <c r="O15" s="10">
        <f t="shared" ref="O15:O78" si="17">N15*$F15</f>
        <v>392.27697017438453</v>
      </c>
      <c r="P15" s="10">
        <f t="shared" ref="P15:P78" si="18">SQRT(($B15-P$13)^2+($C15-Q$13)^2)</f>
        <v>41.583983695648989</v>
      </c>
      <c r="Q15" s="13">
        <f t="shared" ref="Q15:Q78" si="19">P15/$D15</f>
        <v>1.0053182403937963E-3</v>
      </c>
      <c r="R15" s="10">
        <f t="shared" ref="R15:R78" si="20">Q15*$F15</f>
        <v>258.68647898165085</v>
      </c>
      <c r="S15" s="10">
        <f t="shared" ref="S15:S78" si="21">SQRT(($B15-S$13)^2+($C15-T$13)^2)</f>
        <v>73.661141044651217</v>
      </c>
      <c r="T15" s="13">
        <f t="shared" ref="T15:T78" si="22">S15/$D15</f>
        <v>1.7808031390738617E-3</v>
      </c>
      <c r="U15" s="10">
        <f t="shared" ref="U15:U78" si="23">T15*$F15</f>
        <v>458.23270214020795</v>
      </c>
      <c r="V15" s="10">
        <f t="shared" ref="V15:V78" si="24">SQRT(($B15-V$13)^2+($C15-W$13)^2)</f>
        <v>64.926710990161837</v>
      </c>
      <c r="W15" s="13">
        <f t="shared" ref="W15:W78" si="25">V15/$D15</f>
        <v>1.5696429501538013E-3</v>
      </c>
      <c r="X15" s="10">
        <f t="shared" ref="X15:X78" si="26">W15*$F15</f>
        <v>403.89738464767584</v>
      </c>
      <c r="Y15" s="10">
        <f t="shared" ref="Y15:Y78" si="27">SQRT(($B15-Y$13)^2+($C15-Z$13)^2)</f>
        <v>44.815376825371011</v>
      </c>
      <c r="Z15" s="13">
        <f t="shared" ref="Z15:Z78" si="28">Y15/$D15</f>
        <v>1.0834391457637321E-3</v>
      </c>
      <c r="AA15" s="10">
        <f t="shared" ref="AA15:AA78" si="29">Z15*$F15</f>
        <v>278.78839410963201</v>
      </c>
      <c r="AB15" s="10">
        <f t="shared" ref="AB15" si="30">MIN(G15,J15,M15,P15,S15,V15,Y15)</f>
        <v>41.583983695648989</v>
      </c>
      <c r="AC15" s="4" t="str">
        <f t="shared" ref="AC15:AC78" si="31">RIGHT(INDEX($G$14:$AA$152,1,MATCH($AB15,$G15:$AA15,0)),2)</f>
        <v>LA</v>
      </c>
      <c r="AD15" s="18">
        <f t="shared" ref="AD15:AD78" si="32">INDEX($G$14:$AA$152,ROW()-ROW(AD$13),MATCH(AD$14&amp;" "&amp;$AC15,$G$14:$AA$14,0))</f>
        <v>258.68647898165085</v>
      </c>
      <c r="AE15" s="14">
        <v>0</v>
      </c>
      <c r="AF15" s="14">
        <v>0</v>
      </c>
      <c r="AG15" s="14">
        <v>0</v>
      </c>
      <c r="AH15" s="14">
        <v>1</v>
      </c>
      <c r="AI15" s="14">
        <v>0</v>
      </c>
      <c r="AJ15" s="14">
        <v>0</v>
      </c>
      <c r="AK15" s="14">
        <v>0</v>
      </c>
      <c r="AL15" s="57">
        <f>COUNTIF(AE15:AK15,1)</f>
        <v>1</v>
      </c>
      <c r="AM15" s="12">
        <f>AE15*$F15</f>
        <v>0</v>
      </c>
      <c r="AN15" s="12">
        <f t="shared" ref="AN15" si="33">AF15*$F15</f>
        <v>0</v>
      </c>
      <c r="AO15" s="12">
        <f t="shared" ref="AO15" si="34">AG15*$F15</f>
        <v>0</v>
      </c>
      <c r="AP15" s="12">
        <f t="shared" ref="AP15" si="35">AH15*$F15</f>
        <v>257318</v>
      </c>
      <c r="AQ15" s="12">
        <f t="shared" ref="AQ15" si="36">AI15*$F15</f>
        <v>0</v>
      </c>
      <c r="AR15" s="12">
        <f t="shared" ref="AR15" si="37">AJ15*$F15</f>
        <v>0</v>
      </c>
      <c r="AS15" s="12">
        <f t="shared" ref="AS15" si="38">AK15*$F15</f>
        <v>0</v>
      </c>
      <c r="AT15" s="12">
        <f>AE15*I15</f>
        <v>0</v>
      </c>
      <c r="AU15" s="12">
        <f>AF15*L15</f>
        <v>0</v>
      </c>
      <c r="AV15" s="12">
        <f>AG15*O15</f>
        <v>0</v>
      </c>
      <c r="AW15" s="12">
        <f>AH15*R15</f>
        <v>258.68647898165085</v>
      </c>
      <c r="AX15" s="12">
        <f>AI15*U15</f>
        <v>0</v>
      </c>
      <c r="AY15" s="12">
        <f>AJ15*X15</f>
        <v>0</v>
      </c>
      <c r="AZ15" s="12">
        <f>AK15*AA15</f>
        <v>0</v>
      </c>
    </row>
    <row r="16" spans="1:58" x14ac:dyDescent="0.2">
      <c r="A16" s="19">
        <v>11</v>
      </c>
      <c r="B16" s="9">
        <v>25.78</v>
      </c>
      <c r="C16" s="9">
        <v>80.2</v>
      </c>
      <c r="D16" s="20">
        <v>34840</v>
      </c>
      <c r="E16" s="20">
        <v>99982</v>
      </c>
      <c r="F16" s="4">
        <f t="shared" si="8"/>
        <v>114980</v>
      </c>
      <c r="G16" s="10">
        <f t="shared" si="9"/>
        <v>17.039653752350723</v>
      </c>
      <c r="H16" s="13">
        <f t="shared" si="10"/>
        <v>4.8908305833383252E-4</v>
      </c>
      <c r="I16" s="10">
        <f t="shared" si="11"/>
        <v>56.23477004722406</v>
      </c>
      <c r="J16" s="10">
        <f t="shared" si="12"/>
        <v>16.203113898260423</v>
      </c>
      <c r="K16" s="13">
        <f t="shared" si="13"/>
        <v>4.6507215551838183E-4</v>
      </c>
      <c r="L16" s="10">
        <f t="shared" si="14"/>
        <v>53.473996441503544</v>
      </c>
      <c r="M16" s="10">
        <f t="shared" si="15"/>
        <v>15.683408430567638</v>
      </c>
      <c r="N16" s="13">
        <f t="shared" si="16"/>
        <v>4.5015523623902524E-4</v>
      </c>
      <c r="O16" s="10">
        <f t="shared" si="17"/>
        <v>51.758849062763119</v>
      </c>
      <c r="P16" s="10">
        <f t="shared" si="18"/>
        <v>38.92144139160316</v>
      </c>
      <c r="Q16" s="13">
        <f t="shared" si="19"/>
        <v>1.1171481455684029E-3</v>
      </c>
      <c r="R16" s="10">
        <f t="shared" si="20"/>
        <v>128.44969377745497</v>
      </c>
      <c r="S16" s="10">
        <f t="shared" si="21"/>
        <v>5.7681366141935309</v>
      </c>
      <c r="T16" s="13">
        <f t="shared" si="22"/>
        <v>1.6556075241657667E-4</v>
      </c>
      <c r="U16" s="10">
        <f t="shared" si="23"/>
        <v>19.036175312857985</v>
      </c>
      <c r="V16" s="10">
        <f t="shared" si="24"/>
        <v>21.637608463044153</v>
      </c>
      <c r="W16" s="13">
        <f t="shared" si="25"/>
        <v>6.2105650008737519E-4</v>
      </c>
      <c r="X16" s="10">
        <f t="shared" si="26"/>
        <v>71.4090763800464</v>
      </c>
      <c r="Y16" s="10">
        <f t="shared" si="27"/>
        <v>36.063645129132468</v>
      </c>
      <c r="Z16" s="13">
        <f t="shared" si="28"/>
        <v>1.035121846415972E-3</v>
      </c>
      <c r="AA16" s="10">
        <f t="shared" si="29"/>
        <v>119.01830990090846</v>
      </c>
      <c r="AB16" s="10">
        <f t="shared" ref="AB16:AB79" si="39">MIN(G16,J16,M16,P16,S16,V16,Y16)</f>
        <v>5.7681366141935309</v>
      </c>
      <c r="AC16" s="4" t="str">
        <f t="shared" si="31"/>
        <v>OG</v>
      </c>
      <c r="AD16" s="18">
        <f t="shared" si="32"/>
        <v>19.036175312857985</v>
      </c>
      <c r="AE16" s="14">
        <v>0</v>
      </c>
      <c r="AF16" s="14">
        <v>0</v>
      </c>
      <c r="AG16" s="14">
        <v>0</v>
      </c>
      <c r="AH16" s="14">
        <v>0</v>
      </c>
      <c r="AI16" s="14">
        <v>1</v>
      </c>
      <c r="AJ16" s="14">
        <v>0</v>
      </c>
      <c r="AK16" s="14">
        <v>0</v>
      </c>
      <c r="AL16" s="57">
        <f t="shared" ref="AL16:AL79" si="40">COUNTIF(AE16:AK16,1)</f>
        <v>1</v>
      </c>
      <c r="AM16" s="12">
        <f t="shared" ref="AM16:AM79" si="41">AE16*$F16</f>
        <v>0</v>
      </c>
      <c r="AN16" s="12">
        <f t="shared" ref="AN16:AN79" si="42">AF16*$F16</f>
        <v>0</v>
      </c>
      <c r="AO16" s="12">
        <f t="shared" ref="AO16:AO79" si="43">AG16*$F16</f>
        <v>0</v>
      </c>
      <c r="AP16" s="12">
        <f t="shared" ref="AP16:AP79" si="44">AH16*$F16</f>
        <v>0</v>
      </c>
      <c r="AQ16" s="12">
        <f t="shared" ref="AQ16:AQ79" si="45">AI16*$F16</f>
        <v>114980</v>
      </c>
      <c r="AR16" s="12">
        <f t="shared" ref="AR16:AR79" si="46">AJ16*$F16</f>
        <v>0</v>
      </c>
      <c r="AS16" s="12">
        <f t="shared" ref="AS16:AS79" si="47">AK16*$F16</f>
        <v>0</v>
      </c>
      <c r="AT16" s="12">
        <f t="shared" ref="AT16:AT79" si="48">AE16*I16</f>
        <v>0</v>
      </c>
      <c r="AU16" s="12">
        <f t="shared" ref="AU16:AU79" si="49">AF16*L16</f>
        <v>0</v>
      </c>
      <c r="AV16" s="12">
        <f t="shared" ref="AV16:AV79" si="50">AG16*O16</f>
        <v>0</v>
      </c>
      <c r="AW16" s="12">
        <f t="shared" ref="AW16:AW79" si="51">AH16*R16</f>
        <v>0</v>
      </c>
      <c r="AX16" s="12">
        <f t="shared" ref="AX16:AX79" si="52">AI16*U16</f>
        <v>19.036175312857985</v>
      </c>
      <c r="AY16" s="12">
        <f t="shared" ref="AY16:AY79" si="53">AJ16*X16</f>
        <v>0</v>
      </c>
      <c r="AZ16" s="12">
        <f t="shared" ref="AZ16:AZ79" si="54">AK16*AA16</f>
        <v>0</v>
      </c>
    </row>
    <row r="17" spans="1:52" x14ac:dyDescent="0.2">
      <c r="A17" s="19">
        <v>12</v>
      </c>
      <c r="B17" s="9">
        <v>25.9</v>
      </c>
      <c r="C17" s="9">
        <v>80.3</v>
      </c>
      <c r="D17" s="20">
        <v>32497</v>
      </c>
      <c r="E17" s="20">
        <v>72839</v>
      </c>
      <c r="F17" s="4">
        <f t="shared" si="8"/>
        <v>83765</v>
      </c>
      <c r="G17" s="10">
        <f t="shared" si="9"/>
        <v>16.889268782277114</v>
      </c>
      <c r="H17" s="13">
        <f t="shared" si="10"/>
        <v>5.1971778263461591E-4</v>
      </c>
      <c r="I17" s="10">
        <f t="shared" si="11"/>
        <v>43.534160062388601</v>
      </c>
      <c r="J17" s="10">
        <f t="shared" si="12"/>
        <v>16.131103496041426</v>
      </c>
      <c r="K17" s="13">
        <f t="shared" si="13"/>
        <v>4.9638746641355897E-4</v>
      </c>
      <c r="L17" s="10">
        <f t="shared" si="14"/>
        <v>41.579896124131764</v>
      </c>
      <c r="M17" s="10">
        <f t="shared" si="15"/>
        <v>15.556493820909653</v>
      </c>
      <c r="N17" s="13">
        <f t="shared" si="16"/>
        <v>4.7870553653905446E-4</v>
      </c>
      <c r="O17" s="10">
        <f t="shared" si="17"/>
        <v>40.098769268193898</v>
      </c>
      <c r="P17" s="10">
        <f t="shared" si="18"/>
        <v>38.798548941938542</v>
      </c>
      <c r="Q17" s="13">
        <f t="shared" si="19"/>
        <v>1.1939117131408604E-3</v>
      </c>
      <c r="R17" s="10">
        <f t="shared" si="20"/>
        <v>100.00801465124417</v>
      </c>
      <c r="S17" s="10">
        <f t="shared" si="21"/>
        <v>5.6147128154519246</v>
      </c>
      <c r="T17" s="13">
        <f t="shared" si="22"/>
        <v>1.7277634290709679E-4</v>
      </c>
      <c r="U17" s="10">
        <f t="shared" si="23"/>
        <v>14.472610363612963</v>
      </c>
      <c r="V17" s="10">
        <f t="shared" si="24"/>
        <v>21.482469597325167</v>
      </c>
      <c r="W17" s="13">
        <f t="shared" si="25"/>
        <v>6.6106008546404794E-4</v>
      </c>
      <c r="X17" s="10">
        <f t="shared" si="26"/>
        <v>55.373698058895975</v>
      </c>
      <c r="Y17" s="10">
        <f t="shared" si="27"/>
        <v>35.936951734948259</v>
      </c>
      <c r="Z17" s="13">
        <f t="shared" si="28"/>
        <v>1.1058544399467107E-3</v>
      </c>
      <c r="AA17" s="10">
        <f t="shared" si="29"/>
        <v>92.631897162136212</v>
      </c>
      <c r="AB17" s="10">
        <f t="shared" si="39"/>
        <v>5.6147128154519246</v>
      </c>
      <c r="AC17" s="4" t="str">
        <f t="shared" si="31"/>
        <v>OG</v>
      </c>
      <c r="AD17" s="18">
        <f t="shared" si="32"/>
        <v>14.472610363612963</v>
      </c>
      <c r="AE17" s="14">
        <v>0</v>
      </c>
      <c r="AF17" s="14">
        <v>0</v>
      </c>
      <c r="AG17" s="14">
        <v>0</v>
      </c>
      <c r="AH17" s="14">
        <v>0</v>
      </c>
      <c r="AI17" s="14">
        <v>1</v>
      </c>
      <c r="AJ17" s="14">
        <v>0</v>
      </c>
      <c r="AK17" s="14">
        <v>0</v>
      </c>
      <c r="AL17" s="57">
        <f t="shared" si="40"/>
        <v>1</v>
      </c>
      <c r="AM17" s="12">
        <f t="shared" si="41"/>
        <v>0</v>
      </c>
      <c r="AN17" s="12">
        <f t="shared" si="42"/>
        <v>0</v>
      </c>
      <c r="AO17" s="12">
        <f t="shared" si="43"/>
        <v>0</v>
      </c>
      <c r="AP17" s="12">
        <f t="shared" si="44"/>
        <v>0</v>
      </c>
      <c r="AQ17" s="12">
        <f t="shared" si="45"/>
        <v>83765</v>
      </c>
      <c r="AR17" s="12">
        <f t="shared" si="46"/>
        <v>0</v>
      </c>
      <c r="AS17" s="12">
        <f t="shared" si="47"/>
        <v>0</v>
      </c>
      <c r="AT17" s="12">
        <f t="shared" si="48"/>
        <v>0</v>
      </c>
      <c r="AU17" s="12">
        <f t="shared" si="49"/>
        <v>0</v>
      </c>
      <c r="AV17" s="12">
        <f t="shared" si="50"/>
        <v>0</v>
      </c>
      <c r="AW17" s="12">
        <f t="shared" si="51"/>
        <v>0</v>
      </c>
      <c r="AX17" s="12">
        <f t="shared" si="52"/>
        <v>14.472610363612963</v>
      </c>
      <c r="AY17" s="12">
        <f t="shared" si="53"/>
        <v>0</v>
      </c>
      <c r="AZ17" s="12">
        <f t="shared" si="54"/>
        <v>0</v>
      </c>
    </row>
    <row r="18" spans="1:52" x14ac:dyDescent="0.2">
      <c r="A18" s="19">
        <v>13</v>
      </c>
      <c r="B18" s="9">
        <v>25.98</v>
      </c>
      <c r="C18" s="9">
        <v>80.22</v>
      </c>
      <c r="D18" s="20">
        <v>27541</v>
      </c>
      <c r="E18" s="20">
        <v>38760</v>
      </c>
      <c r="F18" s="4">
        <f t="shared" si="8"/>
        <v>44574</v>
      </c>
      <c r="G18" s="10">
        <f t="shared" si="9"/>
        <v>16.910381426804072</v>
      </c>
      <c r="H18" s="13">
        <f t="shared" si="10"/>
        <v>6.1400753156399808E-4</v>
      </c>
      <c r="I18" s="10">
        <f t="shared" si="11"/>
        <v>27.36877171193365</v>
      </c>
      <c r="J18" s="10">
        <f t="shared" si="12"/>
        <v>16.026269060514366</v>
      </c>
      <c r="K18" s="13">
        <f t="shared" si="13"/>
        <v>5.8190585165805036E-4</v>
      </c>
      <c r="L18" s="10">
        <f t="shared" si="14"/>
        <v>25.937871431805938</v>
      </c>
      <c r="M18" s="10">
        <f t="shared" si="15"/>
        <v>15.61444523510202</v>
      </c>
      <c r="N18" s="13">
        <f t="shared" si="16"/>
        <v>5.6695273356457715E-4</v>
      </c>
      <c r="O18" s="10">
        <f t="shared" si="17"/>
        <v>25.271351145907463</v>
      </c>
      <c r="P18" s="10">
        <f t="shared" si="18"/>
        <v>38.860275346425425</v>
      </c>
      <c r="Q18" s="13">
        <f t="shared" si="19"/>
        <v>1.4109972530563677E-3</v>
      </c>
      <c r="R18" s="10">
        <f t="shared" si="20"/>
        <v>62.893791557734538</v>
      </c>
      <c r="S18" s="10">
        <f t="shared" si="21"/>
        <v>5.6272373328303873</v>
      </c>
      <c r="T18" s="13">
        <f t="shared" si="22"/>
        <v>2.0432218629789722E-4</v>
      </c>
      <c r="U18" s="10">
        <f t="shared" si="23"/>
        <v>9.1074571320424713</v>
      </c>
      <c r="V18" s="10">
        <f t="shared" si="24"/>
        <v>21.485783672000423</v>
      </c>
      <c r="W18" s="13">
        <f t="shared" si="25"/>
        <v>7.8013810943685497E-4</v>
      </c>
      <c r="X18" s="10">
        <f t="shared" si="26"/>
        <v>34.773876090038371</v>
      </c>
      <c r="Y18" s="10">
        <f t="shared" si="27"/>
        <v>35.994806569837273</v>
      </c>
      <c r="Z18" s="13">
        <f t="shared" si="28"/>
        <v>1.3069535082181937E-3</v>
      </c>
      <c r="AA18" s="10">
        <f t="shared" si="29"/>
        <v>58.256145675317768</v>
      </c>
      <c r="AB18" s="10">
        <f t="shared" si="39"/>
        <v>5.6272373328303873</v>
      </c>
      <c r="AC18" s="4" t="str">
        <f t="shared" si="31"/>
        <v>OG</v>
      </c>
      <c r="AD18" s="18">
        <f t="shared" si="32"/>
        <v>9.1074571320424713</v>
      </c>
      <c r="AE18" s="14">
        <v>0</v>
      </c>
      <c r="AF18" s="14">
        <v>0</v>
      </c>
      <c r="AG18" s="14">
        <v>0</v>
      </c>
      <c r="AH18" s="14">
        <v>0</v>
      </c>
      <c r="AI18" s="14">
        <v>1</v>
      </c>
      <c r="AJ18" s="14">
        <v>0</v>
      </c>
      <c r="AK18" s="14">
        <v>0</v>
      </c>
      <c r="AL18" s="57">
        <f t="shared" si="40"/>
        <v>1</v>
      </c>
      <c r="AM18" s="12">
        <f t="shared" si="41"/>
        <v>0</v>
      </c>
      <c r="AN18" s="12">
        <f t="shared" si="42"/>
        <v>0</v>
      </c>
      <c r="AO18" s="12">
        <f t="shared" si="43"/>
        <v>0</v>
      </c>
      <c r="AP18" s="12">
        <f t="shared" si="44"/>
        <v>0</v>
      </c>
      <c r="AQ18" s="12">
        <f t="shared" si="45"/>
        <v>44574</v>
      </c>
      <c r="AR18" s="12">
        <f t="shared" si="46"/>
        <v>0</v>
      </c>
      <c r="AS18" s="12">
        <f t="shared" si="47"/>
        <v>0</v>
      </c>
      <c r="AT18" s="12">
        <f t="shared" si="48"/>
        <v>0</v>
      </c>
      <c r="AU18" s="12">
        <f t="shared" si="49"/>
        <v>0</v>
      </c>
      <c r="AV18" s="12">
        <f t="shared" si="50"/>
        <v>0</v>
      </c>
      <c r="AW18" s="12">
        <f t="shared" si="51"/>
        <v>0</v>
      </c>
      <c r="AX18" s="12">
        <f t="shared" si="52"/>
        <v>9.1074571320424713</v>
      </c>
      <c r="AY18" s="12">
        <f t="shared" si="53"/>
        <v>0</v>
      </c>
      <c r="AZ18" s="12">
        <f t="shared" si="54"/>
        <v>0</v>
      </c>
    </row>
    <row r="19" spans="1:52" x14ac:dyDescent="0.2">
      <c r="A19" s="19">
        <v>14</v>
      </c>
      <c r="B19" s="9">
        <v>26.01</v>
      </c>
      <c r="C19" s="9">
        <v>80.12</v>
      </c>
      <c r="D19" s="20">
        <v>35344</v>
      </c>
      <c r="E19" s="20">
        <v>125969</v>
      </c>
      <c r="F19" s="4">
        <f t="shared" si="8"/>
        <v>144865</v>
      </c>
      <c r="G19" s="10">
        <f t="shared" si="9"/>
        <v>16.976622161077863</v>
      </c>
      <c r="H19" s="13">
        <f t="shared" si="10"/>
        <v>4.8032543461628175E-4</v>
      </c>
      <c r="I19" s="10">
        <f t="shared" si="11"/>
        <v>69.582344085687652</v>
      </c>
      <c r="J19" s="10">
        <f t="shared" si="12"/>
        <v>15.960012531323402</v>
      </c>
      <c r="K19" s="13">
        <f t="shared" si="13"/>
        <v>4.5156214721942629E-4</v>
      </c>
      <c r="L19" s="10">
        <f t="shared" si="14"/>
        <v>65.415550456942185</v>
      </c>
      <c r="M19" s="10">
        <f t="shared" si="15"/>
        <v>15.70429877453941</v>
      </c>
      <c r="N19" s="13">
        <f t="shared" si="16"/>
        <v>4.4432714957388551E-4</v>
      </c>
      <c r="O19" s="10">
        <f t="shared" si="17"/>
        <v>64.36745252302093</v>
      </c>
      <c r="P19" s="10">
        <f t="shared" si="18"/>
        <v>38.952002515916938</v>
      </c>
      <c r="Q19" s="13">
        <f t="shared" si="19"/>
        <v>1.1020824614055267E-3</v>
      </c>
      <c r="R19" s="10">
        <f t="shared" si="20"/>
        <v>159.65317577151163</v>
      </c>
      <c r="S19" s="10">
        <f t="shared" si="21"/>
        <v>5.6881016165325313</v>
      </c>
      <c r="T19" s="13">
        <f t="shared" si="22"/>
        <v>1.6093542373620787E-4</v>
      </c>
      <c r="U19" s="10">
        <f t="shared" si="23"/>
        <v>23.313910159545753</v>
      </c>
      <c r="V19" s="10">
        <f t="shared" si="24"/>
        <v>21.538379697646707</v>
      </c>
      <c r="W19" s="13">
        <f t="shared" si="25"/>
        <v>6.0939281625301911E-4</v>
      </c>
      <c r="X19" s="10">
        <f t="shared" si="26"/>
        <v>88.279690326493608</v>
      </c>
      <c r="Y19" s="10">
        <f t="shared" si="27"/>
        <v>36.084462030076047</v>
      </c>
      <c r="Z19" s="13">
        <f t="shared" si="28"/>
        <v>1.020950147976348E-3</v>
      </c>
      <c r="AA19" s="10">
        <f t="shared" si="29"/>
        <v>147.89994318659365</v>
      </c>
      <c r="AB19" s="10">
        <f t="shared" si="39"/>
        <v>5.6881016165325313</v>
      </c>
      <c r="AC19" s="4" t="str">
        <f t="shared" si="31"/>
        <v>OG</v>
      </c>
      <c r="AD19" s="18">
        <f t="shared" si="32"/>
        <v>23.313910159545753</v>
      </c>
      <c r="AE19" s="14">
        <v>0</v>
      </c>
      <c r="AF19" s="14">
        <v>0</v>
      </c>
      <c r="AG19" s="14">
        <v>0</v>
      </c>
      <c r="AH19" s="14">
        <v>0</v>
      </c>
      <c r="AI19" s="14">
        <v>1</v>
      </c>
      <c r="AJ19" s="14">
        <v>0</v>
      </c>
      <c r="AK19" s="14">
        <v>0</v>
      </c>
      <c r="AL19" s="57">
        <f t="shared" si="40"/>
        <v>1</v>
      </c>
      <c r="AM19" s="12">
        <f t="shared" si="41"/>
        <v>0</v>
      </c>
      <c r="AN19" s="12">
        <f t="shared" si="42"/>
        <v>0</v>
      </c>
      <c r="AO19" s="12">
        <f t="shared" si="43"/>
        <v>0</v>
      </c>
      <c r="AP19" s="12">
        <f t="shared" si="44"/>
        <v>0</v>
      </c>
      <c r="AQ19" s="12">
        <f t="shared" si="45"/>
        <v>144865</v>
      </c>
      <c r="AR19" s="12">
        <f t="shared" si="46"/>
        <v>0</v>
      </c>
      <c r="AS19" s="12">
        <f t="shared" si="47"/>
        <v>0</v>
      </c>
      <c r="AT19" s="12">
        <f t="shared" si="48"/>
        <v>0</v>
      </c>
      <c r="AU19" s="12">
        <f t="shared" si="49"/>
        <v>0</v>
      </c>
      <c r="AV19" s="12">
        <f t="shared" si="50"/>
        <v>0</v>
      </c>
      <c r="AW19" s="12">
        <f t="shared" si="51"/>
        <v>0</v>
      </c>
      <c r="AX19" s="12">
        <f t="shared" si="52"/>
        <v>23.313910159545753</v>
      </c>
      <c r="AY19" s="12">
        <f t="shared" si="53"/>
        <v>0</v>
      </c>
      <c r="AZ19" s="12">
        <f t="shared" si="54"/>
        <v>0</v>
      </c>
    </row>
    <row r="20" spans="1:52" x14ac:dyDescent="0.2">
      <c r="A20" s="19">
        <v>15</v>
      </c>
      <c r="B20" s="9">
        <v>27.95</v>
      </c>
      <c r="C20" s="9">
        <v>82.46</v>
      </c>
      <c r="D20" s="20">
        <v>40764</v>
      </c>
      <c r="E20" s="20">
        <v>218571</v>
      </c>
      <c r="F20" s="4">
        <f t="shared" si="8"/>
        <v>251357</v>
      </c>
      <c r="G20" s="10">
        <f t="shared" si="9"/>
        <v>13.956464452002173</v>
      </c>
      <c r="H20" s="13">
        <f t="shared" si="10"/>
        <v>3.4237230036311873E-4</v>
      </c>
      <c r="I20" s="10">
        <f t="shared" si="11"/>
        <v>86.057674302372433</v>
      </c>
      <c r="J20" s="10">
        <f t="shared" si="12"/>
        <v>15.34312875524415</v>
      </c>
      <c r="K20" s="13">
        <f t="shared" si="13"/>
        <v>3.7638918543921474E-4</v>
      </c>
      <c r="L20" s="10">
        <f t="shared" si="14"/>
        <v>94.608056484444703</v>
      </c>
      <c r="M20" s="10">
        <f t="shared" si="15"/>
        <v>13.036264802465478</v>
      </c>
      <c r="N20" s="13">
        <f t="shared" si="16"/>
        <v>3.1979846929804432E-4</v>
      </c>
      <c r="O20" s="10">
        <f t="shared" si="17"/>
        <v>80.383583847348532</v>
      </c>
      <c r="P20" s="10">
        <f t="shared" si="18"/>
        <v>36.292760986180156</v>
      </c>
      <c r="Q20" s="13">
        <f t="shared" si="19"/>
        <v>8.9031402674369928E-4</v>
      </c>
      <c r="R20" s="10">
        <f t="shared" si="20"/>
        <v>223.78666282021601</v>
      </c>
      <c r="S20" s="10">
        <f t="shared" si="21"/>
        <v>2.6544490953868474</v>
      </c>
      <c r="T20" s="13">
        <f t="shared" si="22"/>
        <v>6.5117483450761635E-5</v>
      </c>
      <c r="U20" s="10">
        <f t="shared" si="23"/>
        <v>16.367735287733094</v>
      </c>
      <c r="V20" s="10">
        <f t="shared" si="24"/>
        <v>18.504534579394321</v>
      </c>
      <c r="W20" s="13">
        <f t="shared" si="25"/>
        <v>4.5394305218806594E-4</v>
      </c>
      <c r="X20" s="10">
        <f t="shared" si="26"/>
        <v>114.1017637688357</v>
      </c>
      <c r="Y20" s="10">
        <f t="shared" si="27"/>
        <v>33.368566046505514</v>
      </c>
      <c r="Z20" s="13">
        <f t="shared" si="28"/>
        <v>8.1857928678504346E-4</v>
      </c>
      <c r="AA20" s="10">
        <f t="shared" si="29"/>
        <v>205.75563378842816</v>
      </c>
      <c r="AB20" s="10">
        <f t="shared" si="39"/>
        <v>2.6544490953868474</v>
      </c>
      <c r="AC20" s="4" t="str">
        <f t="shared" si="31"/>
        <v>OG</v>
      </c>
      <c r="AD20" s="18">
        <f t="shared" si="32"/>
        <v>16.367735287733094</v>
      </c>
      <c r="AE20" s="14">
        <v>0</v>
      </c>
      <c r="AF20" s="14">
        <v>0</v>
      </c>
      <c r="AG20" s="14">
        <v>0</v>
      </c>
      <c r="AH20" s="14">
        <v>0</v>
      </c>
      <c r="AI20" s="14">
        <v>1</v>
      </c>
      <c r="AJ20" s="14">
        <v>0</v>
      </c>
      <c r="AK20" s="14">
        <v>0</v>
      </c>
      <c r="AL20" s="57">
        <f t="shared" si="40"/>
        <v>1</v>
      </c>
      <c r="AM20" s="12">
        <f t="shared" si="41"/>
        <v>0</v>
      </c>
      <c r="AN20" s="12">
        <f t="shared" si="42"/>
        <v>0</v>
      </c>
      <c r="AO20" s="12">
        <f t="shared" si="43"/>
        <v>0</v>
      </c>
      <c r="AP20" s="12">
        <f t="shared" si="44"/>
        <v>0</v>
      </c>
      <c r="AQ20" s="12">
        <f t="shared" si="45"/>
        <v>251357</v>
      </c>
      <c r="AR20" s="12">
        <f t="shared" si="46"/>
        <v>0</v>
      </c>
      <c r="AS20" s="12">
        <f t="shared" si="47"/>
        <v>0</v>
      </c>
      <c r="AT20" s="12">
        <f t="shared" si="48"/>
        <v>0</v>
      </c>
      <c r="AU20" s="12">
        <f t="shared" si="49"/>
        <v>0</v>
      </c>
      <c r="AV20" s="12">
        <f t="shared" si="50"/>
        <v>0</v>
      </c>
      <c r="AW20" s="12">
        <f t="shared" si="51"/>
        <v>0</v>
      </c>
      <c r="AX20" s="12">
        <f t="shared" si="52"/>
        <v>16.367735287733094</v>
      </c>
      <c r="AY20" s="12">
        <f t="shared" si="53"/>
        <v>0</v>
      </c>
      <c r="AZ20" s="12">
        <f t="shared" si="54"/>
        <v>0</v>
      </c>
    </row>
    <row r="21" spans="1:52" x14ac:dyDescent="0.2">
      <c r="A21" s="19">
        <v>16</v>
      </c>
      <c r="B21" s="9">
        <v>27.98</v>
      </c>
      <c r="C21" s="9">
        <v>82.78</v>
      </c>
      <c r="D21" s="20">
        <v>35484</v>
      </c>
      <c r="E21" s="20">
        <v>110242</v>
      </c>
      <c r="F21" s="4">
        <f t="shared" si="8"/>
        <v>126779</v>
      </c>
      <c r="G21" s="10">
        <f t="shared" si="9"/>
        <v>13.671261829107074</v>
      </c>
      <c r="H21" s="13">
        <f t="shared" si="10"/>
        <v>3.8527961416714784E-4</v>
      </c>
      <c r="I21" s="10">
        <f t="shared" si="11"/>
        <v>48.845364204496839</v>
      </c>
      <c r="J21" s="10">
        <f t="shared" si="12"/>
        <v>15.497138445532451</v>
      </c>
      <c r="K21" s="13">
        <f t="shared" si="13"/>
        <v>4.3673594987973314E-4</v>
      </c>
      <c r="L21" s="10">
        <f t="shared" si="14"/>
        <v>55.368946989802687</v>
      </c>
      <c r="M21" s="10">
        <f t="shared" si="15"/>
        <v>12.715207430474742</v>
      </c>
      <c r="N21" s="13">
        <f t="shared" si="16"/>
        <v>3.5833636090843032E-4</v>
      </c>
      <c r="O21" s="10">
        <f t="shared" si="17"/>
        <v>45.429525499609888</v>
      </c>
      <c r="P21" s="10">
        <f t="shared" si="18"/>
        <v>35.972225396825259</v>
      </c>
      <c r="Q21" s="13">
        <f t="shared" si="19"/>
        <v>1.0137590293322416E-3</v>
      </c>
      <c r="R21" s="10">
        <f t="shared" si="20"/>
        <v>128.52335597971225</v>
      </c>
      <c r="S21" s="10">
        <f t="shared" si="21"/>
        <v>2.3786130412490416</v>
      </c>
      <c r="T21" s="13">
        <f t="shared" si="22"/>
        <v>6.7033396495576639E-5</v>
      </c>
      <c r="U21" s="10">
        <f t="shared" si="23"/>
        <v>8.4984269743127108</v>
      </c>
      <c r="V21" s="10">
        <f t="shared" si="24"/>
        <v>18.252728563149127</v>
      </c>
      <c r="W21" s="13">
        <f t="shared" si="25"/>
        <v>5.1439320716799481E-4</v>
      </c>
      <c r="X21" s="10">
        <f t="shared" si="26"/>
        <v>65.214256411551219</v>
      </c>
      <c r="Y21" s="10">
        <f t="shared" si="27"/>
        <v>33.049231458537733</v>
      </c>
      <c r="Z21" s="13">
        <f t="shared" si="28"/>
        <v>9.3138404516226276E-4</v>
      </c>
      <c r="AA21" s="10">
        <f t="shared" si="29"/>
        <v>118.0799378616265</v>
      </c>
      <c r="AB21" s="10">
        <f t="shared" si="39"/>
        <v>2.3786130412490416</v>
      </c>
      <c r="AC21" s="4" t="str">
        <f t="shared" si="31"/>
        <v>OG</v>
      </c>
      <c r="AD21" s="18">
        <f t="shared" si="32"/>
        <v>8.4984269743127108</v>
      </c>
      <c r="AE21" s="14">
        <v>0</v>
      </c>
      <c r="AF21" s="14">
        <v>0</v>
      </c>
      <c r="AG21" s="14">
        <v>0</v>
      </c>
      <c r="AH21" s="14">
        <v>0</v>
      </c>
      <c r="AI21" s="14">
        <v>1</v>
      </c>
      <c r="AJ21" s="14">
        <v>0</v>
      </c>
      <c r="AK21" s="14">
        <v>0</v>
      </c>
      <c r="AL21" s="57">
        <f t="shared" si="40"/>
        <v>1</v>
      </c>
      <c r="AM21" s="12">
        <f t="shared" si="41"/>
        <v>0</v>
      </c>
      <c r="AN21" s="12">
        <f t="shared" si="42"/>
        <v>0</v>
      </c>
      <c r="AO21" s="12">
        <f t="shared" si="43"/>
        <v>0</v>
      </c>
      <c r="AP21" s="12">
        <f t="shared" si="44"/>
        <v>0</v>
      </c>
      <c r="AQ21" s="12">
        <f t="shared" si="45"/>
        <v>126779</v>
      </c>
      <c r="AR21" s="12">
        <f t="shared" si="46"/>
        <v>0</v>
      </c>
      <c r="AS21" s="12">
        <f t="shared" si="47"/>
        <v>0</v>
      </c>
      <c r="AT21" s="12">
        <f t="shared" si="48"/>
        <v>0</v>
      </c>
      <c r="AU21" s="12">
        <f t="shared" si="49"/>
        <v>0</v>
      </c>
      <c r="AV21" s="12">
        <f t="shared" si="50"/>
        <v>0</v>
      </c>
      <c r="AW21" s="12">
        <f t="shared" si="51"/>
        <v>0</v>
      </c>
      <c r="AX21" s="12">
        <f t="shared" si="52"/>
        <v>8.4984269743127108</v>
      </c>
      <c r="AY21" s="12">
        <f t="shared" si="53"/>
        <v>0</v>
      </c>
      <c r="AZ21" s="12">
        <f t="shared" si="54"/>
        <v>0</v>
      </c>
    </row>
    <row r="22" spans="1:52" x14ac:dyDescent="0.2">
      <c r="A22" s="19">
        <v>17</v>
      </c>
      <c r="B22" s="9">
        <v>28.54</v>
      </c>
      <c r="C22" s="9">
        <v>81.37</v>
      </c>
      <c r="D22" s="20">
        <v>46161</v>
      </c>
      <c r="E22" s="20">
        <v>395742</v>
      </c>
      <c r="F22" s="4">
        <f t="shared" si="8"/>
        <v>455104</v>
      </c>
      <c r="G22" s="10">
        <f t="shared" si="9"/>
        <v>14.598893793709166</v>
      </c>
      <c r="H22" s="13">
        <f t="shared" si="10"/>
        <v>3.1626034517686285E-4</v>
      </c>
      <c r="I22" s="10">
        <f t="shared" si="11"/>
        <v>143.93134813137098</v>
      </c>
      <c r="J22" s="10">
        <f t="shared" si="12"/>
        <v>14.261872247359394</v>
      </c>
      <c r="K22" s="13">
        <f t="shared" si="13"/>
        <v>3.0895934332790439E-4</v>
      </c>
      <c r="L22" s="10">
        <f t="shared" si="14"/>
        <v>140.6086329859026</v>
      </c>
      <c r="M22" s="10">
        <f t="shared" si="15"/>
        <v>14.05305660701614</v>
      </c>
      <c r="N22" s="13">
        <f t="shared" si="16"/>
        <v>3.0443570561764562E-4</v>
      </c>
      <c r="O22" s="10">
        <f t="shared" si="17"/>
        <v>138.54990736941301</v>
      </c>
      <c r="P22" s="10">
        <f t="shared" si="18"/>
        <v>37.277597830332354</v>
      </c>
      <c r="Q22" s="13">
        <f t="shared" si="19"/>
        <v>8.0755611512602315E-4</v>
      </c>
      <c r="R22" s="10">
        <f t="shared" si="20"/>
        <v>367.52201821831363</v>
      </c>
      <c r="S22" s="10">
        <f t="shared" si="21"/>
        <v>3.4038948279874934</v>
      </c>
      <c r="T22" s="13">
        <f t="shared" si="22"/>
        <v>7.3739624964526195E-5</v>
      </c>
      <c r="U22" s="10">
        <f t="shared" si="23"/>
        <v>33.559198279855728</v>
      </c>
      <c r="V22" s="10">
        <f t="shared" si="24"/>
        <v>18.926436537288257</v>
      </c>
      <c r="W22" s="13">
        <f t="shared" si="25"/>
        <v>4.1000924020901319E-4</v>
      </c>
      <c r="X22" s="10">
        <f t="shared" si="26"/>
        <v>186.59684525608273</v>
      </c>
      <c r="Y22" s="10">
        <f t="shared" si="27"/>
        <v>34.323825544364951</v>
      </c>
      <c r="Z22" s="13">
        <f t="shared" si="28"/>
        <v>7.4356763381133316E-4</v>
      </c>
      <c r="AA22" s="10">
        <f t="shared" si="29"/>
        <v>338.40060441807299</v>
      </c>
      <c r="AB22" s="10">
        <f t="shared" si="39"/>
        <v>3.4038948279874934</v>
      </c>
      <c r="AC22" s="4" t="str">
        <f t="shared" si="31"/>
        <v>OG</v>
      </c>
      <c r="AD22" s="18">
        <f t="shared" si="32"/>
        <v>33.559198279855728</v>
      </c>
      <c r="AE22" s="14">
        <v>0</v>
      </c>
      <c r="AF22" s="14">
        <v>1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57">
        <f t="shared" si="40"/>
        <v>1</v>
      </c>
      <c r="AM22" s="12">
        <f t="shared" si="41"/>
        <v>0</v>
      </c>
      <c r="AN22" s="12">
        <f t="shared" si="42"/>
        <v>455104</v>
      </c>
      <c r="AO22" s="12">
        <f t="shared" si="43"/>
        <v>0</v>
      </c>
      <c r="AP22" s="12">
        <f t="shared" si="44"/>
        <v>0</v>
      </c>
      <c r="AQ22" s="12">
        <f t="shared" si="45"/>
        <v>0</v>
      </c>
      <c r="AR22" s="12">
        <f t="shared" si="46"/>
        <v>0</v>
      </c>
      <c r="AS22" s="12">
        <f t="shared" si="47"/>
        <v>0</v>
      </c>
      <c r="AT22" s="12">
        <f t="shared" si="48"/>
        <v>0</v>
      </c>
      <c r="AU22" s="12">
        <f t="shared" si="49"/>
        <v>140.6086329859026</v>
      </c>
      <c r="AV22" s="12">
        <f t="shared" si="50"/>
        <v>0</v>
      </c>
      <c r="AW22" s="12">
        <f t="shared" si="51"/>
        <v>0</v>
      </c>
      <c r="AX22" s="12">
        <f t="shared" si="52"/>
        <v>0</v>
      </c>
      <c r="AY22" s="12">
        <f t="shared" si="53"/>
        <v>0</v>
      </c>
      <c r="AZ22" s="12">
        <f t="shared" si="54"/>
        <v>0</v>
      </c>
    </row>
    <row r="23" spans="1:52" x14ac:dyDescent="0.2">
      <c r="A23" s="19">
        <v>18</v>
      </c>
      <c r="B23" s="9">
        <v>29.65</v>
      </c>
      <c r="C23" s="9">
        <v>82.33</v>
      </c>
      <c r="D23" s="20">
        <v>47629</v>
      </c>
      <c r="E23" s="20">
        <v>632863</v>
      </c>
      <c r="F23" s="4">
        <f t="shared" si="8"/>
        <v>727793</v>
      </c>
      <c r="G23" s="10">
        <f t="shared" si="9"/>
        <v>13.238202294873734</v>
      </c>
      <c r="H23" s="13">
        <f t="shared" si="10"/>
        <v>2.7794415786335495E-4</v>
      </c>
      <c r="I23" s="10">
        <f t="shared" si="11"/>
        <v>202.28581248384469</v>
      </c>
      <c r="J23" s="10">
        <f t="shared" si="12"/>
        <v>13.878000576451926</v>
      </c>
      <c r="K23" s="13">
        <f t="shared" si="13"/>
        <v>2.9137711428860413E-4</v>
      </c>
      <c r="L23" s="10">
        <f t="shared" si="14"/>
        <v>212.06222413944607</v>
      </c>
      <c r="M23" s="10">
        <f t="shared" si="15"/>
        <v>13.040463948801827</v>
      </c>
      <c r="N23" s="13">
        <f t="shared" si="16"/>
        <v>2.7379252028809816E-4</v>
      </c>
      <c r="O23" s="10">
        <f t="shared" si="17"/>
        <v>199.26427971803582</v>
      </c>
      <c r="P23" s="10">
        <f t="shared" si="18"/>
        <v>36.17884464711387</v>
      </c>
      <c r="Q23" s="13">
        <f t="shared" si="19"/>
        <v>7.5959698182019087E-4</v>
      </c>
      <c r="R23" s="10">
        <f t="shared" si="20"/>
        <v>552.82936618986218</v>
      </c>
      <c r="S23" s="10">
        <f t="shared" si="21"/>
        <v>2.3286047324524688</v>
      </c>
      <c r="T23" s="13">
        <f t="shared" si="22"/>
        <v>4.8890481270916221E-5</v>
      </c>
      <c r="U23" s="10">
        <f t="shared" si="23"/>
        <v>35.582150035603931</v>
      </c>
      <c r="V23" s="10">
        <f t="shared" si="24"/>
        <v>17.479545188591153</v>
      </c>
      <c r="W23" s="13">
        <f t="shared" si="25"/>
        <v>3.6699374726723537E-4</v>
      </c>
      <c r="X23" s="10">
        <f t="shared" si="26"/>
        <v>267.09548030486303</v>
      </c>
      <c r="Y23" s="10">
        <f t="shared" si="27"/>
        <v>33.190415785283562</v>
      </c>
      <c r="Z23" s="13">
        <f t="shared" si="28"/>
        <v>6.9685308919531302E-4</v>
      </c>
      <c r="AA23" s="10">
        <f t="shared" si="29"/>
        <v>507.16480034472443</v>
      </c>
      <c r="AB23" s="10">
        <f t="shared" si="39"/>
        <v>2.3286047324524688</v>
      </c>
      <c r="AC23" s="4" t="str">
        <f t="shared" si="31"/>
        <v>OG</v>
      </c>
      <c r="AD23" s="18">
        <f t="shared" si="32"/>
        <v>35.582150035603931</v>
      </c>
      <c r="AE23" s="14">
        <v>0</v>
      </c>
      <c r="AF23" s="14">
        <v>1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57">
        <f t="shared" si="40"/>
        <v>1</v>
      </c>
      <c r="AM23" s="12">
        <f t="shared" si="41"/>
        <v>0</v>
      </c>
      <c r="AN23" s="12">
        <f t="shared" si="42"/>
        <v>727793</v>
      </c>
      <c r="AO23" s="12">
        <f t="shared" si="43"/>
        <v>0</v>
      </c>
      <c r="AP23" s="12">
        <f t="shared" si="44"/>
        <v>0</v>
      </c>
      <c r="AQ23" s="12">
        <f t="shared" si="45"/>
        <v>0</v>
      </c>
      <c r="AR23" s="12">
        <f t="shared" si="46"/>
        <v>0</v>
      </c>
      <c r="AS23" s="12">
        <f t="shared" si="47"/>
        <v>0</v>
      </c>
      <c r="AT23" s="12">
        <f t="shared" si="48"/>
        <v>0</v>
      </c>
      <c r="AU23" s="12">
        <f t="shared" si="49"/>
        <v>212.06222413944607</v>
      </c>
      <c r="AV23" s="12">
        <f t="shared" si="50"/>
        <v>0</v>
      </c>
      <c r="AW23" s="12">
        <f t="shared" si="51"/>
        <v>0</v>
      </c>
      <c r="AX23" s="12">
        <f t="shared" si="52"/>
        <v>0</v>
      </c>
      <c r="AY23" s="12">
        <f t="shared" si="53"/>
        <v>0</v>
      </c>
      <c r="AZ23" s="12">
        <f t="shared" si="54"/>
        <v>0</v>
      </c>
    </row>
    <row r="24" spans="1:52" x14ac:dyDescent="0.2">
      <c r="A24" s="19">
        <v>19</v>
      </c>
      <c r="B24" s="9">
        <v>30.24</v>
      </c>
      <c r="C24" s="9">
        <v>92.01</v>
      </c>
      <c r="D24" s="20">
        <v>44452</v>
      </c>
      <c r="E24" s="20">
        <v>334482</v>
      </c>
      <c r="F24" s="4">
        <f t="shared" si="8"/>
        <v>384655</v>
      </c>
      <c r="G24" s="10">
        <f t="shared" si="9"/>
        <v>5.6632587791835931</v>
      </c>
      <c r="H24" s="13">
        <f t="shared" si="10"/>
        <v>1.2740166424870858E-4</v>
      </c>
      <c r="I24" s="10">
        <f t="shared" si="11"/>
        <v>49.005687161586998</v>
      </c>
      <c r="J24" s="10">
        <f t="shared" si="12"/>
        <v>20.852342794036364</v>
      </c>
      <c r="K24" s="13">
        <f t="shared" si="13"/>
        <v>4.6909796621156223E-4</v>
      </c>
      <c r="L24" s="10">
        <f t="shared" si="14"/>
        <v>180.44087819310846</v>
      </c>
      <c r="M24" s="10">
        <f t="shared" si="15"/>
        <v>3.3941125496954272</v>
      </c>
      <c r="N24" s="13">
        <f t="shared" si="16"/>
        <v>7.6354552094291082E-5</v>
      </c>
      <c r="O24" s="10">
        <f t="shared" si="17"/>
        <v>29.370160235829537</v>
      </c>
      <c r="P24" s="10">
        <f t="shared" si="18"/>
        <v>26.503782748883221</v>
      </c>
      <c r="Q24" s="13">
        <f t="shared" si="19"/>
        <v>5.9623375211201345E-4</v>
      </c>
      <c r="R24" s="10">
        <f t="shared" si="20"/>
        <v>229.34429391864654</v>
      </c>
      <c r="S24" s="10">
        <f t="shared" si="21"/>
        <v>7.402276676806939</v>
      </c>
      <c r="T24" s="13">
        <f t="shared" si="22"/>
        <v>1.6652291633237963E-4</v>
      </c>
      <c r="U24" s="10">
        <f t="shared" si="23"/>
        <v>64.053872381831482</v>
      </c>
      <c r="V24" s="10">
        <f t="shared" si="24"/>
        <v>11.137683780750825</v>
      </c>
      <c r="W24" s="13">
        <f t="shared" si="25"/>
        <v>2.5055529066748006E-4</v>
      </c>
      <c r="X24" s="10">
        <f t="shared" si="26"/>
        <v>96.377345331699544</v>
      </c>
      <c r="Y24" s="10">
        <f t="shared" si="27"/>
        <v>23.553653644392412</v>
      </c>
      <c r="Z24" s="13">
        <f t="shared" si="28"/>
        <v>5.2986712958679946E-4</v>
      </c>
      <c r="AA24" s="10">
        <f t="shared" si="29"/>
        <v>203.81604073121034</v>
      </c>
      <c r="AB24" s="10">
        <f t="shared" si="39"/>
        <v>3.3941125496954272</v>
      </c>
      <c r="AC24" s="4" t="str">
        <f t="shared" si="31"/>
        <v>HS</v>
      </c>
      <c r="AD24" s="18">
        <f t="shared" si="32"/>
        <v>29.370160235829537</v>
      </c>
      <c r="AE24" s="14">
        <v>0</v>
      </c>
      <c r="AF24" s="14">
        <v>0</v>
      </c>
      <c r="AG24" s="14">
        <v>0</v>
      </c>
      <c r="AH24" s="14">
        <v>0</v>
      </c>
      <c r="AI24" s="14">
        <v>1</v>
      </c>
      <c r="AJ24" s="14">
        <v>0</v>
      </c>
      <c r="AK24" s="14">
        <v>0</v>
      </c>
      <c r="AL24" s="57">
        <f t="shared" si="40"/>
        <v>1</v>
      </c>
      <c r="AM24" s="12">
        <f t="shared" si="41"/>
        <v>0</v>
      </c>
      <c r="AN24" s="12">
        <f t="shared" si="42"/>
        <v>0</v>
      </c>
      <c r="AO24" s="12">
        <f t="shared" si="43"/>
        <v>0</v>
      </c>
      <c r="AP24" s="12">
        <f t="shared" si="44"/>
        <v>0</v>
      </c>
      <c r="AQ24" s="12">
        <f t="shared" si="45"/>
        <v>384655</v>
      </c>
      <c r="AR24" s="12">
        <f t="shared" si="46"/>
        <v>0</v>
      </c>
      <c r="AS24" s="12">
        <f t="shared" si="47"/>
        <v>0</v>
      </c>
      <c r="AT24" s="12">
        <f t="shared" si="48"/>
        <v>0</v>
      </c>
      <c r="AU24" s="12">
        <f t="shared" si="49"/>
        <v>0</v>
      </c>
      <c r="AV24" s="12">
        <f t="shared" si="50"/>
        <v>0</v>
      </c>
      <c r="AW24" s="12">
        <f t="shared" si="51"/>
        <v>0</v>
      </c>
      <c r="AX24" s="12">
        <f t="shared" si="52"/>
        <v>64.053872381831482</v>
      </c>
      <c r="AY24" s="12">
        <f t="shared" si="53"/>
        <v>0</v>
      </c>
      <c r="AZ24" s="12">
        <f t="shared" si="54"/>
        <v>0</v>
      </c>
    </row>
    <row r="25" spans="1:52" x14ac:dyDescent="0.2">
      <c r="A25" s="19">
        <v>20</v>
      </c>
      <c r="B25" s="9">
        <v>30.34</v>
      </c>
      <c r="C25" s="9">
        <v>81.77</v>
      </c>
      <c r="D25" s="20">
        <v>42894</v>
      </c>
      <c r="E25" s="20">
        <v>340598</v>
      </c>
      <c r="F25" s="4">
        <f t="shared" si="8"/>
        <v>391688</v>
      </c>
      <c r="G25" s="10">
        <f t="shared" si="9"/>
        <v>13.467134067796319</v>
      </c>
      <c r="H25" s="13">
        <f t="shared" si="10"/>
        <v>3.1396311996541055E-4</v>
      </c>
      <c r="I25" s="10">
        <f t="shared" si="11"/>
        <v>122.97558653301172</v>
      </c>
      <c r="J25" s="10">
        <f t="shared" si="12"/>
        <v>12.990034641986139</v>
      </c>
      <c r="K25" s="13">
        <f t="shared" si="13"/>
        <v>3.0284036559859509E-4</v>
      </c>
      <c r="L25" s="10">
        <f t="shared" si="14"/>
        <v>118.61893712058252</v>
      </c>
      <c r="M25" s="10">
        <f t="shared" si="15"/>
        <v>13.612362028685553</v>
      </c>
      <c r="N25" s="13">
        <f t="shared" si="16"/>
        <v>3.173488606491713E-4</v>
      </c>
      <c r="O25" s="10">
        <f t="shared" si="17"/>
        <v>124.30174052995261</v>
      </c>
      <c r="P25" s="10">
        <f t="shared" si="18"/>
        <v>36.66015957412079</v>
      </c>
      <c r="Q25" s="13">
        <f t="shared" si="19"/>
        <v>8.5466870830700772E-4</v>
      </c>
      <c r="R25" s="10">
        <f t="shared" si="20"/>
        <v>334.76347701935526</v>
      </c>
      <c r="S25" s="10">
        <f t="shared" si="21"/>
        <v>3.0143821920917819</v>
      </c>
      <c r="T25" s="13">
        <f t="shared" si="22"/>
        <v>7.0275147854986284E-5</v>
      </c>
      <c r="U25" s="10">
        <f t="shared" si="23"/>
        <v>27.525932113023867</v>
      </c>
      <c r="V25" s="10">
        <f t="shared" si="24"/>
        <v>17.501142819827514</v>
      </c>
      <c r="W25" s="13">
        <f t="shared" si="25"/>
        <v>4.0800911129359617E-4</v>
      </c>
      <c r="X25" s="10">
        <f t="shared" si="26"/>
        <v>159.81227278436609</v>
      </c>
      <c r="Y25" s="10">
        <f t="shared" si="27"/>
        <v>33.645579204406637</v>
      </c>
      <c r="Z25" s="13">
        <f t="shared" si="28"/>
        <v>7.8438894028084669E-4</v>
      </c>
      <c r="AA25" s="10">
        <f t="shared" si="29"/>
        <v>307.2357352407243</v>
      </c>
      <c r="AB25" s="10">
        <f t="shared" si="39"/>
        <v>3.0143821920917819</v>
      </c>
      <c r="AC25" s="4" t="str">
        <f t="shared" si="31"/>
        <v>OG</v>
      </c>
      <c r="AD25" s="18">
        <f t="shared" si="32"/>
        <v>27.525932113023867</v>
      </c>
      <c r="AE25" s="14">
        <v>0</v>
      </c>
      <c r="AF25" s="14">
        <v>1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57">
        <f t="shared" si="40"/>
        <v>1</v>
      </c>
      <c r="AM25" s="12">
        <f t="shared" si="41"/>
        <v>0</v>
      </c>
      <c r="AN25" s="12">
        <f t="shared" si="42"/>
        <v>391688</v>
      </c>
      <c r="AO25" s="12">
        <f t="shared" si="43"/>
        <v>0</v>
      </c>
      <c r="AP25" s="12">
        <f t="shared" si="44"/>
        <v>0</v>
      </c>
      <c r="AQ25" s="12">
        <f t="shared" si="45"/>
        <v>0</v>
      </c>
      <c r="AR25" s="12">
        <f t="shared" si="46"/>
        <v>0</v>
      </c>
      <c r="AS25" s="12">
        <f t="shared" si="47"/>
        <v>0</v>
      </c>
      <c r="AT25" s="12">
        <f t="shared" si="48"/>
        <v>0</v>
      </c>
      <c r="AU25" s="12">
        <f t="shared" si="49"/>
        <v>118.61893712058252</v>
      </c>
      <c r="AV25" s="12">
        <f t="shared" si="50"/>
        <v>0</v>
      </c>
      <c r="AW25" s="12">
        <f t="shared" si="51"/>
        <v>0</v>
      </c>
      <c r="AX25" s="12">
        <f t="shared" si="52"/>
        <v>0</v>
      </c>
      <c r="AY25" s="12">
        <f t="shared" si="53"/>
        <v>0</v>
      </c>
      <c r="AZ25" s="12">
        <f t="shared" si="54"/>
        <v>0</v>
      </c>
    </row>
    <row r="26" spans="1:52" x14ac:dyDescent="0.2">
      <c r="A26" s="19">
        <v>21</v>
      </c>
      <c r="B26" s="9">
        <v>30.43</v>
      </c>
      <c r="C26" s="9">
        <v>84.25</v>
      </c>
      <c r="D26" s="20">
        <v>53171</v>
      </c>
      <c r="E26" s="20">
        <v>1671362</v>
      </c>
      <c r="F26" s="4">
        <f t="shared" si="8"/>
        <v>1922067</v>
      </c>
      <c r="G26" s="10">
        <f t="shared" si="9"/>
        <v>11.17142784070148</v>
      </c>
      <c r="H26" s="13">
        <f t="shared" si="10"/>
        <v>2.1010377537946398E-4</v>
      </c>
      <c r="I26" s="10">
        <f t="shared" si="11"/>
        <v>403.83353323228022</v>
      </c>
      <c r="J26" s="10">
        <f t="shared" si="12"/>
        <v>14.545270709065543</v>
      </c>
      <c r="K26" s="13">
        <f t="shared" si="13"/>
        <v>2.7355646328008768E-4</v>
      </c>
      <c r="L26" s="10">
        <f t="shared" si="14"/>
        <v>525.79385070736828</v>
      </c>
      <c r="M26" s="10">
        <f t="shared" si="15"/>
        <v>11.140166066984822</v>
      </c>
      <c r="N26" s="13">
        <f t="shared" si="16"/>
        <v>2.0951582755608926E-4</v>
      </c>
      <c r="O26" s="10">
        <f t="shared" si="17"/>
        <v>402.70345812324985</v>
      </c>
      <c r="P26" s="10">
        <f t="shared" si="18"/>
        <v>34.183791480758828</v>
      </c>
      <c r="Q26" s="13">
        <f t="shared" si="19"/>
        <v>6.4290292604537861E-4</v>
      </c>
      <c r="R26" s="10">
        <f t="shared" si="20"/>
        <v>1235.7024983552628</v>
      </c>
      <c r="S26" s="10">
        <f t="shared" si="21"/>
        <v>1.0584894897919419</v>
      </c>
      <c r="T26" s="13">
        <f t="shared" si="22"/>
        <v>1.9907270688757817E-5</v>
      </c>
      <c r="U26" s="10">
        <f t="shared" si="23"/>
        <v>38.263108050928672</v>
      </c>
      <c r="V26" s="10">
        <f t="shared" si="24"/>
        <v>15.50974209972558</v>
      </c>
      <c r="W26" s="13">
        <f t="shared" si="25"/>
        <v>2.9169551258628913E-4</v>
      </c>
      <c r="X26" s="10">
        <f t="shared" si="26"/>
        <v>560.65831879019095</v>
      </c>
      <c r="Y26" s="10">
        <f t="shared" si="27"/>
        <v>31.176377275110081</v>
      </c>
      <c r="Z26" s="13">
        <f t="shared" si="28"/>
        <v>5.8634175161479155E-4</v>
      </c>
      <c r="AA26" s="10">
        <f t="shared" si="29"/>
        <v>1126.9881315009875</v>
      </c>
      <c r="AB26" s="10">
        <f t="shared" si="39"/>
        <v>1.0584894897919419</v>
      </c>
      <c r="AC26" s="4" t="str">
        <f t="shared" si="31"/>
        <v>OG</v>
      </c>
      <c r="AD26" s="18">
        <f t="shared" si="32"/>
        <v>38.263108050928672</v>
      </c>
      <c r="AE26" s="14">
        <v>0</v>
      </c>
      <c r="AF26" s="14">
        <v>7.5223704000000002E-2</v>
      </c>
      <c r="AG26" s="14">
        <v>0</v>
      </c>
      <c r="AH26" s="14">
        <v>0</v>
      </c>
      <c r="AI26" s="14">
        <v>0.9247763</v>
      </c>
      <c r="AJ26" s="14">
        <v>0</v>
      </c>
      <c r="AK26" s="14">
        <v>0</v>
      </c>
      <c r="AL26" s="57">
        <f t="shared" si="40"/>
        <v>0</v>
      </c>
      <c r="AM26" s="12">
        <f t="shared" si="41"/>
        <v>0</v>
      </c>
      <c r="AN26" s="12">
        <f t="shared" si="42"/>
        <v>144584.99907616799</v>
      </c>
      <c r="AO26" s="12">
        <f t="shared" si="43"/>
        <v>0</v>
      </c>
      <c r="AP26" s="12">
        <f t="shared" si="44"/>
        <v>0</v>
      </c>
      <c r="AQ26" s="12">
        <f t="shared" si="45"/>
        <v>1777482.0086121</v>
      </c>
      <c r="AR26" s="12">
        <f t="shared" si="46"/>
        <v>0</v>
      </c>
      <c r="AS26" s="12">
        <f t="shared" si="47"/>
        <v>0</v>
      </c>
      <c r="AT26" s="12">
        <f t="shared" si="48"/>
        <v>0</v>
      </c>
      <c r="AU26" s="12">
        <f t="shared" si="49"/>
        <v>39.552160990631265</v>
      </c>
      <c r="AV26" s="12">
        <f t="shared" si="50"/>
        <v>0</v>
      </c>
      <c r="AW26" s="12">
        <f t="shared" si="51"/>
        <v>0</v>
      </c>
      <c r="AX26" s="12">
        <f t="shared" si="52"/>
        <v>35.384815489838026</v>
      </c>
      <c r="AY26" s="12">
        <f t="shared" si="53"/>
        <v>0</v>
      </c>
      <c r="AZ26" s="12">
        <f t="shared" si="54"/>
        <v>0</v>
      </c>
    </row>
    <row r="27" spans="1:52" x14ac:dyDescent="0.2">
      <c r="A27" s="19">
        <v>22</v>
      </c>
      <c r="B27" s="9">
        <v>30.7</v>
      </c>
      <c r="C27" s="9">
        <v>88.04</v>
      </c>
      <c r="D27" s="20">
        <v>31969</v>
      </c>
      <c r="E27" s="20">
        <v>98205</v>
      </c>
      <c r="F27" s="4">
        <f t="shared" si="8"/>
        <v>112936</v>
      </c>
      <c r="G27" s="10">
        <f t="shared" si="9"/>
        <v>7.8024739666339169</v>
      </c>
      <c r="H27" s="13">
        <f t="shared" si="10"/>
        <v>2.4406374821339162E-4</v>
      </c>
      <c r="I27" s="10">
        <f t="shared" si="11"/>
        <v>27.563583468227595</v>
      </c>
      <c r="J27" s="10">
        <f t="shared" si="12"/>
        <v>17.266270587477777</v>
      </c>
      <c r="K27" s="13">
        <f t="shared" si="13"/>
        <v>5.4009417208789067E-4</v>
      </c>
      <c r="L27" s="10">
        <f t="shared" si="14"/>
        <v>60.996075418918018</v>
      </c>
      <c r="M27" s="10">
        <f t="shared" si="15"/>
        <v>7.3900270635499004</v>
      </c>
      <c r="N27" s="13">
        <f t="shared" si="16"/>
        <v>2.3116228419875191E-4</v>
      </c>
      <c r="O27" s="10">
        <f t="shared" si="17"/>
        <v>26.106543728270246</v>
      </c>
      <c r="P27" s="10">
        <f t="shared" si="18"/>
        <v>30.386460800823773</v>
      </c>
      <c r="Q27" s="13">
        <f t="shared" si="19"/>
        <v>9.5049769466745205E-4</v>
      </c>
      <c r="R27" s="10">
        <f t="shared" si="20"/>
        <v>107.34540764496336</v>
      </c>
      <c r="S27" s="10">
        <f t="shared" si="21"/>
        <v>3.61311499955371</v>
      </c>
      <c r="T27" s="13">
        <f t="shared" si="22"/>
        <v>1.130193312131662E-4</v>
      </c>
      <c r="U27" s="10">
        <f t="shared" si="23"/>
        <v>12.763951189890138</v>
      </c>
      <c r="V27" s="10">
        <f t="shared" si="24"/>
        <v>12.697357992905451</v>
      </c>
      <c r="W27" s="13">
        <f t="shared" si="25"/>
        <v>3.9717720269340456E-4</v>
      </c>
      <c r="X27" s="10">
        <f t="shared" si="26"/>
        <v>44.855604563382336</v>
      </c>
      <c r="Y27" s="10">
        <f t="shared" si="27"/>
        <v>27.387122886495398</v>
      </c>
      <c r="Z27" s="13">
        <f t="shared" si="28"/>
        <v>8.5667749652774245E-4</v>
      </c>
      <c r="AA27" s="10">
        <f t="shared" si="29"/>
        <v>96.749729747857117</v>
      </c>
      <c r="AB27" s="10">
        <f t="shared" si="39"/>
        <v>3.61311499955371</v>
      </c>
      <c r="AC27" s="4" t="str">
        <f t="shared" si="31"/>
        <v>OG</v>
      </c>
      <c r="AD27" s="18">
        <f t="shared" si="32"/>
        <v>12.763951189890138</v>
      </c>
      <c r="AE27" s="14">
        <v>0</v>
      </c>
      <c r="AF27" s="14">
        <v>0</v>
      </c>
      <c r="AG27" s="14">
        <v>0</v>
      </c>
      <c r="AH27" s="14">
        <v>0</v>
      </c>
      <c r="AI27" s="14">
        <v>1</v>
      </c>
      <c r="AJ27" s="14">
        <v>0</v>
      </c>
      <c r="AK27" s="14">
        <v>0</v>
      </c>
      <c r="AL27" s="57">
        <f t="shared" si="40"/>
        <v>1</v>
      </c>
      <c r="AM27" s="12">
        <f t="shared" si="41"/>
        <v>0</v>
      </c>
      <c r="AN27" s="12">
        <f t="shared" si="42"/>
        <v>0</v>
      </c>
      <c r="AO27" s="12">
        <f t="shared" si="43"/>
        <v>0</v>
      </c>
      <c r="AP27" s="12">
        <f t="shared" si="44"/>
        <v>0</v>
      </c>
      <c r="AQ27" s="12">
        <f t="shared" si="45"/>
        <v>112936</v>
      </c>
      <c r="AR27" s="12">
        <f t="shared" si="46"/>
        <v>0</v>
      </c>
      <c r="AS27" s="12">
        <f t="shared" si="47"/>
        <v>0</v>
      </c>
      <c r="AT27" s="12">
        <f t="shared" si="48"/>
        <v>0</v>
      </c>
      <c r="AU27" s="12">
        <f t="shared" si="49"/>
        <v>0</v>
      </c>
      <c r="AV27" s="12">
        <f t="shared" si="50"/>
        <v>0</v>
      </c>
      <c r="AW27" s="12">
        <f t="shared" si="51"/>
        <v>0</v>
      </c>
      <c r="AX27" s="12">
        <f t="shared" si="52"/>
        <v>12.763951189890138</v>
      </c>
      <c r="AY27" s="12">
        <f t="shared" si="53"/>
        <v>0</v>
      </c>
      <c r="AZ27" s="12">
        <f t="shared" si="54"/>
        <v>0</v>
      </c>
    </row>
    <row r="28" spans="1:52" x14ac:dyDescent="0.2">
      <c r="A28" s="19">
        <v>23</v>
      </c>
      <c r="B28" s="9">
        <v>32.07</v>
      </c>
      <c r="C28" s="9">
        <v>81.09</v>
      </c>
      <c r="D28" s="20">
        <v>37675</v>
      </c>
      <c r="E28" s="20">
        <v>192461</v>
      </c>
      <c r="F28" s="4">
        <f t="shared" si="8"/>
        <v>221331</v>
      </c>
      <c r="G28" s="10">
        <f t="shared" si="9"/>
        <v>13.567755894030524</v>
      </c>
      <c r="H28" s="13">
        <f t="shared" si="10"/>
        <v>3.6012623474533575E-4</v>
      </c>
      <c r="I28" s="10">
        <f t="shared" si="11"/>
        <v>79.707099662419907</v>
      </c>
      <c r="J28" s="10">
        <f t="shared" si="12"/>
        <v>11.207609022445423</v>
      </c>
      <c r="K28" s="13">
        <f t="shared" si="13"/>
        <v>2.9748132773577764E-4</v>
      </c>
      <c r="L28" s="10">
        <f t="shared" si="14"/>
        <v>65.841839749087399</v>
      </c>
      <c r="M28" s="10">
        <f t="shared" si="15"/>
        <v>14.4656316834074</v>
      </c>
      <c r="N28" s="13">
        <f t="shared" si="16"/>
        <v>3.8395837248592969E-4</v>
      </c>
      <c r="O28" s="10">
        <f t="shared" si="17"/>
        <v>84.98189054068331</v>
      </c>
      <c r="P28" s="10">
        <f t="shared" si="18"/>
        <v>37.208542030023153</v>
      </c>
      <c r="Q28" s="13">
        <f t="shared" si="19"/>
        <v>9.8761889927068765E-4</v>
      </c>
      <c r="R28" s="10">
        <f t="shared" si="20"/>
        <v>218.59067859448058</v>
      </c>
      <c r="S28" s="10">
        <f t="shared" si="21"/>
        <v>4.420180991769457</v>
      </c>
      <c r="T28" s="13">
        <f t="shared" si="22"/>
        <v>1.1732398120157816E-4</v>
      </c>
      <c r="U28" s="10">
        <f t="shared" si="23"/>
        <v>25.967434083326495</v>
      </c>
      <c r="V28" s="10">
        <f t="shared" si="24"/>
        <v>17.12226912532331</v>
      </c>
      <c r="W28" s="13">
        <f t="shared" si="25"/>
        <v>4.5447296948436126E-4</v>
      </c>
      <c r="X28" s="10">
        <f t="shared" si="26"/>
        <v>100.58895680894317</v>
      </c>
      <c r="Y28" s="10">
        <f t="shared" si="27"/>
        <v>34.138531017019467</v>
      </c>
      <c r="Z28" s="13">
        <f t="shared" si="28"/>
        <v>9.0613221013986637E-4</v>
      </c>
      <c r="AA28" s="10">
        <f t="shared" si="29"/>
        <v>200.55514820246677</v>
      </c>
      <c r="AB28" s="10">
        <f t="shared" si="39"/>
        <v>4.420180991769457</v>
      </c>
      <c r="AC28" s="4" t="str">
        <f t="shared" si="31"/>
        <v>OG</v>
      </c>
      <c r="AD28" s="18">
        <f t="shared" si="32"/>
        <v>25.967434083326495</v>
      </c>
      <c r="AE28" s="14">
        <v>0</v>
      </c>
      <c r="AF28" s="14">
        <v>1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57">
        <f t="shared" si="40"/>
        <v>1</v>
      </c>
      <c r="AM28" s="12">
        <f t="shared" si="41"/>
        <v>0</v>
      </c>
      <c r="AN28" s="12">
        <f t="shared" si="42"/>
        <v>221331</v>
      </c>
      <c r="AO28" s="12">
        <f t="shared" si="43"/>
        <v>0</v>
      </c>
      <c r="AP28" s="12">
        <f t="shared" si="44"/>
        <v>0</v>
      </c>
      <c r="AQ28" s="12">
        <f t="shared" si="45"/>
        <v>0</v>
      </c>
      <c r="AR28" s="12">
        <f t="shared" si="46"/>
        <v>0</v>
      </c>
      <c r="AS28" s="12">
        <f t="shared" si="47"/>
        <v>0</v>
      </c>
      <c r="AT28" s="12">
        <f t="shared" si="48"/>
        <v>0</v>
      </c>
      <c r="AU28" s="12">
        <f t="shared" si="49"/>
        <v>65.841839749087399</v>
      </c>
      <c r="AV28" s="12">
        <f t="shared" si="50"/>
        <v>0</v>
      </c>
      <c r="AW28" s="12">
        <f t="shared" si="51"/>
        <v>0</v>
      </c>
      <c r="AX28" s="12">
        <f t="shared" si="52"/>
        <v>0</v>
      </c>
      <c r="AY28" s="12">
        <f t="shared" si="53"/>
        <v>0</v>
      </c>
      <c r="AZ28" s="12">
        <f t="shared" si="54"/>
        <v>0</v>
      </c>
    </row>
    <row r="29" spans="1:52" x14ac:dyDescent="0.2">
      <c r="A29" s="19">
        <v>24</v>
      </c>
      <c r="B29" s="9">
        <v>32.21</v>
      </c>
      <c r="C29" s="9">
        <v>110.97</v>
      </c>
      <c r="D29" s="20">
        <v>47351</v>
      </c>
      <c r="E29" s="20">
        <v>516512</v>
      </c>
      <c r="F29" s="4">
        <f t="shared" si="8"/>
        <v>593989</v>
      </c>
      <c r="G29" s="10">
        <f t="shared" si="9"/>
        <v>17.050665676154697</v>
      </c>
      <c r="H29" s="13">
        <f t="shared" si="10"/>
        <v>3.6009093105012982E-4</v>
      </c>
      <c r="I29" s="10">
        <f t="shared" si="11"/>
        <v>213.89005204353555</v>
      </c>
      <c r="J29" s="10">
        <f t="shared" si="12"/>
        <v>37.943543587809508</v>
      </c>
      <c r="K29" s="13">
        <f t="shared" si="13"/>
        <v>8.0132507418659597E-4</v>
      </c>
      <c r="L29" s="10">
        <f t="shared" si="14"/>
        <v>475.97827949102196</v>
      </c>
      <c r="M29" s="10">
        <f t="shared" si="15"/>
        <v>15.791215912652193</v>
      </c>
      <c r="N29" s="13">
        <f t="shared" si="16"/>
        <v>3.3349276493954076E-4</v>
      </c>
      <c r="O29" s="10">
        <f t="shared" si="17"/>
        <v>198.09103395367288</v>
      </c>
      <c r="P29" s="10">
        <f t="shared" si="18"/>
        <v>7.4897262967347489</v>
      </c>
      <c r="Q29" s="13">
        <f t="shared" si="19"/>
        <v>1.5817461715137481E-4</v>
      </c>
      <c r="R29" s="10">
        <f t="shared" si="20"/>
        <v>93.953982667127974</v>
      </c>
      <c r="S29" s="10">
        <f t="shared" si="21"/>
        <v>26.464315596667142</v>
      </c>
      <c r="T29" s="13">
        <f t="shared" si="22"/>
        <v>5.5889665681120018E-4</v>
      </c>
      <c r="U29" s="10">
        <f t="shared" si="23"/>
        <v>331.97846628262801</v>
      </c>
      <c r="V29" s="10">
        <f t="shared" si="24"/>
        <v>17.295875230817316</v>
      </c>
      <c r="W29" s="13">
        <f t="shared" si="25"/>
        <v>3.6526948175999061E-4</v>
      </c>
      <c r="X29" s="10">
        <f t="shared" si="26"/>
        <v>216.96605420113505</v>
      </c>
      <c r="Y29" s="10">
        <f t="shared" si="27"/>
        <v>4.886604137844607</v>
      </c>
      <c r="Z29" s="13">
        <f t="shared" si="28"/>
        <v>1.0319959742866269E-4</v>
      </c>
      <c r="AA29" s="10">
        <f t="shared" si="29"/>
        <v>61.299425677053925</v>
      </c>
      <c r="AB29" s="10">
        <f t="shared" si="39"/>
        <v>4.886604137844607</v>
      </c>
      <c r="AC29" s="4" t="str">
        <f t="shared" si="31"/>
        <v>OL</v>
      </c>
      <c r="AD29" s="18">
        <f t="shared" si="32"/>
        <v>61.299425677053925</v>
      </c>
      <c r="AE29" s="14">
        <v>0</v>
      </c>
      <c r="AF29" s="14">
        <v>0</v>
      </c>
      <c r="AG29" s="14">
        <v>1</v>
      </c>
      <c r="AH29" s="14">
        <v>0</v>
      </c>
      <c r="AI29" s="14">
        <v>0</v>
      </c>
      <c r="AJ29" s="14">
        <v>0</v>
      </c>
      <c r="AK29" s="14">
        <v>0</v>
      </c>
      <c r="AL29" s="57">
        <f t="shared" si="40"/>
        <v>1</v>
      </c>
      <c r="AM29" s="12">
        <f t="shared" si="41"/>
        <v>0</v>
      </c>
      <c r="AN29" s="12">
        <f t="shared" si="42"/>
        <v>0</v>
      </c>
      <c r="AO29" s="12">
        <f t="shared" si="43"/>
        <v>593989</v>
      </c>
      <c r="AP29" s="12">
        <f t="shared" si="44"/>
        <v>0</v>
      </c>
      <c r="AQ29" s="12">
        <f t="shared" si="45"/>
        <v>0</v>
      </c>
      <c r="AR29" s="12">
        <f t="shared" si="46"/>
        <v>0</v>
      </c>
      <c r="AS29" s="12">
        <f t="shared" si="47"/>
        <v>0</v>
      </c>
      <c r="AT29" s="12">
        <f t="shared" si="48"/>
        <v>0</v>
      </c>
      <c r="AU29" s="12">
        <f t="shared" si="49"/>
        <v>0</v>
      </c>
      <c r="AV29" s="12">
        <f t="shared" si="50"/>
        <v>198.09103395367288</v>
      </c>
      <c r="AW29" s="12">
        <f t="shared" si="51"/>
        <v>0</v>
      </c>
      <c r="AX29" s="12">
        <f t="shared" si="52"/>
        <v>0</v>
      </c>
      <c r="AY29" s="12">
        <f t="shared" si="53"/>
        <v>0</v>
      </c>
      <c r="AZ29" s="12">
        <f t="shared" si="54"/>
        <v>0</v>
      </c>
    </row>
    <row r="30" spans="1:52" x14ac:dyDescent="0.2">
      <c r="A30" s="19">
        <v>25</v>
      </c>
      <c r="B30" s="9">
        <v>32.29</v>
      </c>
      <c r="C30" s="9">
        <v>90.18</v>
      </c>
      <c r="D30" s="20">
        <v>31838</v>
      </c>
      <c r="E30" s="20">
        <v>55866</v>
      </c>
      <c r="F30" s="4">
        <f t="shared" si="8"/>
        <v>64246</v>
      </c>
      <c r="G30" s="10">
        <f t="shared" si="9"/>
        <v>5.1369348837609383</v>
      </c>
      <c r="H30" s="13">
        <f t="shared" si="10"/>
        <v>1.6134602939132288E-4</v>
      </c>
      <c r="I30" s="10">
        <f t="shared" si="11"/>
        <v>10.36583700427493</v>
      </c>
      <c r="J30" s="10">
        <f t="shared" si="12"/>
        <v>18.258258405444924</v>
      </c>
      <c r="K30" s="13">
        <f t="shared" si="13"/>
        <v>5.7347378621285645E-4</v>
      </c>
      <c r="L30" s="10">
        <f t="shared" si="14"/>
        <v>36.843396869031174</v>
      </c>
      <c r="M30" s="10">
        <f t="shared" si="15"/>
        <v>5.7738202258123659</v>
      </c>
      <c r="N30" s="13">
        <f t="shared" si="16"/>
        <v>1.813499662608319E-4</v>
      </c>
      <c r="O30" s="10">
        <f t="shared" si="17"/>
        <v>11.651009932393407</v>
      </c>
      <c r="P30" s="10">
        <f t="shared" si="18"/>
        <v>28.120229373175455</v>
      </c>
      <c r="Q30" s="13">
        <f t="shared" si="19"/>
        <v>8.83228512255024E-4</v>
      </c>
      <c r="R30" s="10">
        <f t="shared" si="20"/>
        <v>56.74389899833627</v>
      </c>
      <c r="S30" s="10">
        <f t="shared" si="21"/>
        <v>6.2166309203619301</v>
      </c>
      <c r="T30" s="13">
        <f t="shared" si="22"/>
        <v>1.9525821095426628E-4</v>
      </c>
      <c r="U30" s="10">
        <f t="shared" si="23"/>
        <v>12.544559020967792</v>
      </c>
      <c r="V30" s="10">
        <f t="shared" si="24"/>
        <v>10.148704350802616</v>
      </c>
      <c r="W30" s="13">
        <f t="shared" si="25"/>
        <v>3.1876073719462958E-4</v>
      </c>
      <c r="X30" s="10">
        <f t="shared" si="26"/>
        <v>20.47910232180617</v>
      </c>
      <c r="Y30" s="10">
        <f t="shared" si="27"/>
        <v>25.064987532412616</v>
      </c>
      <c r="Z30" s="13">
        <f t="shared" si="28"/>
        <v>7.872663965202781E-4</v>
      </c>
      <c r="AA30" s="10">
        <f t="shared" si="29"/>
        <v>50.578716910841784</v>
      </c>
      <c r="AB30" s="10">
        <f t="shared" si="39"/>
        <v>5.1369348837609383</v>
      </c>
      <c r="AC30" s="4" t="str">
        <f t="shared" si="31"/>
        <v>DT</v>
      </c>
      <c r="AD30" s="18">
        <f t="shared" si="32"/>
        <v>10.36583700427493</v>
      </c>
      <c r="AE30" s="14">
        <v>0</v>
      </c>
      <c r="AF30" s="14">
        <v>0</v>
      </c>
      <c r="AG30" s="14">
        <v>0</v>
      </c>
      <c r="AH30" s="14">
        <v>0</v>
      </c>
      <c r="AI30" s="14">
        <v>1</v>
      </c>
      <c r="AJ30" s="14">
        <v>0</v>
      </c>
      <c r="AK30" s="14">
        <v>0</v>
      </c>
      <c r="AL30" s="57">
        <f t="shared" si="40"/>
        <v>1</v>
      </c>
      <c r="AM30" s="12">
        <f t="shared" si="41"/>
        <v>0</v>
      </c>
      <c r="AN30" s="12">
        <f t="shared" si="42"/>
        <v>0</v>
      </c>
      <c r="AO30" s="12">
        <f t="shared" si="43"/>
        <v>0</v>
      </c>
      <c r="AP30" s="12">
        <f t="shared" si="44"/>
        <v>0</v>
      </c>
      <c r="AQ30" s="12">
        <f t="shared" si="45"/>
        <v>64246</v>
      </c>
      <c r="AR30" s="12">
        <f t="shared" si="46"/>
        <v>0</v>
      </c>
      <c r="AS30" s="12">
        <f t="shared" si="47"/>
        <v>0</v>
      </c>
      <c r="AT30" s="12">
        <f t="shared" si="48"/>
        <v>0</v>
      </c>
      <c r="AU30" s="12">
        <f t="shared" si="49"/>
        <v>0</v>
      </c>
      <c r="AV30" s="12">
        <f t="shared" si="50"/>
        <v>0</v>
      </c>
      <c r="AW30" s="12">
        <f t="shared" si="51"/>
        <v>0</v>
      </c>
      <c r="AX30" s="12">
        <f t="shared" si="52"/>
        <v>12.544559020967792</v>
      </c>
      <c r="AY30" s="12">
        <f t="shared" si="53"/>
        <v>0</v>
      </c>
      <c r="AZ30" s="12">
        <f t="shared" si="54"/>
        <v>0</v>
      </c>
    </row>
    <row r="31" spans="1:52" x14ac:dyDescent="0.2">
      <c r="A31" s="19">
        <v>26</v>
      </c>
      <c r="B31" s="9">
        <v>32.369999999999997</v>
      </c>
      <c r="C31" s="9">
        <v>86.31</v>
      </c>
      <c r="D31" s="20">
        <v>34854</v>
      </c>
      <c r="E31" s="20">
        <v>80223</v>
      </c>
      <c r="F31" s="4">
        <f t="shared" si="8"/>
        <v>92257</v>
      </c>
      <c r="G31" s="10">
        <f t="shared" si="9"/>
        <v>8.497811482964309</v>
      </c>
      <c r="H31" s="13">
        <f t="shared" si="10"/>
        <v>2.4381165670982695E-4</v>
      </c>
      <c r="I31" s="10">
        <f t="shared" si="11"/>
        <v>22.493332013078504</v>
      </c>
      <c r="J31" s="10">
        <f t="shared" si="12"/>
        <v>14.891625163157986</v>
      </c>
      <c r="K31" s="13">
        <f t="shared" si="13"/>
        <v>4.272572778779476E-4</v>
      </c>
      <c r="L31" s="10">
        <f t="shared" si="14"/>
        <v>39.417474685185809</v>
      </c>
      <c r="M31" s="10">
        <f t="shared" si="15"/>
        <v>9.4284516226154551</v>
      </c>
      <c r="N31" s="13">
        <f t="shared" si="16"/>
        <v>2.7051275671703261E-4</v>
      </c>
      <c r="O31" s="10">
        <f t="shared" si="17"/>
        <v>24.956695396443276</v>
      </c>
      <c r="P31" s="10">
        <f t="shared" si="18"/>
        <v>31.980050031230405</v>
      </c>
      <c r="Q31" s="13">
        <f t="shared" si="19"/>
        <v>9.17543181018833E-4</v>
      </c>
      <c r="R31" s="10">
        <f t="shared" si="20"/>
        <v>84.649781251254481</v>
      </c>
      <c r="S31" s="10">
        <f t="shared" si="21"/>
        <v>3.3588688572196412</v>
      </c>
      <c r="T31" s="13">
        <f t="shared" si="22"/>
        <v>9.6369680875068605E-5</v>
      </c>
      <c r="U31" s="10">
        <f t="shared" si="23"/>
        <v>8.8907776484912038</v>
      </c>
      <c r="V31" s="10">
        <f t="shared" si="24"/>
        <v>12.681975398178315</v>
      </c>
      <c r="W31" s="13">
        <f t="shared" si="25"/>
        <v>3.6385997010897786E-4</v>
      </c>
      <c r="X31" s="10">
        <f t="shared" si="26"/>
        <v>33.568629262343968</v>
      </c>
      <c r="Y31" s="10">
        <f t="shared" si="27"/>
        <v>28.911459665675828</v>
      </c>
      <c r="Z31" s="13">
        <f t="shared" si="28"/>
        <v>8.2950191271233796E-4</v>
      </c>
      <c r="AA31" s="10">
        <f t="shared" si="29"/>
        <v>76.527357961102169</v>
      </c>
      <c r="AB31" s="10">
        <f t="shared" si="39"/>
        <v>3.3588688572196412</v>
      </c>
      <c r="AC31" s="4" t="str">
        <f t="shared" si="31"/>
        <v>OG</v>
      </c>
      <c r="AD31" s="18">
        <f t="shared" si="32"/>
        <v>8.8907776484912038</v>
      </c>
      <c r="AE31" s="14">
        <v>0</v>
      </c>
      <c r="AF31" s="14">
        <v>0</v>
      </c>
      <c r="AG31" s="14">
        <v>0</v>
      </c>
      <c r="AH31" s="14">
        <v>0</v>
      </c>
      <c r="AI31" s="14">
        <v>1</v>
      </c>
      <c r="AJ31" s="14">
        <v>0</v>
      </c>
      <c r="AK31" s="14">
        <v>0</v>
      </c>
      <c r="AL31" s="57">
        <f t="shared" si="40"/>
        <v>1</v>
      </c>
      <c r="AM31" s="12">
        <f t="shared" si="41"/>
        <v>0</v>
      </c>
      <c r="AN31" s="12">
        <f t="shared" si="42"/>
        <v>0</v>
      </c>
      <c r="AO31" s="12">
        <f t="shared" si="43"/>
        <v>0</v>
      </c>
      <c r="AP31" s="12">
        <f t="shared" si="44"/>
        <v>0</v>
      </c>
      <c r="AQ31" s="12">
        <f t="shared" si="45"/>
        <v>92257</v>
      </c>
      <c r="AR31" s="12">
        <f t="shared" si="46"/>
        <v>0</v>
      </c>
      <c r="AS31" s="12">
        <f t="shared" si="47"/>
        <v>0</v>
      </c>
      <c r="AT31" s="12">
        <f t="shared" si="48"/>
        <v>0</v>
      </c>
      <c r="AU31" s="12">
        <f t="shared" si="49"/>
        <v>0</v>
      </c>
      <c r="AV31" s="12">
        <f t="shared" si="50"/>
        <v>0</v>
      </c>
      <c r="AW31" s="12">
        <f t="shared" si="51"/>
        <v>0</v>
      </c>
      <c r="AX31" s="12">
        <f t="shared" si="52"/>
        <v>8.8907776484912038</v>
      </c>
      <c r="AY31" s="12">
        <f t="shared" si="53"/>
        <v>0</v>
      </c>
      <c r="AZ31" s="12">
        <f t="shared" si="54"/>
        <v>0</v>
      </c>
    </row>
    <row r="32" spans="1:52" x14ac:dyDescent="0.2">
      <c r="A32" s="19">
        <v>27</v>
      </c>
      <c r="B32" s="9">
        <v>32.47</v>
      </c>
      <c r="C32" s="9">
        <v>84.98</v>
      </c>
      <c r="D32" s="20">
        <v>39847</v>
      </c>
      <c r="E32" s="20">
        <v>209686</v>
      </c>
      <c r="F32" s="4">
        <f t="shared" si="8"/>
        <v>241139</v>
      </c>
      <c r="G32" s="10">
        <f t="shared" si="9"/>
        <v>9.7181736967395285</v>
      </c>
      <c r="H32" s="13">
        <f t="shared" si="10"/>
        <v>2.4388721100056539E-4</v>
      </c>
      <c r="I32" s="10">
        <f t="shared" si="11"/>
        <v>58.810718173465339</v>
      </c>
      <c r="J32" s="10">
        <f t="shared" si="12"/>
        <v>13.752047120338124</v>
      </c>
      <c r="K32" s="13">
        <f t="shared" si="13"/>
        <v>3.4512126685417032E-4</v>
      </c>
      <c r="L32" s="10">
        <f t="shared" si="14"/>
        <v>83.222197167947769</v>
      </c>
      <c r="M32" s="10">
        <f t="shared" si="15"/>
        <v>10.737606809713233</v>
      </c>
      <c r="N32" s="13">
        <f t="shared" si="16"/>
        <v>2.6947089642164363E-4</v>
      </c>
      <c r="O32" s="10">
        <f t="shared" si="17"/>
        <v>64.979942492218726</v>
      </c>
      <c r="P32" s="10">
        <f t="shared" si="18"/>
        <v>33.303797080813467</v>
      </c>
      <c r="Q32" s="13">
        <f t="shared" si="19"/>
        <v>8.3579183077304357E-4</v>
      </c>
      <c r="R32" s="10">
        <f t="shared" si="20"/>
        <v>201.54200628078095</v>
      </c>
      <c r="S32" s="10">
        <f t="shared" si="21"/>
        <v>3.0379763001050546</v>
      </c>
      <c r="T32" s="13">
        <f t="shared" si="22"/>
        <v>7.6241029440235261E-5</v>
      </c>
      <c r="U32" s="10">
        <f t="shared" si="23"/>
        <v>18.384685598188891</v>
      </c>
      <c r="V32" s="10">
        <f t="shared" si="24"/>
        <v>13.654017723732453</v>
      </c>
      <c r="W32" s="13">
        <f t="shared" si="25"/>
        <v>3.4266112188451964E-4</v>
      </c>
      <c r="X32" s="10">
        <f t="shared" si="26"/>
        <v>82.628960270111179</v>
      </c>
      <c r="Y32" s="10">
        <f t="shared" si="27"/>
        <v>30.229158109348663</v>
      </c>
      <c r="Z32" s="13">
        <f t="shared" si="28"/>
        <v>7.5863071521943093E-4</v>
      </c>
      <c r="AA32" s="10">
        <f t="shared" si="29"/>
        <v>182.93545203729835</v>
      </c>
      <c r="AB32" s="10">
        <f t="shared" si="39"/>
        <v>3.0379763001050546</v>
      </c>
      <c r="AC32" s="4" t="str">
        <f t="shared" si="31"/>
        <v>OG</v>
      </c>
      <c r="AD32" s="18">
        <f t="shared" si="32"/>
        <v>18.384685598188891</v>
      </c>
      <c r="AE32" s="14">
        <v>0</v>
      </c>
      <c r="AF32" s="14">
        <v>0</v>
      </c>
      <c r="AG32" s="14">
        <v>0</v>
      </c>
      <c r="AH32" s="14">
        <v>0</v>
      </c>
      <c r="AI32" s="14">
        <v>1</v>
      </c>
      <c r="AJ32" s="14">
        <v>0</v>
      </c>
      <c r="AK32" s="14">
        <v>0</v>
      </c>
      <c r="AL32" s="57">
        <f t="shared" si="40"/>
        <v>1</v>
      </c>
      <c r="AM32" s="12">
        <f t="shared" si="41"/>
        <v>0</v>
      </c>
      <c r="AN32" s="12">
        <f t="shared" si="42"/>
        <v>0</v>
      </c>
      <c r="AO32" s="12">
        <f t="shared" si="43"/>
        <v>0</v>
      </c>
      <c r="AP32" s="12">
        <f t="shared" si="44"/>
        <v>0</v>
      </c>
      <c r="AQ32" s="12">
        <f t="shared" si="45"/>
        <v>241139</v>
      </c>
      <c r="AR32" s="12">
        <f t="shared" si="46"/>
        <v>0</v>
      </c>
      <c r="AS32" s="12">
        <f t="shared" si="47"/>
        <v>0</v>
      </c>
      <c r="AT32" s="12">
        <f t="shared" si="48"/>
        <v>0</v>
      </c>
      <c r="AU32" s="12">
        <f t="shared" si="49"/>
        <v>0</v>
      </c>
      <c r="AV32" s="12">
        <f t="shared" si="50"/>
        <v>0</v>
      </c>
      <c r="AW32" s="12">
        <f t="shared" si="51"/>
        <v>0</v>
      </c>
      <c r="AX32" s="12">
        <f t="shared" si="52"/>
        <v>18.384685598188891</v>
      </c>
      <c r="AY32" s="12">
        <f t="shared" si="53"/>
        <v>0</v>
      </c>
      <c r="AZ32" s="12">
        <f t="shared" si="54"/>
        <v>0</v>
      </c>
    </row>
    <row r="33" spans="1:52" x14ac:dyDescent="0.2">
      <c r="A33" s="19">
        <v>28</v>
      </c>
      <c r="B33" s="9">
        <v>32.5</v>
      </c>
      <c r="C33" s="9">
        <v>93.75</v>
      </c>
      <c r="D33" s="20">
        <v>43527</v>
      </c>
      <c r="E33" s="20">
        <v>313596</v>
      </c>
      <c r="F33" s="4">
        <f t="shared" si="8"/>
        <v>360636</v>
      </c>
      <c r="G33" s="10">
        <f t="shared" si="9"/>
        <v>2.9887957441083222</v>
      </c>
      <c r="H33" s="13">
        <f t="shared" si="10"/>
        <v>6.8665328281487857E-5</v>
      </c>
      <c r="I33" s="10">
        <f t="shared" si="11"/>
        <v>24.763189330122653</v>
      </c>
      <c r="J33" s="10">
        <f t="shared" si="12"/>
        <v>21.403854793003994</v>
      </c>
      <c r="K33" s="13">
        <f t="shared" si="13"/>
        <v>4.9173742258837034E-4</v>
      </c>
      <c r="L33" s="10">
        <f t="shared" si="14"/>
        <v>177.33821713257953</v>
      </c>
      <c r="M33" s="10">
        <f t="shared" si="15"/>
        <v>3.1830802691732432</v>
      </c>
      <c r="N33" s="13">
        <f t="shared" si="16"/>
        <v>7.3128868729139225E-5</v>
      </c>
      <c r="O33" s="10">
        <f t="shared" si="17"/>
        <v>26.372902703001852</v>
      </c>
      <c r="P33" s="10">
        <f t="shared" si="18"/>
        <v>24.54406038128166</v>
      </c>
      <c r="Q33" s="13">
        <f t="shared" si="19"/>
        <v>5.6388127785700045E-4</v>
      </c>
      <c r="R33" s="10">
        <f t="shared" si="20"/>
        <v>203.3558885212372</v>
      </c>
      <c r="S33" s="10">
        <f t="shared" si="21"/>
        <v>9.5975257228100155</v>
      </c>
      <c r="T33" s="13">
        <f t="shared" si="22"/>
        <v>2.2049591570312714E-4</v>
      </c>
      <c r="U33" s="10">
        <f t="shared" si="23"/>
        <v>79.518765055512958</v>
      </c>
      <c r="V33" s="10">
        <f t="shared" si="24"/>
        <v>8.4552941994941833</v>
      </c>
      <c r="W33" s="13">
        <f t="shared" si="25"/>
        <v>1.9425400784557132E-4</v>
      </c>
      <c r="X33" s="10">
        <f t="shared" si="26"/>
        <v>70.05498837339546</v>
      </c>
      <c r="Y33" s="10">
        <f t="shared" si="27"/>
        <v>21.492347475322472</v>
      </c>
      <c r="Z33" s="13">
        <f t="shared" si="28"/>
        <v>4.9377047522968442E-4</v>
      </c>
      <c r="AA33" s="10">
        <f t="shared" si="29"/>
        <v>178.07140910493246</v>
      </c>
      <c r="AB33" s="10">
        <f t="shared" si="39"/>
        <v>2.9887957441083222</v>
      </c>
      <c r="AC33" s="4" t="str">
        <f t="shared" si="31"/>
        <v>DT</v>
      </c>
      <c r="AD33" s="18">
        <f t="shared" si="32"/>
        <v>24.763189330122653</v>
      </c>
      <c r="AE33" s="14">
        <v>0</v>
      </c>
      <c r="AF33" s="14">
        <v>0</v>
      </c>
      <c r="AG33" s="14">
        <v>0</v>
      </c>
      <c r="AH33" s="14">
        <v>0</v>
      </c>
      <c r="AI33" s="14">
        <v>1</v>
      </c>
      <c r="AJ33" s="14">
        <v>0</v>
      </c>
      <c r="AK33" s="14">
        <v>0</v>
      </c>
      <c r="AL33" s="57">
        <f t="shared" si="40"/>
        <v>1</v>
      </c>
      <c r="AM33" s="12">
        <f t="shared" si="41"/>
        <v>0</v>
      </c>
      <c r="AN33" s="12">
        <f t="shared" si="42"/>
        <v>0</v>
      </c>
      <c r="AO33" s="12">
        <f t="shared" si="43"/>
        <v>0</v>
      </c>
      <c r="AP33" s="12">
        <f t="shared" si="44"/>
        <v>0</v>
      </c>
      <c r="AQ33" s="12">
        <f t="shared" si="45"/>
        <v>360636</v>
      </c>
      <c r="AR33" s="12">
        <f t="shared" si="46"/>
        <v>0</v>
      </c>
      <c r="AS33" s="12">
        <f t="shared" si="47"/>
        <v>0</v>
      </c>
      <c r="AT33" s="12">
        <f t="shared" si="48"/>
        <v>0</v>
      </c>
      <c r="AU33" s="12">
        <f t="shared" si="49"/>
        <v>0</v>
      </c>
      <c r="AV33" s="12">
        <f t="shared" si="50"/>
        <v>0</v>
      </c>
      <c r="AW33" s="12">
        <f t="shared" si="51"/>
        <v>0</v>
      </c>
      <c r="AX33" s="12">
        <f t="shared" si="52"/>
        <v>79.518765055512958</v>
      </c>
      <c r="AY33" s="12">
        <f t="shared" si="53"/>
        <v>0</v>
      </c>
      <c r="AZ33" s="12">
        <f t="shared" si="54"/>
        <v>0</v>
      </c>
    </row>
    <row r="34" spans="1:52" x14ac:dyDescent="0.2">
      <c r="A34" s="19">
        <v>29</v>
      </c>
      <c r="B34" s="9">
        <v>32.78</v>
      </c>
      <c r="C34" s="9">
        <v>79.94</v>
      </c>
      <c r="D34" s="20">
        <v>39639</v>
      </c>
      <c r="E34" s="20">
        <v>221277</v>
      </c>
      <c r="F34" s="4">
        <f t="shared" si="8"/>
        <v>254469</v>
      </c>
      <c r="G34" s="10">
        <f t="shared" si="9"/>
        <v>14.537296860145638</v>
      </c>
      <c r="H34" s="13">
        <f t="shared" si="10"/>
        <v>3.6674227049485702E-4</v>
      </c>
      <c r="I34" s="10">
        <f t="shared" si="11"/>
        <v>93.324538830555767</v>
      </c>
      <c r="J34" s="10">
        <f t="shared" si="12"/>
        <v>9.9400452715266834</v>
      </c>
      <c r="K34" s="13">
        <f t="shared" si="13"/>
        <v>2.5076427940984091E-4</v>
      </c>
      <c r="L34" s="10">
        <f t="shared" si="14"/>
        <v>63.811735417142806</v>
      </c>
      <c r="M34" s="10">
        <f t="shared" si="15"/>
        <v>15.722763751961683</v>
      </c>
      <c r="N34" s="13">
        <f t="shared" si="16"/>
        <v>3.9664884966728937E-4</v>
      </c>
      <c r="O34" s="10">
        <f t="shared" si="17"/>
        <v>100.93483612598546</v>
      </c>
      <c r="P34" s="10">
        <f t="shared" si="18"/>
        <v>38.3284776634815</v>
      </c>
      <c r="Q34" s="13">
        <f t="shared" si="19"/>
        <v>9.6693856211008101E-4</v>
      </c>
      <c r="R34" s="10">
        <f t="shared" si="20"/>
        <v>246.0558889615902</v>
      </c>
      <c r="S34" s="10">
        <f t="shared" si="21"/>
        <v>5.7682753054964433</v>
      </c>
      <c r="T34" s="13">
        <f t="shared" si="22"/>
        <v>1.4552020246465458E-4</v>
      </c>
      <c r="U34" s="10">
        <f t="shared" si="23"/>
        <v>37.030380400978189</v>
      </c>
      <c r="V34" s="10">
        <f t="shared" si="24"/>
        <v>17.799227511327565</v>
      </c>
      <c r="W34" s="13">
        <f t="shared" si="25"/>
        <v>4.4903321252623841E-4</v>
      </c>
      <c r="X34" s="10">
        <f t="shared" si="26"/>
        <v>114.26503255833936</v>
      </c>
      <c r="Y34" s="10">
        <f t="shared" si="27"/>
        <v>35.237373625172467</v>
      </c>
      <c r="Z34" s="13">
        <f t="shared" si="28"/>
        <v>8.8895717917133294E-4</v>
      </c>
      <c r="AA34" s="10">
        <f t="shared" si="29"/>
        <v>226.21204442654991</v>
      </c>
      <c r="AB34" s="10">
        <f t="shared" si="39"/>
        <v>5.7682753054964433</v>
      </c>
      <c r="AC34" s="4" t="str">
        <f t="shared" si="31"/>
        <v>OG</v>
      </c>
      <c r="AD34" s="18">
        <f t="shared" si="32"/>
        <v>37.030380400978189</v>
      </c>
      <c r="AE34" s="14">
        <v>0</v>
      </c>
      <c r="AF34" s="14">
        <v>1</v>
      </c>
      <c r="AG34" s="14">
        <v>0</v>
      </c>
      <c r="AH34" s="14">
        <v>0</v>
      </c>
      <c r="AI34" s="14">
        <v>0</v>
      </c>
      <c r="AJ34" s="14">
        <v>0</v>
      </c>
      <c r="AK34" s="14">
        <v>0</v>
      </c>
      <c r="AL34" s="57">
        <f t="shared" si="40"/>
        <v>1</v>
      </c>
      <c r="AM34" s="12">
        <f t="shared" si="41"/>
        <v>0</v>
      </c>
      <c r="AN34" s="12">
        <f t="shared" si="42"/>
        <v>254469</v>
      </c>
      <c r="AO34" s="12">
        <f t="shared" si="43"/>
        <v>0</v>
      </c>
      <c r="AP34" s="12">
        <f t="shared" si="44"/>
        <v>0</v>
      </c>
      <c r="AQ34" s="12">
        <f t="shared" si="45"/>
        <v>0</v>
      </c>
      <c r="AR34" s="12">
        <f t="shared" si="46"/>
        <v>0</v>
      </c>
      <c r="AS34" s="12">
        <f t="shared" si="47"/>
        <v>0</v>
      </c>
      <c r="AT34" s="12">
        <f t="shared" si="48"/>
        <v>0</v>
      </c>
      <c r="AU34" s="12">
        <f t="shared" si="49"/>
        <v>63.811735417142806</v>
      </c>
      <c r="AV34" s="12">
        <f t="shared" si="50"/>
        <v>0</v>
      </c>
      <c r="AW34" s="12">
        <f t="shared" si="51"/>
        <v>0</v>
      </c>
      <c r="AX34" s="12">
        <f t="shared" si="52"/>
        <v>0</v>
      </c>
      <c r="AY34" s="12">
        <f t="shared" si="53"/>
        <v>0</v>
      </c>
      <c r="AZ34" s="12">
        <f t="shared" si="54"/>
        <v>0</v>
      </c>
    </row>
    <row r="35" spans="1:52" x14ac:dyDescent="0.2">
      <c r="A35" s="19">
        <v>30</v>
      </c>
      <c r="B35" s="9">
        <v>33.11</v>
      </c>
      <c r="C35" s="9">
        <v>117.07</v>
      </c>
      <c r="D35" s="20">
        <v>41751</v>
      </c>
      <c r="E35" s="20">
        <v>276045</v>
      </c>
      <c r="F35" s="4">
        <f t="shared" si="8"/>
        <v>317452</v>
      </c>
      <c r="G35" s="10">
        <f t="shared" si="9"/>
        <v>22.95955574483094</v>
      </c>
      <c r="H35" s="13">
        <f t="shared" si="10"/>
        <v>5.4991630727002801E-4</v>
      </c>
      <c r="I35" s="10">
        <f t="shared" si="11"/>
        <v>174.57203157548494</v>
      </c>
      <c r="J35" s="10">
        <f t="shared" si="12"/>
        <v>43.742365048085816</v>
      </c>
      <c r="K35" s="13">
        <f t="shared" si="13"/>
        <v>1.0476962239966902E-3</v>
      </c>
      <c r="L35" s="10">
        <f t="shared" si="14"/>
        <v>332.59326170019727</v>
      </c>
      <c r="M35" s="10">
        <f t="shared" si="15"/>
        <v>21.957060367908987</v>
      </c>
      <c r="N35" s="13">
        <f t="shared" si="16"/>
        <v>5.2590501707525539E-4</v>
      </c>
      <c r="O35" s="10">
        <f t="shared" si="17"/>
        <v>166.94959948057397</v>
      </c>
      <c r="P35" s="10">
        <f t="shared" si="18"/>
        <v>1.4601369798755237</v>
      </c>
      <c r="Q35" s="13">
        <f t="shared" si="19"/>
        <v>3.4972503170595288E-5</v>
      </c>
      <c r="R35" s="10">
        <f t="shared" si="20"/>
        <v>11.102091076511815</v>
      </c>
      <c r="S35" s="10">
        <f t="shared" si="21"/>
        <v>32.625940599467768</v>
      </c>
      <c r="T35" s="13">
        <f t="shared" si="22"/>
        <v>7.8144093792885839E-4</v>
      </c>
      <c r="U35" s="10">
        <f t="shared" si="23"/>
        <v>248.06998862739195</v>
      </c>
      <c r="V35" s="10">
        <f t="shared" si="24"/>
        <v>22.492160856618462</v>
      </c>
      <c r="W35" s="13">
        <f t="shared" si="25"/>
        <v>5.3872148826659147E-4</v>
      </c>
      <c r="X35" s="10">
        <f t="shared" si="26"/>
        <v>171.018213893206</v>
      </c>
      <c r="Y35" s="10">
        <f t="shared" si="27"/>
        <v>2.5738881094561892</v>
      </c>
      <c r="Z35" s="13">
        <f t="shared" si="28"/>
        <v>6.1648537986064744E-5</v>
      </c>
      <c r="AA35" s="10">
        <f t="shared" si="29"/>
        <v>19.570451680752225</v>
      </c>
      <c r="AB35" s="10">
        <f t="shared" si="39"/>
        <v>1.4601369798755237</v>
      </c>
      <c r="AC35" s="4" t="str">
        <f t="shared" si="31"/>
        <v>LA</v>
      </c>
      <c r="AD35" s="18">
        <f t="shared" si="32"/>
        <v>11.102091076511815</v>
      </c>
      <c r="AE35" s="14">
        <v>0</v>
      </c>
      <c r="AF35" s="14">
        <v>0</v>
      </c>
      <c r="AG35" s="14">
        <v>0</v>
      </c>
      <c r="AH35" s="14">
        <v>1</v>
      </c>
      <c r="AI35" s="14">
        <v>0</v>
      </c>
      <c r="AJ35" s="14">
        <v>0</v>
      </c>
      <c r="AK35" s="14">
        <v>0</v>
      </c>
      <c r="AL35" s="57">
        <f t="shared" si="40"/>
        <v>1</v>
      </c>
      <c r="AM35" s="12">
        <f t="shared" si="41"/>
        <v>0</v>
      </c>
      <c r="AN35" s="12">
        <f t="shared" si="42"/>
        <v>0</v>
      </c>
      <c r="AO35" s="12">
        <f t="shared" si="43"/>
        <v>0</v>
      </c>
      <c r="AP35" s="12">
        <f t="shared" si="44"/>
        <v>317452</v>
      </c>
      <c r="AQ35" s="12">
        <f t="shared" si="45"/>
        <v>0</v>
      </c>
      <c r="AR35" s="12">
        <f t="shared" si="46"/>
        <v>0</v>
      </c>
      <c r="AS35" s="12">
        <f t="shared" si="47"/>
        <v>0</v>
      </c>
      <c r="AT35" s="12">
        <f t="shared" si="48"/>
        <v>0</v>
      </c>
      <c r="AU35" s="12">
        <f t="shared" si="49"/>
        <v>0</v>
      </c>
      <c r="AV35" s="12">
        <f t="shared" si="50"/>
        <v>0</v>
      </c>
      <c r="AW35" s="12">
        <f t="shared" si="51"/>
        <v>11.102091076511815</v>
      </c>
      <c r="AX35" s="12">
        <f t="shared" si="52"/>
        <v>0</v>
      </c>
      <c r="AY35" s="12">
        <f t="shared" si="53"/>
        <v>0</v>
      </c>
      <c r="AZ35" s="12">
        <f t="shared" si="54"/>
        <v>0</v>
      </c>
    </row>
    <row r="36" spans="1:52" x14ac:dyDescent="0.2">
      <c r="A36" s="19">
        <v>31</v>
      </c>
      <c r="B36" s="9">
        <v>33.159999999999997</v>
      </c>
      <c r="C36" s="9">
        <v>117.33</v>
      </c>
      <c r="D36" s="20">
        <v>35396</v>
      </c>
      <c r="E36" s="20">
        <v>112933</v>
      </c>
      <c r="F36" s="4">
        <f t="shared" si="8"/>
        <v>129873</v>
      </c>
      <c r="G36" s="10">
        <f t="shared" si="9"/>
        <v>23.213231140881696</v>
      </c>
      <c r="H36" s="13">
        <f t="shared" si="10"/>
        <v>6.5581509608096103E-4</v>
      </c>
      <c r="I36" s="10">
        <f t="shared" si="11"/>
        <v>85.172673973322645</v>
      </c>
      <c r="J36" s="10">
        <f t="shared" si="12"/>
        <v>43.989737439543781</v>
      </c>
      <c r="K36" s="13">
        <f t="shared" si="13"/>
        <v>1.242788378334947E-3</v>
      </c>
      <c r="L36" s="10">
        <f t="shared" si="14"/>
        <v>161.40465505949459</v>
      </c>
      <c r="M36" s="10">
        <f t="shared" si="15"/>
        <v>22.221647103668975</v>
      </c>
      <c r="N36" s="13">
        <f t="shared" si="16"/>
        <v>6.2780108214682384E-4</v>
      </c>
      <c r="O36" s="10">
        <f t="shared" si="17"/>
        <v>81.534409941654445</v>
      </c>
      <c r="P36" s="10">
        <f t="shared" si="18"/>
        <v>1.2257650672131291</v>
      </c>
      <c r="Q36" s="13">
        <f t="shared" si="19"/>
        <v>3.4630044841595916E-5</v>
      </c>
      <c r="R36" s="10">
        <f t="shared" si="20"/>
        <v>4.4975078137125868</v>
      </c>
      <c r="S36" s="10">
        <f t="shared" si="21"/>
        <v>32.889914867630765</v>
      </c>
      <c r="T36" s="13">
        <f t="shared" si="22"/>
        <v>9.2919863452454413E-4</v>
      </c>
      <c r="U36" s="10">
        <f t="shared" si="23"/>
        <v>120.67781426160612</v>
      </c>
      <c r="V36" s="10">
        <f t="shared" si="24"/>
        <v>22.720563373296883</v>
      </c>
      <c r="W36" s="13">
        <f t="shared" si="25"/>
        <v>6.4189635476598718E-4</v>
      </c>
      <c r="X36" s="10">
        <f t="shared" si="26"/>
        <v>83.365005282523057</v>
      </c>
      <c r="Y36" s="10">
        <f t="shared" si="27"/>
        <v>2.7460881267723329</v>
      </c>
      <c r="Z36" s="13">
        <f t="shared" si="28"/>
        <v>7.7581877239584496E-5</v>
      </c>
      <c r="AA36" s="10">
        <f t="shared" si="29"/>
        <v>10.075791142736557</v>
      </c>
      <c r="AB36" s="10">
        <f t="shared" si="39"/>
        <v>1.2257650672131291</v>
      </c>
      <c r="AC36" s="4" t="str">
        <f t="shared" si="31"/>
        <v>LA</v>
      </c>
      <c r="AD36" s="18">
        <f t="shared" si="32"/>
        <v>4.4975078137125868</v>
      </c>
      <c r="AE36" s="14">
        <v>0</v>
      </c>
      <c r="AF36" s="14">
        <v>0</v>
      </c>
      <c r="AG36" s="14">
        <v>0</v>
      </c>
      <c r="AH36" s="14">
        <v>1</v>
      </c>
      <c r="AI36" s="14">
        <v>0</v>
      </c>
      <c r="AJ36" s="14">
        <v>0</v>
      </c>
      <c r="AK36" s="14">
        <v>0</v>
      </c>
      <c r="AL36" s="57">
        <f t="shared" si="40"/>
        <v>1</v>
      </c>
      <c r="AM36" s="12">
        <f t="shared" si="41"/>
        <v>0</v>
      </c>
      <c r="AN36" s="12">
        <f t="shared" si="42"/>
        <v>0</v>
      </c>
      <c r="AO36" s="12">
        <f t="shared" si="43"/>
        <v>0</v>
      </c>
      <c r="AP36" s="12">
        <f t="shared" si="44"/>
        <v>129873</v>
      </c>
      <c r="AQ36" s="12">
        <f t="shared" si="45"/>
        <v>0</v>
      </c>
      <c r="AR36" s="12">
        <f t="shared" si="46"/>
        <v>0</v>
      </c>
      <c r="AS36" s="12">
        <f t="shared" si="47"/>
        <v>0</v>
      </c>
      <c r="AT36" s="12">
        <f t="shared" si="48"/>
        <v>0</v>
      </c>
      <c r="AU36" s="12">
        <f t="shared" si="49"/>
        <v>0</v>
      </c>
      <c r="AV36" s="12">
        <f t="shared" si="50"/>
        <v>0</v>
      </c>
      <c r="AW36" s="12">
        <f t="shared" si="51"/>
        <v>4.4975078137125868</v>
      </c>
      <c r="AX36" s="12">
        <f t="shared" si="52"/>
        <v>0</v>
      </c>
      <c r="AY36" s="12">
        <f t="shared" si="53"/>
        <v>0</v>
      </c>
      <c r="AZ36" s="12">
        <f t="shared" si="54"/>
        <v>0</v>
      </c>
    </row>
    <row r="37" spans="1:52" x14ac:dyDescent="0.2">
      <c r="A37" s="19">
        <v>32</v>
      </c>
      <c r="B37" s="9">
        <v>33.200000000000003</v>
      </c>
      <c r="C37" s="9">
        <v>117.38</v>
      </c>
      <c r="D37" s="20">
        <v>34370</v>
      </c>
      <c r="E37" s="20">
        <v>87891</v>
      </c>
      <c r="F37" s="4">
        <f t="shared" si="8"/>
        <v>101075</v>
      </c>
      <c r="G37" s="10">
        <f t="shared" si="9"/>
        <v>23.259084246805582</v>
      </c>
      <c r="H37" s="13">
        <f t="shared" si="10"/>
        <v>6.7672633828354907E-4</v>
      </c>
      <c r="I37" s="10">
        <f t="shared" si="11"/>
        <v>68.400114642009726</v>
      </c>
      <c r="J37" s="10">
        <f t="shared" si="12"/>
        <v>44.032112145569393</v>
      </c>
      <c r="K37" s="13">
        <f t="shared" si="13"/>
        <v>1.2811205163098455E-3</v>
      </c>
      <c r="L37" s="10">
        <f t="shared" si="14"/>
        <v>129.48925618601763</v>
      </c>
      <c r="M37" s="10">
        <f t="shared" si="15"/>
        <v>22.277201350259407</v>
      </c>
      <c r="N37" s="13">
        <f t="shared" si="16"/>
        <v>6.4815831685363417E-4</v>
      </c>
      <c r="O37" s="10">
        <f t="shared" si="17"/>
        <v>65.512601875981076</v>
      </c>
      <c r="P37" s="10">
        <f t="shared" si="18"/>
        <v>1.1618089343777667</v>
      </c>
      <c r="Q37" s="13">
        <f t="shared" si="19"/>
        <v>3.3802994890246337E-5</v>
      </c>
      <c r="R37" s="10">
        <f t="shared" si="20"/>
        <v>3.4166377085316486</v>
      </c>
      <c r="S37" s="10">
        <f t="shared" si="21"/>
        <v>32.944125424724803</v>
      </c>
      <c r="T37" s="13">
        <f t="shared" si="22"/>
        <v>9.5851397802516154E-4</v>
      </c>
      <c r="U37" s="10">
        <f t="shared" si="23"/>
        <v>96.881800328893206</v>
      </c>
      <c r="V37" s="10">
        <f t="shared" si="24"/>
        <v>22.754570969367887</v>
      </c>
      <c r="W37" s="13">
        <f t="shared" si="25"/>
        <v>6.6204745328390707E-4</v>
      </c>
      <c r="X37" s="10">
        <f t="shared" si="26"/>
        <v>66.916446340670902</v>
      </c>
      <c r="Y37" s="10">
        <f t="shared" si="27"/>
        <v>2.7632770400377784</v>
      </c>
      <c r="Z37" s="13">
        <f t="shared" si="28"/>
        <v>8.0397935409885898E-5</v>
      </c>
      <c r="AA37" s="10">
        <f t="shared" si="29"/>
        <v>8.1262213215542172</v>
      </c>
      <c r="AB37" s="10">
        <f t="shared" si="39"/>
        <v>1.1618089343777667</v>
      </c>
      <c r="AC37" s="4" t="str">
        <f t="shared" si="31"/>
        <v>LA</v>
      </c>
      <c r="AD37" s="18">
        <f t="shared" si="32"/>
        <v>3.4166377085316486</v>
      </c>
      <c r="AE37" s="14">
        <v>0</v>
      </c>
      <c r="AF37" s="14">
        <v>0</v>
      </c>
      <c r="AG37" s="14">
        <v>0</v>
      </c>
      <c r="AH37" s="14">
        <v>1</v>
      </c>
      <c r="AI37" s="14">
        <v>0</v>
      </c>
      <c r="AJ37" s="14">
        <v>0</v>
      </c>
      <c r="AK37" s="14">
        <v>0</v>
      </c>
      <c r="AL37" s="57">
        <f t="shared" si="40"/>
        <v>1</v>
      </c>
      <c r="AM37" s="12">
        <f t="shared" si="41"/>
        <v>0</v>
      </c>
      <c r="AN37" s="12">
        <f t="shared" si="42"/>
        <v>0</v>
      </c>
      <c r="AO37" s="12">
        <f t="shared" si="43"/>
        <v>0</v>
      </c>
      <c r="AP37" s="12">
        <f t="shared" si="44"/>
        <v>101075</v>
      </c>
      <c r="AQ37" s="12">
        <f t="shared" si="45"/>
        <v>0</v>
      </c>
      <c r="AR37" s="12">
        <f t="shared" si="46"/>
        <v>0</v>
      </c>
      <c r="AS37" s="12">
        <f t="shared" si="47"/>
        <v>0</v>
      </c>
      <c r="AT37" s="12">
        <f t="shared" si="48"/>
        <v>0</v>
      </c>
      <c r="AU37" s="12">
        <f t="shared" si="49"/>
        <v>0</v>
      </c>
      <c r="AV37" s="12">
        <f t="shared" si="50"/>
        <v>0</v>
      </c>
      <c r="AW37" s="12">
        <f t="shared" si="51"/>
        <v>3.4166377085316486</v>
      </c>
      <c r="AX37" s="12">
        <f t="shared" si="52"/>
        <v>0</v>
      </c>
      <c r="AY37" s="12">
        <f t="shared" si="53"/>
        <v>0</v>
      </c>
      <c r="AZ37" s="12">
        <f t="shared" si="54"/>
        <v>0</v>
      </c>
    </row>
    <row r="38" spans="1:52" x14ac:dyDescent="0.2">
      <c r="A38" s="19">
        <v>33</v>
      </c>
      <c r="B38" s="9">
        <v>33.32</v>
      </c>
      <c r="C38" s="9">
        <v>111.87</v>
      </c>
      <c r="D38" s="20">
        <v>29104</v>
      </c>
      <c r="E38" s="20">
        <v>49998</v>
      </c>
      <c r="F38" s="4">
        <f t="shared" si="8"/>
        <v>57498</v>
      </c>
      <c r="G38" s="10">
        <f t="shared" si="9"/>
        <v>17.768131584384442</v>
      </c>
      <c r="H38" s="13">
        <f t="shared" si="10"/>
        <v>6.1050479605499048E-4</v>
      </c>
      <c r="I38" s="10">
        <f t="shared" si="11"/>
        <v>35.102804763569843</v>
      </c>
      <c r="J38" s="10">
        <f t="shared" si="12"/>
        <v>38.591991397179811</v>
      </c>
      <c r="K38" s="13">
        <f t="shared" si="13"/>
        <v>1.326003002926739E-3</v>
      </c>
      <c r="L38" s="10">
        <f t="shared" si="14"/>
        <v>76.242520662281635</v>
      </c>
      <c r="M38" s="10">
        <f t="shared" si="15"/>
        <v>16.879680091755294</v>
      </c>
      <c r="N38" s="13">
        <f t="shared" si="16"/>
        <v>5.7997801304821657E-4</v>
      </c>
      <c r="O38" s="10">
        <f t="shared" si="17"/>
        <v>33.347575794246353</v>
      </c>
      <c r="P38" s="10">
        <f t="shared" si="18"/>
        <v>6.4130258069026933</v>
      </c>
      <c r="Q38" s="13">
        <f t="shared" si="19"/>
        <v>2.2034860523992213E-4</v>
      </c>
      <c r="R38" s="10">
        <f t="shared" si="20"/>
        <v>12.669604104085042</v>
      </c>
      <c r="S38" s="10">
        <f t="shared" si="21"/>
        <v>27.493732012951604</v>
      </c>
      <c r="T38" s="13">
        <f t="shared" si="22"/>
        <v>9.4467193557420297E-4</v>
      </c>
      <c r="U38" s="10">
        <f t="shared" si="23"/>
        <v>54.31674695164552</v>
      </c>
      <c r="V38" s="10">
        <f t="shared" si="24"/>
        <v>17.593464695732905</v>
      </c>
      <c r="W38" s="13">
        <f t="shared" si="25"/>
        <v>6.0450332242072927E-4</v>
      </c>
      <c r="X38" s="10">
        <f t="shared" si="26"/>
        <v>34.757732032547089</v>
      </c>
      <c r="Y38" s="10">
        <f t="shared" si="27"/>
        <v>3.5669875245086007</v>
      </c>
      <c r="Z38" s="13">
        <f t="shared" si="28"/>
        <v>1.2256004413512233E-4</v>
      </c>
      <c r="AA38" s="10">
        <f t="shared" si="29"/>
        <v>7.0469574176812637</v>
      </c>
      <c r="AB38" s="10">
        <f t="shared" si="39"/>
        <v>3.5669875245086007</v>
      </c>
      <c r="AC38" s="4" t="str">
        <f t="shared" si="31"/>
        <v>OL</v>
      </c>
      <c r="AD38" s="18">
        <f t="shared" si="32"/>
        <v>7.0469574176812637</v>
      </c>
      <c r="AE38" s="14">
        <v>0</v>
      </c>
      <c r="AF38" s="14">
        <v>0</v>
      </c>
      <c r="AG38" s="14">
        <v>1</v>
      </c>
      <c r="AH38" s="14">
        <v>0</v>
      </c>
      <c r="AI38" s="14">
        <v>0</v>
      </c>
      <c r="AJ38" s="14">
        <v>0</v>
      </c>
      <c r="AK38" s="14">
        <v>0</v>
      </c>
      <c r="AL38" s="57">
        <f t="shared" si="40"/>
        <v>1</v>
      </c>
      <c r="AM38" s="12">
        <f t="shared" si="41"/>
        <v>0</v>
      </c>
      <c r="AN38" s="12">
        <f t="shared" si="42"/>
        <v>0</v>
      </c>
      <c r="AO38" s="12">
        <f t="shared" si="43"/>
        <v>57498</v>
      </c>
      <c r="AP38" s="12">
        <f t="shared" si="44"/>
        <v>0</v>
      </c>
      <c r="AQ38" s="12">
        <f t="shared" si="45"/>
        <v>0</v>
      </c>
      <c r="AR38" s="12">
        <f t="shared" si="46"/>
        <v>0</v>
      </c>
      <c r="AS38" s="12">
        <f t="shared" si="47"/>
        <v>0</v>
      </c>
      <c r="AT38" s="12">
        <f t="shared" si="48"/>
        <v>0</v>
      </c>
      <c r="AU38" s="12">
        <f t="shared" si="49"/>
        <v>0</v>
      </c>
      <c r="AV38" s="12">
        <f t="shared" si="50"/>
        <v>33.347575794246353</v>
      </c>
      <c r="AW38" s="12">
        <f t="shared" si="51"/>
        <v>0</v>
      </c>
      <c r="AX38" s="12">
        <f t="shared" si="52"/>
        <v>0</v>
      </c>
      <c r="AY38" s="12">
        <f t="shared" si="53"/>
        <v>0</v>
      </c>
      <c r="AZ38" s="12">
        <f t="shared" si="54"/>
        <v>0</v>
      </c>
    </row>
    <row r="39" spans="1:52" x14ac:dyDescent="0.2">
      <c r="A39" s="19">
        <v>34</v>
      </c>
      <c r="B39" s="9">
        <v>33.35</v>
      </c>
      <c r="C39" s="9">
        <v>111.81</v>
      </c>
      <c r="D39" s="20">
        <v>29888</v>
      </c>
      <c r="E39" s="20">
        <v>54614</v>
      </c>
      <c r="F39" s="4">
        <f t="shared" si="8"/>
        <v>62807</v>
      </c>
      <c r="G39" s="10">
        <f t="shared" si="9"/>
        <v>17.704982349609953</v>
      </c>
      <c r="H39" s="13">
        <f t="shared" si="10"/>
        <v>5.9237762144037588E-4</v>
      </c>
      <c r="I39" s="10">
        <f t="shared" si="11"/>
        <v>37.205461269805689</v>
      </c>
      <c r="J39" s="10">
        <f t="shared" si="12"/>
        <v>38.527342238986591</v>
      </c>
      <c r="K39" s="13">
        <f t="shared" si="13"/>
        <v>1.2890572215935021E-3</v>
      </c>
      <c r="L39" s="10">
        <f t="shared" si="14"/>
        <v>80.961816916623093</v>
      </c>
      <c r="M39" s="10">
        <f t="shared" si="15"/>
        <v>16.827409188582774</v>
      </c>
      <c r="N39" s="13">
        <f t="shared" si="16"/>
        <v>5.6301556439316029E-4</v>
      </c>
      <c r="O39" s="10">
        <f t="shared" si="17"/>
        <v>35.361318552841219</v>
      </c>
      <c r="P39" s="10">
        <f t="shared" si="18"/>
        <v>6.4697758848355766</v>
      </c>
      <c r="Q39" s="13">
        <f t="shared" si="19"/>
        <v>2.1646734090054794E-4</v>
      </c>
      <c r="R39" s="10">
        <f t="shared" si="20"/>
        <v>13.595664279940715</v>
      </c>
      <c r="S39" s="10">
        <f t="shared" si="21"/>
        <v>27.438578680390862</v>
      </c>
      <c r="T39" s="13">
        <f t="shared" si="22"/>
        <v>9.1804666355697472E-4</v>
      </c>
      <c r="U39" s="10">
        <f t="shared" si="23"/>
        <v>57.659756798022912</v>
      </c>
      <c r="V39" s="10">
        <f t="shared" si="24"/>
        <v>17.526417203752739</v>
      </c>
      <c r="W39" s="13">
        <f t="shared" si="25"/>
        <v>5.8640314520050656E-4</v>
      </c>
      <c r="X39" s="10">
        <f t="shared" si="26"/>
        <v>36.830222340608216</v>
      </c>
      <c r="Y39" s="10">
        <f t="shared" si="27"/>
        <v>3.6096675747220837</v>
      </c>
      <c r="Z39" s="13">
        <f t="shared" si="28"/>
        <v>1.2077313887587272E-4</v>
      </c>
      <c r="AA39" s="10">
        <f t="shared" si="29"/>
        <v>7.5853985333769378</v>
      </c>
      <c r="AB39" s="10">
        <f t="shared" si="39"/>
        <v>3.6096675747220837</v>
      </c>
      <c r="AC39" s="4" t="str">
        <f t="shared" si="31"/>
        <v>OL</v>
      </c>
      <c r="AD39" s="18">
        <f t="shared" si="32"/>
        <v>7.5853985333769378</v>
      </c>
      <c r="AE39" s="14">
        <v>0</v>
      </c>
      <c r="AF39" s="14">
        <v>0</v>
      </c>
      <c r="AG39" s="14">
        <v>1</v>
      </c>
      <c r="AH39" s="14">
        <v>0</v>
      </c>
      <c r="AI39" s="14">
        <v>0</v>
      </c>
      <c r="AJ39" s="14">
        <v>0</v>
      </c>
      <c r="AK39" s="14">
        <v>0</v>
      </c>
      <c r="AL39" s="57">
        <f t="shared" si="40"/>
        <v>1</v>
      </c>
      <c r="AM39" s="12">
        <f t="shared" si="41"/>
        <v>0</v>
      </c>
      <c r="AN39" s="12">
        <f t="shared" si="42"/>
        <v>0</v>
      </c>
      <c r="AO39" s="12">
        <f t="shared" si="43"/>
        <v>62807</v>
      </c>
      <c r="AP39" s="12">
        <f t="shared" si="44"/>
        <v>0</v>
      </c>
      <c r="AQ39" s="12">
        <f t="shared" si="45"/>
        <v>0</v>
      </c>
      <c r="AR39" s="12">
        <f t="shared" si="46"/>
        <v>0</v>
      </c>
      <c r="AS39" s="12">
        <f t="shared" si="47"/>
        <v>0</v>
      </c>
      <c r="AT39" s="12">
        <f t="shared" si="48"/>
        <v>0</v>
      </c>
      <c r="AU39" s="12">
        <f t="shared" si="49"/>
        <v>0</v>
      </c>
      <c r="AV39" s="12">
        <f t="shared" si="50"/>
        <v>35.361318552841219</v>
      </c>
      <c r="AW39" s="12">
        <f t="shared" si="51"/>
        <v>0</v>
      </c>
      <c r="AX39" s="12">
        <f t="shared" si="52"/>
        <v>0</v>
      </c>
      <c r="AY39" s="12">
        <f t="shared" si="53"/>
        <v>0</v>
      </c>
      <c r="AZ39" s="12">
        <f t="shared" si="54"/>
        <v>0</v>
      </c>
    </row>
    <row r="40" spans="1:52" x14ac:dyDescent="0.2">
      <c r="A40" s="19">
        <v>35</v>
      </c>
      <c r="B40" s="9">
        <v>33.39</v>
      </c>
      <c r="C40" s="9">
        <v>111.94</v>
      </c>
      <c r="D40" s="20">
        <v>20560</v>
      </c>
      <c r="E40" s="20">
        <v>13988</v>
      </c>
      <c r="F40" s="4">
        <f t="shared" si="8"/>
        <v>16087</v>
      </c>
      <c r="G40" s="10">
        <f t="shared" si="9"/>
        <v>17.829405486442887</v>
      </c>
      <c r="H40" s="13">
        <f t="shared" si="10"/>
        <v>8.6718898280364236E-4</v>
      </c>
      <c r="I40" s="10">
        <f t="shared" si="11"/>
        <v>13.950469166362195</v>
      </c>
      <c r="J40" s="10">
        <f t="shared" si="12"/>
        <v>38.647292272551255</v>
      </c>
      <c r="K40" s="13">
        <f t="shared" si="13"/>
        <v>1.8797321144236991E-3</v>
      </c>
      <c r="L40" s="10">
        <f t="shared" si="14"/>
        <v>30.239250524734047</v>
      </c>
      <c r="M40" s="10">
        <f t="shared" si="15"/>
        <v>16.962953752221331</v>
      </c>
      <c r="N40" s="13">
        <f t="shared" si="16"/>
        <v>8.2504638872671842E-4</v>
      </c>
      <c r="O40" s="10">
        <f t="shared" si="17"/>
        <v>13.272521255446719</v>
      </c>
      <c r="P40" s="10">
        <f t="shared" si="18"/>
        <v>6.336600034718936</v>
      </c>
      <c r="Q40" s="13">
        <f t="shared" si="19"/>
        <v>3.0820039079372259E-4</v>
      </c>
      <c r="R40" s="10">
        <f t="shared" si="20"/>
        <v>4.9580196866986155</v>
      </c>
      <c r="S40" s="10">
        <f t="shared" si="21"/>
        <v>27.572952326510116</v>
      </c>
      <c r="T40" s="13">
        <f t="shared" si="22"/>
        <v>1.3410969030403753E-3</v>
      </c>
      <c r="U40" s="10">
        <f t="shared" si="23"/>
        <v>21.574225879210516</v>
      </c>
      <c r="V40" s="10">
        <f t="shared" si="24"/>
        <v>17.628006126615677</v>
      </c>
      <c r="W40" s="13">
        <f t="shared" si="25"/>
        <v>8.573932940960932E-4</v>
      </c>
      <c r="X40" s="10">
        <f t="shared" si="26"/>
        <v>13.792885922123851</v>
      </c>
      <c r="Y40" s="10">
        <f t="shared" si="27"/>
        <v>3.4745359402372049</v>
      </c>
      <c r="Z40" s="13">
        <f t="shared" si="28"/>
        <v>1.6899493872749052E-4</v>
      </c>
      <c r="AA40" s="10">
        <f t="shared" si="29"/>
        <v>2.7186215793091399</v>
      </c>
      <c r="AB40" s="10">
        <f t="shared" si="39"/>
        <v>3.4745359402372049</v>
      </c>
      <c r="AC40" s="4" t="str">
        <f t="shared" si="31"/>
        <v>OL</v>
      </c>
      <c r="AD40" s="18">
        <f t="shared" si="32"/>
        <v>2.7186215793091399</v>
      </c>
      <c r="AE40" s="14">
        <v>0</v>
      </c>
      <c r="AF40" s="14">
        <v>0</v>
      </c>
      <c r="AG40" s="14">
        <v>0</v>
      </c>
      <c r="AH40" s="14">
        <v>1</v>
      </c>
      <c r="AI40" s="14">
        <v>0</v>
      </c>
      <c r="AJ40" s="14">
        <v>0</v>
      </c>
      <c r="AK40" s="14">
        <v>0</v>
      </c>
      <c r="AL40" s="57">
        <f t="shared" si="40"/>
        <v>1</v>
      </c>
      <c r="AM40" s="12">
        <f t="shared" si="41"/>
        <v>0</v>
      </c>
      <c r="AN40" s="12">
        <f t="shared" si="42"/>
        <v>0</v>
      </c>
      <c r="AO40" s="12">
        <f t="shared" si="43"/>
        <v>0</v>
      </c>
      <c r="AP40" s="12">
        <f t="shared" si="44"/>
        <v>16087</v>
      </c>
      <c r="AQ40" s="12">
        <f t="shared" si="45"/>
        <v>0</v>
      </c>
      <c r="AR40" s="12">
        <f t="shared" si="46"/>
        <v>0</v>
      </c>
      <c r="AS40" s="12">
        <f t="shared" si="47"/>
        <v>0</v>
      </c>
      <c r="AT40" s="12">
        <f t="shared" si="48"/>
        <v>0</v>
      </c>
      <c r="AU40" s="12">
        <f t="shared" si="49"/>
        <v>0</v>
      </c>
      <c r="AV40" s="12">
        <f t="shared" si="50"/>
        <v>0</v>
      </c>
      <c r="AW40" s="12">
        <f t="shared" si="51"/>
        <v>4.9580196866986155</v>
      </c>
      <c r="AX40" s="12">
        <f t="shared" si="52"/>
        <v>0</v>
      </c>
      <c r="AY40" s="12">
        <f t="shared" si="53"/>
        <v>0</v>
      </c>
      <c r="AZ40" s="12">
        <f t="shared" si="54"/>
        <v>0</v>
      </c>
    </row>
    <row r="41" spans="1:52" x14ac:dyDescent="0.2">
      <c r="A41" s="19">
        <v>36</v>
      </c>
      <c r="B41" s="9">
        <v>33.43</v>
      </c>
      <c r="C41" s="9">
        <v>111.85</v>
      </c>
      <c r="D41" s="20">
        <v>14216</v>
      </c>
      <c r="E41" s="20">
        <v>11215</v>
      </c>
      <c r="F41" s="4">
        <f t="shared" si="8"/>
        <v>12898</v>
      </c>
      <c r="G41" s="10">
        <f t="shared" si="9"/>
        <v>17.735410905868509</v>
      </c>
      <c r="H41" s="13">
        <f t="shared" si="10"/>
        <v>1.2475668898331816E-3</v>
      </c>
      <c r="I41" s="10">
        <f t="shared" si="11"/>
        <v>16.091117745068377</v>
      </c>
      <c r="J41" s="10">
        <f t="shared" si="12"/>
        <v>38.55132812238768</v>
      </c>
      <c r="K41" s="13">
        <f t="shared" si="13"/>
        <v>2.7118266827790998E-3</v>
      </c>
      <c r="L41" s="10">
        <f t="shared" si="14"/>
        <v>34.977140554484826</v>
      </c>
      <c r="M41" s="10">
        <f t="shared" si="15"/>
        <v>16.883699239207019</v>
      </c>
      <c r="N41" s="13">
        <f t="shared" si="16"/>
        <v>1.1876547016887323E-3</v>
      </c>
      <c r="O41" s="10">
        <f t="shared" si="17"/>
        <v>15.31837034238127</v>
      </c>
      <c r="P41" s="10">
        <f t="shared" si="18"/>
        <v>6.422740847955807</v>
      </c>
      <c r="Q41" s="13">
        <f t="shared" si="19"/>
        <v>4.5179662689615973E-4</v>
      </c>
      <c r="R41" s="10">
        <f t="shared" si="20"/>
        <v>5.8272728937066685</v>
      </c>
      <c r="S41" s="10">
        <f t="shared" si="21"/>
        <v>27.489641685551295</v>
      </c>
      <c r="T41" s="13">
        <f t="shared" si="22"/>
        <v>1.933711429765848E-3</v>
      </c>
      <c r="U41" s="10">
        <f t="shared" si="23"/>
        <v>24.941010021119908</v>
      </c>
      <c r="V41" s="10">
        <f t="shared" si="24"/>
        <v>17.529520814899641</v>
      </c>
      <c r="W41" s="13">
        <f t="shared" si="25"/>
        <v>1.2330839065067276E-3</v>
      </c>
      <c r="X41" s="10">
        <f t="shared" si="26"/>
        <v>15.904316226123772</v>
      </c>
      <c r="Y41" s="10">
        <f t="shared" si="27"/>
        <v>3.5415392133929657</v>
      </c>
      <c r="Z41" s="13">
        <f t="shared" si="28"/>
        <v>2.491234674587061E-4</v>
      </c>
      <c r="AA41" s="10">
        <f t="shared" si="29"/>
        <v>3.2131944832823911</v>
      </c>
      <c r="AB41" s="10">
        <f t="shared" si="39"/>
        <v>3.5415392133929657</v>
      </c>
      <c r="AC41" s="4" t="str">
        <f t="shared" si="31"/>
        <v>OL</v>
      </c>
      <c r="AD41" s="18">
        <f t="shared" si="32"/>
        <v>3.2131944832823911</v>
      </c>
      <c r="AE41" s="14">
        <v>0</v>
      </c>
      <c r="AF41" s="14">
        <v>0</v>
      </c>
      <c r="AG41" s="14">
        <v>0</v>
      </c>
      <c r="AH41" s="14">
        <v>1</v>
      </c>
      <c r="AI41" s="14">
        <v>0</v>
      </c>
      <c r="AJ41" s="14">
        <v>0</v>
      </c>
      <c r="AK41" s="14">
        <v>0</v>
      </c>
      <c r="AL41" s="57">
        <f t="shared" si="40"/>
        <v>1</v>
      </c>
      <c r="AM41" s="12">
        <f t="shared" si="41"/>
        <v>0</v>
      </c>
      <c r="AN41" s="12">
        <f t="shared" si="42"/>
        <v>0</v>
      </c>
      <c r="AO41" s="12">
        <f t="shared" si="43"/>
        <v>0</v>
      </c>
      <c r="AP41" s="12">
        <f t="shared" si="44"/>
        <v>12898</v>
      </c>
      <c r="AQ41" s="12">
        <f t="shared" si="45"/>
        <v>0</v>
      </c>
      <c r="AR41" s="12">
        <f t="shared" si="46"/>
        <v>0</v>
      </c>
      <c r="AS41" s="12">
        <f t="shared" si="47"/>
        <v>0</v>
      </c>
      <c r="AT41" s="12">
        <f t="shared" si="48"/>
        <v>0</v>
      </c>
      <c r="AU41" s="12">
        <f t="shared" si="49"/>
        <v>0</v>
      </c>
      <c r="AV41" s="12">
        <f t="shared" si="50"/>
        <v>0</v>
      </c>
      <c r="AW41" s="12">
        <f t="shared" si="51"/>
        <v>5.8272728937066685</v>
      </c>
      <c r="AX41" s="12">
        <f t="shared" si="52"/>
        <v>0</v>
      </c>
      <c r="AY41" s="12">
        <f t="shared" si="53"/>
        <v>0</v>
      </c>
      <c r="AZ41" s="12">
        <f t="shared" si="54"/>
        <v>0</v>
      </c>
    </row>
    <row r="42" spans="1:52" x14ac:dyDescent="0.2">
      <c r="A42" s="19">
        <v>37</v>
      </c>
      <c r="B42" s="9">
        <v>33.450000000000003</v>
      </c>
      <c r="C42" s="9">
        <v>112.07</v>
      </c>
      <c r="D42" s="20">
        <v>28396</v>
      </c>
      <c r="E42" s="20">
        <v>37341</v>
      </c>
      <c r="F42" s="4">
        <f t="shared" si="8"/>
        <v>42943</v>
      </c>
      <c r="G42" s="10">
        <f t="shared" si="9"/>
        <v>17.951757574120691</v>
      </c>
      <c r="H42" s="13">
        <f t="shared" si="10"/>
        <v>6.3219318122695767E-4</v>
      </c>
      <c r="I42" s="10">
        <f t="shared" si="11"/>
        <v>27.148271781429244</v>
      </c>
      <c r="J42" s="10">
        <f t="shared" si="12"/>
        <v>38.763576976331784</v>
      </c>
      <c r="K42" s="13">
        <f t="shared" si="13"/>
        <v>1.3651069508498303E-3</v>
      </c>
      <c r="L42" s="10">
        <f t="shared" si="14"/>
        <v>58.621787790344264</v>
      </c>
      <c r="M42" s="10">
        <f t="shared" si="15"/>
        <v>17.102809710687879</v>
      </c>
      <c r="N42" s="13">
        <f t="shared" si="16"/>
        <v>6.0229644001577262E-4</v>
      </c>
      <c r="O42" s="10">
        <f t="shared" si="17"/>
        <v>25.864416023597325</v>
      </c>
      <c r="P42" s="10">
        <f t="shared" si="18"/>
        <v>6.2018384371087967</v>
      </c>
      <c r="Q42" s="13">
        <f t="shared" si="19"/>
        <v>2.1840535417343276E-4</v>
      </c>
      <c r="R42" s="10">
        <f t="shared" si="20"/>
        <v>9.378981124269723</v>
      </c>
      <c r="S42" s="10">
        <f t="shared" si="21"/>
        <v>27.710221940648534</v>
      </c>
      <c r="T42" s="13">
        <f t="shared" si="22"/>
        <v>9.7584948375294177E-4</v>
      </c>
      <c r="U42" s="10">
        <f t="shared" si="23"/>
        <v>41.905904380802582</v>
      </c>
      <c r="V42" s="10">
        <f t="shared" si="24"/>
        <v>17.721887596980174</v>
      </c>
      <c r="W42" s="13">
        <f t="shared" si="25"/>
        <v>6.2409802778490547E-4</v>
      </c>
      <c r="X42" s="10">
        <f t="shared" si="26"/>
        <v>26.800641607167197</v>
      </c>
      <c r="Y42" s="10">
        <f t="shared" si="27"/>
        <v>3.3313810949814884</v>
      </c>
      <c r="Z42" s="13">
        <f t="shared" si="28"/>
        <v>1.1731867498878323E-4</v>
      </c>
      <c r="AA42" s="10">
        <f t="shared" si="29"/>
        <v>5.038015860043318</v>
      </c>
      <c r="AB42" s="10">
        <f t="shared" si="39"/>
        <v>3.3313810949814884</v>
      </c>
      <c r="AC42" s="4" t="str">
        <f t="shared" si="31"/>
        <v>OL</v>
      </c>
      <c r="AD42" s="18">
        <f t="shared" si="32"/>
        <v>5.038015860043318</v>
      </c>
      <c r="AE42" s="14">
        <v>0</v>
      </c>
      <c r="AF42" s="14">
        <v>0</v>
      </c>
      <c r="AG42" s="14">
        <v>1</v>
      </c>
      <c r="AH42" s="14">
        <v>0</v>
      </c>
      <c r="AI42" s="14">
        <v>0</v>
      </c>
      <c r="AJ42" s="14">
        <v>0</v>
      </c>
      <c r="AK42" s="14">
        <v>0</v>
      </c>
      <c r="AL42" s="57">
        <f t="shared" si="40"/>
        <v>1</v>
      </c>
      <c r="AM42" s="12">
        <f t="shared" si="41"/>
        <v>0</v>
      </c>
      <c r="AN42" s="12">
        <f t="shared" si="42"/>
        <v>0</v>
      </c>
      <c r="AO42" s="12">
        <f t="shared" si="43"/>
        <v>42943</v>
      </c>
      <c r="AP42" s="12">
        <f t="shared" si="44"/>
        <v>0</v>
      </c>
      <c r="AQ42" s="12">
        <f t="shared" si="45"/>
        <v>0</v>
      </c>
      <c r="AR42" s="12">
        <f t="shared" si="46"/>
        <v>0</v>
      </c>
      <c r="AS42" s="12">
        <f t="shared" si="47"/>
        <v>0</v>
      </c>
      <c r="AT42" s="12">
        <f t="shared" si="48"/>
        <v>0</v>
      </c>
      <c r="AU42" s="12">
        <f t="shared" si="49"/>
        <v>0</v>
      </c>
      <c r="AV42" s="12">
        <f t="shared" si="50"/>
        <v>25.864416023597325</v>
      </c>
      <c r="AW42" s="12">
        <f t="shared" si="51"/>
        <v>0</v>
      </c>
      <c r="AX42" s="12">
        <f t="shared" si="52"/>
        <v>0</v>
      </c>
      <c r="AY42" s="12">
        <f t="shared" si="53"/>
        <v>0</v>
      </c>
      <c r="AZ42" s="12">
        <f t="shared" si="54"/>
        <v>0</v>
      </c>
    </row>
    <row r="43" spans="1:52" x14ac:dyDescent="0.2">
      <c r="A43" s="19">
        <v>38</v>
      </c>
      <c r="B43" s="9">
        <v>33.46</v>
      </c>
      <c r="C43" s="9">
        <v>81.98</v>
      </c>
      <c r="D43" s="20">
        <v>41774</v>
      </c>
      <c r="E43" s="20">
        <v>219808</v>
      </c>
      <c r="F43" s="4">
        <f t="shared" si="8"/>
        <v>252780</v>
      </c>
      <c r="G43" s="10">
        <f t="shared" si="9"/>
        <v>12.410584192535016</v>
      </c>
      <c r="H43" s="13">
        <f t="shared" si="10"/>
        <v>2.9708872007791964E-4</v>
      </c>
      <c r="I43" s="10">
        <f t="shared" si="11"/>
        <v>75.09808666129652</v>
      </c>
      <c r="J43" s="10">
        <f t="shared" si="12"/>
        <v>10.808538291554509</v>
      </c>
      <c r="K43" s="13">
        <f t="shared" si="13"/>
        <v>2.5873840885609492E-4</v>
      </c>
      <c r="L43" s="10">
        <f t="shared" si="14"/>
        <v>65.403894990643678</v>
      </c>
      <c r="M43" s="10">
        <f t="shared" si="15"/>
        <v>13.891799739414616</v>
      </c>
      <c r="N43" s="13">
        <f t="shared" si="16"/>
        <v>3.3254655382330197E-4</v>
      </c>
      <c r="O43" s="10">
        <f t="shared" si="17"/>
        <v>84.061117875454272</v>
      </c>
      <c r="P43" s="10">
        <f t="shared" si="18"/>
        <v>36.27358543072355</v>
      </c>
      <c r="Q43" s="13">
        <f t="shared" si="19"/>
        <v>8.6832923422998874E-4</v>
      </c>
      <c r="R43" s="10">
        <f t="shared" si="20"/>
        <v>219.49626382865657</v>
      </c>
      <c r="S43" s="10">
        <f t="shared" si="21"/>
        <v>4.8175720025755737</v>
      </c>
      <c r="T43" s="13">
        <f t="shared" si="22"/>
        <v>1.1532465175888289E-4</v>
      </c>
      <c r="U43" s="10">
        <f t="shared" si="23"/>
        <v>29.151765471610418</v>
      </c>
      <c r="V43" s="10">
        <f t="shared" si="24"/>
        <v>15.672156839439808</v>
      </c>
      <c r="W43" s="13">
        <f t="shared" si="25"/>
        <v>3.7516533823526136E-4</v>
      </c>
      <c r="X43" s="10">
        <f t="shared" si="26"/>
        <v>94.834294199109365</v>
      </c>
      <c r="Y43" s="10">
        <f t="shared" si="27"/>
        <v>33.166677554437072</v>
      </c>
      <c r="Z43" s="13">
        <f t="shared" si="28"/>
        <v>7.9395503314111826E-4</v>
      </c>
      <c r="AA43" s="10">
        <f t="shared" si="29"/>
        <v>200.69595327741189</v>
      </c>
      <c r="AB43" s="10">
        <f t="shared" si="39"/>
        <v>4.8175720025755737</v>
      </c>
      <c r="AC43" s="4" t="str">
        <f t="shared" si="31"/>
        <v>OG</v>
      </c>
      <c r="AD43" s="18">
        <f t="shared" si="32"/>
        <v>29.151765471610418</v>
      </c>
      <c r="AE43" s="14">
        <v>0</v>
      </c>
      <c r="AF43" s="14">
        <v>1</v>
      </c>
      <c r="AG43" s="14">
        <v>0</v>
      </c>
      <c r="AH43" s="14">
        <v>0</v>
      </c>
      <c r="AI43" s="14">
        <v>0</v>
      </c>
      <c r="AJ43" s="14">
        <v>0</v>
      </c>
      <c r="AK43" s="14">
        <v>0</v>
      </c>
      <c r="AL43" s="57">
        <f t="shared" si="40"/>
        <v>1</v>
      </c>
      <c r="AM43" s="12">
        <f t="shared" si="41"/>
        <v>0</v>
      </c>
      <c r="AN43" s="12">
        <f t="shared" si="42"/>
        <v>252780</v>
      </c>
      <c r="AO43" s="12">
        <f t="shared" si="43"/>
        <v>0</v>
      </c>
      <c r="AP43" s="12">
        <f t="shared" si="44"/>
        <v>0</v>
      </c>
      <c r="AQ43" s="12">
        <f t="shared" si="45"/>
        <v>0</v>
      </c>
      <c r="AR43" s="12">
        <f t="shared" si="46"/>
        <v>0</v>
      </c>
      <c r="AS43" s="12">
        <f t="shared" si="47"/>
        <v>0</v>
      </c>
      <c r="AT43" s="12">
        <f t="shared" si="48"/>
        <v>0</v>
      </c>
      <c r="AU43" s="12">
        <f t="shared" si="49"/>
        <v>65.403894990643678</v>
      </c>
      <c r="AV43" s="12">
        <f t="shared" si="50"/>
        <v>0</v>
      </c>
      <c r="AW43" s="12">
        <f t="shared" si="51"/>
        <v>0</v>
      </c>
      <c r="AX43" s="12">
        <f t="shared" si="52"/>
        <v>0</v>
      </c>
      <c r="AY43" s="12">
        <f t="shared" si="53"/>
        <v>0</v>
      </c>
      <c r="AZ43" s="12">
        <f t="shared" si="54"/>
        <v>0</v>
      </c>
    </row>
    <row r="44" spans="1:52" x14ac:dyDescent="0.2">
      <c r="A44" s="19">
        <v>39</v>
      </c>
      <c r="B44" s="9">
        <v>33.51</v>
      </c>
      <c r="C44" s="9">
        <v>117.11</v>
      </c>
      <c r="D44" s="20">
        <v>20005</v>
      </c>
      <c r="E44" s="20">
        <v>13726</v>
      </c>
      <c r="F44" s="4">
        <f t="shared" si="8"/>
        <v>15785</v>
      </c>
      <c r="G44" s="10">
        <f t="shared" si="9"/>
        <v>22.9620992071718</v>
      </c>
      <c r="H44" s="13">
        <f t="shared" si="10"/>
        <v>1.1478180058571257E-3</v>
      </c>
      <c r="I44" s="10">
        <f t="shared" si="11"/>
        <v>18.118307222454728</v>
      </c>
      <c r="J44" s="10">
        <f t="shared" si="12"/>
        <v>43.71372438948665</v>
      </c>
      <c r="K44" s="13">
        <f t="shared" si="13"/>
        <v>2.1851399344907096E-3</v>
      </c>
      <c r="L44" s="10">
        <f t="shared" si="14"/>
        <v>34.492433865935851</v>
      </c>
      <c r="M44" s="10">
        <f t="shared" si="15"/>
        <v>22.061053918614128</v>
      </c>
      <c r="N44" s="13">
        <f t="shared" si="16"/>
        <v>1.1027770016802864E-3</v>
      </c>
      <c r="O44" s="10">
        <f t="shared" si="17"/>
        <v>17.407334971523323</v>
      </c>
      <c r="P44" s="10">
        <f t="shared" si="18"/>
        <v>1.2293087488503456</v>
      </c>
      <c r="Q44" s="13">
        <f t="shared" si="19"/>
        <v>6.1450074923786335E-5</v>
      </c>
      <c r="R44" s="10">
        <f t="shared" si="20"/>
        <v>0.96998943267196724</v>
      </c>
      <c r="S44" s="10">
        <f t="shared" si="21"/>
        <v>32.712920994616177</v>
      </c>
      <c r="T44" s="13">
        <f t="shared" si="22"/>
        <v>1.6352372404207036E-3</v>
      </c>
      <c r="U44" s="10">
        <f t="shared" si="23"/>
        <v>25.812219840040807</v>
      </c>
      <c r="V44" s="10">
        <f t="shared" si="24"/>
        <v>22.398600402703735</v>
      </c>
      <c r="W44" s="13">
        <f t="shared" si="25"/>
        <v>1.1196501076082847E-3</v>
      </c>
      <c r="X44" s="10">
        <f t="shared" si="26"/>
        <v>17.673676948596775</v>
      </c>
      <c r="Y44" s="10">
        <f t="shared" si="27"/>
        <v>2.3661149591682951</v>
      </c>
      <c r="Z44" s="13">
        <f t="shared" si="28"/>
        <v>1.1827617891368633E-4</v>
      </c>
      <c r="AA44" s="10">
        <f t="shared" si="29"/>
        <v>1.8669894841525387</v>
      </c>
      <c r="AB44" s="10">
        <f t="shared" si="39"/>
        <v>1.2293087488503456</v>
      </c>
      <c r="AC44" s="4" t="str">
        <f t="shared" si="31"/>
        <v>LA</v>
      </c>
      <c r="AD44" s="18">
        <f t="shared" si="32"/>
        <v>0.96998943267196724</v>
      </c>
      <c r="AE44" s="14">
        <v>0</v>
      </c>
      <c r="AF44" s="14">
        <v>0</v>
      </c>
      <c r="AG44" s="14">
        <v>0</v>
      </c>
      <c r="AH44" s="14">
        <v>1</v>
      </c>
      <c r="AI44" s="14">
        <v>0</v>
      </c>
      <c r="AJ44" s="14">
        <v>0</v>
      </c>
      <c r="AK44" s="14">
        <v>0</v>
      </c>
      <c r="AL44" s="57">
        <f t="shared" si="40"/>
        <v>1</v>
      </c>
      <c r="AM44" s="12">
        <f t="shared" si="41"/>
        <v>0</v>
      </c>
      <c r="AN44" s="12">
        <f t="shared" si="42"/>
        <v>0</v>
      </c>
      <c r="AO44" s="12">
        <f t="shared" si="43"/>
        <v>0</v>
      </c>
      <c r="AP44" s="12">
        <f t="shared" si="44"/>
        <v>15785</v>
      </c>
      <c r="AQ44" s="12">
        <f t="shared" si="45"/>
        <v>0</v>
      </c>
      <c r="AR44" s="12">
        <f t="shared" si="46"/>
        <v>0</v>
      </c>
      <c r="AS44" s="12">
        <f t="shared" si="47"/>
        <v>0</v>
      </c>
      <c r="AT44" s="12">
        <f t="shared" si="48"/>
        <v>0</v>
      </c>
      <c r="AU44" s="12">
        <f t="shared" si="49"/>
        <v>0</v>
      </c>
      <c r="AV44" s="12">
        <f t="shared" si="50"/>
        <v>0</v>
      </c>
      <c r="AW44" s="12">
        <f t="shared" si="51"/>
        <v>0.96998943267196724</v>
      </c>
      <c r="AX44" s="12">
        <f t="shared" si="52"/>
        <v>0</v>
      </c>
      <c r="AY44" s="12">
        <f t="shared" si="53"/>
        <v>0</v>
      </c>
      <c r="AZ44" s="12">
        <f t="shared" si="54"/>
        <v>0</v>
      </c>
    </row>
    <row r="45" spans="1:52" x14ac:dyDescent="0.2">
      <c r="A45" s="19">
        <v>40</v>
      </c>
      <c r="B45" s="9">
        <v>33.520000000000003</v>
      </c>
      <c r="C45" s="9">
        <v>86.8</v>
      </c>
      <c r="D45" s="20">
        <v>37860</v>
      </c>
      <c r="E45" s="20">
        <v>131711</v>
      </c>
      <c r="F45" s="4">
        <f t="shared" si="8"/>
        <v>151468</v>
      </c>
      <c r="G45" s="10">
        <f t="shared" si="9"/>
        <v>7.676574757012407</v>
      </c>
      <c r="H45" s="13">
        <f t="shared" si="10"/>
        <v>2.027621436083573E-4</v>
      </c>
      <c r="I45" s="10">
        <f t="shared" si="11"/>
        <v>30.711976368070662</v>
      </c>
      <c r="J45" s="10">
        <f t="shared" si="12"/>
        <v>14.70077889092955</v>
      </c>
      <c r="K45" s="13">
        <f t="shared" si="13"/>
        <v>3.8829315612597863E-4</v>
      </c>
      <c r="L45" s="10">
        <f t="shared" si="14"/>
        <v>58.813987772089732</v>
      </c>
      <c r="M45" s="10">
        <f t="shared" si="15"/>
        <v>9.3585522384608257</v>
      </c>
      <c r="N45" s="13">
        <f t="shared" si="16"/>
        <v>2.4718838453409469E-4</v>
      </c>
      <c r="O45" s="10">
        <f t="shared" si="17"/>
        <v>37.441130228610255</v>
      </c>
      <c r="P45" s="10">
        <f t="shared" si="18"/>
        <v>31.453219231105745</v>
      </c>
      <c r="Q45" s="13">
        <f t="shared" si="19"/>
        <v>8.3077705311953892E-4</v>
      </c>
      <c r="R45" s="10">
        <f t="shared" si="20"/>
        <v>125.83613868191033</v>
      </c>
      <c r="S45" s="10">
        <f t="shared" si="21"/>
        <v>4.6029772973587422</v>
      </c>
      <c r="T45" s="13">
        <f t="shared" si="22"/>
        <v>1.2157890378654892E-4</v>
      </c>
      <c r="U45" s="10">
        <f t="shared" si="23"/>
        <v>18.415313398740992</v>
      </c>
      <c r="V45" s="10">
        <f t="shared" si="24"/>
        <v>11.571244531164313</v>
      </c>
      <c r="W45" s="13">
        <f t="shared" si="25"/>
        <v>3.0563244931759937E-4</v>
      </c>
      <c r="X45" s="10">
        <f t="shared" si="26"/>
        <v>46.293535833238138</v>
      </c>
      <c r="Y45" s="10">
        <f t="shared" si="27"/>
        <v>28.348462039412304</v>
      </c>
      <c r="Z45" s="13">
        <f t="shared" si="28"/>
        <v>7.4877078815140791E-4</v>
      </c>
      <c r="AA45" s="10">
        <f t="shared" si="29"/>
        <v>113.41481373971746</v>
      </c>
      <c r="AB45" s="10">
        <f t="shared" si="39"/>
        <v>4.6029772973587422</v>
      </c>
      <c r="AC45" s="4" t="str">
        <f t="shared" si="31"/>
        <v>OG</v>
      </c>
      <c r="AD45" s="18">
        <f t="shared" si="32"/>
        <v>18.415313398740992</v>
      </c>
      <c r="AE45" s="14">
        <v>0</v>
      </c>
      <c r="AF45" s="14">
        <v>0</v>
      </c>
      <c r="AG45" s="14">
        <v>0</v>
      </c>
      <c r="AH45" s="14">
        <v>0</v>
      </c>
      <c r="AI45" s="14">
        <v>1</v>
      </c>
      <c r="AJ45" s="14">
        <v>0</v>
      </c>
      <c r="AK45" s="14">
        <v>0</v>
      </c>
      <c r="AL45" s="57">
        <f t="shared" si="40"/>
        <v>1</v>
      </c>
      <c r="AM45" s="12">
        <f t="shared" si="41"/>
        <v>0</v>
      </c>
      <c r="AN45" s="12">
        <f t="shared" si="42"/>
        <v>0</v>
      </c>
      <c r="AO45" s="12">
        <f t="shared" si="43"/>
        <v>0</v>
      </c>
      <c r="AP45" s="12">
        <f t="shared" si="44"/>
        <v>0</v>
      </c>
      <c r="AQ45" s="12">
        <f t="shared" si="45"/>
        <v>151468</v>
      </c>
      <c r="AR45" s="12">
        <f t="shared" si="46"/>
        <v>0</v>
      </c>
      <c r="AS45" s="12">
        <f t="shared" si="47"/>
        <v>0</v>
      </c>
      <c r="AT45" s="12">
        <f t="shared" si="48"/>
        <v>0</v>
      </c>
      <c r="AU45" s="12">
        <f t="shared" si="49"/>
        <v>0</v>
      </c>
      <c r="AV45" s="12">
        <f t="shared" si="50"/>
        <v>0</v>
      </c>
      <c r="AW45" s="12">
        <f t="shared" si="51"/>
        <v>0</v>
      </c>
      <c r="AX45" s="12">
        <f t="shared" si="52"/>
        <v>18.415313398740992</v>
      </c>
      <c r="AY45" s="12">
        <f t="shared" si="53"/>
        <v>0</v>
      </c>
      <c r="AZ45" s="12">
        <f t="shared" si="54"/>
        <v>0</v>
      </c>
    </row>
    <row r="46" spans="1:52" x14ac:dyDescent="0.2">
      <c r="A46" s="19">
        <v>41</v>
      </c>
      <c r="B46" s="9">
        <v>33.520000000000003</v>
      </c>
      <c r="C46" s="9">
        <v>111.9</v>
      </c>
      <c r="D46" s="20">
        <v>35843</v>
      </c>
      <c r="E46" s="20">
        <v>105748</v>
      </c>
      <c r="F46" s="4">
        <f t="shared" si="8"/>
        <v>121611</v>
      </c>
      <c r="G46" s="10">
        <f t="shared" si="9"/>
        <v>17.775089310605448</v>
      </c>
      <c r="H46" s="13">
        <f t="shared" si="10"/>
        <v>4.9591522223601397E-4</v>
      </c>
      <c r="I46" s="10">
        <f t="shared" si="11"/>
        <v>60.308746091343892</v>
      </c>
      <c r="J46" s="10">
        <f t="shared" si="12"/>
        <v>38.583453707515616</v>
      </c>
      <c r="K46" s="13">
        <f t="shared" si="13"/>
        <v>1.0764571522337866E-3</v>
      </c>
      <c r="L46" s="10">
        <f t="shared" si="14"/>
        <v>130.90903074030302</v>
      </c>
      <c r="M46" s="10">
        <f t="shared" si="15"/>
        <v>16.952241739663815</v>
      </c>
      <c r="N46" s="13">
        <f t="shared" si="16"/>
        <v>4.7295822725954343E-4</v>
      </c>
      <c r="O46" s="10">
        <f t="shared" si="17"/>
        <v>57.516922975260336</v>
      </c>
      <c r="P46" s="10">
        <f t="shared" si="18"/>
        <v>6.365924913160689</v>
      </c>
      <c r="Q46" s="13">
        <f t="shared" si="19"/>
        <v>1.7760580624280023E-4</v>
      </c>
      <c r="R46" s="10">
        <f t="shared" si="20"/>
        <v>21.598819702993179</v>
      </c>
      <c r="S46" s="10">
        <f t="shared" si="21"/>
        <v>27.552266694411916</v>
      </c>
      <c r="T46" s="13">
        <f t="shared" si="22"/>
        <v>7.6869309752007132E-4</v>
      </c>
      <c r="U46" s="10">
        <f t="shared" si="23"/>
        <v>93.481536282513389</v>
      </c>
      <c r="V46" s="10">
        <f t="shared" si="24"/>
        <v>17.538121336106673</v>
      </c>
      <c r="W46" s="13">
        <f t="shared" si="25"/>
        <v>4.8930394598964021E-4</v>
      </c>
      <c r="X46" s="10">
        <f t="shared" si="26"/>
        <v>59.504742175746138</v>
      </c>
      <c r="Y46" s="10">
        <f t="shared" si="27"/>
        <v>3.4614014502799271</v>
      </c>
      <c r="Z46" s="13">
        <f t="shared" si="28"/>
        <v>9.6571198010209162E-5</v>
      </c>
      <c r="AA46" s="10">
        <f t="shared" si="29"/>
        <v>11.744119961219546</v>
      </c>
      <c r="AB46" s="10">
        <f t="shared" si="39"/>
        <v>3.4614014502799271</v>
      </c>
      <c r="AC46" s="4" t="str">
        <f t="shared" si="31"/>
        <v>OL</v>
      </c>
      <c r="AD46" s="18">
        <f t="shared" si="32"/>
        <v>11.744119961219546</v>
      </c>
      <c r="AE46" s="14">
        <v>0</v>
      </c>
      <c r="AF46" s="14">
        <v>0</v>
      </c>
      <c r="AG46" s="14">
        <v>1</v>
      </c>
      <c r="AH46" s="14">
        <v>0</v>
      </c>
      <c r="AI46" s="14">
        <v>0</v>
      </c>
      <c r="AJ46" s="14">
        <v>0</v>
      </c>
      <c r="AK46" s="14">
        <v>0</v>
      </c>
      <c r="AL46" s="57">
        <f t="shared" si="40"/>
        <v>1</v>
      </c>
      <c r="AM46" s="12">
        <f t="shared" si="41"/>
        <v>0</v>
      </c>
      <c r="AN46" s="12">
        <f t="shared" si="42"/>
        <v>0</v>
      </c>
      <c r="AO46" s="12">
        <f t="shared" si="43"/>
        <v>121611</v>
      </c>
      <c r="AP46" s="12">
        <f t="shared" si="44"/>
        <v>0</v>
      </c>
      <c r="AQ46" s="12">
        <f t="shared" si="45"/>
        <v>0</v>
      </c>
      <c r="AR46" s="12">
        <f t="shared" si="46"/>
        <v>0</v>
      </c>
      <c r="AS46" s="12">
        <f t="shared" si="47"/>
        <v>0</v>
      </c>
      <c r="AT46" s="12">
        <f t="shared" si="48"/>
        <v>0</v>
      </c>
      <c r="AU46" s="12">
        <f t="shared" si="49"/>
        <v>0</v>
      </c>
      <c r="AV46" s="12">
        <f t="shared" si="50"/>
        <v>57.516922975260336</v>
      </c>
      <c r="AW46" s="12">
        <f t="shared" si="51"/>
        <v>0</v>
      </c>
      <c r="AX46" s="12">
        <f t="shared" si="52"/>
        <v>0</v>
      </c>
      <c r="AY46" s="12">
        <f t="shared" si="53"/>
        <v>0</v>
      </c>
      <c r="AZ46" s="12">
        <f t="shared" si="54"/>
        <v>0</v>
      </c>
    </row>
    <row r="47" spans="1:52" x14ac:dyDescent="0.2">
      <c r="A47" s="19">
        <v>42</v>
      </c>
      <c r="B47" s="9">
        <v>33.54</v>
      </c>
      <c r="C47" s="9">
        <v>112.18</v>
      </c>
      <c r="D47" s="20">
        <v>30341</v>
      </c>
      <c r="E47" s="20">
        <v>57368</v>
      </c>
      <c r="F47" s="4">
        <f t="shared" ref="F47:F78" si="55">IF($AW$10="On",ROUNDUP(E47*1.15,0),E47)</f>
        <v>65974</v>
      </c>
      <c r="G47" s="10">
        <f t="shared" si="9"/>
        <v>18.051332360798195</v>
      </c>
      <c r="H47" s="13">
        <f t="shared" si="10"/>
        <v>5.9494849743904935E-4</v>
      </c>
      <c r="I47" s="10">
        <f t="shared" si="11"/>
        <v>39.251132170043839</v>
      </c>
      <c r="J47" s="10">
        <f t="shared" si="12"/>
        <v>38.854813086669203</v>
      </c>
      <c r="K47" s="13">
        <f t="shared" si="13"/>
        <v>1.2806042347539371E-3</v>
      </c>
      <c r="L47" s="10">
        <f t="shared" si="14"/>
        <v>84.486583783656243</v>
      </c>
      <c r="M47" s="10">
        <f t="shared" si="15"/>
        <v>17.229756237393495</v>
      </c>
      <c r="N47" s="13">
        <f t="shared" si="16"/>
        <v>5.6787041420498644E-4</v>
      </c>
      <c r="O47" s="10">
        <f t="shared" si="17"/>
        <v>37.464682706759774</v>
      </c>
      <c r="P47" s="10">
        <f t="shared" si="18"/>
        <v>6.0852115821884052</v>
      </c>
      <c r="Q47" s="13">
        <f t="shared" si="19"/>
        <v>2.005606796805776E-4</v>
      </c>
      <c r="R47" s="10">
        <f t="shared" si="20"/>
        <v>13.231790281246427</v>
      </c>
      <c r="S47" s="10">
        <f t="shared" si="21"/>
        <v>27.832157659800654</v>
      </c>
      <c r="T47" s="13">
        <f t="shared" si="22"/>
        <v>9.1731181107414564E-4</v>
      </c>
      <c r="U47" s="10">
        <f t="shared" si="23"/>
        <v>60.518729423805688</v>
      </c>
      <c r="V47" s="10">
        <f t="shared" si="24"/>
        <v>17.786053525164039</v>
      </c>
      <c r="W47" s="13">
        <f t="shared" si="25"/>
        <v>5.8620525115072144E-4</v>
      </c>
      <c r="X47" s="10">
        <f t="shared" si="26"/>
        <v>38.674305239417698</v>
      </c>
      <c r="Y47" s="10">
        <f t="shared" si="27"/>
        <v>3.1946987338401702</v>
      </c>
      <c r="Z47" s="13">
        <f t="shared" si="28"/>
        <v>1.0529312592993541E-4</v>
      </c>
      <c r="AA47" s="10">
        <f t="shared" si="29"/>
        <v>6.9466086901015585</v>
      </c>
      <c r="AB47" s="10">
        <f t="shared" si="39"/>
        <v>3.1946987338401702</v>
      </c>
      <c r="AC47" s="4" t="str">
        <f t="shared" si="31"/>
        <v>OL</v>
      </c>
      <c r="AD47" s="18">
        <f t="shared" si="32"/>
        <v>6.9466086901015585</v>
      </c>
      <c r="AE47" s="14">
        <v>0</v>
      </c>
      <c r="AF47" s="14">
        <v>0</v>
      </c>
      <c r="AG47" s="14">
        <v>1</v>
      </c>
      <c r="AH47" s="14">
        <v>0</v>
      </c>
      <c r="AI47" s="14">
        <v>0</v>
      </c>
      <c r="AJ47" s="14">
        <v>0</v>
      </c>
      <c r="AK47" s="14">
        <v>0</v>
      </c>
      <c r="AL47" s="57">
        <f t="shared" si="40"/>
        <v>1</v>
      </c>
      <c r="AM47" s="12">
        <f t="shared" si="41"/>
        <v>0</v>
      </c>
      <c r="AN47" s="12">
        <f t="shared" si="42"/>
        <v>0</v>
      </c>
      <c r="AO47" s="12">
        <f t="shared" si="43"/>
        <v>65974</v>
      </c>
      <c r="AP47" s="12">
        <f t="shared" si="44"/>
        <v>0</v>
      </c>
      <c r="AQ47" s="12">
        <f t="shared" si="45"/>
        <v>0</v>
      </c>
      <c r="AR47" s="12">
        <f t="shared" si="46"/>
        <v>0</v>
      </c>
      <c r="AS47" s="12">
        <f t="shared" si="47"/>
        <v>0</v>
      </c>
      <c r="AT47" s="12">
        <f t="shared" si="48"/>
        <v>0</v>
      </c>
      <c r="AU47" s="12">
        <f t="shared" si="49"/>
        <v>0</v>
      </c>
      <c r="AV47" s="12">
        <f t="shared" si="50"/>
        <v>37.464682706759774</v>
      </c>
      <c r="AW47" s="12">
        <f t="shared" si="51"/>
        <v>0</v>
      </c>
      <c r="AX47" s="12">
        <f t="shared" si="52"/>
        <v>0</v>
      </c>
      <c r="AY47" s="12">
        <f t="shared" si="53"/>
        <v>0</v>
      </c>
      <c r="AZ47" s="12">
        <f t="shared" si="54"/>
        <v>0</v>
      </c>
    </row>
    <row r="48" spans="1:52" x14ac:dyDescent="0.2">
      <c r="A48" s="19">
        <v>43</v>
      </c>
      <c r="B48" s="9">
        <v>33.57</v>
      </c>
      <c r="C48" s="9">
        <v>117.22</v>
      </c>
      <c r="D48" s="20">
        <v>25747</v>
      </c>
      <c r="E48" s="20">
        <v>32412</v>
      </c>
      <c r="F48" s="4">
        <f t="shared" si="55"/>
        <v>37274</v>
      </c>
      <c r="G48" s="10">
        <f t="shared" si="9"/>
        <v>23.066740125123872</v>
      </c>
      <c r="H48" s="13">
        <f t="shared" si="10"/>
        <v>8.9590010972633201E-4</v>
      </c>
      <c r="I48" s="10">
        <f t="shared" si="11"/>
        <v>33.393780689939298</v>
      </c>
      <c r="J48" s="10">
        <f t="shared" si="12"/>
        <v>43.812336162318488</v>
      </c>
      <c r="K48" s="13">
        <f t="shared" si="13"/>
        <v>1.7016481983267366E-3</v>
      </c>
      <c r="L48" s="10">
        <f t="shared" si="14"/>
        <v>63.427234944430779</v>
      </c>
      <c r="M48" s="10">
        <f t="shared" si="15"/>
        <v>22.17968890674528</v>
      </c>
      <c r="N48" s="13">
        <f t="shared" si="16"/>
        <v>8.6144750482562162E-4</v>
      </c>
      <c r="O48" s="10">
        <f t="shared" si="17"/>
        <v>32.10959429487022</v>
      </c>
      <c r="P48" s="10">
        <f t="shared" si="18"/>
        <v>1.1049434374663716</v>
      </c>
      <c r="Q48" s="13">
        <f t="shared" si="19"/>
        <v>4.2915424611270113E-5</v>
      </c>
      <c r="R48" s="10">
        <f t="shared" si="20"/>
        <v>1.5996295369604823</v>
      </c>
      <c r="S48" s="10">
        <f t="shared" si="21"/>
        <v>32.829549189716261</v>
      </c>
      <c r="T48" s="13">
        <f t="shared" si="22"/>
        <v>1.2750825024164471E-3</v>
      </c>
      <c r="U48" s="10">
        <f t="shared" si="23"/>
        <v>47.527425195070649</v>
      </c>
      <c r="V48" s="10">
        <f t="shared" si="24"/>
        <v>22.483794163797175</v>
      </c>
      <c r="W48" s="13">
        <f t="shared" si="25"/>
        <v>8.7325879379334195E-4</v>
      </c>
      <c r="X48" s="10">
        <f t="shared" si="26"/>
        <v>32.54984827985303</v>
      </c>
      <c r="Y48" s="10">
        <f t="shared" si="27"/>
        <v>2.4286621831782149</v>
      </c>
      <c r="Z48" s="13">
        <f t="shared" si="28"/>
        <v>9.4327967653637902E-5</v>
      </c>
      <c r="AA48" s="10">
        <f t="shared" si="29"/>
        <v>3.515980666321699</v>
      </c>
      <c r="AB48" s="10">
        <f t="shared" si="39"/>
        <v>1.1049434374663716</v>
      </c>
      <c r="AC48" s="4" t="str">
        <f t="shared" si="31"/>
        <v>LA</v>
      </c>
      <c r="AD48" s="18">
        <f t="shared" si="32"/>
        <v>1.5996295369604823</v>
      </c>
      <c r="AE48" s="14">
        <v>0</v>
      </c>
      <c r="AF48" s="14">
        <v>0</v>
      </c>
      <c r="AG48" s="14">
        <v>0</v>
      </c>
      <c r="AH48" s="14">
        <v>1</v>
      </c>
      <c r="AI48" s="14">
        <v>0</v>
      </c>
      <c r="AJ48" s="14">
        <v>0</v>
      </c>
      <c r="AK48" s="14">
        <v>0</v>
      </c>
      <c r="AL48" s="57">
        <f t="shared" si="40"/>
        <v>1</v>
      </c>
      <c r="AM48" s="12">
        <f t="shared" si="41"/>
        <v>0</v>
      </c>
      <c r="AN48" s="12">
        <f t="shared" si="42"/>
        <v>0</v>
      </c>
      <c r="AO48" s="12">
        <f t="shared" si="43"/>
        <v>0</v>
      </c>
      <c r="AP48" s="12">
        <f t="shared" si="44"/>
        <v>37274</v>
      </c>
      <c r="AQ48" s="12">
        <f t="shared" si="45"/>
        <v>0</v>
      </c>
      <c r="AR48" s="12">
        <f t="shared" si="46"/>
        <v>0</v>
      </c>
      <c r="AS48" s="12">
        <f t="shared" si="47"/>
        <v>0</v>
      </c>
      <c r="AT48" s="12">
        <f t="shared" si="48"/>
        <v>0</v>
      </c>
      <c r="AU48" s="12">
        <f t="shared" si="49"/>
        <v>0</v>
      </c>
      <c r="AV48" s="12">
        <f t="shared" si="50"/>
        <v>0</v>
      </c>
      <c r="AW48" s="12">
        <f t="shared" si="51"/>
        <v>1.5996295369604823</v>
      </c>
      <c r="AX48" s="12">
        <f t="shared" si="52"/>
        <v>0</v>
      </c>
      <c r="AY48" s="12">
        <f t="shared" si="53"/>
        <v>0</v>
      </c>
      <c r="AZ48" s="12">
        <f t="shared" si="54"/>
        <v>0</v>
      </c>
    </row>
    <row r="49" spans="1:52" x14ac:dyDescent="0.2">
      <c r="A49" s="19">
        <v>44</v>
      </c>
      <c r="B49" s="9">
        <v>33.57</v>
      </c>
      <c r="C49" s="9">
        <v>112.24</v>
      </c>
      <c r="D49" s="20">
        <v>32626</v>
      </c>
      <c r="E49" s="20">
        <v>66566</v>
      </c>
      <c r="F49" s="4">
        <f t="shared" si="55"/>
        <v>76551</v>
      </c>
      <c r="G49" s="10">
        <f t="shared" si="9"/>
        <v>18.107857410527608</v>
      </c>
      <c r="H49" s="13">
        <f t="shared" si="10"/>
        <v>5.550131003042852E-4</v>
      </c>
      <c r="I49" s="10">
        <f t="shared" si="11"/>
        <v>42.486807841393336</v>
      </c>
      <c r="J49" s="10">
        <f t="shared" si="12"/>
        <v>38.908225351460068</v>
      </c>
      <c r="K49" s="13">
        <f t="shared" si="13"/>
        <v>1.1925527294630071E-3</v>
      </c>
      <c r="L49" s="10">
        <f t="shared" si="14"/>
        <v>91.291103993122661</v>
      </c>
      <c r="M49" s="10">
        <f t="shared" si="15"/>
        <v>17.294883636497808</v>
      </c>
      <c r="N49" s="13">
        <f t="shared" si="16"/>
        <v>5.3009512770483072E-4</v>
      </c>
      <c r="O49" s="10">
        <f t="shared" si="17"/>
        <v>40.579312120932499</v>
      </c>
      <c r="P49" s="10">
        <f t="shared" si="18"/>
        <v>6.0232964396582762</v>
      </c>
      <c r="Q49" s="13">
        <f t="shared" si="19"/>
        <v>1.8461645435107816E-4</v>
      </c>
      <c r="R49" s="10">
        <f t="shared" si="20"/>
        <v>14.132574197029385</v>
      </c>
      <c r="S49" s="10">
        <f t="shared" si="21"/>
        <v>27.895922641131616</v>
      </c>
      <c r="T49" s="13">
        <f t="shared" si="22"/>
        <v>8.5502122972879347E-4</v>
      </c>
      <c r="U49" s="10">
        <f t="shared" si="23"/>
        <v>65.452730156968869</v>
      </c>
      <c r="V49" s="10">
        <f t="shared" si="24"/>
        <v>17.829038112023873</v>
      </c>
      <c r="W49" s="13">
        <f t="shared" si="25"/>
        <v>5.4646717685354854E-4</v>
      </c>
      <c r="X49" s="10">
        <f t="shared" si="26"/>
        <v>41.832608855315996</v>
      </c>
      <c r="Y49" s="10">
        <f t="shared" si="27"/>
        <v>3.1277467928206804</v>
      </c>
      <c r="Z49" s="13">
        <f t="shared" si="28"/>
        <v>9.5866695053659057E-5</v>
      </c>
      <c r="AA49" s="10">
        <f t="shared" si="29"/>
        <v>7.3386913730526544</v>
      </c>
      <c r="AB49" s="10">
        <f t="shared" si="39"/>
        <v>3.1277467928206804</v>
      </c>
      <c r="AC49" s="4" t="str">
        <f t="shared" si="31"/>
        <v>OL</v>
      </c>
      <c r="AD49" s="18">
        <f t="shared" si="32"/>
        <v>7.3386913730526544</v>
      </c>
      <c r="AE49" s="14">
        <v>0</v>
      </c>
      <c r="AF49" s="14">
        <v>0</v>
      </c>
      <c r="AG49" s="14">
        <v>1</v>
      </c>
      <c r="AH49" s="14">
        <v>0</v>
      </c>
      <c r="AI49" s="14">
        <v>0</v>
      </c>
      <c r="AJ49" s="14">
        <v>0</v>
      </c>
      <c r="AK49" s="14">
        <v>0</v>
      </c>
      <c r="AL49" s="57">
        <f t="shared" si="40"/>
        <v>1</v>
      </c>
      <c r="AM49" s="12">
        <f t="shared" si="41"/>
        <v>0</v>
      </c>
      <c r="AN49" s="12">
        <f t="shared" si="42"/>
        <v>0</v>
      </c>
      <c r="AO49" s="12">
        <f t="shared" si="43"/>
        <v>76551</v>
      </c>
      <c r="AP49" s="12">
        <f t="shared" si="44"/>
        <v>0</v>
      </c>
      <c r="AQ49" s="12">
        <f t="shared" si="45"/>
        <v>0</v>
      </c>
      <c r="AR49" s="12">
        <f t="shared" si="46"/>
        <v>0</v>
      </c>
      <c r="AS49" s="12">
        <f t="shared" si="47"/>
        <v>0</v>
      </c>
      <c r="AT49" s="12">
        <f t="shared" si="48"/>
        <v>0</v>
      </c>
      <c r="AU49" s="12">
        <f t="shared" si="49"/>
        <v>0</v>
      </c>
      <c r="AV49" s="12">
        <f t="shared" si="50"/>
        <v>40.579312120932499</v>
      </c>
      <c r="AW49" s="12">
        <f t="shared" si="51"/>
        <v>0</v>
      </c>
      <c r="AX49" s="12">
        <f t="shared" si="52"/>
        <v>0</v>
      </c>
      <c r="AY49" s="12">
        <f t="shared" si="53"/>
        <v>0</v>
      </c>
      <c r="AZ49" s="12">
        <f t="shared" si="54"/>
        <v>0</v>
      </c>
    </row>
    <row r="50" spans="1:52" x14ac:dyDescent="0.2">
      <c r="A50" s="19">
        <v>45</v>
      </c>
      <c r="B50" s="9">
        <v>33.64</v>
      </c>
      <c r="C50" s="9">
        <v>112.37</v>
      </c>
      <c r="D50" s="20">
        <v>22551</v>
      </c>
      <c r="E50" s="20">
        <v>24910</v>
      </c>
      <c r="F50" s="4">
        <f t="shared" si="55"/>
        <v>28647</v>
      </c>
      <c r="G50" s="10">
        <f t="shared" si="9"/>
        <v>18.230076796327548</v>
      </c>
      <c r="H50" s="13">
        <f t="shared" si="10"/>
        <v>8.0839327729712864E-4</v>
      </c>
      <c r="I50" s="10">
        <f t="shared" si="11"/>
        <v>23.158042214730845</v>
      </c>
      <c r="J50" s="10">
        <f t="shared" si="12"/>
        <v>39.02318541585246</v>
      </c>
      <c r="K50" s="13">
        <f t="shared" si="13"/>
        <v>1.7304414622789437E-3</v>
      </c>
      <c r="L50" s="10">
        <f t="shared" si="14"/>
        <v>49.571956569904899</v>
      </c>
      <c r="M50" s="10">
        <f t="shared" si="15"/>
        <v>17.437155731368577</v>
      </c>
      <c r="N50" s="13">
        <f t="shared" si="16"/>
        <v>7.7323203988153861E-4</v>
      </c>
      <c r="O50" s="10">
        <f t="shared" si="17"/>
        <v>22.150778246486436</v>
      </c>
      <c r="P50" s="10">
        <f t="shared" si="18"/>
        <v>5.8892529237586615</v>
      </c>
      <c r="Q50" s="13">
        <f t="shared" si="19"/>
        <v>2.6115262843149576E-4</v>
      </c>
      <c r="R50" s="10">
        <f t="shared" si="20"/>
        <v>7.481239346677059</v>
      </c>
      <c r="S50" s="10">
        <f t="shared" si="21"/>
        <v>28.034880060381923</v>
      </c>
      <c r="T50" s="13">
        <f t="shared" si="22"/>
        <v>1.2431768019325938E-3</v>
      </c>
      <c r="U50" s="10">
        <f t="shared" si="23"/>
        <v>35.613285844963016</v>
      </c>
      <c r="V50" s="10">
        <f t="shared" si="24"/>
        <v>17.920714271479252</v>
      </c>
      <c r="W50" s="13">
        <f t="shared" si="25"/>
        <v>7.9467492667638915E-4</v>
      </c>
      <c r="X50" s="10">
        <f t="shared" si="26"/>
        <v>22.765052624498519</v>
      </c>
      <c r="Y50" s="10">
        <f t="shared" si="27"/>
        <v>2.9807717121577753</v>
      </c>
      <c r="Z50" s="13">
        <f t="shared" si="28"/>
        <v>1.321791367193373E-4</v>
      </c>
      <c r="AA50" s="10">
        <f t="shared" si="29"/>
        <v>3.7865357295988558</v>
      </c>
      <c r="AB50" s="10">
        <f t="shared" si="39"/>
        <v>2.9807717121577753</v>
      </c>
      <c r="AC50" s="4" t="str">
        <f t="shared" si="31"/>
        <v>OL</v>
      </c>
      <c r="AD50" s="18">
        <f t="shared" si="32"/>
        <v>3.7865357295988558</v>
      </c>
      <c r="AE50" s="14">
        <v>0</v>
      </c>
      <c r="AF50" s="14">
        <v>0</v>
      </c>
      <c r="AG50" s="14">
        <v>0</v>
      </c>
      <c r="AH50" s="14">
        <v>1</v>
      </c>
      <c r="AI50" s="14">
        <v>0</v>
      </c>
      <c r="AJ50" s="14">
        <v>0</v>
      </c>
      <c r="AK50" s="14">
        <v>0</v>
      </c>
      <c r="AL50" s="57">
        <f t="shared" si="40"/>
        <v>1</v>
      </c>
      <c r="AM50" s="12">
        <f t="shared" si="41"/>
        <v>0</v>
      </c>
      <c r="AN50" s="12">
        <f t="shared" si="42"/>
        <v>0</v>
      </c>
      <c r="AO50" s="12">
        <f t="shared" si="43"/>
        <v>0</v>
      </c>
      <c r="AP50" s="12">
        <f t="shared" si="44"/>
        <v>28647</v>
      </c>
      <c r="AQ50" s="12">
        <f t="shared" si="45"/>
        <v>0</v>
      </c>
      <c r="AR50" s="12">
        <f t="shared" si="46"/>
        <v>0</v>
      </c>
      <c r="AS50" s="12">
        <f t="shared" si="47"/>
        <v>0</v>
      </c>
      <c r="AT50" s="12">
        <f t="shared" si="48"/>
        <v>0</v>
      </c>
      <c r="AU50" s="12">
        <f t="shared" si="49"/>
        <v>0</v>
      </c>
      <c r="AV50" s="12">
        <f t="shared" si="50"/>
        <v>0</v>
      </c>
      <c r="AW50" s="12">
        <f t="shared" si="51"/>
        <v>7.481239346677059</v>
      </c>
      <c r="AX50" s="12">
        <f t="shared" si="52"/>
        <v>0</v>
      </c>
      <c r="AY50" s="12">
        <f t="shared" si="53"/>
        <v>0</v>
      </c>
      <c r="AZ50" s="12">
        <f t="shared" si="54"/>
        <v>0</v>
      </c>
    </row>
    <row r="51" spans="1:52" x14ac:dyDescent="0.2">
      <c r="A51" s="19">
        <v>46</v>
      </c>
      <c r="B51" s="9">
        <v>33.65</v>
      </c>
      <c r="C51" s="9">
        <v>84.39</v>
      </c>
      <c r="D51" s="20">
        <v>25131</v>
      </c>
      <c r="E51" s="20">
        <v>24252</v>
      </c>
      <c r="F51" s="4">
        <f t="shared" si="55"/>
        <v>27890</v>
      </c>
      <c r="G51" s="10">
        <f t="shared" si="9"/>
        <v>10.003279462256369</v>
      </c>
      <c r="H51" s="13">
        <f t="shared" si="10"/>
        <v>3.9804542048690341E-4</v>
      </c>
      <c r="I51" s="10">
        <f t="shared" si="11"/>
        <v>11.101486777379735</v>
      </c>
      <c r="J51" s="10">
        <f t="shared" si="12"/>
        <v>12.584200411627274</v>
      </c>
      <c r="K51" s="13">
        <f t="shared" si="13"/>
        <v>5.0074411729048875E-4</v>
      </c>
      <c r="L51" s="10">
        <f t="shared" si="14"/>
        <v>13.965753431231731</v>
      </c>
      <c r="M51" s="10">
        <f t="shared" si="15"/>
        <v>11.648712375194094</v>
      </c>
      <c r="N51" s="13">
        <f t="shared" si="16"/>
        <v>4.6351965203112068E-4</v>
      </c>
      <c r="O51" s="10">
        <f t="shared" si="17"/>
        <v>12.927563095147956</v>
      </c>
      <c r="P51" s="10">
        <f t="shared" si="18"/>
        <v>33.861512074920689</v>
      </c>
      <c r="Q51" s="13">
        <f t="shared" si="19"/>
        <v>1.3474001064390868E-3</v>
      </c>
      <c r="R51" s="10">
        <f t="shared" si="20"/>
        <v>37.578988968586131</v>
      </c>
      <c r="S51" s="10">
        <f t="shared" si="21"/>
        <v>4.2080399237649821</v>
      </c>
      <c r="T51" s="13">
        <f t="shared" si="22"/>
        <v>1.6744418939815297E-4</v>
      </c>
      <c r="U51" s="10">
        <f t="shared" si="23"/>
        <v>4.6700184423144862</v>
      </c>
      <c r="V51" s="10">
        <f t="shared" si="24"/>
        <v>13.478534786837923</v>
      </c>
      <c r="W51" s="13">
        <f t="shared" si="25"/>
        <v>5.3633101694472657E-4</v>
      </c>
      <c r="X51" s="10">
        <f t="shared" si="26"/>
        <v>14.958272062588424</v>
      </c>
      <c r="Y51" s="10">
        <f t="shared" si="27"/>
        <v>30.751138190317448</v>
      </c>
      <c r="Z51" s="13">
        <f t="shared" si="28"/>
        <v>1.223633687092334E-3</v>
      </c>
      <c r="AA51" s="10">
        <f t="shared" si="29"/>
        <v>34.127143533005196</v>
      </c>
      <c r="AB51" s="10">
        <f t="shared" si="39"/>
        <v>4.2080399237649821</v>
      </c>
      <c r="AC51" s="4" t="str">
        <f t="shared" si="31"/>
        <v>OG</v>
      </c>
      <c r="AD51" s="18">
        <f t="shared" si="32"/>
        <v>4.6700184423144862</v>
      </c>
      <c r="AE51" s="14">
        <v>0</v>
      </c>
      <c r="AF51" s="14">
        <v>0</v>
      </c>
      <c r="AG51" s="14">
        <v>0</v>
      </c>
      <c r="AH51" s="14">
        <v>0</v>
      </c>
      <c r="AI51" s="14">
        <v>1</v>
      </c>
      <c r="AJ51" s="14">
        <v>0</v>
      </c>
      <c r="AK51" s="14">
        <v>0</v>
      </c>
      <c r="AL51" s="57">
        <f t="shared" si="40"/>
        <v>1</v>
      </c>
      <c r="AM51" s="12">
        <f t="shared" si="41"/>
        <v>0</v>
      </c>
      <c r="AN51" s="12">
        <f t="shared" si="42"/>
        <v>0</v>
      </c>
      <c r="AO51" s="12">
        <f t="shared" si="43"/>
        <v>0</v>
      </c>
      <c r="AP51" s="12">
        <f t="shared" si="44"/>
        <v>0</v>
      </c>
      <c r="AQ51" s="12">
        <f t="shared" si="45"/>
        <v>27890</v>
      </c>
      <c r="AR51" s="12">
        <f t="shared" si="46"/>
        <v>0</v>
      </c>
      <c r="AS51" s="12">
        <f t="shared" si="47"/>
        <v>0</v>
      </c>
      <c r="AT51" s="12">
        <f t="shared" si="48"/>
        <v>0</v>
      </c>
      <c r="AU51" s="12">
        <f t="shared" si="49"/>
        <v>0</v>
      </c>
      <c r="AV51" s="12">
        <f t="shared" si="50"/>
        <v>0</v>
      </c>
      <c r="AW51" s="12">
        <f t="shared" si="51"/>
        <v>0</v>
      </c>
      <c r="AX51" s="12">
        <f t="shared" si="52"/>
        <v>4.6700184423144862</v>
      </c>
      <c r="AY51" s="12">
        <f t="shared" si="53"/>
        <v>0</v>
      </c>
      <c r="AZ51" s="12">
        <f t="shared" si="54"/>
        <v>0</v>
      </c>
    </row>
    <row r="52" spans="1:52" x14ac:dyDescent="0.2">
      <c r="A52" s="19">
        <v>47</v>
      </c>
      <c r="B52" s="9">
        <v>33.74</v>
      </c>
      <c r="C52" s="9">
        <v>117.77</v>
      </c>
      <c r="D52" s="20">
        <v>19905</v>
      </c>
      <c r="E52" s="20">
        <v>19689</v>
      </c>
      <c r="F52" s="4">
        <f t="shared" si="55"/>
        <v>22643</v>
      </c>
      <c r="G52" s="10">
        <f t="shared" si="9"/>
        <v>23.602027455284421</v>
      </c>
      <c r="H52" s="13">
        <f t="shared" si="10"/>
        <v>1.185733607399368E-3</v>
      </c>
      <c r="I52" s="10">
        <f t="shared" si="11"/>
        <v>26.848566072343889</v>
      </c>
      <c r="J52" s="10">
        <f t="shared" si="12"/>
        <v>44.327790380302062</v>
      </c>
      <c r="K52" s="13">
        <f t="shared" si="13"/>
        <v>2.2269676151872426E-3</v>
      </c>
      <c r="L52" s="10">
        <f t="shared" si="14"/>
        <v>50.42522771068473</v>
      </c>
      <c r="M52" s="10">
        <f t="shared" si="15"/>
        <v>22.750832951784414</v>
      </c>
      <c r="N52" s="13">
        <f t="shared" si="16"/>
        <v>1.1429707586930126E-3</v>
      </c>
      <c r="O52" s="10">
        <f t="shared" si="17"/>
        <v>25.880286889085884</v>
      </c>
      <c r="P52" s="10">
        <f t="shared" si="18"/>
        <v>0.53225933528685276</v>
      </c>
      <c r="Q52" s="13">
        <f t="shared" si="19"/>
        <v>2.6739981677309862E-5</v>
      </c>
      <c r="R52" s="10">
        <f t="shared" si="20"/>
        <v>0.60547340511932723</v>
      </c>
      <c r="S52" s="10">
        <f t="shared" si="21"/>
        <v>33.39668396712463</v>
      </c>
      <c r="T52" s="13">
        <f t="shared" si="22"/>
        <v>1.6778037662458995E-3</v>
      </c>
      <c r="U52" s="10">
        <f t="shared" si="23"/>
        <v>37.990510679105903</v>
      </c>
      <c r="V52" s="10">
        <f t="shared" si="24"/>
        <v>22.954258864097525</v>
      </c>
      <c r="W52" s="13">
        <f t="shared" si="25"/>
        <v>1.1531905985479791E-3</v>
      </c>
      <c r="X52" s="10">
        <f t="shared" si="26"/>
        <v>26.111694722921889</v>
      </c>
      <c r="Y52" s="10">
        <f t="shared" si="27"/>
        <v>2.8504385627478359</v>
      </c>
      <c r="Z52" s="13">
        <f t="shared" si="28"/>
        <v>1.4320213829428966E-4</v>
      </c>
      <c r="AA52" s="10">
        <f t="shared" si="29"/>
        <v>3.2425260173976009</v>
      </c>
      <c r="AB52" s="10">
        <f t="shared" si="39"/>
        <v>0.53225933528685276</v>
      </c>
      <c r="AC52" s="4" t="str">
        <f t="shared" si="31"/>
        <v>LA</v>
      </c>
      <c r="AD52" s="18">
        <f t="shared" si="32"/>
        <v>0.60547340511932723</v>
      </c>
      <c r="AE52" s="14">
        <v>0</v>
      </c>
      <c r="AF52" s="14">
        <v>0</v>
      </c>
      <c r="AG52" s="14">
        <v>0</v>
      </c>
      <c r="AH52" s="14">
        <v>1</v>
      </c>
      <c r="AI52" s="14">
        <v>0</v>
      </c>
      <c r="AJ52" s="14">
        <v>0</v>
      </c>
      <c r="AK52" s="14">
        <v>0</v>
      </c>
      <c r="AL52" s="57">
        <f t="shared" si="40"/>
        <v>1</v>
      </c>
      <c r="AM52" s="12">
        <f t="shared" si="41"/>
        <v>0</v>
      </c>
      <c r="AN52" s="12">
        <f t="shared" si="42"/>
        <v>0</v>
      </c>
      <c r="AO52" s="12">
        <f t="shared" si="43"/>
        <v>0</v>
      </c>
      <c r="AP52" s="12">
        <f t="shared" si="44"/>
        <v>22643</v>
      </c>
      <c r="AQ52" s="12">
        <f t="shared" si="45"/>
        <v>0</v>
      </c>
      <c r="AR52" s="12">
        <f t="shared" si="46"/>
        <v>0</v>
      </c>
      <c r="AS52" s="12">
        <f t="shared" si="47"/>
        <v>0</v>
      </c>
      <c r="AT52" s="12">
        <f t="shared" si="48"/>
        <v>0</v>
      </c>
      <c r="AU52" s="12">
        <f t="shared" si="49"/>
        <v>0</v>
      </c>
      <c r="AV52" s="12">
        <f t="shared" si="50"/>
        <v>0</v>
      </c>
      <c r="AW52" s="12">
        <f t="shared" si="51"/>
        <v>0.60547340511932723</v>
      </c>
      <c r="AX52" s="12">
        <f t="shared" si="52"/>
        <v>0</v>
      </c>
      <c r="AY52" s="12">
        <f t="shared" si="53"/>
        <v>0</v>
      </c>
      <c r="AZ52" s="12">
        <f t="shared" si="54"/>
        <v>0</v>
      </c>
    </row>
    <row r="53" spans="1:52" x14ac:dyDescent="0.2">
      <c r="A53" s="19">
        <v>48</v>
      </c>
      <c r="B53" s="9">
        <v>33.79</v>
      </c>
      <c r="C53" s="9">
        <v>117.86</v>
      </c>
      <c r="D53" s="20">
        <v>22454</v>
      </c>
      <c r="E53" s="20">
        <v>17956</v>
      </c>
      <c r="F53" s="4">
        <f t="shared" si="55"/>
        <v>20650</v>
      </c>
      <c r="G53" s="10">
        <f t="shared" si="9"/>
        <v>23.68823547670868</v>
      </c>
      <c r="H53" s="13">
        <f t="shared" si="10"/>
        <v>1.0549672876417869E-3</v>
      </c>
      <c r="I53" s="10">
        <f t="shared" si="11"/>
        <v>21.785074489802899</v>
      </c>
      <c r="J53" s="10">
        <f t="shared" si="12"/>
        <v>44.408796425933453</v>
      </c>
      <c r="K53" s="13">
        <f t="shared" si="13"/>
        <v>1.9777677218283359E-3</v>
      </c>
      <c r="L53" s="10">
        <f t="shared" si="14"/>
        <v>40.840903455755139</v>
      </c>
      <c r="M53" s="10">
        <f t="shared" si="15"/>
        <v>22.848216560598328</v>
      </c>
      <c r="N53" s="13">
        <f t="shared" si="16"/>
        <v>1.0175566295804012E-3</v>
      </c>
      <c r="O53" s="10">
        <f t="shared" si="17"/>
        <v>21.012544400835285</v>
      </c>
      <c r="P53" s="10">
        <f t="shared" si="18"/>
        <v>0.429534631898291</v>
      </c>
      <c r="Q53" s="13">
        <f t="shared" si="19"/>
        <v>1.9129537360750467E-5</v>
      </c>
      <c r="R53" s="10">
        <f t="shared" si="20"/>
        <v>0.39502494649949715</v>
      </c>
      <c r="S53" s="10">
        <f t="shared" si="21"/>
        <v>33.49238271607441</v>
      </c>
      <c r="T53" s="13">
        <f t="shared" si="22"/>
        <v>1.4915998359345511E-3</v>
      </c>
      <c r="U53" s="10">
        <f t="shared" si="23"/>
        <v>30.80153661204848</v>
      </c>
      <c r="V53" s="10">
        <f t="shared" si="24"/>
        <v>23.025051574317914</v>
      </c>
      <c r="W53" s="13">
        <f t="shared" si="25"/>
        <v>1.025432064412484E-3</v>
      </c>
      <c r="X53" s="10">
        <f t="shared" si="26"/>
        <v>21.175172130117794</v>
      </c>
      <c r="Y53" s="10">
        <f t="shared" si="27"/>
        <v>2.9167790454540725</v>
      </c>
      <c r="Z53" s="13">
        <f t="shared" si="28"/>
        <v>1.2990019798049667E-4</v>
      </c>
      <c r="AA53" s="10">
        <f t="shared" si="29"/>
        <v>2.6824390882972562</v>
      </c>
      <c r="AB53" s="10">
        <f t="shared" si="39"/>
        <v>0.429534631898291</v>
      </c>
      <c r="AC53" s="4" t="str">
        <f t="shared" si="31"/>
        <v>LA</v>
      </c>
      <c r="AD53" s="18">
        <f t="shared" si="32"/>
        <v>0.39502494649949715</v>
      </c>
      <c r="AE53" s="14">
        <v>0</v>
      </c>
      <c r="AF53" s="14">
        <v>0</v>
      </c>
      <c r="AG53" s="14">
        <v>0</v>
      </c>
      <c r="AH53" s="14">
        <v>1</v>
      </c>
      <c r="AI53" s="14">
        <v>0</v>
      </c>
      <c r="AJ53" s="14">
        <v>0</v>
      </c>
      <c r="AK53" s="14">
        <v>0</v>
      </c>
      <c r="AL53" s="57">
        <f t="shared" si="40"/>
        <v>1</v>
      </c>
      <c r="AM53" s="12">
        <f t="shared" si="41"/>
        <v>0</v>
      </c>
      <c r="AN53" s="12">
        <f t="shared" si="42"/>
        <v>0</v>
      </c>
      <c r="AO53" s="12">
        <f t="shared" si="43"/>
        <v>0</v>
      </c>
      <c r="AP53" s="12">
        <f t="shared" si="44"/>
        <v>20650</v>
      </c>
      <c r="AQ53" s="12">
        <f t="shared" si="45"/>
        <v>0</v>
      </c>
      <c r="AR53" s="12">
        <f t="shared" si="46"/>
        <v>0</v>
      </c>
      <c r="AS53" s="12">
        <f t="shared" si="47"/>
        <v>0</v>
      </c>
      <c r="AT53" s="12">
        <f t="shared" si="48"/>
        <v>0</v>
      </c>
      <c r="AU53" s="12">
        <f t="shared" si="49"/>
        <v>0</v>
      </c>
      <c r="AV53" s="12">
        <f t="shared" si="50"/>
        <v>0</v>
      </c>
      <c r="AW53" s="12">
        <f t="shared" si="51"/>
        <v>0.39502494649949715</v>
      </c>
      <c r="AX53" s="12">
        <f t="shared" si="52"/>
        <v>0</v>
      </c>
      <c r="AY53" s="12">
        <f t="shared" si="53"/>
        <v>0</v>
      </c>
      <c r="AZ53" s="12">
        <f t="shared" si="54"/>
        <v>0</v>
      </c>
    </row>
    <row r="54" spans="1:52" x14ac:dyDescent="0.2">
      <c r="A54" s="19">
        <v>49</v>
      </c>
      <c r="B54" s="9">
        <v>33.83</v>
      </c>
      <c r="C54" s="9">
        <v>118.32</v>
      </c>
      <c r="D54" s="20">
        <v>29944</v>
      </c>
      <c r="E54" s="20">
        <v>52048</v>
      </c>
      <c r="F54" s="4">
        <f t="shared" si="55"/>
        <v>59856</v>
      </c>
      <c r="G54" s="10">
        <f t="shared" si="9"/>
        <v>24.14440929076542</v>
      </c>
      <c r="H54" s="13">
        <f t="shared" si="10"/>
        <v>8.0631877139879173E-4</v>
      </c>
      <c r="I54" s="10">
        <f t="shared" si="11"/>
        <v>48.263016380846075</v>
      </c>
      <c r="J54" s="10">
        <f t="shared" si="12"/>
        <v>44.85698161936444</v>
      </c>
      <c r="K54" s="13">
        <f t="shared" si="13"/>
        <v>1.4980290415229909E-3</v>
      </c>
      <c r="L54" s="10">
        <f t="shared" si="14"/>
        <v>89.666026309400138</v>
      </c>
      <c r="M54" s="10">
        <f t="shared" si="15"/>
        <v>23.308097305443006</v>
      </c>
      <c r="N54" s="13">
        <f t="shared" si="16"/>
        <v>7.7838957071343191E-4</v>
      </c>
      <c r="O54" s="10">
        <f t="shared" si="17"/>
        <v>46.591286144623183</v>
      </c>
      <c r="P54" s="10">
        <f t="shared" si="18"/>
        <v>0.15652475842498273</v>
      </c>
      <c r="Q54" s="13">
        <f t="shared" si="19"/>
        <v>5.2272494798618333E-6</v>
      </c>
      <c r="R54" s="10">
        <f t="shared" si="20"/>
        <v>0.31288224486660987</v>
      </c>
      <c r="S54" s="10">
        <f t="shared" si="21"/>
        <v>33.953693466248993</v>
      </c>
      <c r="T54" s="13">
        <f t="shared" si="22"/>
        <v>1.1339064075023041E-3</v>
      </c>
      <c r="U54" s="10">
        <f t="shared" si="23"/>
        <v>67.871101927457914</v>
      </c>
      <c r="V54" s="10">
        <f t="shared" si="24"/>
        <v>23.452662961804567</v>
      </c>
      <c r="W54" s="13">
        <f t="shared" si="25"/>
        <v>7.8321743794431493E-4</v>
      </c>
      <c r="X54" s="10">
        <f t="shared" si="26"/>
        <v>46.880262965594916</v>
      </c>
      <c r="Y54" s="10">
        <f t="shared" si="27"/>
        <v>3.3408980828513655</v>
      </c>
      <c r="Z54" s="13">
        <f t="shared" si="28"/>
        <v>1.1157153629613163E-4</v>
      </c>
      <c r="AA54" s="10">
        <f t="shared" si="29"/>
        <v>6.678225876541255</v>
      </c>
      <c r="AB54" s="10">
        <f t="shared" si="39"/>
        <v>0.15652475842498273</v>
      </c>
      <c r="AC54" s="4" t="str">
        <f t="shared" si="31"/>
        <v>LA</v>
      </c>
      <c r="AD54" s="18">
        <f t="shared" si="32"/>
        <v>0.31288224486660987</v>
      </c>
      <c r="AE54" s="14">
        <v>0</v>
      </c>
      <c r="AF54" s="14">
        <v>0</v>
      </c>
      <c r="AG54" s="14">
        <v>0</v>
      </c>
      <c r="AH54" s="14">
        <v>1</v>
      </c>
      <c r="AI54" s="14">
        <v>0</v>
      </c>
      <c r="AJ54" s="14">
        <v>0</v>
      </c>
      <c r="AK54" s="14">
        <v>0</v>
      </c>
      <c r="AL54" s="57">
        <f t="shared" si="40"/>
        <v>1</v>
      </c>
      <c r="AM54" s="12">
        <f t="shared" si="41"/>
        <v>0</v>
      </c>
      <c r="AN54" s="12">
        <f t="shared" si="42"/>
        <v>0</v>
      </c>
      <c r="AO54" s="12">
        <f t="shared" si="43"/>
        <v>0</v>
      </c>
      <c r="AP54" s="12">
        <f t="shared" si="44"/>
        <v>59856</v>
      </c>
      <c r="AQ54" s="12">
        <f t="shared" si="45"/>
        <v>0</v>
      </c>
      <c r="AR54" s="12">
        <f t="shared" si="46"/>
        <v>0</v>
      </c>
      <c r="AS54" s="12">
        <f t="shared" si="47"/>
        <v>0</v>
      </c>
      <c r="AT54" s="12">
        <f t="shared" si="48"/>
        <v>0</v>
      </c>
      <c r="AU54" s="12">
        <f t="shared" si="49"/>
        <v>0</v>
      </c>
      <c r="AV54" s="12">
        <f t="shared" si="50"/>
        <v>0</v>
      </c>
      <c r="AW54" s="12">
        <f t="shared" si="51"/>
        <v>0.31288224486660987</v>
      </c>
      <c r="AX54" s="12">
        <f t="shared" si="52"/>
        <v>0</v>
      </c>
      <c r="AY54" s="12">
        <f t="shared" si="53"/>
        <v>0</v>
      </c>
      <c r="AZ54" s="12">
        <f t="shared" si="54"/>
        <v>0</v>
      </c>
    </row>
    <row r="55" spans="1:52" x14ac:dyDescent="0.2">
      <c r="A55" s="19">
        <v>50</v>
      </c>
      <c r="B55" s="9">
        <v>33.840000000000003</v>
      </c>
      <c r="C55" s="9">
        <v>117.95</v>
      </c>
      <c r="D55" s="20">
        <v>24619</v>
      </c>
      <c r="E55" s="20">
        <v>27573</v>
      </c>
      <c r="F55" s="4">
        <f t="shared" si="55"/>
        <v>31709</v>
      </c>
      <c r="G55" s="10">
        <f t="shared" si="9"/>
        <v>23.774576757536607</v>
      </c>
      <c r="H55" s="13">
        <f t="shared" si="10"/>
        <v>9.6570034353696764E-4</v>
      </c>
      <c r="I55" s="10">
        <f t="shared" si="11"/>
        <v>30.621392193213708</v>
      </c>
      <c r="J55" s="10">
        <f t="shared" si="12"/>
        <v>44.489893234306599</v>
      </c>
      <c r="K55" s="13">
        <f t="shared" si="13"/>
        <v>1.8071364894718144E-3</v>
      </c>
      <c r="L55" s="10">
        <f t="shared" si="14"/>
        <v>57.302490944661763</v>
      </c>
      <c r="M55" s="10">
        <f t="shared" si="15"/>
        <v>22.945648824995121</v>
      </c>
      <c r="N55" s="13">
        <f t="shared" si="16"/>
        <v>9.3203009159572366E-4</v>
      </c>
      <c r="O55" s="10">
        <f t="shared" si="17"/>
        <v>29.5537421744088</v>
      </c>
      <c r="P55" s="10">
        <f t="shared" si="18"/>
        <v>0.3269556544854319</v>
      </c>
      <c r="Q55" s="13">
        <f t="shared" si="19"/>
        <v>1.3280622871986348E-5</v>
      </c>
      <c r="R55" s="10">
        <f t="shared" si="20"/>
        <v>0.42111527064781512</v>
      </c>
      <c r="S55" s="10">
        <f t="shared" si="21"/>
        <v>33.588124389432643</v>
      </c>
      <c r="T55" s="13">
        <f t="shared" si="22"/>
        <v>1.3643171692364695E-3</v>
      </c>
      <c r="U55" s="10">
        <f t="shared" si="23"/>
        <v>43.261133119319211</v>
      </c>
      <c r="V55" s="10">
        <f t="shared" si="24"/>
        <v>23.096086248540033</v>
      </c>
      <c r="W55" s="13">
        <f t="shared" si="25"/>
        <v>9.3814071442950694E-4</v>
      </c>
      <c r="X55" s="10">
        <f t="shared" si="26"/>
        <v>29.747503913845236</v>
      </c>
      <c r="Y55" s="10">
        <f t="shared" si="27"/>
        <v>2.9851968109322344</v>
      </c>
      <c r="Z55" s="13">
        <f t="shared" si="28"/>
        <v>1.2125581099688185E-4</v>
      </c>
      <c r="AA55" s="10">
        <f t="shared" si="29"/>
        <v>3.8449005109001266</v>
      </c>
      <c r="AB55" s="10">
        <f t="shared" si="39"/>
        <v>0.3269556544854319</v>
      </c>
      <c r="AC55" s="4" t="str">
        <f t="shared" si="31"/>
        <v>LA</v>
      </c>
      <c r="AD55" s="18">
        <f t="shared" si="32"/>
        <v>0.42111527064781512</v>
      </c>
      <c r="AE55" s="14">
        <v>0</v>
      </c>
      <c r="AF55" s="14">
        <v>0</v>
      </c>
      <c r="AG55" s="14">
        <v>0</v>
      </c>
      <c r="AH55" s="14">
        <v>1</v>
      </c>
      <c r="AI55" s="14">
        <v>0</v>
      </c>
      <c r="AJ55" s="14">
        <v>0</v>
      </c>
      <c r="AK55" s="14">
        <v>0</v>
      </c>
      <c r="AL55" s="57">
        <f t="shared" si="40"/>
        <v>1</v>
      </c>
      <c r="AM55" s="12">
        <f t="shared" si="41"/>
        <v>0</v>
      </c>
      <c r="AN55" s="12">
        <f t="shared" si="42"/>
        <v>0</v>
      </c>
      <c r="AO55" s="12">
        <f t="shared" si="43"/>
        <v>0</v>
      </c>
      <c r="AP55" s="12">
        <f t="shared" si="44"/>
        <v>31709</v>
      </c>
      <c r="AQ55" s="12">
        <f t="shared" si="45"/>
        <v>0</v>
      </c>
      <c r="AR55" s="12">
        <f t="shared" si="46"/>
        <v>0</v>
      </c>
      <c r="AS55" s="12">
        <f t="shared" si="47"/>
        <v>0</v>
      </c>
      <c r="AT55" s="12">
        <f t="shared" si="48"/>
        <v>0</v>
      </c>
      <c r="AU55" s="12">
        <f t="shared" si="49"/>
        <v>0</v>
      </c>
      <c r="AV55" s="12">
        <f t="shared" si="50"/>
        <v>0</v>
      </c>
      <c r="AW55" s="12">
        <f t="shared" si="51"/>
        <v>0.42111527064781512</v>
      </c>
      <c r="AX55" s="12">
        <f t="shared" si="52"/>
        <v>0</v>
      </c>
      <c r="AY55" s="12">
        <f t="shared" si="53"/>
        <v>0</v>
      </c>
      <c r="AZ55" s="12">
        <f t="shared" si="54"/>
        <v>0</v>
      </c>
    </row>
    <row r="56" spans="1:52" x14ac:dyDescent="0.2">
      <c r="A56" s="19">
        <v>51</v>
      </c>
      <c r="B56" s="9">
        <v>33.880000000000003</v>
      </c>
      <c r="C56" s="9">
        <v>117.57</v>
      </c>
      <c r="D56" s="20">
        <v>23131</v>
      </c>
      <c r="E56" s="20">
        <v>23212</v>
      </c>
      <c r="F56" s="4">
        <f t="shared" si="55"/>
        <v>26694</v>
      </c>
      <c r="G56" s="10">
        <f t="shared" si="9"/>
        <v>23.3927446016922</v>
      </c>
      <c r="H56" s="13">
        <f t="shared" si="10"/>
        <v>1.0113157495003329E-3</v>
      </c>
      <c r="I56" s="10">
        <f t="shared" si="11"/>
        <v>26.996062617161886</v>
      </c>
      <c r="J56" s="10">
        <f t="shared" si="12"/>
        <v>44.108296271789953</v>
      </c>
      <c r="K56" s="13">
        <f t="shared" si="13"/>
        <v>1.9068910238117657E-3</v>
      </c>
      <c r="L56" s="10">
        <f t="shared" si="14"/>
        <v>50.902548989631271</v>
      </c>
      <c r="M56" s="10">
        <f t="shared" si="15"/>
        <v>22.579069954274015</v>
      </c>
      <c r="N56" s="13">
        <f t="shared" si="16"/>
        <v>9.7613894575565325E-4</v>
      </c>
      <c r="O56" s="10">
        <f t="shared" si="17"/>
        <v>26.057053018001408</v>
      </c>
      <c r="P56" s="10">
        <f t="shared" si="18"/>
        <v>0.68593002558570693</v>
      </c>
      <c r="Q56" s="13">
        <f t="shared" si="19"/>
        <v>2.9654144895841379E-5</v>
      </c>
      <c r="R56" s="10">
        <f t="shared" si="20"/>
        <v>0.79158774384958974</v>
      </c>
      <c r="S56" s="10">
        <f t="shared" si="21"/>
        <v>33.216732229405096</v>
      </c>
      <c r="T56" s="13">
        <f t="shared" si="22"/>
        <v>1.4360266408458388E-3</v>
      </c>
      <c r="U56" s="10">
        <f t="shared" si="23"/>
        <v>38.33329515073882</v>
      </c>
      <c r="V56" s="10">
        <f t="shared" si="24"/>
        <v>22.72140840705082</v>
      </c>
      <c r="W56" s="13">
        <f t="shared" si="25"/>
        <v>9.8229252548747651E-4</v>
      </c>
      <c r="X56" s="10">
        <f t="shared" si="26"/>
        <v>26.221316675362697</v>
      </c>
      <c r="Y56" s="10">
        <f t="shared" si="27"/>
        <v>2.6135416583632138</v>
      </c>
      <c r="Z56" s="13">
        <f t="shared" si="28"/>
        <v>1.1298870167148908E-4</v>
      </c>
      <c r="AA56" s="10">
        <f t="shared" si="29"/>
        <v>3.0161204024187294</v>
      </c>
      <c r="AB56" s="10">
        <f t="shared" si="39"/>
        <v>0.68593002558570693</v>
      </c>
      <c r="AC56" s="4" t="str">
        <f t="shared" si="31"/>
        <v>LA</v>
      </c>
      <c r="AD56" s="18">
        <f t="shared" si="32"/>
        <v>0.79158774384958974</v>
      </c>
      <c r="AE56" s="14">
        <v>0</v>
      </c>
      <c r="AF56" s="14">
        <v>0</v>
      </c>
      <c r="AG56" s="14">
        <v>0</v>
      </c>
      <c r="AH56" s="14">
        <v>1</v>
      </c>
      <c r="AI56" s="14">
        <v>0</v>
      </c>
      <c r="AJ56" s="14">
        <v>0</v>
      </c>
      <c r="AK56" s="14">
        <v>0</v>
      </c>
      <c r="AL56" s="57">
        <f t="shared" si="40"/>
        <v>1</v>
      </c>
      <c r="AM56" s="12">
        <f t="shared" si="41"/>
        <v>0</v>
      </c>
      <c r="AN56" s="12">
        <f t="shared" si="42"/>
        <v>0</v>
      </c>
      <c r="AO56" s="12">
        <f t="shared" si="43"/>
        <v>0</v>
      </c>
      <c r="AP56" s="12">
        <f t="shared" si="44"/>
        <v>26694</v>
      </c>
      <c r="AQ56" s="12">
        <f t="shared" si="45"/>
        <v>0</v>
      </c>
      <c r="AR56" s="12">
        <f t="shared" si="46"/>
        <v>0</v>
      </c>
      <c r="AS56" s="12">
        <f t="shared" si="47"/>
        <v>0</v>
      </c>
      <c r="AT56" s="12">
        <f t="shared" si="48"/>
        <v>0</v>
      </c>
      <c r="AU56" s="12">
        <f t="shared" si="49"/>
        <v>0</v>
      </c>
      <c r="AV56" s="12">
        <f t="shared" si="50"/>
        <v>0</v>
      </c>
      <c r="AW56" s="12">
        <f t="shared" si="51"/>
        <v>0.79158774384958974</v>
      </c>
      <c r="AX56" s="12">
        <f t="shared" si="52"/>
        <v>0</v>
      </c>
      <c r="AY56" s="12">
        <f t="shared" si="53"/>
        <v>0</v>
      </c>
      <c r="AZ56" s="12">
        <f t="shared" si="54"/>
        <v>0</v>
      </c>
    </row>
    <row r="57" spans="1:52" x14ac:dyDescent="0.2">
      <c r="A57" s="19">
        <v>52</v>
      </c>
      <c r="B57" s="9">
        <v>33.880000000000003</v>
      </c>
      <c r="C57" s="9">
        <v>117.89</v>
      </c>
      <c r="D57" s="20">
        <v>23726</v>
      </c>
      <c r="E57" s="20">
        <v>25711</v>
      </c>
      <c r="F57" s="4">
        <f t="shared" si="55"/>
        <v>29568</v>
      </c>
      <c r="G57" s="10">
        <f t="shared" si="9"/>
        <v>23.712032810368662</v>
      </c>
      <c r="H57" s="13">
        <f t="shared" si="10"/>
        <v>9.9941131292121147E-4</v>
      </c>
      <c r="I57" s="10">
        <f t="shared" si="11"/>
        <v>29.550593700454382</v>
      </c>
      <c r="J57" s="10">
        <f t="shared" si="12"/>
        <v>44.424418960747253</v>
      </c>
      <c r="K57" s="13">
        <f t="shared" si="13"/>
        <v>1.8723939543432207E-3</v>
      </c>
      <c r="L57" s="10">
        <f t="shared" si="14"/>
        <v>55.36294444202035</v>
      </c>
      <c r="M57" s="10">
        <f t="shared" si="15"/>
        <v>22.893772078886428</v>
      </c>
      <c r="N57" s="13">
        <f t="shared" si="16"/>
        <v>9.6492337852509605E-4</v>
      </c>
      <c r="O57" s="10">
        <f t="shared" si="17"/>
        <v>28.530854456230038</v>
      </c>
      <c r="P57" s="10">
        <f t="shared" si="18"/>
        <v>0.371079506305588</v>
      </c>
      <c r="Q57" s="13">
        <f t="shared" si="19"/>
        <v>1.5640205104340724E-5</v>
      </c>
      <c r="R57" s="10">
        <f t="shared" si="20"/>
        <v>0.46244958452514651</v>
      </c>
      <c r="S57" s="10">
        <f t="shared" si="21"/>
        <v>33.533900757293353</v>
      </c>
      <c r="T57" s="13">
        <f t="shared" si="22"/>
        <v>1.4133819757773478E-3</v>
      </c>
      <c r="U57" s="10">
        <f t="shared" si="23"/>
        <v>41.79087825978462</v>
      </c>
      <c r="V57" s="10">
        <f t="shared" si="24"/>
        <v>23.026940743398807</v>
      </c>
      <c r="W57" s="13">
        <f t="shared" si="25"/>
        <v>9.7053615204412071E-4</v>
      </c>
      <c r="X57" s="10">
        <f t="shared" si="26"/>
        <v>28.696812943640563</v>
      </c>
      <c r="Y57" s="10">
        <f t="shared" si="27"/>
        <v>2.9156474409640087</v>
      </c>
      <c r="Z57" s="13">
        <f t="shared" si="28"/>
        <v>1.2288828462294566E-4</v>
      </c>
      <c r="AA57" s="10">
        <f t="shared" si="29"/>
        <v>3.6335607997312573</v>
      </c>
      <c r="AB57" s="10">
        <f t="shared" si="39"/>
        <v>0.371079506305588</v>
      </c>
      <c r="AC57" s="4" t="str">
        <f t="shared" si="31"/>
        <v>LA</v>
      </c>
      <c r="AD57" s="18">
        <f t="shared" si="32"/>
        <v>0.46244958452514651</v>
      </c>
      <c r="AE57" s="14">
        <v>0</v>
      </c>
      <c r="AF57" s="14">
        <v>0</v>
      </c>
      <c r="AG57" s="14">
        <v>0</v>
      </c>
      <c r="AH57" s="14">
        <v>1</v>
      </c>
      <c r="AI57" s="14">
        <v>0</v>
      </c>
      <c r="AJ57" s="14">
        <v>0</v>
      </c>
      <c r="AK57" s="14">
        <v>0</v>
      </c>
      <c r="AL57" s="57">
        <f t="shared" si="40"/>
        <v>1</v>
      </c>
      <c r="AM57" s="12">
        <f t="shared" si="41"/>
        <v>0</v>
      </c>
      <c r="AN57" s="12">
        <f t="shared" si="42"/>
        <v>0</v>
      </c>
      <c r="AO57" s="12">
        <f t="shared" si="43"/>
        <v>0</v>
      </c>
      <c r="AP57" s="12">
        <f t="shared" si="44"/>
        <v>29568</v>
      </c>
      <c r="AQ57" s="12">
        <f t="shared" si="45"/>
        <v>0</v>
      </c>
      <c r="AR57" s="12">
        <f t="shared" si="46"/>
        <v>0</v>
      </c>
      <c r="AS57" s="12">
        <f t="shared" si="47"/>
        <v>0</v>
      </c>
      <c r="AT57" s="12">
        <f t="shared" si="48"/>
        <v>0</v>
      </c>
      <c r="AU57" s="12">
        <f t="shared" si="49"/>
        <v>0</v>
      </c>
      <c r="AV57" s="12">
        <f t="shared" si="50"/>
        <v>0</v>
      </c>
      <c r="AW57" s="12">
        <f t="shared" si="51"/>
        <v>0.46244958452514651</v>
      </c>
      <c r="AX57" s="12">
        <f t="shared" si="52"/>
        <v>0</v>
      </c>
      <c r="AY57" s="12">
        <f t="shared" si="53"/>
        <v>0</v>
      </c>
      <c r="AZ57" s="12">
        <f t="shared" si="54"/>
        <v>0</v>
      </c>
    </row>
    <row r="58" spans="1:52" x14ac:dyDescent="0.2">
      <c r="A58" s="19">
        <v>53</v>
      </c>
      <c r="B58" s="9">
        <v>33.9</v>
      </c>
      <c r="C58" s="9">
        <v>118.08</v>
      </c>
      <c r="D58" s="20">
        <v>24344</v>
      </c>
      <c r="E58" s="20">
        <v>25528</v>
      </c>
      <c r="F58" s="4">
        <f t="shared" si="55"/>
        <v>29358</v>
      </c>
      <c r="G58" s="10">
        <f t="shared" si="9"/>
        <v>23.900313805471253</v>
      </c>
      <c r="H58" s="13">
        <f t="shared" si="10"/>
        <v>9.8177431011630192E-4</v>
      </c>
      <c r="I58" s="10">
        <f t="shared" si="11"/>
        <v>28.822930196394392</v>
      </c>
      <c r="J58" s="10">
        <f t="shared" si="12"/>
        <v>44.609067463913661</v>
      </c>
      <c r="K58" s="13">
        <f t="shared" si="13"/>
        <v>1.8324460837953361E-3</v>
      </c>
      <c r="L58" s="10">
        <f t="shared" si="14"/>
        <v>53.796952128063474</v>
      </c>
      <c r="M58" s="10">
        <f t="shared" si="15"/>
        <v>23.084273867722146</v>
      </c>
      <c r="N58" s="13">
        <f t="shared" si="16"/>
        <v>9.4825311648546442E-4</v>
      </c>
      <c r="O58" s="10">
        <f t="shared" si="17"/>
        <v>27.838814993780264</v>
      </c>
      <c r="P58" s="10">
        <f t="shared" si="18"/>
        <v>0.18384776310850404</v>
      </c>
      <c r="Q58" s="13">
        <f t="shared" si="19"/>
        <v>7.552077025488993E-6</v>
      </c>
      <c r="R58" s="10">
        <f t="shared" si="20"/>
        <v>0.22171387731430586</v>
      </c>
      <c r="S58" s="10">
        <f t="shared" si="21"/>
        <v>33.724878057600144</v>
      </c>
      <c r="T58" s="13">
        <f t="shared" si="22"/>
        <v>1.3853466175484778E-3</v>
      </c>
      <c r="U58" s="10">
        <f t="shared" si="23"/>
        <v>40.67100599798821</v>
      </c>
      <c r="V58" s="10">
        <f t="shared" si="24"/>
        <v>23.202683034511331</v>
      </c>
      <c r="W58" s="13">
        <f t="shared" si="25"/>
        <v>9.5311711446398827E-4</v>
      </c>
      <c r="X58" s="10">
        <f t="shared" si="26"/>
        <v>27.981612246433766</v>
      </c>
      <c r="Y58" s="10">
        <f t="shared" si="27"/>
        <v>3.0909060160412456</v>
      </c>
      <c r="Z58" s="13">
        <f t="shared" si="28"/>
        <v>1.2696787775391249E-4</v>
      </c>
      <c r="AA58" s="10">
        <f t="shared" si="29"/>
        <v>3.7275229550993627</v>
      </c>
      <c r="AB58" s="10">
        <f t="shared" si="39"/>
        <v>0.18384776310850404</v>
      </c>
      <c r="AC58" s="4" t="str">
        <f t="shared" si="31"/>
        <v>LA</v>
      </c>
      <c r="AD58" s="18">
        <f t="shared" si="32"/>
        <v>0.22171387731430586</v>
      </c>
      <c r="AE58" s="14">
        <v>0</v>
      </c>
      <c r="AF58" s="14">
        <v>0</v>
      </c>
      <c r="AG58" s="14">
        <v>0</v>
      </c>
      <c r="AH58" s="14">
        <v>1</v>
      </c>
      <c r="AI58" s="14">
        <v>0</v>
      </c>
      <c r="AJ58" s="14">
        <v>0</v>
      </c>
      <c r="AK58" s="14">
        <v>0</v>
      </c>
      <c r="AL58" s="57">
        <f t="shared" si="40"/>
        <v>1</v>
      </c>
      <c r="AM58" s="12">
        <f t="shared" si="41"/>
        <v>0</v>
      </c>
      <c r="AN58" s="12">
        <f t="shared" si="42"/>
        <v>0</v>
      </c>
      <c r="AO58" s="12">
        <f t="shared" si="43"/>
        <v>0</v>
      </c>
      <c r="AP58" s="12">
        <f t="shared" si="44"/>
        <v>29358</v>
      </c>
      <c r="AQ58" s="12">
        <f t="shared" si="45"/>
        <v>0</v>
      </c>
      <c r="AR58" s="12">
        <f t="shared" si="46"/>
        <v>0</v>
      </c>
      <c r="AS58" s="12">
        <f t="shared" si="47"/>
        <v>0</v>
      </c>
      <c r="AT58" s="12">
        <f t="shared" si="48"/>
        <v>0</v>
      </c>
      <c r="AU58" s="12">
        <f t="shared" si="49"/>
        <v>0</v>
      </c>
      <c r="AV58" s="12">
        <f t="shared" si="50"/>
        <v>0</v>
      </c>
      <c r="AW58" s="12">
        <f t="shared" si="51"/>
        <v>0.22171387731430586</v>
      </c>
      <c r="AX58" s="12">
        <f t="shared" si="52"/>
        <v>0</v>
      </c>
      <c r="AY58" s="12">
        <f t="shared" si="53"/>
        <v>0</v>
      </c>
      <c r="AZ58" s="12">
        <f t="shared" si="54"/>
        <v>0</v>
      </c>
    </row>
    <row r="59" spans="1:52" x14ac:dyDescent="0.2">
      <c r="A59" s="19">
        <v>54</v>
      </c>
      <c r="B59" s="9">
        <v>33.93</v>
      </c>
      <c r="C59" s="9">
        <v>118.12</v>
      </c>
      <c r="D59" s="20">
        <v>38857</v>
      </c>
      <c r="E59" s="20">
        <v>136983</v>
      </c>
      <c r="F59" s="4">
        <f t="shared" si="55"/>
        <v>157531</v>
      </c>
      <c r="G59" s="10">
        <f t="shared" si="9"/>
        <v>23.9383061221967</v>
      </c>
      <c r="H59" s="13">
        <f t="shared" si="10"/>
        <v>6.1606161366540646E-4</v>
      </c>
      <c r="I59" s="10">
        <f t="shared" si="11"/>
        <v>97.048802062325151</v>
      </c>
      <c r="J59" s="10">
        <f t="shared" si="12"/>
        <v>44.644000716781647</v>
      </c>
      <c r="K59" s="13">
        <f t="shared" si="13"/>
        <v>1.1489307130447962E-3</v>
      </c>
      <c r="L59" s="10">
        <f t="shared" si="14"/>
        <v>180.9922041566598</v>
      </c>
      <c r="M59" s="10">
        <f t="shared" si="15"/>
        <v>23.129016407966855</v>
      </c>
      <c r="N59" s="13">
        <f t="shared" si="16"/>
        <v>5.9523422827204508E-4</v>
      </c>
      <c r="O59" s="10">
        <f t="shared" si="17"/>
        <v>93.767843213923527</v>
      </c>
      <c r="P59" s="10">
        <f t="shared" si="18"/>
        <v>0.13601470508734984</v>
      </c>
      <c r="Q59" s="13">
        <f t="shared" si="19"/>
        <v>3.5003913088336678E-6</v>
      </c>
      <c r="R59" s="10">
        <f t="shared" si="20"/>
        <v>0.5514201432718765</v>
      </c>
      <c r="S59" s="10">
        <f t="shared" si="21"/>
        <v>33.76849567274207</v>
      </c>
      <c r="T59" s="13">
        <f t="shared" si="22"/>
        <v>8.6904536306822635E-4</v>
      </c>
      <c r="U59" s="10">
        <f t="shared" si="23"/>
        <v>136.90158508950077</v>
      </c>
      <c r="V59" s="10">
        <f t="shared" si="24"/>
        <v>23.232206094127182</v>
      </c>
      <c r="W59" s="13">
        <f t="shared" si="25"/>
        <v>5.9788985495862223E-4</v>
      </c>
      <c r="X59" s="10">
        <f t="shared" si="26"/>
        <v>94.186186741486722</v>
      </c>
      <c r="Y59" s="10">
        <f t="shared" si="27"/>
        <v>3.1208332220738741</v>
      </c>
      <c r="Z59" s="13">
        <f t="shared" si="28"/>
        <v>8.0315856141078163E-5</v>
      </c>
      <c r="AA59" s="10">
        <f t="shared" si="29"/>
        <v>12.652237133760185</v>
      </c>
      <c r="AB59" s="10">
        <f t="shared" si="39"/>
        <v>0.13601470508734984</v>
      </c>
      <c r="AC59" s="4" t="str">
        <f t="shared" si="31"/>
        <v>LA</v>
      </c>
      <c r="AD59" s="18">
        <f t="shared" si="32"/>
        <v>0.5514201432718765</v>
      </c>
      <c r="AE59" s="14">
        <v>0</v>
      </c>
      <c r="AF59" s="14">
        <v>0</v>
      </c>
      <c r="AG59" s="14">
        <v>0</v>
      </c>
      <c r="AH59" s="14">
        <v>1</v>
      </c>
      <c r="AI59" s="14">
        <v>0</v>
      </c>
      <c r="AJ59" s="14">
        <v>0</v>
      </c>
      <c r="AK59" s="14">
        <v>0</v>
      </c>
      <c r="AL59" s="57">
        <f t="shared" si="40"/>
        <v>1</v>
      </c>
      <c r="AM59" s="12">
        <f t="shared" si="41"/>
        <v>0</v>
      </c>
      <c r="AN59" s="12">
        <f t="shared" si="42"/>
        <v>0</v>
      </c>
      <c r="AO59" s="12">
        <f t="shared" si="43"/>
        <v>0</v>
      </c>
      <c r="AP59" s="12">
        <f t="shared" si="44"/>
        <v>157531</v>
      </c>
      <c r="AQ59" s="12">
        <f t="shared" si="45"/>
        <v>0</v>
      </c>
      <c r="AR59" s="12">
        <f t="shared" si="46"/>
        <v>0</v>
      </c>
      <c r="AS59" s="12">
        <f t="shared" si="47"/>
        <v>0</v>
      </c>
      <c r="AT59" s="12">
        <f t="shared" si="48"/>
        <v>0</v>
      </c>
      <c r="AU59" s="12">
        <f t="shared" si="49"/>
        <v>0</v>
      </c>
      <c r="AV59" s="12">
        <f t="shared" si="50"/>
        <v>0</v>
      </c>
      <c r="AW59" s="12">
        <f t="shared" si="51"/>
        <v>0.5514201432718765</v>
      </c>
      <c r="AX59" s="12">
        <f t="shared" si="52"/>
        <v>0</v>
      </c>
      <c r="AY59" s="12">
        <f t="shared" si="53"/>
        <v>0</v>
      </c>
      <c r="AZ59" s="12">
        <f t="shared" si="54"/>
        <v>0</v>
      </c>
    </row>
    <row r="60" spans="1:52" x14ac:dyDescent="0.2">
      <c r="A60" s="19">
        <v>56</v>
      </c>
      <c r="B60" s="9">
        <v>33.97</v>
      </c>
      <c r="C60" s="9">
        <v>83.36</v>
      </c>
      <c r="D60" s="20">
        <v>32839</v>
      </c>
      <c r="E60" s="20">
        <v>81079</v>
      </c>
      <c r="F60" s="4">
        <f t="shared" si="55"/>
        <v>93241</v>
      </c>
      <c r="G60" s="10">
        <f t="shared" si="9"/>
        <v>10.970291700770773</v>
      </c>
      <c r="H60" s="13">
        <f t="shared" si="10"/>
        <v>3.3406290388777896E-4</v>
      </c>
      <c r="I60" s="10">
        <f t="shared" si="11"/>
        <v>31.148359221400398</v>
      </c>
      <c r="J60" s="10">
        <f t="shared" si="12"/>
        <v>11.557594905515593</v>
      </c>
      <c r="K60" s="13">
        <f t="shared" si="13"/>
        <v>3.5194722450487511E-4</v>
      </c>
      <c r="L60" s="10">
        <f t="shared" si="14"/>
        <v>32.815911160059059</v>
      </c>
      <c r="M60" s="10">
        <f t="shared" si="15"/>
        <v>12.72651562683204</v>
      </c>
      <c r="N60" s="13">
        <f t="shared" si="16"/>
        <v>3.8754272745309055E-4</v>
      </c>
      <c r="O60" s="10">
        <f t="shared" si="17"/>
        <v>36.134871450453616</v>
      </c>
      <c r="P60" s="10">
        <f t="shared" si="18"/>
        <v>34.89</v>
      </c>
      <c r="Q60" s="13">
        <f t="shared" si="19"/>
        <v>1.0624562258290447E-3</v>
      </c>
      <c r="R60" s="10">
        <f t="shared" si="20"/>
        <v>99.064480952525955</v>
      </c>
      <c r="S60" s="10">
        <f t="shared" si="21"/>
        <v>4.7004786990263039</v>
      </c>
      <c r="T60" s="13">
        <f t="shared" si="22"/>
        <v>1.4313708392540284E-4</v>
      </c>
      <c r="U60" s="10">
        <f t="shared" si="23"/>
        <v>13.346244842288487</v>
      </c>
      <c r="V60" s="10">
        <f t="shared" si="24"/>
        <v>14.213549873272337</v>
      </c>
      <c r="W60" s="13">
        <f t="shared" si="25"/>
        <v>4.3282529532788261E-4</v>
      </c>
      <c r="X60" s="10">
        <f t="shared" si="26"/>
        <v>40.357063361667102</v>
      </c>
      <c r="Y60" s="10">
        <f t="shared" si="27"/>
        <v>31.770583878802107</v>
      </c>
      <c r="Z60" s="13">
        <f t="shared" si="28"/>
        <v>9.6746502264996213E-4</v>
      </c>
      <c r="AA60" s="10">
        <f t="shared" si="29"/>
        <v>90.207406176905124</v>
      </c>
      <c r="AB60" s="10">
        <f t="shared" si="39"/>
        <v>4.7004786990263039</v>
      </c>
      <c r="AC60" s="4" t="str">
        <f t="shared" si="31"/>
        <v>OG</v>
      </c>
      <c r="AD60" s="18">
        <f t="shared" si="32"/>
        <v>13.346244842288487</v>
      </c>
      <c r="AE60" s="14">
        <v>0</v>
      </c>
      <c r="AF60" s="14">
        <v>1</v>
      </c>
      <c r="AG60" s="14">
        <v>0</v>
      </c>
      <c r="AH60" s="14">
        <v>0</v>
      </c>
      <c r="AI60" s="14">
        <v>0</v>
      </c>
      <c r="AJ60" s="14">
        <v>0</v>
      </c>
      <c r="AK60" s="14">
        <v>0</v>
      </c>
      <c r="AL60" s="57">
        <f t="shared" si="40"/>
        <v>1</v>
      </c>
      <c r="AM60" s="12">
        <f t="shared" si="41"/>
        <v>0</v>
      </c>
      <c r="AN60" s="12">
        <f t="shared" si="42"/>
        <v>93241</v>
      </c>
      <c r="AO60" s="12">
        <f t="shared" si="43"/>
        <v>0</v>
      </c>
      <c r="AP60" s="12">
        <f t="shared" si="44"/>
        <v>0</v>
      </c>
      <c r="AQ60" s="12">
        <f t="shared" si="45"/>
        <v>0</v>
      </c>
      <c r="AR60" s="12">
        <f t="shared" si="46"/>
        <v>0</v>
      </c>
      <c r="AS60" s="12">
        <f t="shared" si="47"/>
        <v>0</v>
      </c>
      <c r="AT60" s="12">
        <f t="shared" si="48"/>
        <v>0</v>
      </c>
      <c r="AU60" s="12">
        <f t="shared" si="49"/>
        <v>32.815911160059059</v>
      </c>
      <c r="AV60" s="12">
        <f t="shared" si="50"/>
        <v>0</v>
      </c>
      <c r="AW60" s="12">
        <f t="shared" si="51"/>
        <v>0</v>
      </c>
      <c r="AX60" s="12">
        <f t="shared" si="52"/>
        <v>0</v>
      </c>
      <c r="AY60" s="12">
        <f t="shared" si="53"/>
        <v>0</v>
      </c>
      <c r="AZ60" s="12">
        <f t="shared" si="54"/>
        <v>0</v>
      </c>
    </row>
    <row r="61" spans="1:52" x14ac:dyDescent="0.2">
      <c r="A61" s="19">
        <v>57</v>
      </c>
      <c r="B61" s="9">
        <v>34</v>
      </c>
      <c r="C61" s="9">
        <v>117.37</v>
      </c>
      <c r="D61" s="20">
        <v>30208</v>
      </c>
      <c r="E61" s="20">
        <v>56966</v>
      </c>
      <c r="F61" s="4">
        <f t="shared" si="55"/>
        <v>65511</v>
      </c>
      <c r="G61" s="10">
        <f t="shared" si="9"/>
        <v>23.185385483101204</v>
      </c>
      <c r="H61" s="13">
        <f t="shared" si="10"/>
        <v>7.6752467833359384E-4</v>
      </c>
      <c r="I61" s="10">
        <f t="shared" si="11"/>
        <v>50.281309202312066</v>
      </c>
      <c r="J61" s="10">
        <f t="shared" si="12"/>
        <v>43.892133691585336</v>
      </c>
      <c r="K61" s="13">
        <f t="shared" si="13"/>
        <v>1.452997010447078E-3</v>
      </c>
      <c r="L61" s="10">
        <f t="shared" si="14"/>
        <v>95.187287151398522</v>
      </c>
      <c r="M61" s="10">
        <f t="shared" si="15"/>
        <v>22.404856616367802</v>
      </c>
      <c r="N61" s="13">
        <f t="shared" si="16"/>
        <v>7.4168619625158245E-4</v>
      </c>
      <c r="O61" s="10">
        <f t="shared" si="17"/>
        <v>48.588604402637415</v>
      </c>
      <c r="P61" s="10">
        <f t="shared" si="18"/>
        <v>0.88051121514719621</v>
      </c>
      <c r="Q61" s="13">
        <f t="shared" si="19"/>
        <v>2.9148279103124875E-5</v>
      </c>
      <c r="R61" s="10">
        <f t="shared" si="20"/>
        <v>1.9095329123248137</v>
      </c>
      <c r="S61" s="10">
        <f t="shared" si="21"/>
        <v>33.034843725981204</v>
      </c>
      <c r="T61" s="13">
        <f t="shared" si="22"/>
        <v>1.093579307666221E-3</v>
      </c>
      <c r="U61" s="10">
        <f t="shared" si="23"/>
        <v>71.641474024521798</v>
      </c>
      <c r="V61" s="10">
        <f t="shared" si="24"/>
        <v>22.494728271308372</v>
      </c>
      <c r="W61" s="13">
        <f t="shared" si="25"/>
        <v>7.4466129076100282E-4</v>
      </c>
      <c r="X61" s="10">
        <f t="shared" si="26"/>
        <v>48.783505819044052</v>
      </c>
      <c r="Y61" s="10">
        <f t="shared" si="27"/>
        <v>2.3846593048064535</v>
      </c>
      <c r="Z61" s="13">
        <f t="shared" si="28"/>
        <v>7.8941317028815325E-5</v>
      </c>
      <c r="AA61" s="10">
        <f t="shared" si="29"/>
        <v>5.1715246198747211</v>
      </c>
      <c r="AB61" s="10">
        <f t="shared" si="39"/>
        <v>0.88051121514719621</v>
      </c>
      <c r="AC61" s="4" t="str">
        <f t="shared" si="31"/>
        <v>LA</v>
      </c>
      <c r="AD61" s="18">
        <f t="shared" si="32"/>
        <v>1.9095329123248137</v>
      </c>
      <c r="AE61" s="14">
        <v>0</v>
      </c>
      <c r="AF61" s="14">
        <v>0</v>
      </c>
      <c r="AG61" s="14">
        <v>0</v>
      </c>
      <c r="AH61" s="14">
        <v>1</v>
      </c>
      <c r="AI61" s="14">
        <v>0</v>
      </c>
      <c r="AJ61" s="14">
        <v>0</v>
      </c>
      <c r="AK61" s="14">
        <v>0</v>
      </c>
      <c r="AL61" s="57">
        <f t="shared" si="40"/>
        <v>1</v>
      </c>
      <c r="AM61" s="12">
        <f t="shared" si="41"/>
        <v>0</v>
      </c>
      <c r="AN61" s="12">
        <f t="shared" si="42"/>
        <v>0</v>
      </c>
      <c r="AO61" s="12">
        <f t="shared" si="43"/>
        <v>0</v>
      </c>
      <c r="AP61" s="12">
        <f t="shared" si="44"/>
        <v>65511</v>
      </c>
      <c r="AQ61" s="12">
        <f t="shared" si="45"/>
        <v>0</v>
      </c>
      <c r="AR61" s="12">
        <f t="shared" si="46"/>
        <v>0</v>
      </c>
      <c r="AS61" s="12">
        <f t="shared" si="47"/>
        <v>0</v>
      </c>
      <c r="AT61" s="12">
        <f t="shared" si="48"/>
        <v>0</v>
      </c>
      <c r="AU61" s="12">
        <f t="shared" si="49"/>
        <v>0</v>
      </c>
      <c r="AV61" s="12">
        <f t="shared" si="50"/>
        <v>0</v>
      </c>
      <c r="AW61" s="12">
        <f t="shared" si="51"/>
        <v>1.9095329123248137</v>
      </c>
      <c r="AX61" s="12">
        <f t="shared" si="52"/>
        <v>0</v>
      </c>
      <c r="AY61" s="12">
        <f t="shared" si="53"/>
        <v>0</v>
      </c>
      <c r="AZ61" s="12">
        <f t="shared" si="54"/>
        <v>0</v>
      </c>
    </row>
    <row r="62" spans="1:52" x14ac:dyDescent="0.2">
      <c r="A62" s="19">
        <v>58</v>
      </c>
      <c r="B62" s="9">
        <v>34</v>
      </c>
      <c r="C62" s="9">
        <v>81.040000000000006</v>
      </c>
      <c r="D62" s="20">
        <v>25705</v>
      </c>
      <c r="E62" s="20">
        <v>35065</v>
      </c>
      <c r="F62" s="4">
        <f t="shared" si="55"/>
        <v>40325</v>
      </c>
      <c r="G62" s="10">
        <f t="shared" si="9"/>
        <v>13.269461179716378</v>
      </c>
      <c r="H62" s="13">
        <f t="shared" si="10"/>
        <v>5.1622101457756775E-4</v>
      </c>
      <c r="I62" s="10">
        <f t="shared" si="11"/>
        <v>20.816612412840421</v>
      </c>
      <c r="J62" s="10">
        <f t="shared" si="12"/>
        <v>9.7531584627750245</v>
      </c>
      <c r="K62" s="13">
        <f t="shared" si="13"/>
        <v>3.7942651090352167E-4</v>
      </c>
      <c r="L62" s="10">
        <f t="shared" si="14"/>
        <v>15.300374052184511</v>
      </c>
      <c r="M62" s="10">
        <f t="shared" si="15"/>
        <v>14.944112553109333</v>
      </c>
      <c r="N62" s="13">
        <f t="shared" si="16"/>
        <v>5.8136987174126954E-4</v>
      </c>
      <c r="O62" s="10">
        <f t="shared" si="17"/>
        <v>23.443740077966694</v>
      </c>
      <c r="P62" s="10">
        <f t="shared" si="18"/>
        <v>37.210012093521279</v>
      </c>
      <c r="Q62" s="13">
        <f t="shared" si="19"/>
        <v>1.4475787626345566E-3</v>
      </c>
      <c r="R62" s="10">
        <f t="shared" si="20"/>
        <v>58.373613603238496</v>
      </c>
      <c r="S62" s="10">
        <f t="shared" si="21"/>
        <v>5.8081494471130819</v>
      </c>
      <c r="T62" s="13">
        <f t="shared" si="22"/>
        <v>2.2595407302521229E-4</v>
      </c>
      <c r="U62" s="10">
        <f t="shared" si="23"/>
        <v>9.1115979947416861</v>
      </c>
      <c r="V62" s="10">
        <f t="shared" si="24"/>
        <v>16.283270556003171</v>
      </c>
      <c r="W62" s="13">
        <f t="shared" si="25"/>
        <v>6.3346705139090333E-4</v>
      </c>
      <c r="X62" s="10">
        <f t="shared" si="26"/>
        <v>25.544558847338177</v>
      </c>
      <c r="Y62" s="10">
        <f t="shared" si="27"/>
        <v>34.089155167002893</v>
      </c>
      <c r="Z62" s="13">
        <f t="shared" si="28"/>
        <v>1.3261682617001708E-3</v>
      </c>
      <c r="AA62" s="10">
        <f t="shared" si="29"/>
        <v>53.477735153059392</v>
      </c>
      <c r="AB62" s="10">
        <f t="shared" si="39"/>
        <v>5.8081494471130819</v>
      </c>
      <c r="AC62" s="4" t="str">
        <f t="shared" si="31"/>
        <v>OG</v>
      </c>
      <c r="AD62" s="18">
        <f t="shared" si="32"/>
        <v>9.1115979947416861</v>
      </c>
      <c r="AE62" s="14">
        <v>0</v>
      </c>
      <c r="AF62" s="14">
        <v>1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57">
        <f t="shared" si="40"/>
        <v>1</v>
      </c>
      <c r="AM62" s="12">
        <f t="shared" si="41"/>
        <v>0</v>
      </c>
      <c r="AN62" s="12">
        <f t="shared" si="42"/>
        <v>40325</v>
      </c>
      <c r="AO62" s="12">
        <f t="shared" si="43"/>
        <v>0</v>
      </c>
      <c r="AP62" s="12">
        <f t="shared" si="44"/>
        <v>0</v>
      </c>
      <c r="AQ62" s="12">
        <f t="shared" si="45"/>
        <v>0</v>
      </c>
      <c r="AR62" s="12">
        <f t="shared" si="46"/>
        <v>0</v>
      </c>
      <c r="AS62" s="12">
        <f t="shared" si="47"/>
        <v>0</v>
      </c>
      <c r="AT62" s="12">
        <f t="shared" si="48"/>
        <v>0</v>
      </c>
      <c r="AU62" s="12">
        <f t="shared" si="49"/>
        <v>15.300374052184511</v>
      </c>
      <c r="AV62" s="12">
        <f t="shared" si="50"/>
        <v>0</v>
      </c>
      <c r="AW62" s="12">
        <f t="shared" si="51"/>
        <v>0</v>
      </c>
      <c r="AX62" s="12">
        <f t="shared" si="52"/>
        <v>0</v>
      </c>
      <c r="AY62" s="12">
        <f t="shared" si="53"/>
        <v>0</v>
      </c>
      <c r="AZ62" s="12">
        <f t="shared" si="54"/>
        <v>0</v>
      </c>
    </row>
    <row r="63" spans="1:52" x14ac:dyDescent="0.2">
      <c r="A63" s="19">
        <v>59</v>
      </c>
      <c r="B63" s="9">
        <v>34.04</v>
      </c>
      <c r="C63" s="9">
        <v>117.76</v>
      </c>
      <c r="D63" s="20">
        <v>4329</v>
      </c>
      <c r="E63" s="20">
        <v>622</v>
      </c>
      <c r="F63" s="4">
        <f t="shared" si="55"/>
        <v>716</v>
      </c>
      <c r="G63" s="10">
        <f t="shared" si="9"/>
        <v>23.572208212214658</v>
      </c>
      <c r="H63" s="13">
        <f t="shared" si="10"/>
        <v>5.4451855422071281E-3</v>
      </c>
      <c r="I63" s="10">
        <f t="shared" si="11"/>
        <v>3.8987528482203038</v>
      </c>
      <c r="J63" s="10">
        <f t="shared" si="12"/>
        <v>44.271454685835664</v>
      </c>
      <c r="K63" s="13">
        <f t="shared" si="13"/>
        <v>1.0226716259144298E-2</v>
      </c>
      <c r="L63" s="10">
        <f t="shared" si="14"/>
        <v>7.3223288415473178</v>
      </c>
      <c r="M63" s="10">
        <f t="shared" si="15"/>
        <v>22.795405238775643</v>
      </c>
      <c r="N63" s="13">
        <f t="shared" si="16"/>
        <v>5.2657438759010494E-3</v>
      </c>
      <c r="O63" s="10">
        <f t="shared" si="17"/>
        <v>3.7702726151451516</v>
      </c>
      <c r="P63" s="10">
        <f t="shared" si="18"/>
        <v>0.49497474683057824</v>
      </c>
      <c r="Q63" s="13">
        <f t="shared" si="19"/>
        <v>1.1433928085714443E-4</v>
      </c>
      <c r="R63" s="10">
        <f t="shared" si="20"/>
        <v>8.1866925093715417E-2</v>
      </c>
      <c r="S63" s="10">
        <f t="shared" si="21"/>
        <v>33.426639077238981</v>
      </c>
      <c r="T63" s="13">
        <f t="shared" si="22"/>
        <v>7.7215613484035535E-3</v>
      </c>
      <c r="U63" s="10">
        <f t="shared" si="23"/>
        <v>5.5286379254569447</v>
      </c>
      <c r="V63" s="10">
        <f t="shared" si="24"/>
        <v>22.855776075206901</v>
      </c>
      <c r="W63" s="13">
        <f t="shared" si="25"/>
        <v>5.2796895530623474E-3</v>
      </c>
      <c r="X63" s="10">
        <f t="shared" si="26"/>
        <v>3.7802577199926408</v>
      </c>
      <c r="Y63" s="10">
        <f t="shared" si="27"/>
        <v>2.7444671613994589</v>
      </c>
      <c r="Z63" s="13">
        <f t="shared" si="28"/>
        <v>6.3397254825582324E-4</v>
      </c>
      <c r="AA63" s="10">
        <f t="shared" si="29"/>
        <v>0.45392434455116942</v>
      </c>
      <c r="AB63" s="10">
        <f t="shared" si="39"/>
        <v>0.49497474683057824</v>
      </c>
      <c r="AC63" s="4" t="str">
        <f t="shared" si="31"/>
        <v>LA</v>
      </c>
      <c r="AD63" s="18">
        <f t="shared" si="32"/>
        <v>8.1866925093715417E-2</v>
      </c>
      <c r="AE63" s="14">
        <v>0</v>
      </c>
      <c r="AF63" s="14">
        <v>0</v>
      </c>
      <c r="AG63" s="14">
        <v>0</v>
      </c>
      <c r="AH63" s="14">
        <v>1</v>
      </c>
      <c r="AI63" s="14">
        <v>0</v>
      </c>
      <c r="AJ63" s="14">
        <v>0</v>
      </c>
      <c r="AK63" s="14">
        <v>0</v>
      </c>
      <c r="AL63" s="57">
        <f t="shared" si="40"/>
        <v>1</v>
      </c>
      <c r="AM63" s="12">
        <f t="shared" si="41"/>
        <v>0</v>
      </c>
      <c r="AN63" s="12">
        <f t="shared" si="42"/>
        <v>0</v>
      </c>
      <c r="AO63" s="12">
        <f t="shared" si="43"/>
        <v>0</v>
      </c>
      <c r="AP63" s="12">
        <f t="shared" si="44"/>
        <v>716</v>
      </c>
      <c r="AQ63" s="12">
        <f t="shared" si="45"/>
        <v>0</v>
      </c>
      <c r="AR63" s="12">
        <f t="shared" si="46"/>
        <v>0</v>
      </c>
      <c r="AS63" s="12">
        <f t="shared" si="47"/>
        <v>0</v>
      </c>
      <c r="AT63" s="12">
        <f t="shared" si="48"/>
        <v>0</v>
      </c>
      <c r="AU63" s="12">
        <f t="shared" si="49"/>
        <v>0</v>
      </c>
      <c r="AV63" s="12">
        <f t="shared" si="50"/>
        <v>0</v>
      </c>
      <c r="AW63" s="12">
        <f t="shared" si="51"/>
        <v>8.1866925093715417E-2</v>
      </c>
      <c r="AX63" s="12">
        <f t="shared" si="52"/>
        <v>0</v>
      </c>
      <c r="AY63" s="12">
        <f t="shared" si="53"/>
        <v>0</v>
      </c>
      <c r="AZ63" s="12">
        <f t="shared" si="54"/>
        <v>0</v>
      </c>
    </row>
    <row r="64" spans="1:52" x14ac:dyDescent="0.2">
      <c r="A64" s="19">
        <v>60</v>
      </c>
      <c r="B64" s="9">
        <v>34.06</v>
      </c>
      <c r="C64" s="9">
        <v>117.62</v>
      </c>
      <c r="D64" s="20">
        <v>45215</v>
      </c>
      <c r="E64" s="20">
        <v>406867</v>
      </c>
      <c r="F64" s="4">
        <f t="shared" si="55"/>
        <v>467898</v>
      </c>
      <c r="G64" s="10">
        <f t="shared" si="9"/>
        <v>23.431265437444903</v>
      </c>
      <c r="H64" s="13">
        <f t="shared" si="10"/>
        <v>5.1821885297898712E-4</v>
      </c>
      <c r="I64" s="10">
        <f t="shared" si="11"/>
        <v>242.47356487116213</v>
      </c>
      <c r="J64" s="10">
        <f t="shared" si="12"/>
        <v>44.130040788560351</v>
      </c>
      <c r="K64" s="13">
        <f t="shared" si="13"/>
        <v>9.7600444075108595E-4</v>
      </c>
      <c r="L64" s="10">
        <f t="shared" si="14"/>
        <v>456.6705258185516</v>
      </c>
      <c r="M64" s="10">
        <f t="shared" si="15"/>
        <v>22.661696759069034</v>
      </c>
      <c r="N64" s="13">
        <f t="shared" si="16"/>
        <v>5.0119864556162858E-4</v>
      </c>
      <c r="O64" s="10">
        <f t="shared" si="17"/>
        <v>234.50984386099489</v>
      </c>
      <c r="P64" s="10">
        <f t="shared" si="18"/>
        <v>0.63639610306788874</v>
      </c>
      <c r="Q64" s="13">
        <f t="shared" si="19"/>
        <v>1.4074888932166067E-5</v>
      </c>
      <c r="R64" s="10">
        <f t="shared" si="20"/>
        <v>6.5856123815826386</v>
      </c>
      <c r="S64" s="10">
        <f t="shared" si="21"/>
        <v>33.290734446689513</v>
      </c>
      <c r="T64" s="13">
        <f t="shared" si="22"/>
        <v>7.3627633410791799E-4</v>
      </c>
      <c r="U64" s="10">
        <f t="shared" si="23"/>
        <v>344.50222417642664</v>
      </c>
      <c r="V64" s="10">
        <f t="shared" si="24"/>
        <v>22.716014175026398</v>
      </c>
      <c r="W64" s="13">
        <f t="shared" si="25"/>
        <v>5.0239995963787237E-4</v>
      </c>
      <c r="X64" s="10">
        <f t="shared" si="26"/>
        <v>235.07193631464119</v>
      </c>
      <c r="Y64" s="10">
        <f t="shared" si="27"/>
        <v>2.604400122868987</v>
      </c>
      <c r="Z64" s="13">
        <f t="shared" si="28"/>
        <v>5.7600356582306472E-5</v>
      </c>
      <c r="AA64" s="10">
        <f t="shared" si="29"/>
        <v>26.951091644148033</v>
      </c>
      <c r="AB64" s="10">
        <f t="shared" si="39"/>
        <v>0.63639610306788874</v>
      </c>
      <c r="AC64" s="4" t="str">
        <f t="shared" si="31"/>
        <v>LA</v>
      </c>
      <c r="AD64" s="18">
        <f t="shared" si="32"/>
        <v>6.5856123815826386</v>
      </c>
      <c r="AE64" s="14">
        <v>0</v>
      </c>
      <c r="AF64" s="14">
        <v>0</v>
      </c>
      <c r="AG64" s="14">
        <v>0.68309973999999996</v>
      </c>
      <c r="AH64" s="14">
        <v>0.31690025999999999</v>
      </c>
      <c r="AI64" s="14">
        <v>0</v>
      </c>
      <c r="AJ64" s="14">
        <v>0</v>
      </c>
      <c r="AK64" s="14">
        <v>0</v>
      </c>
      <c r="AL64" s="57">
        <f t="shared" si="40"/>
        <v>0</v>
      </c>
      <c r="AM64" s="12">
        <f t="shared" si="41"/>
        <v>0</v>
      </c>
      <c r="AN64" s="12">
        <f t="shared" si="42"/>
        <v>0</v>
      </c>
      <c r="AO64" s="12">
        <f t="shared" si="43"/>
        <v>319621.00214651995</v>
      </c>
      <c r="AP64" s="12">
        <f t="shared" si="44"/>
        <v>148276.99785347999</v>
      </c>
      <c r="AQ64" s="12">
        <f t="shared" si="45"/>
        <v>0</v>
      </c>
      <c r="AR64" s="12">
        <f t="shared" si="46"/>
        <v>0</v>
      </c>
      <c r="AS64" s="12">
        <f t="shared" si="47"/>
        <v>0</v>
      </c>
      <c r="AT64" s="12">
        <f t="shared" si="48"/>
        <v>0</v>
      </c>
      <c r="AU64" s="12">
        <f t="shared" si="49"/>
        <v>0</v>
      </c>
      <c r="AV64" s="12">
        <f t="shared" si="50"/>
        <v>160.19361336888619</v>
      </c>
      <c r="AW64" s="12">
        <f t="shared" si="51"/>
        <v>2.0869822759827574</v>
      </c>
      <c r="AX64" s="12">
        <f t="shared" si="52"/>
        <v>0</v>
      </c>
      <c r="AY64" s="12">
        <f t="shared" si="53"/>
        <v>0</v>
      </c>
      <c r="AZ64" s="12">
        <f t="shared" si="54"/>
        <v>0</v>
      </c>
    </row>
    <row r="65" spans="1:52" x14ac:dyDescent="0.2">
      <c r="A65" s="19">
        <v>61</v>
      </c>
      <c r="B65" s="9">
        <v>34.1</v>
      </c>
      <c r="C65" s="9">
        <v>117.44</v>
      </c>
      <c r="D65" s="20">
        <v>40645</v>
      </c>
      <c r="E65" s="20">
        <v>217206</v>
      </c>
      <c r="F65" s="4">
        <f t="shared" si="55"/>
        <v>249787</v>
      </c>
      <c r="G65" s="10">
        <f t="shared" si="9"/>
        <v>23.249227944170528</v>
      </c>
      <c r="H65" s="13">
        <f t="shared" si="10"/>
        <v>5.72007084368816E-4</v>
      </c>
      <c r="I65" s="10">
        <f t="shared" si="11"/>
        <v>142.87993358323345</v>
      </c>
      <c r="J65" s="10">
        <f t="shared" si="12"/>
        <v>43.946058981437687</v>
      </c>
      <c r="K65" s="13">
        <f t="shared" si="13"/>
        <v>1.0812168527847875E-3</v>
      </c>
      <c r="L65" s="10">
        <f t="shared" si="14"/>
        <v>270.07391400655371</v>
      </c>
      <c r="M65" s="10">
        <f t="shared" si="15"/>
        <v>22.492676585946807</v>
      </c>
      <c r="N65" s="13">
        <f t="shared" si="16"/>
        <v>5.5339344534252198E-4</v>
      </c>
      <c r="O65" s="10">
        <f t="shared" si="17"/>
        <v>138.23048853177255</v>
      </c>
      <c r="P65" s="10">
        <f t="shared" si="18"/>
        <v>0.82036577207975003</v>
      </c>
      <c r="Q65" s="13">
        <f t="shared" si="19"/>
        <v>2.0183682422924098E-5</v>
      </c>
      <c r="R65" s="10">
        <f t="shared" si="20"/>
        <v>5.0416214813749418</v>
      </c>
      <c r="S65" s="10">
        <f t="shared" si="21"/>
        <v>33.118070595975233</v>
      </c>
      <c r="T65" s="13">
        <f t="shared" si="22"/>
        <v>8.1481290677759219E-4</v>
      </c>
      <c r="U65" s="10">
        <f t="shared" si="23"/>
        <v>203.52967154525442</v>
      </c>
      <c r="V65" s="10">
        <f t="shared" si="24"/>
        <v>22.532174772977417</v>
      </c>
      <c r="W65" s="13">
        <f t="shared" si="25"/>
        <v>5.5436522999083326E-4</v>
      </c>
      <c r="X65" s="10">
        <f t="shared" si="26"/>
        <v>138.47322770372026</v>
      </c>
      <c r="Y65" s="10">
        <f t="shared" si="27"/>
        <v>2.420433845408704</v>
      </c>
      <c r="Z65" s="13">
        <f t="shared" si="28"/>
        <v>5.955059282589996E-5</v>
      </c>
      <c r="AA65" s="10">
        <f t="shared" si="29"/>
        <v>14.874963930203073</v>
      </c>
      <c r="AB65" s="10">
        <f t="shared" si="39"/>
        <v>0.82036577207975003</v>
      </c>
      <c r="AC65" s="4" t="str">
        <f t="shared" si="31"/>
        <v>LA</v>
      </c>
      <c r="AD65" s="18">
        <f t="shared" si="32"/>
        <v>5.0416214813749418</v>
      </c>
      <c r="AE65" s="14">
        <v>0</v>
      </c>
      <c r="AF65" s="14">
        <v>0</v>
      </c>
      <c r="AG65" s="14">
        <v>0</v>
      </c>
      <c r="AH65" s="14">
        <v>1</v>
      </c>
      <c r="AI65" s="14">
        <v>0</v>
      </c>
      <c r="AJ65" s="14">
        <v>0</v>
      </c>
      <c r="AK65" s="14">
        <v>0</v>
      </c>
      <c r="AL65" s="57">
        <f t="shared" si="40"/>
        <v>1</v>
      </c>
      <c r="AM65" s="12">
        <f t="shared" si="41"/>
        <v>0</v>
      </c>
      <c r="AN65" s="12">
        <f t="shared" si="42"/>
        <v>0</v>
      </c>
      <c r="AO65" s="12">
        <f t="shared" si="43"/>
        <v>0</v>
      </c>
      <c r="AP65" s="12">
        <f t="shared" si="44"/>
        <v>249787</v>
      </c>
      <c r="AQ65" s="12">
        <f t="shared" si="45"/>
        <v>0</v>
      </c>
      <c r="AR65" s="12">
        <f t="shared" si="46"/>
        <v>0</v>
      </c>
      <c r="AS65" s="12">
        <f t="shared" si="47"/>
        <v>0</v>
      </c>
      <c r="AT65" s="12">
        <f t="shared" si="48"/>
        <v>0</v>
      </c>
      <c r="AU65" s="12">
        <f t="shared" si="49"/>
        <v>0</v>
      </c>
      <c r="AV65" s="12">
        <f t="shared" si="50"/>
        <v>0</v>
      </c>
      <c r="AW65" s="12">
        <f t="shared" si="51"/>
        <v>5.0416214813749418</v>
      </c>
      <c r="AX65" s="12">
        <f t="shared" si="52"/>
        <v>0</v>
      </c>
      <c r="AY65" s="12">
        <f t="shared" si="53"/>
        <v>0</v>
      </c>
      <c r="AZ65" s="12">
        <f t="shared" si="54"/>
        <v>0</v>
      </c>
    </row>
    <row r="66" spans="1:52" x14ac:dyDescent="0.2">
      <c r="A66" s="19">
        <v>62</v>
      </c>
      <c r="B66" s="9">
        <v>34.15</v>
      </c>
      <c r="C66" s="9">
        <v>118.26</v>
      </c>
      <c r="D66" s="20">
        <v>30959</v>
      </c>
      <c r="E66" s="20">
        <v>58596</v>
      </c>
      <c r="F66" s="4">
        <f t="shared" si="55"/>
        <v>67386</v>
      </c>
      <c r="G66" s="10">
        <f t="shared" si="9"/>
        <v>24.065138686490052</v>
      </c>
      <c r="H66" s="13">
        <f t="shared" si="10"/>
        <v>7.773228685193337E-4</v>
      </c>
      <c r="I66" s="10">
        <f t="shared" si="11"/>
        <v>52.380678818043819</v>
      </c>
      <c r="J66" s="10">
        <f t="shared" si="12"/>
        <v>44.749386587974591</v>
      </c>
      <c r="K66" s="13">
        <f t="shared" si="13"/>
        <v>1.4454403109911364E-3</v>
      </c>
      <c r="L66" s="10">
        <f t="shared" si="14"/>
        <v>97.402440796448715</v>
      </c>
      <c r="M66" s="10">
        <f t="shared" si="15"/>
        <v>23.307170570448914</v>
      </c>
      <c r="N66" s="13">
        <f t="shared" si="16"/>
        <v>7.5283990343515345E-4</v>
      </c>
      <c r="O66" s="10">
        <f t="shared" si="17"/>
        <v>50.730869732881253</v>
      </c>
      <c r="P66" s="10">
        <f t="shared" si="18"/>
        <v>0.18027756377319948</v>
      </c>
      <c r="Q66" s="13">
        <f t="shared" si="19"/>
        <v>5.8231068113698591E-6</v>
      </c>
      <c r="R66" s="10">
        <f t="shared" si="20"/>
        <v>0.39239587559096933</v>
      </c>
      <c r="S66" s="10">
        <f t="shared" si="21"/>
        <v>33.93703139639647</v>
      </c>
      <c r="T66" s="13">
        <f t="shared" si="22"/>
        <v>1.0961927515874695E-3</v>
      </c>
      <c r="U66" s="10">
        <f t="shared" si="23"/>
        <v>73.868044758473218</v>
      </c>
      <c r="V66" s="10">
        <f t="shared" si="24"/>
        <v>23.303600580167871</v>
      </c>
      <c r="W66" s="13">
        <f t="shared" si="25"/>
        <v>7.527245899469579E-4</v>
      </c>
      <c r="X66" s="10">
        <f t="shared" si="26"/>
        <v>50.723099218165707</v>
      </c>
      <c r="Y66" s="10">
        <f t="shared" si="27"/>
        <v>3.2045592520657196</v>
      </c>
      <c r="Z66" s="13">
        <f t="shared" si="28"/>
        <v>1.0350977912935558E-4</v>
      </c>
      <c r="AA66" s="10">
        <f t="shared" si="29"/>
        <v>6.9751099764107556</v>
      </c>
      <c r="AB66" s="10">
        <f t="shared" si="39"/>
        <v>0.18027756377319948</v>
      </c>
      <c r="AC66" s="4" t="str">
        <f t="shared" si="31"/>
        <v>LA</v>
      </c>
      <c r="AD66" s="18">
        <f t="shared" si="32"/>
        <v>0.39239587559096933</v>
      </c>
      <c r="AE66" s="14">
        <v>0</v>
      </c>
      <c r="AF66" s="14">
        <v>0</v>
      </c>
      <c r="AG66" s="14">
        <v>0</v>
      </c>
      <c r="AH66" s="14">
        <v>1</v>
      </c>
      <c r="AI66" s="14">
        <v>0</v>
      </c>
      <c r="AJ66" s="14">
        <v>0</v>
      </c>
      <c r="AK66" s="14">
        <v>0</v>
      </c>
      <c r="AL66" s="57">
        <f t="shared" si="40"/>
        <v>1</v>
      </c>
      <c r="AM66" s="12">
        <f t="shared" si="41"/>
        <v>0</v>
      </c>
      <c r="AN66" s="12">
        <f t="shared" si="42"/>
        <v>0</v>
      </c>
      <c r="AO66" s="12">
        <f t="shared" si="43"/>
        <v>0</v>
      </c>
      <c r="AP66" s="12">
        <f t="shared" si="44"/>
        <v>67386</v>
      </c>
      <c r="AQ66" s="12">
        <f t="shared" si="45"/>
        <v>0</v>
      </c>
      <c r="AR66" s="12">
        <f t="shared" si="46"/>
        <v>0</v>
      </c>
      <c r="AS66" s="12">
        <f t="shared" si="47"/>
        <v>0</v>
      </c>
      <c r="AT66" s="12">
        <f t="shared" si="48"/>
        <v>0</v>
      </c>
      <c r="AU66" s="12">
        <f t="shared" si="49"/>
        <v>0</v>
      </c>
      <c r="AV66" s="12">
        <f t="shared" si="50"/>
        <v>0</v>
      </c>
      <c r="AW66" s="12">
        <f t="shared" si="51"/>
        <v>0.39239587559096933</v>
      </c>
      <c r="AX66" s="12">
        <f t="shared" si="52"/>
        <v>0</v>
      </c>
      <c r="AY66" s="12">
        <f t="shared" si="53"/>
        <v>0</v>
      </c>
      <c r="AZ66" s="12">
        <f t="shared" si="54"/>
        <v>0</v>
      </c>
    </row>
    <row r="67" spans="1:52" x14ac:dyDescent="0.2">
      <c r="A67" s="19">
        <v>63</v>
      </c>
      <c r="B67" s="9">
        <v>34.17</v>
      </c>
      <c r="C67" s="9">
        <v>118.29</v>
      </c>
      <c r="D67" s="20">
        <v>38336</v>
      </c>
      <c r="E67" s="20">
        <v>146746</v>
      </c>
      <c r="F67" s="4">
        <f t="shared" si="55"/>
        <v>168758</v>
      </c>
      <c r="G67" s="10">
        <f t="shared" si="9"/>
        <v>24.09402415537928</v>
      </c>
      <c r="H67" s="13">
        <f t="shared" si="10"/>
        <v>6.2849603911152129E-4</v>
      </c>
      <c r="I67" s="10">
        <f t="shared" si="11"/>
        <v>106.06373456838212</v>
      </c>
      <c r="J67" s="10">
        <f t="shared" si="12"/>
        <v>44.776115284825686</v>
      </c>
      <c r="K67" s="13">
        <f t="shared" si="13"/>
        <v>1.1679913210774647E-3</v>
      </c>
      <c r="L67" s="10">
        <f t="shared" si="14"/>
        <v>197.10787936239078</v>
      </c>
      <c r="M67" s="10">
        <f t="shared" si="15"/>
        <v>23.340404880807018</v>
      </c>
      <c r="N67" s="13">
        <f t="shared" si="16"/>
        <v>6.0883777339333829E-4</v>
      </c>
      <c r="O67" s="10">
        <f t="shared" si="17"/>
        <v>102.74624496231299</v>
      </c>
      <c r="P67" s="10">
        <f t="shared" si="18"/>
        <v>0.20396078054371541</v>
      </c>
      <c r="Q67" s="13">
        <f t="shared" si="19"/>
        <v>5.3203459031645301E-6</v>
      </c>
      <c r="R67" s="10">
        <f t="shared" si="20"/>
        <v>0.89785093392623982</v>
      </c>
      <c r="S67" s="10">
        <f t="shared" si="21"/>
        <v>33.969515745738853</v>
      </c>
      <c r="T67" s="13">
        <f t="shared" si="22"/>
        <v>8.8609963860963197E-4</v>
      </c>
      <c r="U67" s="10">
        <f t="shared" si="23"/>
        <v>149.53640281248428</v>
      </c>
      <c r="V67" s="10">
        <f t="shared" si="24"/>
        <v>23.326810755008932</v>
      </c>
      <c r="W67" s="13">
        <f t="shared" si="25"/>
        <v>6.0848316869284566E-4</v>
      </c>
      <c r="X67" s="10">
        <f t="shared" si="26"/>
        <v>102.68640258226725</v>
      </c>
      <c r="Y67" s="10">
        <f t="shared" si="27"/>
        <v>3.2300619189111544</v>
      </c>
      <c r="Z67" s="13">
        <f t="shared" si="28"/>
        <v>8.4256623510829353E-5</v>
      </c>
      <c r="AA67" s="10">
        <f t="shared" si="29"/>
        <v>14.21897927044054</v>
      </c>
      <c r="AB67" s="10">
        <f t="shared" si="39"/>
        <v>0.20396078054371541</v>
      </c>
      <c r="AC67" s="4" t="str">
        <f t="shared" si="31"/>
        <v>LA</v>
      </c>
      <c r="AD67" s="18">
        <f t="shared" si="32"/>
        <v>0.89785093392623982</v>
      </c>
      <c r="AE67" s="14">
        <v>0</v>
      </c>
      <c r="AF67" s="14">
        <v>0</v>
      </c>
      <c r="AG67" s="14">
        <v>0</v>
      </c>
      <c r="AH67" s="14">
        <v>1</v>
      </c>
      <c r="AI67" s="14">
        <v>0</v>
      </c>
      <c r="AJ67" s="14">
        <v>0</v>
      </c>
      <c r="AK67" s="14">
        <v>0</v>
      </c>
      <c r="AL67" s="57">
        <f t="shared" si="40"/>
        <v>1</v>
      </c>
      <c r="AM67" s="12">
        <f t="shared" si="41"/>
        <v>0</v>
      </c>
      <c r="AN67" s="12">
        <f t="shared" si="42"/>
        <v>0</v>
      </c>
      <c r="AO67" s="12">
        <f t="shared" si="43"/>
        <v>0</v>
      </c>
      <c r="AP67" s="12">
        <f t="shared" si="44"/>
        <v>168758</v>
      </c>
      <c r="AQ67" s="12">
        <f t="shared" si="45"/>
        <v>0</v>
      </c>
      <c r="AR67" s="12">
        <f t="shared" si="46"/>
        <v>0</v>
      </c>
      <c r="AS67" s="12">
        <f t="shared" si="47"/>
        <v>0</v>
      </c>
      <c r="AT67" s="12">
        <f t="shared" si="48"/>
        <v>0</v>
      </c>
      <c r="AU67" s="12">
        <f t="shared" si="49"/>
        <v>0</v>
      </c>
      <c r="AV67" s="12">
        <f t="shared" si="50"/>
        <v>0</v>
      </c>
      <c r="AW67" s="12">
        <f t="shared" si="51"/>
        <v>0.89785093392623982</v>
      </c>
      <c r="AX67" s="12">
        <f t="shared" si="52"/>
        <v>0</v>
      </c>
      <c r="AY67" s="12">
        <f t="shared" si="53"/>
        <v>0</v>
      </c>
      <c r="AZ67" s="12">
        <f t="shared" si="54"/>
        <v>0</v>
      </c>
    </row>
    <row r="68" spans="1:52" x14ac:dyDescent="0.2">
      <c r="A68" s="19">
        <v>64</v>
      </c>
      <c r="B68" s="9">
        <v>34.19</v>
      </c>
      <c r="C68" s="9">
        <v>118.3</v>
      </c>
      <c r="D68" s="20">
        <v>46470</v>
      </c>
      <c r="E68" s="20">
        <v>421388</v>
      </c>
      <c r="F68" s="4">
        <f t="shared" si="55"/>
        <v>484597</v>
      </c>
      <c r="G68" s="10">
        <f t="shared" si="9"/>
        <v>24.102956250219595</v>
      </c>
      <c r="H68" s="13">
        <f t="shared" si="10"/>
        <v>5.1867777598923169E-4</v>
      </c>
      <c r="I68" s="10">
        <f t="shared" si="11"/>
        <v>251.3496942110537</v>
      </c>
      <c r="J68" s="10">
        <f t="shared" si="12"/>
        <v>44.783072694936862</v>
      </c>
      <c r="K68" s="13">
        <f t="shared" si="13"/>
        <v>9.6369857316412448E-4</v>
      </c>
      <c r="L68" s="10">
        <f t="shared" si="14"/>
        <v>467.00543745961522</v>
      </c>
      <c r="M68" s="10">
        <f t="shared" si="15"/>
        <v>23.354010362248271</v>
      </c>
      <c r="N68" s="13">
        <f t="shared" si="16"/>
        <v>5.0256101489667038E-4</v>
      </c>
      <c r="O68" s="10">
        <f t="shared" si="17"/>
        <v>243.53956013588177</v>
      </c>
      <c r="P68" s="10">
        <f t="shared" si="18"/>
        <v>0.22561028345356782</v>
      </c>
      <c r="Q68" s="13">
        <f t="shared" si="19"/>
        <v>4.8549662890804352E-6</v>
      </c>
      <c r="R68" s="10">
        <f t="shared" si="20"/>
        <v>2.3527020987895115</v>
      </c>
      <c r="S68" s="10">
        <f t="shared" si="21"/>
        <v>33.982202694940177</v>
      </c>
      <c r="T68" s="13">
        <f t="shared" si="22"/>
        <v>7.312718462436018E-4</v>
      </c>
      <c r="U68" s="10">
        <f t="shared" si="23"/>
        <v>354.37214287411069</v>
      </c>
      <c r="V68" s="10">
        <f t="shared" si="24"/>
        <v>23.330842247977245</v>
      </c>
      <c r="W68" s="13">
        <f t="shared" si="25"/>
        <v>5.0206245422804489E-4</v>
      </c>
      <c r="X68" s="10">
        <f t="shared" si="26"/>
        <v>243.29795913154786</v>
      </c>
      <c r="Y68" s="10">
        <f t="shared" si="27"/>
        <v>3.2361087744388248</v>
      </c>
      <c r="Z68" s="13">
        <f t="shared" si="28"/>
        <v>6.9638665255838711E-5</v>
      </c>
      <c r="AA68" s="10">
        <f t="shared" si="29"/>
        <v>33.746688266983675</v>
      </c>
      <c r="AB68" s="10">
        <f t="shared" si="39"/>
        <v>0.22561028345356782</v>
      </c>
      <c r="AC68" s="4" t="str">
        <f t="shared" si="31"/>
        <v>LA</v>
      </c>
      <c r="AD68" s="18">
        <f t="shared" si="32"/>
        <v>2.3527020987895115</v>
      </c>
      <c r="AE68" s="14">
        <v>0</v>
      </c>
      <c r="AF68" s="14">
        <v>0</v>
      </c>
      <c r="AG68" s="14">
        <v>0</v>
      </c>
      <c r="AH68" s="14">
        <v>1</v>
      </c>
      <c r="AI68" s="14">
        <v>0</v>
      </c>
      <c r="AJ68" s="14">
        <v>0</v>
      </c>
      <c r="AK68" s="14">
        <v>0</v>
      </c>
      <c r="AL68" s="57">
        <f t="shared" si="40"/>
        <v>1</v>
      </c>
      <c r="AM68" s="12">
        <f t="shared" si="41"/>
        <v>0</v>
      </c>
      <c r="AN68" s="12">
        <f t="shared" si="42"/>
        <v>0</v>
      </c>
      <c r="AO68" s="12">
        <f t="shared" si="43"/>
        <v>0</v>
      </c>
      <c r="AP68" s="12">
        <f t="shared" si="44"/>
        <v>484597</v>
      </c>
      <c r="AQ68" s="12">
        <f t="shared" si="45"/>
        <v>0</v>
      </c>
      <c r="AR68" s="12">
        <f t="shared" si="46"/>
        <v>0</v>
      </c>
      <c r="AS68" s="12">
        <f t="shared" si="47"/>
        <v>0</v>
      </c>
      <c r="AT68" s="12">
        <f t="shared" si="48"/>
        <v>0</v>
      </c>
      <c r="AU68" s="12">
        <f t="shared" si="49"/>
        <v>0</v>
      </c>
      <c r="AV68" s="12">
        <f t="shared" si="50"/>
        <v>0</v>
      </c>
      <c r="AW68" s="12">
        <f t="shared" si="51"/>
        <v>2.3527020987895115</v>
      </c>
      <c r="AX68" s="12">
        <f t="shared" si="52"/>
        <v>0</v>
      </c>
      <c r="AY68" s="12">
        <f t="shared" si="53"/>
        <v>0</v>
      </c>
      <c r="AZ68" s="12">
        <f t="shared" si="54"/>
        <v>0</v>
      </c>
    </row>
    <row r="69" spans="1:52" x14ac:dyDescent="0.2">
      <c r="A69" s="19">
        <v>65</v>
      </c>
      <c r="B69" s="9">
        <v>34.22</v>
      </c>
      <c r="C69" s="9">
        <v>119.18</v>
      </c>
      <c r="D69" s="20">
        <v>36304</v>
      </c>
      <c r="E69" s="20">
        <v>135497</v>
      </c>
      <c r="F69" s="4">
        <f t="shared" si="55"/>
        <v>155822</v>
      </c>
      <c r="G69" s="10">
        <f t="shared" si="9"/>
        <v>24.980300238387851</v>
      </c>
      <c r="H69" s="13">
        <f t="shared" si="10"/>
        <v>6.8808671877445605E-4</v>
      </c>
      <c r="I69" s="10">
        <f t="shared" si="11"/>
        <v>107.21904869287329</v>
      </c>
      <c r="J69" s="10">
        <f t="shared" si="12"/>
        <v>45.649461114015359</v>
      </c>
      <c r="K69" s="13">
        <f t="shared" si="13"/>
        <v>1.2574223532948259E-3</v>
      </c>
      <c r="L69" s="10">
        <f t="shared" si="14"/>
        <v>195.93406593510636</v>
      </c>
      <c r="M69" s="10">
        <f t="shared" si="15"/>
        <v>24.224114018886223</v>
      </c>
      <c r="N69" s="13">
        <f t="shared" si="16"/>
        <v>6.6725743771722736E-4</v>
      </c>
      <c r="O69" s="10">
        <f t="shared" si="17"/>
        <v>103.9733884599738</v>
      </c>
      <c r="P69" s="10">
        <f t="shared" si="18"/>
        <v>0.96301609540028599</v>
      </c>
      <c r="Q69" s="13">
        <f t="shared" si="19"/>
        <v>2.6526445994939564E-5</v>
      </c>
      <c r="R69" s="10">
        <f t="shared" si="20"/>
        <v>4.133403867823473</v>
      </c>
      <c r="S69" s="10">
        <f t="shared" si="21"/>
        <v>34.857908715239937</v>
      </c>
      <c r="T69" s="13">
        <f t="shared" si="22"/>
        <v>9.6016716381775943E-4</v>
      </c>
      <c r="U69" s="10">
        <f t="shared" si="23"/>
        <v>149.61516780041092</v>
      </c>
      <c r="V69" s="10">
        <f t="shared" si="24"/>
        <v>24.169313188421391</v>
      </c>
      <c r="W69" s="13">
        <f t="shared" si="25"/>
        <v>6.6574793930204365E-4</v>
      </c>
      <c r="X69" s="10">
        <f t="shared" si="26"/>
        <v>103.73817539792304</v>
      </c>
      <c r="Y69" s="10">
        <f t="shared" si="27"/>
        <v>4.0998170690897924</v>
      </c>
      <c r="Z69" s="13">
        <f t="shared" si="28"/>
        <v>1.1293017488678362E-4</v>
      </c>
      <c r="AA69" s="10">
        <f t="shared" si="29"/>
        <v>17.597005711208396</v>
      </c>
      <c r="AB69" s="10">
        <f t="shared" si="39"/>
        <v>0.96301609540028599</v>
      </c>
      <c r="AC69" s="4" t="str">
        <f t="shared" si="31"/>
        <v>LA</v>
      </c>
      <c r="AD69" s="18">
        <f t="shared" si="32"/>
        <v>4.133403867823473</v>
      </c>
      <c r="AE69" s="14">
        <v>0</v>
      </c>
      <c r="AF69" s="14">
        <v>0</v>
      </c>
      <c r="AG69" s="14">
        <v>0</v>
      </c>
      <c r="AH69" s="14">
        <v>1</v>
      </c>
      <c r="AI69" s="14">
        <v>0</v>
      </c>
      <c r="AJ69" s="14">
        <v>0</v>
      </c>
      <c r="AK69" s="14">
        <v>0</v>
      </c>
      <c r="AL69" s="57">
        <f t="shared" si="40"/>
        <v>1</v>
      </c>
      <c r="AM69" s="12">
        <f t="shared" si="41"/>
        <v>0</v>
      </c>
      <c r="AN69" s="12">
        <f t="shared" si="42"/>
        <v>0</v>
      </c>
      <c r="AO69" s="12">
        <f t="shared" si="43"/>
        <v>0</v>
      </c>
      <c r="AP69" s="12">
        <f t="shared" si="44"/>
        <v>155822</v>
      </c>
      <c r="AQ69" s="12">
        <f t="shared" si="45"/>
        <v>0</v>
      </c>
      <c r="AR69" s="12">
        <f t="shared" si="46"/>
        <v>0</v>
      </c>
      <c r="AS69" s="12">
        <f t="shared" si="47"/>
        <v>0</v>
      </c>
      <c r="AT69" s="12">
        <f t="shared" si="48"/>
        <v>0</v>
      </c>
      <c r="AU69" s="12">
        <f t="shared" si="49"/>
        <v>0</v>
      </c>
      <c r="AV69" s="12">
        <f t="shared" si="50"/>
        <v>0</v>
      </c>
      <c r="AW69" s="12">
        <f t="shared" si="51"/>
        <v>4.133403867823473</v>
      </c>
      <c r="AX69" s="12">
        <f t="shared" si="52"/>
        <v>0</v>
      </c>
      <c r="AY69" s="12">
        <f t="shared" si="53"/>
        <v>0</v>
      </c>
      <c r="AZ69" s="12">
        <f t="shared" si="54"/>
        <v>0</v>
      </c>
    </row>
    <row r="70" spans="1:52" x14ac:dyDescent="0.2">
      <c r="A70" s="19">
        <v>66</v>
      </c>
      <c r="B70" s="9">
        <v>34.229999999999997</v>
      </c>
      <c r="C70" s="9">
        <v>77.94</v>
      </c>
      <c r="D70" s="20">
        <v>34578</v>
      </c>
      <c r="E70" s="20">
        <v>95459</v>
      </c>
      <c r="F70" s="4">
        <f t="shared" si="55"/>
        <v>109778</v>
      </c>
      <c r="G70" s="10">
        <f t="shared" si="9"/>
        <v>16.335620588150306</v>
      </c>
      <c r="H70" s="13">
        <f t="shared" si="10"/>
        <v>4.7242815050466499E-4</v>
      </c>
      <c r="I70" s="10">
        <f t="shared" si="11"/>
        <v>51.862217506101111</v>
      </c>
      <c r="J70" s="10">
        <f t="shared" si="12"/>
        <v>7.6180049881842438</v>
      </c>
      <c r="K70" s="13">
        <f t="shared" si="13"/>
        <v>2.2031363838811511E-4</v>
      </c>
      <c r="L70" s="10">
        <f t="shared" si="14"/>
        <v>24.185590594970499</v>
      </c>
      <c r="M70" s="10">
        <f t="shared" si="15"/>
        <v>17.994049016272026</v>
      </c>
      <c r="N70" s="13">
        <f t="shared" si="16"/>
        <v>5.2039010400462796E-4</v>
      </c>
      <c r="O70" s="10">
        <f t="shared" si="17"/>
        <v>57.127384837420045</v>
      </c>
      <c r="P70" s="10">
        <f t="shared" si="18"/>
        <v>40.310838492891712</v>
      </c>
      <c r="Q70" s="13">
        <f t="shared" si="19"/>
        <v>1.1657943921826511E-3</v>
      </c>
      <c r="R70" s="10">
        <f t="shared" si="20"/>
        <v>127.97857678502707</v>
      </c>
      <c r="S70" s="10">
        <f t="shared" si="21"/>
        <v>8.238476800962669</v>
      </c>
      <c r="T70" s="13">
        <f t="shared" si="22"/>
        <v>2.3825775929673981E-4</v>
      </c>
      <c r="U70" s="10">
        <f t="shared" si="23"/>
        <v>26.155460300077504</v>
      </c>
      <c r="V70" s="10">
        <f t="shared" si="24"/>
        <v>19.073672955149465</v>
      </c>
      <c r="W70" s="13">
        <f t="shared" si="25"/>
        <v>5.5161296070187595E-4</v>
      </c>
      <c r="X70" s="10">
        <f t="shared" si="26"/>
        <v>60.554967599930535</v>
      </c>
      <c r="Y70" s="10">
        <f t="shared" si="27"/>
        <v>37.184217081982517</v>
      </c>
      <c r="Z70" s="13">
        <f t="shared" si="28"/>
        <v>1.0753721175887131E-3</v>
      </c>
      <c r="AA70" s="10">
        <f t="shared" si="29"/>
        <v>118.05220032465374</v>
      </c>
      <c r="AB70" s="10">
        <f t="shared" si="39"/>
        <v>7.6180049881842438</v>
      </c>
      <c r="AC70" s="4" t="str">
        <f t="shared" si="31"/>
        <v>NY</v>
      </c>
      <c r="AD70" s="18">
        <f t="shared" si="32"/>
        <v>24.185590594970499</v>
      </c>
      <c r="AE70" s="14">
        <v>0</v>
      </c>
      <c r="AF70" s="14">
        <v>1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57">
        <f t="shared" si="40"/>
        <v>1</v>
      </c>
      <c r="AM70" s="12">
        <f t="shared" si="41"/>
        <v>0</v>
      </c>
      <c r="AN70" s="12">
        <f t="shared" si="42"/>
        <v>109778</v>
      </c>
      <c r="AO70" s="12">
        <f t="shared" si="43"/>
        <v>0</v>
      </c>
      <c r="AP70" s="12">
        <f t="shared" si="44"/>
        <v>0</v>
      </c>
      <c r="AQ70" s="12">
        <f t="shared" si="45"/>
        <v>0</v>
      </c>
      <c r="AR70" s="12">
        <f t="shared" si="46"/>
        <v>0</v>
      </c>
      <c r="AS70" s="12">
        <f t="shared" si="47"/>
        <v>0</v>
      </c>
      <c r="AT70" s="12">
        <f t="shared" si="48"/>
        <v>0</v>
      </c>
      <c r="AU70" s="12">
        <f t="shared" si="49"/>
        <v>24.185590594970499</v>
      </c>
      <c r="AV70" s="12">
        <f t="shared" si="50"/>
        <v>0</v>
      </c>
      <c r="AW70" s="12">
        <f t="shared" si="51"/>
        <v>0</v>
      </c>
      <c r="AX70" s="12">
        <f t="shared" si="52"/>
        <v>0</v>
      </c>
      <c r="AY70" s="12">
        <f t="shared" si="53"/>
        <v>0</v>
      </c>
      <c r="AZ70" s="12">
        <f t="shared" si="54"/>
        <v>0</v>
      </c>
    </row>
    <row r="71" spans="1:52" x14ac:dyDescent="0.2">
      <c r="A71" s="19">
        <v>67</v>
      </c>
      <c r="B71" s="9">
        <v>34.5</v>
      </c>
      <c r="C71" s="9">
        <v>117.33</v>
      </c>
      <c r="D71" s="20">
        <v>36414</v>
      </c>
      <c r="E71" s="20">
        <v>120242</v>
      </c>
      <c r="F71" s="4">
        <f t="shared" si="55"/>
        <v>138279</v>
      </c>
      <c r="G71" s="10">
        <f t="shared" si="9"/>
        <v>23.119526379231903</v>
      </c>
      <c r="H71" s="13">
        <f t="shared" si="10"/>
        <v>6.3490762836359378E-4</v>
      </c>
      <c r="I71" s="10">
        <f t="shared" si="11"/>
        <v>87.794391942489383</v>
      </c>
      <c r="J71" s="10">
        <f t="shared" si="12"/>
        <v>43.778435330651092</v>
      </c>
      <c r="K71" s="13">
        <f t="shared" si="13"/>
        <v>1.2022418666076534E-3</v>
      </c>
      <c r="L71" s="10">
        <f t="shared" si="14"/>
        <v>166.24480307263971</v>
      </c>
      <c r="M71" s="10">
        <f t="shared" si="15"/>
        <v>22.465733907442235</v>
      </c>
      <c r="N71" s="13">
        <f t="shared" si="16"/>
        <v>6.1695320226951814E-4</v>
      </c>
      <c r="O71" s="10">
        <f t="shared" si="17"/>
        <v>85.311671856626702</v>
      </c>
      <c r="P71" s="10">
        <f t="shared" si="18"/>
        <v>1.0617438485811936</v>
      </c>
      <c r="Q71" s="13">
        <f t="shared" si="19"/>
        <v>2.9157572597934686E-5</v>
      </c>
      <c r="R71" s="10">
        <f t="shared" si="20"/>
        <v>4.0318799812698103</v>
      </c>
      <c r="S71" s="10">
        <f t="shared" si="21"/>
        <v>33.067883210148175</v>
      </c>
      <c r="T71" s="13">
        <f t="shared" si="22"/>
        <v>9.0810905723480461E-4</v>
      </c>
      <c r="U71" s="10">
        <f t="shared" si="23"/>
        <v>125.57241232537154</v>
      </c>
      <c r="V71" s="10">
        <f t="shared" si="24"/>
        <v>22.312911060639308</v>
      </c>
      <c r="W71" s="13">
        <f t="shared" si="25"/>
        <v>6.1275638657217856E-4</v>
      </c>
      <c r="X71" s="10">
        <f t="shared" si="26"/>
        <v>84.731340378814281</v>
      </c>
      <c r="Y71" s="10">
        <f t="shared" si="27"/>
        <v>2.2289459392277715</v>
      </c>
      <c r="Z71" s="13">
        <f t="shared" si="28"/>
        <v>6.1211235767226103E-5</v>
      </c>
      <c r="AA71" s="10">
        <f t="shared" si="29"/>
        <v>8.4642284706562574</v>
      </c>
      <c r="AB71" s="10">
        <f t="shared" si="39"/>
        <v>1.0617438485811936</v>
      </c>
      <c r="AC71" s="4" t="str">
        <f t="shared" si="31"/>
        <v>LA</v>
      </c>
      <c r="AD71" s="18">
        <f t="shared" si="32"/>
        <v>4.0318799812698103</v>
      </c>
      <c r="AE71" s="14">
        <v>0</v>
      </c>
      <c r="AF71" s="14">
        <v>0</v>
      </c>
      <c r="AG71" s="14">
        <v>0</v>
      </c>
      <c r="AH71" s="14">
        <v>1</v>
      </c>
      <c r="AI71" s="14">
        <v>0</v>
      </c>
      <c r="AJ71" s="14">
        <v>0</v>
      </c>
      <c r="AK71" s="14">
        <v>0</v>
      </c>
      <c r="AL71" s="57">
        <f t="shared" si="40"/>
        <v>1</v>
      </c>
      <c r="AM71" s="12">
        <f t="shared" si="41"/>
        <v>0</v>
      </c>
      <c r="AN71" s="12">
        <f t="shared" si="42"/>
        <v>0</v>
      </c>
      <c r="AO71" s="12">
        <f t="shared" si="43"/>
        <v>0</v>
      </c>
      <c r="AP71" s="12">
        <f t="shared" si="44"/>
        <v>138279</v>
      </c>
      <c r="AQ71" s="12">
        <f t="shared" si="45"/>
        <v>0</v>
      </c>
      <c r="AR71" s="12">
        <f t="shared" si="46"/>
        <v>0</v>
      </c>
      <c r="AS71" s="12">
        <f t="shared" si="47"/>
        <v>0</v>
      </c>
      <c r="AT71" s="12">
        <f t="shared" si="48"/>
        <v>0</v>
      </c>
      <c r="AU71" s="12">
        <f t="shared" si="49"/>
        <v>0</v>
      </c>
      <c r="AV71" s="12">
        <f t="shared" si="50"/>
        <v>0</v>
      </c>
      <c r="AW71" s="12">
        <f t="shared" si="51"/>
        <v>4.0318799812698103</v>
      </c>
      <c r="AX71" s="12">
        <f t="shared" si="52"/>
        <v>0</v>
      </c>
      <c r="AY71" s="12">
        <f t="shared" si="53"/>
        <v>0</v>
      </c>
      <c r="AZ71" s="12">
        <f t="shared" si="54"/>
        <v>0</v>
      </c>
    </row>
    <row r="72" spans="1:52" x14ac:dyDescent="0.2">
      <c r="A72" s="19">
        <v>68</v>
      </c>
      <c r="B72" s="9">
        <v>34.57</v>
      </c>
      <c r="C72" s="9">
        <v>118.1</v>
      </c>
      <c r="D72" s="20">
        <v>46583</v>
      </c>
      <c r="E72" s="20">
        <v>416977</v>
      </c>
      <c r="F72" s="4">
        <f t="shared" si="55"/>
        <v>479524</v>
      </c>
      <c r="G72" s="10">
        <f t="shared" si="9"/>
        <v>23.886215690226017</v>
      </c>
      <c r="H72" s="13">
        <f t="shared" si="10"/>
        <v>5.1276679669033805E-4</v>
      </c>
      <c r="I72" s="10">
        <f t="shared" si="11"/>
        <v>245.88398541613768</v>
      </c>
      <c r="J72" s="10">
        <f t="shared" si="12"/>
        <v>44.53091510400386</v>
      </c>
      <c r="K72" s="13">
        <f t="shared" si="13"/>
        <v>9.5594777287860081E-4</v>
      </c>
      <c r="L72" s="10">
        <f t="shared" si="14"/>
        <v>458.39989984183819</v>
      </c>
      <c r="M72" s="10">
        <f t="shared" si="15"/>
        <v>23.233359636522643</v>
      </c>
      <c r="N72" s="13">
        <f t="shared" si="16"/>
        <v>4.9875189739867856E-4</v>
      </c>
      <c r="O72" s="10">
        <f t="shared" si="17"/>
        <v>239.16350484820393</v>
      </c>
      <c r="P72" s="10">
        <f t="shared" si="18"/>
        <v>0.6184658438426518</v>
      </c>
      <c r="Q72" s="13">
        <f t="shared" si="19"/>
        <v>1.3276642634494382E-5</v>
      </c>
      <c r="R72" s="10">
        <f t="shared" si="20"/>
        <v>6.3664687826632838</v>
      </c>
      <c r="S72" s="10">
        <f t="shared" si="21"/>
        <v>33.839575942969489</v>
      </c>
      <c r="T72" s="13">
        <f t="shared" si="22"/>
        <v>7.2643616647638596E-4</v>
      </c>
      <c r="U72" s="10">
        <f t="shared" si="23"/>
        <v>348.34357629342253</v>
      </c>
      <c r="V72" s="10">
        <f t="shared" si="24"/>
        <v>23.035107987591456</v>
      </c>
      <c r="W72" s="13">
        <f t="shared" si="25"/>
        <v>4.9449601759421794E-4</v>
      </c>
      <c r="X72" s="10">
        <f t="shared" si="26"/>
        <v>237.12270834084975</v>
      </c>
      <c r="Y72" s="10">
        <f t="shared" si="27"/>
        <v>2.9881097704066928</v>
      </c>
      <c r="Z72" s="13">
        <f t="shared" si="28"/>
        <v>6.4145928137017644E-5</v>
      </c>
      <c r="AA72" s="10">
        <f t="shared" si="29"/>
        <v>30.759512043975249</v>
      </c>
      <c r="AB72" s="10">
        <f t="shared" si="39"/>
        <v>0.6184658438426518</v>
      </c>
      <c r="AC72" s="4" t="str">
        <f t="shared" si="31"/>
        <v>LA</v>
      </c>
      <c r="AD72" s="18">
        <f t="shared" si="32"/>
        <v>6.3664687826632838</v>
      </c>
      <c r="AE72" s="14">
        <v>0</v>
      </c>
      <c r="AF72" s="14">
        <v>0</v>
      </c>
      <c r="AG72" s="14">
        <v>1</v>
      </c>
      <c r="AH72" s="14">
        <v>0</v>
      </c>
      <c r="AI72" s="14">
        <v>0</v>
      </c>
      <c r="AJ72" s="14">
        <v>0</v>
      </c>
      <c r="AK72" s="14">
        <v>0</v>
      </c>
      <c r="AL72" s="57">
        <f t="shared" si="40"/>
        <v>1</v>
      </c>
      <c r="AM72" s="12">
        <f t="shared" si="41"/>
        <v>0</v>
      </c>
      <c r="AN72" s="12">
        <f t="shared" si="42"/>
        <v>0</v>
      </c>
      <c r="AO72" s="12">
        <f t="shared" si="43"/>
        <v>479524</v>
      </c>
      <c r="AP72" s="12">
        <f t="shared" si="44"/>
        <v>0</v>
      </c>
      <c r="AQ72" s="12">
        <f t="shared" si="45"/>
        <v>0</v>
      </c>
      <c r="AR72" s="12">
        <f t="shared" si="46"/>
        <v>0</v>
      </c>
      <c r="AS72" s="12">
        <f t="shared" si="47"/>
        <v>0</v>
      </c>
      <c r="AT72" s="12">
        <f t="shared" si="48"/>
        <v>0</v>
      </c>
      <c r="AU72" s="12">
        <f t="shared" si="49"/>
        <v>0</v>
      </c>
      <c r="AV72" s="12">
        <f t="shared" si="50"/>
        <v>239.16350484820393</v>
      </c>
      <c r="AW72" s="12">
        <f t="shared" si="51"/>
        <v>0</v>
      </c>
      <c r="AX72" s="12">
        <f t="shared" si="52"/>
        <v>0</v>
      </c>
      <c r="AY72" s="12">
        <f t="shared" si="53"/>
        <v>0</v>
      </c>
      <c r="AZ72" s="12">
        <f t="shared" si="54"/>
        <v>0</v>
      </c>
    </row>
    <row r="73" spans="1:52" x14ac:dyDescent="0.2">
      <c r="A73" s="19">
        <v>69</v>
      </c>
      <c r="B73" s="9">
        <v>34.69</v>
      </c>
      <c r="C73" s="9">
        <v>118.15</v>
      </c>
      <c r="D73" s="20">
        <v>39590</v>
      </c>
      <c r="E73" s="20">
        <v>186235</v>
      </c>
      <c r="F73" s="4">
        <f t="shared" si="55"/>
        <v>214171</v>
      </c>
      <c r="G73" s="10">
        <f t="shared" si="9"/>
        <v>23.932070533073396</v>
      </c>
      <c r="H73" s="13">
        <f t="shared" si="10"/>
        <v>6.0449786645802974E-4</v>
      </c>
      <c r="I73" s="10">
        <f t="shared" si="11"/>
        <v>129.46591255718269</v>
      </c>
      <c r="J73" s="10">
        <f t="shared" si="12"/>
        <v>44.56395516558198</v>
      </c>
      <c r="K73" s="13">
        <f t="shared" si="13"/>
        <v>1.1256366548517802E-3</v>
      </c>
      <c r="L73" s="10">
        <f t="shared" si="14"/>
        <v>241.0787280062606</v>
      </c>
      <c r="M73" s="10">
        <f t="shared" si="15"/>
        <v>23.307365788522734</v>
      </c>
      <c r="N73" s="13">
        <f t="shared" si="16"/>
        <v>5.8871850943477476E-4</v>
      </c>
      <c r="O73" s="10">
        <f t="shared" si="17"/>
        <v>126.08643188415515</v>
      </c>
      <c r="P73" s="10">
        <f t="shared" si="18"/>
        <v>0.72691127381544807</v>
      </c>
      <c r="Q73" s="13">
        <f t="shared" si="19"/>
        <v>1.8360981909963325E-5</v>
      </c>
      <c r="R73" s="10">
        <f t="shared" si="20"/>
        <v>3.9323898566387552</v>
      </c>
      <c r="S73" s="10">
        <f t="shared" si="21"/>
        <v>33.907338438750983</v>
      </c>
      <c r="T73" s="13">
        <f t="shared" si="22"/>
        <v>8.5646219850343483E-4</v>
      </c>
      <c r="U73" s="10">
        <f t="shared" si="23"/>
        <v>183.42936551567914</v>
      </c>
      <c r="V73" s="10">
        <f t="shared" si="24"/>
        <v>23.051848082095287</v>
      </c>
      <c r="W73" s="13">
        <f t="shared" si="25"/>
        <v>5.822644122782341E-4</v>
      </c>
      <c r="X73" s="10">
        <f t="shared" si="26"/>
        <v>124.70415144204168</v>
      </c>
      <c r="Y73" s="10">
        <f t="shared" si="27"/>
        <v>3.0316497159137641</v>
      </c>
      <c r="Z73" s="13">
        <f t="shared" si="28"/>
        <v>7.6576148419140293E-5</v>
      </c>
      <c r="AA73" s="10">
        <f t="shared" si="29"/>
        <v>16.400390283075694</v>
      </c>
      <c r="AB73" s="10">
        <f t="shared" si="39"/>
        <v>0.72691127381544807</v>
      </c>
      <c r="AC73" s="4" t="str">
        <f t="shared" si="31"/>
        <v>LA</v>
      </c>
      <c r="AD73" s="18">
        <f t="shared" si="32"/>
        <v>3.9323898566387552</v>
      </c>
      <c r="AE73" s="14">
        <v>0</v>
      </c>
      <c r="AF73" s="14">
        <v>0</v>
      </c>
      <c r="AG73" s="14">
        <v>0</v>
      </c>
      <c r="AH73" s="14">
        <v>1</v>
      </c>
      <c r="AI73" s="14">
        <v>0</v>
      </c>
      <c r="AJ73" s="14">
        <v>0</v>
      </c>
      <c r="AK73" s="14">
        <v>0</v>
      </c>
      <c r="AL73" s="57">
        <f t="shared" si="40"/>
        <v>1</v>
      </c>
      <c r="AM73" s="12">
        <f t="shared" si="41"/>
        <v>0</v>
      </c>
      <c r="AN73" s="12">
        <f t="shared" si="42"/>
        <v>0</v>
      </c>
      <c r="AO73" s="12">
        <f t="shared" si="43"/>
        <v>0</v>
      </c>
      <c r="AP73" s="12">
        <f t="shared" si="44"/>
        <v>214171</v>
      </c>
      <c r="AQ73" s="12">
        <f t="shared" si="45"/>
        <v>0</v>
      </c>
      <c r="AR73" s="12">
        <f t="shared" si="46"/>
        <v>0</v>
      </c>
      <c r="AS73" s="12">
        <f t="shared" si="47"/>
        <v>0</v>
      </c>
      <c r="AT73" s="12">
        <f t="shared" si="48"/>
        <v>0</v>
      </c>
      <c r="AU73" s="12">
        <f t="shared" si="49"/>
        <v>0</v>
      </c>
      <c r="AV73" s="12">
        <f t="shared" si="50"/>
        <v>0</v>
      </c>
      <c r="AW73" s="12">
        <f t="shared" si="51"/>
        <v>3.9323898566387552</v>
      </c>
      <c r="AX73" s="12">
        <f t="shared" si="52"/>
        <v>0</v>
      </c>
      <c r="AY73" s="12">
        <f t="shared" si="53"/>
        <v>0</v>
      </c>
      <c r="AZ73" s="12">
        <f t="shared" si="54"/>
        <v>0</v>
      </c>
    </row>
    <row r="74" spans="1:52" x14ac:dyDescent="0.2">
      <c r="A74" s="19">
        <v>70</v>
      </c>
      <c r="B74" s="9">
        <v>34.729999999999997</v>
      </c>
      <c r="C74" s="9">
        <v>86.57</v>
      </c>
      <c r="D74" s="20">
        <v>45511</v>
      </c>
      <c r="E74" s="20">
        <v>474022</v>
      </c>
      <c r="F74" s="4">
        <f t="shared" si="55"/>
        <v>545126</v>
      </c>
      <c r="G74" s="10">
        <f t="shared" si="9"/>
        <v>7.6937637083549797</v>
      </c>
      <c r="H74" s="13">
        <f t="shared" si="10"/>
        <v>1.6905283795906441E-4</v>
      </c>
      <c r="I74" s="10">
        <f t="shared" si="11"/>
        <v>92.155097345272949</v>
      </c>
      <c r="J74" s="10">
        <f t="shared" si="12"/>
        <v>13.937191252185638</v>
      </c>
      <c r="K74" s="13">
        <f t="shared" si="13"/>
        <v>3.0623786012580777E-4</v>
      </c>
      <c r="L74" s="10">
        <f t="shared" si="14"/>
        <v>166.93821973894109</v>
      </c>
      <c r="M74" s="10">
        <f t="shared" si="15"/>
        <v>10.106478120492824</v>
      </c>
      <c r="N74" s="13">
        <f t="shared" si="16"/>
        <v>2.2206671179479299E-4</v>
      </c>
      <c r="O74" s="10">
        <f t="shared" si="17"/>
        <v>121.05433833384832</v>
      </c>
      <c r="P74" s="10">
        <f t="shared" si="18"/>
        <v>31.689114850370945</v>
      </c>
      <c r="Q74" s="13">
        <f t="shared" si="19"/>
        <v>6.9629572741471168E-4</v>
      </c>
      <c r="R74" s="10">
        <f t="shared" si="20"/>
        <v>379.56890470267211</v>
      </c>
      <c r="S74" s="10">
        <f t="shared" si="21"/>
        <v>5.6182559571454131</v>
      </c>
      <c r="T74" s="13">
        <f t="shared" si="22"/>
        <v>1.2344830825834223E-4</v>
      </c>
      <c r="U74" s="10">
        <f t="shared" si="23"/>
        <v>67.294882487637068</v>
      </c>
      <c r="V74" s="10">
        <f t="shared" si="24"/>
        <v>11.057345974509442</v>
      </c>
      <c r="W74" s="13">
        <f t="shared" si="25"/>
        <v>2.4295985529892644E-4</v>
      </c>
      <c r="X74" s="10">
        <f t="shared" si="26"/>
        <v>132.44373407968257</v>
      </c>
      <c r="Y74" s="10">
        <f t="shared" si="27"/>
        <v>28.550063047215861</v>
      </c>
      <c r="Z74" s="13">
        <f t="shared" si="28"/>
        <v>6.2732225280077037E-4</v>
      </c>
      <c r="AA74" s="10">
        <f t="shared" si="29"/>
        <v>341.96967038027276</v>
      </c>
      <c r="AB74" s="10">
        <f t="shared" si="39"/>
        <v>5.6182559571454131</v>
      </c>
      <c r="AC74" s="4" t="str">
        <f t="shared" si="31"/>
        <v>OG</v>
      </c>
      <c r="AD74" s="18">
        <f t="shared" si="32"/>
        <v>67.294882487637068</v>
      </c>
      <c r="AE74" s="14">
        <v>0</v>
      </c>
      <c r="AF74" s="14">
        <v>1</v>
      </c>
      <c r="AG74" s="14">
        <v>0</v>
      </c>
      <c r="AH74" s="14">
        <v>0</v>
      </c>
      <c r="AI74" s="14">
        <v>0</v>
      </c>
      <c r="AJ74" s="14">
        <v>0</v>
      </c>
      <c r="AK74" s="14">
        <v>0</v>
      </c>
      <c r="AL74" s="57">
        <f t="shared" si="40"/>
        <v>1</v>
      </c>
      <c r="AM74" s="12">
        <f t="shared" si="41"/>
        <v>0</v>
      </c>
      <c r="AN74" s="12">
        <f t="shared" si="42"/>
        <v>545126</v>
      </c>
      <c r="AO74" s="12">
        <f t="shared" si="43"/>
        <v>0</v>
      </c>
      <c r="AP74" s="12">
        <f t="shared" si="44"/>
        <v>0</v>
      </c>
      <c r="AQ74" s="12">
        <f t="shared" si="45"/>
        <v>0</v>
      </c>
      <c r="AR74" s="12">
        <f t="shared" si="46"/>
        <v>0</v>
      </c>
      <c r="AS74" s="12">
        <f t="shared" si="47"/>
        <v>0</v>
      </c>
      <c r="AT74" s="12">
        <f t="shared" si="48"/>
        <v>0</v>
      </c>
      <c r="AU74" s="12">
        <f t="shared" si="49"/>
        <v>166.93821973894109</v>
      </c>
      <c r="AV74" s="12">
        <f t="shared" si="50"/>
        <v>0</v>
      </c>
      <c r="AW74" s="12">
        <f t="shared" si="51"/>
        <v>0</v>
      </c>
      <c r="AX74" s="12">
        <f t="shared" si="52"/>
        <v>0</v>
      </c>
      <c r="AY74" s="12">
        <f t="shared" si="53"/>
        <v>0</v>
      </c>
      <c r="AZ74" s="12">
        <f t="shared" si="54"/>
        <v>0</v>
      </c>
    </row>
    <row r="75" spans="1:52" x14ac:dyDescent="0.2">
      <c r="A75" s="19">
        <v>71</v>
      </c>
      <c r="B75" s="9">
        <v>35.049999999999997</v>
      </c>
      <c r="C75" s="9">
        <v>85.19</v>
      </c>
      <c r="D75" s="20">
        <v>31668</v>
      </c>
      <c r="E75" s="20">
        <v>62863</v>
      </c>
      <c r="F75" s="4">
        <f t="shared" si="55"/>
        <v>72293</v>
      </c>
      <c r="G75" s="10">
        <f t="shared" si="9"/>
        <v>9.0488452301937468</v>
      </c>
      <c r="H75" s="13">
        <f t="shared" si="10"/>
        <v>2.8574097607028377E-4</v>
      </c>
      <c r="I75" s="10">
        <f t="shared" si="11"/>
        <v>20.657072383049027</v>
      </c>
      <c r="J75" s="10">
        <f t="shared" si="12"/>
        <v>12.558108934071244</v>
      </c>
      <c r="K75" s="13">
        <f t="shared" si="13"/>
        <v>3.9655516401639648E-4</v>
      </c>
      <c r="L75" s="10">
        <f t="shared" si="14"/>
        <v>28.668162472237352</v>
      </c>
      <c r="M75" s="10">
        <f t="shared" si="15"/>
        <v>11.472423458014443</v>
      </c>
      <c r="N75" s="13">
        <f t="shared" si="16"/>
        <v>3.6227180301927635E-4</v>
      </c>
      <c r="O75" s="10">
        <f t="shared" si="17"/>
        <v>26.189715455672545</v>
      </c>
      <c r="P75" s="10">
        <f t="shared" si="18"/>
        <v>33.077635949384295</v>
      </c>
      <c r="Q75" s="13">
        <f t="shared" si="19"/>
        <v>1.0445129452249682E-3</v>
      </c>
      <c r="R75" s="10">
        <f t="shared" si="20"/>
        <v>75.510974349148626</v>
      </c>
      <c r="S75" s="10">
        <f t="shared" si="21"/>
        <v>5.6259754709738976</v>
      </c>
      <c r="T75" s="13">
        <f t="shared" si="22"/>
        <v>1.7765490308746678E-4</v>
      </c>
      <c r="U75" s="10">
        <f t="shared" si="23"/>
        <v>12.843205908902236</v>
      </c>
      <c r="V75" s="10">
        <f t="shared" si="24"/>
        <v>12.090777477069045</v>
      </c>
      <c r="W75" s="13">
        <f t="shared" si="25"/>
        <v>3.8179794988850083E-4</v>
      </c>
      <c r="X75" s="10">
        <f t="shared" si="26"/>
        <v>27.601319191289392</v>
      </c>
      <c r="Y75" s="10">
        <f t="shared" si="27"/>
        <v>29.931129280399702</v>
      </c>
      <c r="Z75" s="13">
        <f t="shared" si="28"/>
        <v>9.4515376027534746E-4</v>
      </c>
      <c r="AA75" s="10">
        <f t="shared" si="29"/>
        <v>68.328000791585694</v>
      </c>
      <c r="AB75" s="10">
        <f t="shared" si="39"/>
        <v>5.6259754709738976</v>
      </c>
      <c r="AC75" s="4" t="str">
        <f t="shared" si="31"/>
        <v>OG</v>
      </c>
      <c r="AD75" s="18">
        <f t="shared" si="32"/>
        <v>12.843205908902236</v>
      </c>
      <c r="AE75" s="14">
        <v>0</v>
      </c>
      <c r="AF75" s="14">
        <v>1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57">
        <f t="shared" si="40"/>
        <v>1</v>
      </c>
      <c r="AM75" s="12">
        <f t="shared" si="41"/>
        <v>0</v>
      </c>
      <c r="AN75" s="12">
        <f t="shared" si="42"/>
        <v>72293</v>
      </c>
      <c r="AO75" s="12">
        <f t="shared" si="43"/>
        <v>0</v>
      </c>
      <c r="AP75" s="12">
        <f t="shared" si="44"/>
        <v>0</v>
      </c>
      <c r="AQ75" s="12">
        <f t="shared" si="45"/>
        <v>0</v>
      </c>
      <c r="AR75" s="12">
        <f t="shared" si="46"/>
        <v>0</v>
      </c>
      <c r="AS75" s="12">
        <f t="shared" si="47"/>
        <v>0</v>
      </c>
      <c r="AT75" s="12">
        <f t="shared" si="48"/>
        <v>0</v>
      </c>
      <c r="AU75" s="12">
        <f t="shared" si="49"/>
        <v>28.668162472237352</v>
      </c>
      <c r="AV75" s="12">
        <f t="shared" si="50"/>
        <v>0</v>
      </c>
      <c r="AW75" s="12">
        <f t="shared" si="51"/>
        <v>0</v>
      </c>
      <c r="AX75" s="12">
        <f t="shared" si="52"/>
        <v>0</v>
      </c>
      <c r="AY75" s="12">
        <f t="shared" si="53"/>
        <v>0</v>
      </c>
      <c r="AZ75" s="12">
        <f t="shared" si="54"/>
        <v>0</v>
      </c>
    </row>
    <row r="76" spans="1:52" x14ac:dyDescent="0.2">
      <c r="A76" s="19">
        <v>72</v>
      </c>
      <c r="B76" s="9">
        <v>35.06</v>
      </c>
      <c r="C76" s="9">
        <v>78.88</v>
      </c>
      <c r="D76" s="20">
        <v>23087</v>
      </c>
      <c r="E76" s="20">
        <v>23116</v>
      </c>
      <c r="F76" s="4">
        <f t="shared" si="55"/>
        <v>26584</v>
      </c>
      <c r="G76" s="10">
        <f t="shared" si="9"/>
        <v>15.354953598106386</v>
      </c>
      <c r="H76" s="13">
        <f t="shared" si="10"/>
        <v>6.6509089955846951E-4</v>
      </c>
      <c r="I76" s="10">
        <f t="shared" si="11"/>
        <v>17.680776473862352</v>
      </c>
      <c r="J76" s="10">
        <f t="shared" si="12"/>
        <v>7.4960322838152136</v>
      </c>
      <c r="K76" s="13">
        <f t="shared" si="13"/>
        <v>3.2468628595379279E-4</v>
      </c>
      <c r="L76" s="10">
        <f t="shared" si="14"/>
        <v>8.6314602257956281</v>
      </c>
      <c r="M76" s="10">
        <f t="shared" si="15"/>
        <v>17.320799635120785</v>
      </c>
      <c r="N76" s="13">
        <f t="shared" si="16"/>
        <v>7.5024037922297334E-4</v>
      </c>
      <c r="O76" s="10">
        <f t="shared" si="17"/>
        <v>19.944390241263523</v>
      </c>
      <c r="P76" s="10">
        <f t="shared" si="18"/>
        <v>39.38508600980834</v>
      </c>
      <c r="Q76" s="13">
        <f t="shared" si="19"/>
        <v>1.7059421323605639E-3</v>
      </c>
      <c r="R76" s="10">
        <f t="shared" si="20"/>
        <v>45.350765646673231</v>
      </c>
      <c r="S76" s="10">
        <f t="shared" si="21"/>
        <v>8.0476704703908055</v>
      </c>
      <c r="T76" s="13">
        <f t="shared" si="22"/>
        <v>3.4858017370774917E-4</v>
      </c>
      <c r="U76" s="10">
        <f t="shared" si="23"/>
        <v>9.2666553378468031</v>
      </c>
      <c r="V76" s="10">
        <f t="shared" si="24"/>
        <v>17.91436574372646</v>
      </c>
      <c r="W76" s="13">
        <f t="shared" si="25"/>
        <v>7.7595035057506211E-4</v>
      </c>
      <c r="X76" s="10">
        <f t="shared" si="26"/>
        <v>20.627864119687452</v>
      </c>
      <c r="Y76" s="10">
        <f t="shared" si="27"/>
        <v>36.241005780745112</v>
      </c>
      <c r="Z76" s="13">
        <f t="shared" si="28"/>
        <v>1.5697581227853386E-3</v>
      </c>
      <c r="AA76" s="10">
        <f t="shared" si="29"/>
        <v>41.730449936125439</v>
      </c>
      <c r="AB76" s="10">
        <f t="shared" si="39"/>
        <v>7.4960322838152136</v>
      </c>
      <c r="AC76" s="4" t="str">
        <f t="shared" si="31"/>
        <v>NY</v>
      </c>
      <c r="AD76" s="18">
        <f t="shared" si="32"/>
        <v>8.6314602257956281</v>
      </c>
      <c r="AE76" s="14">
        <v>0</v>
      </c>
      <c r="AF76" s="14">
        <v>1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57">
        <f t="shared" si="40"/>
        <v>1</v>
      </c>
      <c r="AM76" s="12">
        <f t="shared" si="41"/>
        <v>0</v>
      </c>
      <c r="AN76" s="12">
        <f t="shared" si="42"/>
        <v>26584</v>
      </c>
      <c r="AO76" s="12">
        <f t="shared" si="43"/>
        <v>0</v>
      </c>
      <c r="AP76" s="12">
        <f t="shared" si="44"/>
        <v>0</v>
      </c>
      <c r="AQ76" s="12">
        <f t="shared" si="45"/>
        <v>0</v>
      </c>
      <c r="AR76" s="12">
        <f t="shared" si="46"/>
        <v>0</v>
      </c>
      <c r="AS76" s="12">
        <f t="shared" si="47"/>
        <v>0</v>
      </c>
      <c r="AT76" s="12">
        <f t="shared" si="48"/>
        <v>0</v>
      </c>
      <c r="AU76" s="12">
        <f t="shared" si="49"/>
        <v>8.6314602257956281</v>
      </c>
      <c r="AV76" s="12">
        <f t="shared" si="50"/>
        <v>0</v>
      </c>
      <c r="AW76" s="12">
        <f t="shared" si="51"/>
        <v>0</v>
      </c>
      <c r="AX76" s="12">
        <f t="shared" si="52"/>
        <v>0</v>
      </c>
      <c r="AY76" s="12">
        <f t="shared" si="53"/>
        <v>0</v>
      </c>
      <c r="AZ76" s="12">
        <f t="shared" si="54"/>
        <v>0</v>
      </c>
    </row>
    <row r="77" spans="1:52" x14ac:dyDescent="0.2">
      <c r="A77" s="19">
        <v>73</v>
      </c>
      <c r="B77" s="9">
        <v>35.07</v>
      </c>
      <c r="C77" s="9">
        <v>89.96</v>
      </c>
      <c r="D77" s="20">
        <v>37780</v>
      </c>
      <c r="E77" s="20">
        <v>162111</v>
      </c>
      <c r="F77" s="4">
        <f t="shared" si="55"/>
        <v>186428</v>
      </c>
      <c r="G77" s="10">
        <f t="shared" si="9"/>
        <v>4.2868753189240394</v>
      </c>
      <c r="H77" s="13">
        <f t="shared" si="10"/>
        <v>1.1346943671053572E-4</v>
      </c>
      <c r="I77" s="10">
        <f t="shared" si="11"/>
        <v>21.153880147071753</v>
      </c>
      <c r="J77" s="10">
        <f t="shared" si="12"/>
        <v>16.940602114446811</v>
      </c>
      <c r="K77" s="13">
        <f t="shared" si="13"/>
        <v>4.4840132648085788E-4</v>
      </c>
      <c r="L77" s="10">
        <f t="shared" si="14"/>
        <v>83.59456249317337</v>
      </c>
      <c r="M77" s="10">
        <f t="shared" si="15"/>
        <v>7.5805144944126388</v>
      </c>
      <c r="N77" s="13">
        <f t="shared" si="16"/>
        <v>2.0064887491828053E-4</v>
      </c>
      <c r="O77" s="10">
        <f t="shared" si="17"/>
        <v>37.406568453265201</v>
      </c>
      <c r="P77" s="10">
        <f t="shared" si="18"/>
        <v>28.311377571570063</v>
      </c>
      <c r="Q77" s="13">
        <f t="shared" si="19"/>
        <v>7.4937473720407786E-4</v>
      </c>
      <c r="R77" s="10">
        <f t="shared" si="20"/>
        <v>139.70443350748184</v>
      </c>
      <c r="S77" s="10">
        <f t="shared" si="21"/>
        <v>7.7317850461584801</v>
      </c>
      <c r="T77" s="13">
        <f t="shared" si="22"/>
        <v>2.0465285987714347E-4</v>
      </c>
      <c r="U77" s="10">
        <f t="shared" si="23"/>
        <v>38.153023361176103</v>
      </c>
      <c r="V77" s="10">
        <f t="shared" si="24"/>
        <v>8.1631489022312991</v>
      </c>
      <c r="W77" s="13">
        <f t="shared" si="25"/>
        <v>2.160706432565193E-4</v>
      </c>
      <c r="X77" s="10">
        <f t="shared" si="26"/>
        <v>40.281617881026378</v>
      </c>
      <c r="Y77" s="10">
        <f t="shared" si="27"/>
        <v>25.161557980379524</v>
      </c>
      <c r="Z77" s="13">
        <f t="shared" si="28"/>
        <v>6.6600206406510116E-4</v>
      </c>
      <c r="AA77" s="10">
        <f t="shared" si="29"/>
        <v>124.16143279952868</v>
      </c>
      <c r="AB77" s="10">
        <f t="shared" si="39"/>
        <v>4.2868753189240394</v>
      </c>
      <c r="AC77" s="4" t="str">
        <f t="shared" si="31"/>
        <v>DT</v>
      </c>
      <c r="AD77" s="18">
        <f t="shared" si="32"/>
        <v>21.153880147071753</v>
      </c>
      <c r="AE77" s="14">
        <v>0</v>
      </c>
      <c r="AF77" s="14">
        <v>1</v>
      </c>
      <c r="AG77" s="14">
        <v>0</v>
      </c>
      <c r="AH77" s="14">
        <v>0</v>
      </c>
      <c r="AI77" s="14">
        <v>0</v>
      </c>
      <c r="AJ77" s="14">
        <v>0</v>
      </c>
      <c r="AK77" s="14">
        <v>0</v>
      </c>
      <c r="AL77" s="57">
        <f t="shared" si="40"/>
        <v>1</v>
      </c>
      <c r="AM77" s="12">
        <f t="shared" si="41"/>
        <v>0</v>
      </c>
      <c r="AN77" s="12">
        <f t="shared" si="42"/>
        <v>186428</v>
      </c>
      <c r="AO77" s="12">
        <f t="shared" si="43"/>
        <v>0</v>
      </c>
      <c r="AP77" s="12">
        <f t="shared" si="44"/>
        <v>0</v>
      </c>
      <c r="AQ77" s="12">
        <f t="shared" si="45"/>
        <v>0</v>
      </c>
      <c r="AR77" s="12">
        <f t="shared" si="46"/>
        <v>0</v>
      </c>
      <c r="AS77" s="12">
        <f t="shared" si="47"/>
        <v>0</v>
      </c>
      <c r="AT77" s="12">
        <f t="shared" si="48"/>
        <v>0</v>
      </c>
      <c r="AU77" s="12">
        <f t="shared" si="49"/>
        <v>83.59456249317337</v>
      </c>
      <c r="AV77" s="12">
        <f t="shared" si="50"/>
        <v>0</v>
      </c>
      <c r="AW77" s="12">
        <f t="shared" si="51"/>
        <v>0</v>
      </c>
      <c r="AX77" s="12">
        <f t="shared" si="52"/>
        <v>0</v>
      </c>
      <c r="AY77" s="12">
        <f t="shared" si="53"/>
        <v>0</v>
      </c>
      <c r="AZ77" s="12">
        <f t="shared" si="54"/>
        <v>0</v>
      </c>
    </row>
    <row r="78" spans="1:52" x14ac:dyDescent="0.2">
      <c r="A78" s="19">
        <v>74</v>
      </c>
      <c r="B78" s="9">
        <v>35.090000000000003</v>
      </c>
      <c r="C78" s="9">
        <v>106.64</v>
      </c>
      <c r="D78" s="20">
        <v>37728</v>
      </c>
      <c r="E78" s="20">
        <v>144394</v>
      </c>
      <c r="F78" s="4">
        <f t="shared" si="55"/>
        <v>166054</v>
      </c>
      <c r="G78" s="10">
        <f t="shared" si="9"/>
        <v>12.41522049743781</v>
      </c>
      <c r="H78" s="13">
        <f t="shared" si="10"/>
        <v>3.2907179011444577E-4</v>
      </c>
      <c r="I78" s="10">
        <f t="shared" si="11"/>
        <v>54.643687035664179</v>
      </c>
      <c r="J78" s="10">
        <f t="shared" si="12"/>
        <v>33.12710672545974</v>
      </c>
      <c r="K78" s="13">
        <f t="shared" si="13"/>
        <v>8.7805096282495075E-4</v>
      </c>
      <c r="L78" s="10">
        <f t="shared" si="14"/>
        <v>145.80387458093438</v>
      </c>
      <c r="M78" s="10">
        <f t="shared" si="15"/>
        <v>12.466827984696025</v>
      </c>
      <c r="N78" s="13">
        <f t="shared" si="16"/>
        <v>3.3043967304643832E-4</v>
      </c>
      <c r="O78" s="10">
        <f t="shared" si="17"/>
        <v>54.870829468053266</v>
      </c>
      <c r="P78" s="10">
        <f t="shared" si="18"/>
        <v>11.663897290357111</v>
      </c>
      <c r="Q78" s="13">
        <f t="shared" si="19"/>
        <v>3.0915758297172158E-4</v>
      </c>
      <c r="R78" s="10">
        <f t="shared" si="20"/>
        <v>51.336853282786258</v>
      </c>
      <c r="S78" s="10">
        <f t="shared" si="21"/>
        <v>22.701755438732039</v>
      </c>
      <c r="T78" s="13">
        <f t="shared" si="22"/>
        <v>6.0172167723526401E-4</v>
      </c>
      <c r="U78" s="10">
        <f t="shared" si="23"/>
        <v>99.918291391624535</v>
      </c>
      <c r="V78" s="10">
        <f t="shared" si="24"/>
        <v>12.116542411100617</v>
      </c>
      <c r="W78" s="13">
        <f t="shared" si="25"/>
        <v>3.2115517417039382E-4</v>
      </c>
      <c r="X78" s="10">
        <f t="shared" si="26"/>
        <v>53.329101291690577</v>
      </c>
      <c r="Y78" s="10">
        <f t="shared" si="27"/>
        <v>8.4853049444318778</v>
      </c>
      <c r="Z78" s="13">
        <f t="shared" si="28"/>
        <v>2.2490736175869057E-4</v>
      </c>
      <c r="AA78" s="10">
        <f t="shared" si="29"/>
        <v>37.346767049477606</v>
      </c>
      <c r="AB78" s="10">
        <f t="shared" si="39"/>
        <v>8.4853049444318778</v>
      </c>
      <c r="AC78" s="4" t="str">
        <f t="shared" si="31"/>
        <v>OL</v>
      </c>
      <c r="AD78" s="18">
        <f t="shared" si="32"/>
        <v>37.346767049477606</v>
      </c>
      <c r="AE78" s="14">
        <v>0</v>
      </c>
      <c r="AF78" s="14">
        <v>0</v>
      </c>
      <c r="AG78" s="14">
        <v>1</v>
      </c>
      <c r="AH78" s="14">
        <v>0</v>
      </c>
      <c r="AI78" s="14">
        <v>0</v>
      </c>
      <c r="AJ78" s="14">
        <v>0</v>
      </c>
      <c r="AK78" s="14">
        <v>0</v>
      </c>
      <c r="AL78" s="57">
        <f t="shared" si="40"/>
        <v>1</v>
      </c>
      <c r="AM78" s="12">
        <f t="shared" si="41"/>
        <v>0</v>
      </c>
      <c r="AN78" s="12">
        <f t="shared" si="42"/>
        <v>0</v>
      </c>
      <c r="AO78" s="12">
        <f t="shared" si="43"/>
        <v>166054</v>
      </c>
      <c r="AP78" s="12">
        <f t="shared" si="44"/>
        <v>0</v>
      </c>
      <c r="AQ78" s="12">
        <f t="shared" si="45"/>
        <v>0</v>
      </c>
      <c r="AR78" s="12">
        <f t="shared" si="46"/>
        <v>0</v>
      </c>
      <c r="AS78" s="12">
        <f t="shared" si="47"/>
        <v>0</v>
      </c>
      <c r="AT78" s="12">
        <f t="shared" si="48"/>
        <v>0</v>
      </c>
      <c r="AU78" s="12">
        <f t="shared" si="49"/>
        <v>0</v>
      </c>
      <c r="AV78" s="12">
        <f t="shared" si="50"/>
        <v>54.870829468053266</v>
      </c>
      <c r="AW78" s="12">
        <f t="shared" si="51"/>
        <v>0</v>
      </c>
      <c r="AX78" s="12">
        <f t="shared" si="52"/>
        <v>0</v>
      </c>
      <c r="AY78" s="12">
        <f t="shared" si="53"/>
        <v>0</v>
      </c>
      <c r="AZ78" s="12">
        <f t="shared" si="54"/>
        <v>0</v>
      </c>
    </row>
    <row r="79" spans="1:52" x14ac:dyDescent="0.2">
      <c r="A79" s="19">
        <v>75</v>
      </c>
      <c r="B79" s="9">
        <v>35.21</v>
      </c>
      <c r="C79" s="9">
        <v>97.44</v>
      </c>
      <c r="D79" s="20">
        <v>26383</v>
      </c>
      <c r="E79" s="20">
        <v>34648</v>
      </c>
      <c r="F79" s="4">
        <f t="shared" ref="F79:F110" si="56">IF($AW$10="On",ROUNDUP(E79*1.15,0),E79)</f>
        <v>39846</v>
      </c>
      <c r="G79" s="10">
        <f t="shared" ref="G79:G142" si="57">SQRT(($B79-G$13)^2+($C79-H$13)^2)</f>
        <v>3.2189594592041635</v>
      </c>
      <c r="H79" s="13">
        <f t="shared" ref="H79:H142" si="58">G79/$D79</f>
        <v>1.2200884884979583E-4</v>
      </c>
      <c r="I79" s="10">
        <f t="shared" ref="I79:I142" si="59">H79*$F79</f>
        <v>4.8615645912689649</v>
      </c>
      <c r="J79" s="10">
        <f t="shared" ref="J79:J142" si="60">SQRT(($B79-J$13)^2+($C79-K$13)^2)</f>
        <v>24.085788340845308</v>
      </c>
      <c r="K79" s="13">
        <f t="shared" ref="K79:K142" si="61">J79/$D79</f>
        <v>9.129283379769287E-4</v>
      </c>
      <c r="L79" s="10">
        <f t="shared" ref="L79:L142" si="62">K79*$F79</f>
        <v>36.376542555028699</v>
      </c>
      <c r="M79" s="10">
        <f t="shared" ref="M79:M142" si="63">SQRT(($B79-M$13)^2+($C79-N$13)^2)</f>
        <v>5.8298713536406588</v>
      </c>
      <c r="N79" s="13">
        <f t="shared" ref="N79:N142" si="64">M79/$D79</f>
        <v>2.2097075213738614E-4</v>
      </c>
      <c r="O79" s="10">
        <f t="shared" ref="O79:O142" si="65">N79*$F79</f>
        <v>8.8048005896662875</v>
      </c>
      <c r="P79" s="10">
        <f t="shared" ref="P79:P142" si="66">SQRT(($B79-P$13)^2+($C79-Q$13)^2)</f>
        <v>20.846911042166418</v>
      </c>
      <c r="Q79" s="13">
        <f t="shared" ref="Q79:Q142" si="67">P79/$D79</f>
        <v>7.9016453936877609E-4</v>
      </c>
      <c r="R79" s="10">
        <f t="shared" ref="R79:R142" si="68">Q79*$F79</f>
        <v>31.484896235688254</v>
      </c>
      <c r="S79" s="10">
        <f t="shared" ref="S79:S142" si="69">SQRT(($B79-S$13)^2+($C79-T$13)^2)</f>
        <v>14.027177192863853</v>
      </c>
      <c r="T79" s="13">
        <f t="shared" ref="T79:T142" si="70">S79/$D79</f>
        <v>5.3167483579819779E-4</v>
      </c>
      <c r="U79" s="10">
        <f t="shared" ref="U79:U142" si="71">T79*$F79</f>
        <v>21.185115507214988</v>
      </c>
      <c r="V79" s="10">
        <f t="shared" ref="V79:V142" si="72">SQRT(($B79-V$13)^2+($C79-W$13)^2)</f>
        <v>5.6853671825133665</v>
      </c>
      <c r="W79" s="13">
        <f t="shared" ref="W79:W142" si="73">V79/$D79</f>
        <v>2.1549358232624669E-4</v>
      </c>
      <c r="X79" s="10">
        <f t="shared" ref="X79:X142" si="74">W79*$F79</f>
        <v>8.5865572813716255</v>
      </c>
      <c r="Y79" s="10">
        <f t="shared" ref="Y79:Y142" si="75">SQRT(($B79-Y$13)^2+($C79-Z$13)^2)</f>
        <v>17.6849879841633</v>
      </c>
      <c r="Z79" s="13">
        <f t="shared" ref="Z79:Z142" si="76">Y79/$D79</f>
        <v>6.7031755236945381E-4</v>
      </c>
      <c r="AA79" s="10">
        <f t="shared" ref="AA79:AA142" si="77">Z79*$F79</f>
        <v>26.709473191713258</v>
      </c>
      <c r="AB79" s="10">
        <f t="shared" si="39"/>
        <v>3.2189594592041635</v>
      </c>
      <c r="AC79" s="4" t="str">
        <f t="shared" ref="AC79:AC142" si="78">RIGHT(INDEX($G$14:$AA$152,1,MATCH($AB79,$G79:$AA79,0)),2)</f>
        <v>DT</v>
      </c>
      <c r="AD79" s="18">
        <f t="shared" ref="AD79:AD142" si="79">INDEX($G$14:$AA$152,ROW()-ROW(AD$13),MATCH(AD$14&amp;" "&amp;$AC79,$G$14:$AA$14,0))</f>
        <v>4.8615645912689649</v>
      </c>
      <c r="AE79" s="14">
        <v>0</v>
      </c>
      <c r="AF79" s="14">
        <v>0</v>
      </c>
      <c r="AG79" s="14">
        <v>1</v>
      </c>
      <c r="AH79" s="14">
        <v>0</v>
      </c>
      <c r="AI79" s="14">
        <v>0</v>
      </c>
      <c r="AJ79" s="14">
        <v>0</v>
      </c>
      <c r="AK79" s="14">
        <v>0</v>
      </c>
      <c r="AL79" s="57">
        <f t="shared" si="40"/>
        <v>1</v>
      </c>
      <c r="AM79" s="12">
        <f t="shared" si="41"/>
        <v>0</v>
      </c>
      <c r="AN79" s="12">
        <f t="shared" si="42"/>
        <v>0</v>
      </c>
      <c r="AO79" s="12">
        <f t="shared" si="43"/>
        <v>39846</v>
      </c>
      <c r="AP79" s="12">
        <f t="shared" si="44"/>
        <v>0</v>
      </c>
      <c r="AQ79" s="12">
        <f t="shared" si="45"/>
        <v>0</v>
      </c>
      <c r="AR79" s="12">
        <f t="shared" si="46"/>
        <v>0</v>
      </c>
      <c r="AS79" s="12">
        <f t="shared" si="47"/>
        <v>0</v>
      </c>
      <c r="AT79" s="12">
        <f t="shared" si="48"/>
        <v>0</v>
      </c>
      <c r="AU79" s="12">
        <f t="shared" si="49"/>
        <v>0</v>
      </c>
      <c r="AV79" s="12">
        <f t="shared" si="50"/>
        <v>8.8048005896662875</v>
      </c>
      <c r="AW79" s="12">
        <f t="shared" si="51"/>
        <v>0</v>
      </c>
      <c r="AX79" s="12">
        <f t="shared" si="52"/>
        <v>0</v>
      </c>
      <c r="AY79" s="12">
        <f t="shared" si="53"/>
        <v>0</v>
      </c>
      <c r="AZ79" s="12">
        <f t="shared" si="54"/>
        <v>0</v>
      </c>
    </row>
    <row r="80" spans="1:52" x14ac:dyDescent="0.2">
      <c r="A80" s="19">
        <v>76</v>
      </c>
      <c r="B80" s="9">
        <v>35.229999999999997</v>
      </c>
      <c r="C80" s="9">
        <v>80.84</v>
      </c>
      <c r="D80" s="20">
        <v>39226</v>
      </c>
      <c r="E80" s="20">
        <v>175200</v>
      </c>
      <c r="F80" s="4">
        <f t="shared" si="56"/>
        <v>201480</v>
      </c>
      <c r="G80" s="10">
        <f t="shared" si="57"/>
        <v>13.391807196939478</v>
      </c>
      <c r="H80" s="13">
        <f t="shared" si="58"/>
        <v>3.4140129498137658E-4</v>
      </c>
      <c r="I80" s="10">
        <f t="shared" si="59"/>
        <v>68.785532912847756</v>
      </c>
      <c r="J80" s="10">
        <f t="shared" si="60"/>
        <v>8.7895392370703984</v>
      </c>
      <c r="K80" s="13">
        <f t="shared" si="61"/>
        <v>2.2407431899939832E-4</v>
      </c>
      <c r="L80" s="10">
        <f t="shared" si="62"/>
        <v>45.146493791998772</v>
      </c>
      <c r="M80" s="10">
        <f t="shared" si="63"/>
        <v>15.525520925237903</v>
      </c>
      <c r="N80" s="13">
        <f t="shared" si="64"/>
        <v>3.957966890643426E-4</v>
      </c>
      <c r="O80" s="10">
        <f t="shared" si="65"/>
        <v>79.745116912683741</v>
      </c>
      <c r="P80" s="10">
        <f t="shared" si="66"/>
        <v>37.431212911152102</v>
      </c>
      <c r="Q80" s="13">
        <f t="shared" si="67"/>
        <v>9.542449628091598E-4</v>
      </c>
      <c r="R80" s="10">
        <f t="shared" si="68"/>
        <v>192.26127510678953</v>
      </c>
      <c r="S80" s="10">
        <f t="shared" si="69"/>
        <v>6.9227523428185691</v>
      </c>
      <c r="T80" s="13">
        <f t="shared" si="70"/>
        <v>1.7648376951049226E-4</v>
      </c>
      <c r="U80" s="10">
        <f t="shared" si="71"/>
        <v>35.557949880973979</v>
      </c>
      <c r="V80" s="10">
        <f t="shared" si="72"/>
        <v>16.006404968012021</v>
      </c>
      <c r="W80" s="13">
        <f t="shared" si="73"/>
        <v>4.0805600795421456E-4</v>
      </c>
      <c r="X80" s="10">
        <f t="shared" si="74"/>
        <v>82.215124482615153</v>
      </c>
      <c r="Y80" s="10">
        <f t="shared" si="75"/>
        <v>34.282823687671936</v>
      </c>
      <c r="Z80" s="13">
        <f t="shared" si="76"/>
        <v>8.7398214673104413E-4</v>
      </c>
      <c r="AA80" s="10">
        <f t="shared" si="77"/>
        <v>176.08992292337078</v>
      </c>
      <c r="AB80" s="10">
        <f t="shared" ref="AB80:AB143" si="80">MIN(G80,J80,M80,P80,S80,V80,Y80)</f>
        <v>6.9227523428185691</v>
      </c>
      <c r="AC80" s="4" t="str">
        <f t="shared" si="78"/>
        <v>OG</v>
      </c>
      <c r="AD80" s="18">
        <f t="shared" si="79"/>
        <v>35.557949880973979</v>
      </c>
      <c r="AE80" s="14">
        <v>0</v>
      </c>
      <c r="AF80" s="14">
        <v>1</v>
      </c>
      <c r="AG80" s="14">
        <v>0</v>
      </c>
      <c r="AH80" s="14">
        <v>0</v>
      </c>
      <c r="AI80" s="14">
        <v>0</v>
      </c>
      <c r="AJ80" s="14">
        <v>0</v>
      </c>
      <c r="AK80" s="14">
        <v>0</v>
      </c>
      <c r="AL80" s="57">
        <f t="shared" ref="AL80:AL143" si="81">COUNTIF(AE80:AK80,1)</f>
        <v>1</v>
      </c>
      <c r="AM80" s="12">
        <f t="shared" ref="AM80:AM143" si="82">AE80*$F80</f>
        <v>0</v>
      </c>
      <c r="AN80" s="12">
        <f t="shared" ref="AN80:AN143" si="83">AF80*$F80</f>
        <v>201480</v>
      </c>
      <c r="AO80" s="12">
        <f t="shared" ref="AO80:AO143" si="84">AG80*$F80</f>
        <v>0</v>
      </c>
      <c r="AP80" s="12">
        <f t="shared" ref="AP80:AP143" si="85">AH80*$F80</f>
        <v>0</v>
      </c>
      <c r="AQ80" s="12">
        <f t="shared" ref="AQ80:AQ143" si="86">AI80*$F80</f>
        <v>0</v>
      </c>
      <c r="AR80" s="12">
        <f t="shared" ref="AR80:AR143" si="87">AJ80*$F80</f>
        <v>0</v>
      </c>
      <c r="AS80" s="12">
        <f t="shared" ref="AS80:AS143" si="88">AK80*$F80</f>
        <v>0</v>
      </c>
      <c r="AT80" s="12">
        <f t="shared" ref="AT80:AT143" si="89">AE80*I80</f>
        <v>0</v>
      </c>
      <c r="AU80" s="12">
        <f t="shared" ref="AU80:AU143" si="90">AF80*L80</f>
        <v>45.146493791998772</v>
      </c>
      <c r="AV80" s="12">
        <f t="shared" ref="AV80:AV143" si="91">AG80*O80</f>
        <v>0</v>
      </c>
      <c r="AW80" s="12">
        <f t="shared" ref="AW80:AW143" si="92">AH80*R80</f>
        <v>0</v>
      </c>
      <c r="AX80" s="12">
        <f t="shared" ref="AX80:AX143" si="93">AI80*U80</f>
        <v>0</v>
      </c>
      <c r="AY80" s="12">
        <f t="shared" ref="AY80:AY143" si="94">AJ80*X80</f>
        <v>0</v>
      </c>
      <c r="AZ80" s="12">
        <f t="shared" ref="AZ80:AZ143" si="95">AK80*AA80</f>
        <v>0</v>
      </c>
    </row>
    <row r="81" spans="1:52" x14ac:dyDescent="0.2">
      <c r="A81" s="19">
        <v>77</v>
      </c>
      <c r="B81" s="9">
        <v>35.39</v>
      </c>
      <c r="C81" s="9">
        <v>119.01</v>
      </c>
      <c r="D81" s="20">
        <v>37858</v>
      </c>
      <c r="E81" s="20">
        <v>149574</v>
      </c>
      <c r="F81" s="4">
        <f t="shared" si="56"/>
        <v>172011</v>
      </c>
      <c r="G81" s="10">
        <f t="shared" si="57"/>
        <v>24.780072639118718</v>
      </c>
      <c r="H81" s="13">
        <f t="shared" si="58"/>
        <v>6.5455313643400916E-4</v>
      </c>
      <c r="I81" s="10">
        <f t="shared" si="59"/>
        <v>112.59033955115035</v>
      </c>
      <c r="J81" s="10">
        <f t="shared" si="60"/>
        <v>45.328023340975285</v>
      </c>
      <c r="K81" s="13">
        <f t="shared" si="61"/>
        <v>1.1973169037185081E-3</v>
      </c>
      <c r="L81" s="10">
        <f t="shared" si="62"/>
        <v>205.95167792552431</v>
      </c>
      <c r="M81" s="10">
        <f t="shared" si="63"/>
        <v>24.301162523632488</v>
      </c>
      <c r="N81" s="13">
        <f t="shared" si="64"/>
        <v>6.4190296697217201E-4</v>
      </c>
      <c r="O81" s="10">
        <f t="shared" si="65"/>
        <v>110.41437125185028</v>
      </c>
      <c r="P81" s="10">
        <f t="shared" si="66"/>
        <v>1.6105899540230633</v>
      </c>
      <c r="Q81" s="13">
        <f t="shared" si="67"/>
        <v>4.2542922341990151E-5</v>
      </c>
      <c r="R81" s="10">
        <f t="shared" si="68"/>
        <v>7.3178506149680675</v>
      </c>
      <c r="S81" s="10">
        <f t="shared" si="69"/>
        <v>34.869660164676112</v>
      </c>
      <c r="T81" s="13">
        <f t="shared" si="70"/>
        <v>9.2106450854974146E-4</v>
      </c>
      <c r="U81" s="10">
        <f t="shared" si="71"/>
        <v>158.43322718014957</v>
      </c>
      <c r="V81" s="10">
        <f t="shared" si="72"/>
        <v>23.717472462300872</v>
      </c>
      <c r="W81" s="13">
        <f t="shared" si="73"/>
        <v>6.2648508802104898E-4</v>
      </c>
      <c r="X81" s="10">
        <f t="shared" si="74"/>
        <v>107.76232647558865</v>
      </c>
      <c r="Y81" s="10">
        <f t="shared" si="75"/>
        <v>3.9360005081300491</v>
      </c>
      <c r="Z81" s="13">
        <f t="shared" si="76"/>
        <v>1.0396747076258781E-4</v>
      </c>
      <c r="AA81" s="10">
        <f t="shared" si="77"/>
        <v>17.883548613343493</v>
      </c>
      <c r="AB81" s="10">
        <f t="shared" si="80"/>
        <v>1.6105899540230633</v>
      </c>
      <c r="AC81" s="4" t="str">
        <f t="shared" si="78"/>
        <v>LA</v>
      </c>
      <c r="AD81" s="18">
        <f t="shared" si="79"/>
        <v>7.3178506149680675</v>
      </c>
      <c r="AE81" s="14">
        <v>0</v>
      </c>
      <c r="AF81" s="14">
        <v>0</v>
      </c>
      <c r="AG81" s="14">
        <v>0</v>
      </c>
      <c r="AH81" s="14">
        <v>1</v>
      </c>
      <c r="AI81" s="14">
        <v>0</v>
      </c>
      <c r="AJ81" s="14">
        <v>0</v>
      </c>
      <c r="AK81" s="14">
        <v>0</v>
      </c>
      <c r="AL81" s="57">
        <f t="shared" si="81"/>
        <v>1</v>
      </c>
      <c r="AM81" s="12">
        <f t="shared" si="82"/>
        <v>0</v>
      </c>
      <c r="AN81" s="12">
        <f t="shared" si="83"/>
        <v>0</v>
      </c>
      <c r="AO81" s="12">
        <f t="shared" si="84"/>
        <v>0</v>
      </c>
      <c r="AP81" s="12">
        <f t="shared" si="85"/>
        <v>172011</v>
      </c>
      <c r="AQ81" s="12">
        <f t="shared" si="86"/>
        <v>0</v>
      </c>
      <c r="AR81" s="12">
        <f t="shared" si="87"/>
        <v>0</v>
      </c>
      <c r="AS81" s="12">
        <f t="shared" si="88"/>
        <v>0</v>
      </c>
      <c r="AT81" s="12">
        <f t="shared" si="89"/>
        <v>0</v>
      </c>
      <c r="AU81" s="12">
        <f t="shared" si="90"/>
        <v>0</v>
      </c>
      <c r="AV81" s="12">
        <f t="shared" si="91"/>
        <v>0</v>
      </c>
      <c r="AW81" s="12">
        <f t="shared" si="92"/>
        <v>7.3178506149680675</v>
      </c>
      <c r="AX81" s="12">
        <f t="shared" si="93"/>
        <v>0</v>
      </c>
      <c r="AY81" s="12">
        <f t="shared" si="94"/>
        <v>0</v>
      </c>
      <c r="AZ81" s="12">
        <f t="shared" si="95"/>
        <v>0</v>
      </c>
    </row>
    <row r="82" spans="1:52" x14ac:dyDescent="0.2">
      <c r="A82" s="19">
        <v>78</v>
      </c>
      <c r="B82" s="9">
        <v>35.76</v>
      </c>
      <c r="C82" s="9">
        <v>78.78</v>
      </c>
      <c r="D82" s="20">
        <v>36212</v>
      </c>
      <c r="E82" s="20">
        <v>99543</v>
      </c>
      <c r="F82" s="4">
        <f t="shared" si="56"/>
        <v>114475</v>
      </c>
      <c r="G82" s="10">
        <f t="shared" si="57"/>
        <v>15.453109719405997</v>
      </c>
      <c r="H82" s="13">
        <f t="shared" si="58"/>
        <v>4.267400231803269E-4</v>
      </c>
      <c r="I82" s="10">
        <f t="shared" si="59"/>
        <v>48.851064153567926</v>
      </c>
      <c r="J82" s="10">
        <f t="shared" si="60"/>
        <v>6.9100289434994435</v>
      </c>
      <c r="K82" s="13">
        <f t="shared" si="61"/>
        <v>1.9082152169168904E-4</v>
      </c>
      <c r="L82" s="10">
        <f t="shared" si="62"/>
        <v>21.844293695656102</v>
      </c>
      <c r="M82" s="10">
        <f t="shared" si="63"/>
        <v>17.641658085338804</v>
      </c>
      <c r="N82" s="13">
        <f t="shared" si="64"/>
        <v>4.8717712596207897E-4</v>
      </c>
      <c r="O82" s="10">
        <f t="shared" si="65"/>
        <v>55.76960149450899</v>
      </c>
      <c r="P82" s="10">
        <f t="shared" si="66"/>
        <v>39.510568206493815</v>
      </c>
      <c r="Q82" s="13">
        <f t="shared" si="67"/>
        <v>1.0910904729507847E-3</v>
      </c>
      <c r="R82" s="10">
        <f t="shared" si="68"/>
        <v>124.90258189104108</v>
      </c>
      <c r="S82" s="10">
        <f t="shared" si="69"/>
        <v>8.6181784618328745</v>
      </c>
      <c r="T82" s="13">
        <f t="shared" si="70"/>
        <v>2.3799233574044168E-4</v>
      </c>
      <c r="U82" s="10">
        <f t="shared" si="71"/>
        <v>27.244172633887061</v>
      </c>
      <c r="V82" s="10">
        <f t="shared" si="72"/>
        <v>17.803328340509818</v>
      </c>
      <c r="W82" s="13">
        <f t="shared" si="73"/>
        <v>4.9164167514939301E-4</v>
      </c>
      <c r="X82" s="10">
        <f t="shared" si="74"/>
        <v>56.280680762726767</v>
      </c>
      <c r="Y82" s="10">
        <f t="shared" si="75"/>
        <v>36.352943484675357</v>
      </c>
      <c r="Z82" s="13">
        <f t="shared" si="76"/>
        <v>1.0038921762033403E-3</v>
      </c>
      <c r="AA82" s="10">
        <f t="shared" si="77"/>
        <v>114.92055687087738</v>
      </c>
      <c r="AB82" s="10">
        <f t="shared" si="80"/>
        <v>6.9100289434994435</v>
      </c>
      <c r="AC82" s="4" t="str">
        <f t="shared" si="78"/>
        <v>NY</v>
      </c>
      <c r="AD82" s="18">
        <f t="shared" si="79"/>
        <v>21.844293695656102</v>
      </c>
      <c r="AE82" s="14">
        <v>0</v>
      </c>
      <c r="AF82" s="14">
        <v>1</v>
      </c>
      <c r="AG82" s="14">
        <v>0</v>
      </c>
      <c r="AH82" s="14">
        <v>0</v>
      </c>
      <c r="AI82" s="14">
        <v>0</v>
      </c>
      <c r="AJ82" s="14">
        <v>0</v>
      </c>
      <c r="AK82" s="14">
        <v>0</v>
      </c>
      <c r="AL82" s="57">
        <f t="shared" si="81"/>
        <v>1</v>
      </c>
      <c r="AM82" s="12">
        <f t="shared" si="82"/>
        <v>0</v>
      </c>
      <c r="AN82" s="12">
        <f t="shared" si="83"/>
        <v>114475</v>
      </c>
      <c r="AO82" s="12">
        <f t="shared" si="84"/>
        <v>0</v>
      </c>
      <c r="AP82" s="12">
        <f t="shared" si="85"/>
        <v>0</v>
      </c>
      <c r="AQ82" s="12">
        <f t="shared" si="86"/>
        <v>0</v>
      </c>
      <c r="AR82" s="12">
        <f t="shared" si="87"/>
        <v>0</v>
      </c>
      <c r="AS82" s="12">
        <f t="shared" si="88"/>
        <v>0</v>
      </c>
      <c r="AT82" s="12">
        <f t="shared" si="89"/>
        <v>0</v>
      </c>
      <c r="AU82" s="12">
        <f t="shared" si="90"/>
        <v>21.844293695656102</v>
      </c>
      <c r="AV82" s="12">
        <f t="shared" si="91"/>
        <v>0</v>
      </c>
      <c r="AW82" s="12">
        <f t="shared" si="92"/>
        <v>0</v>
      </c>
      <c r="AX82" s="12">
        <f t="shared" si="93"/>
        <v>0</v>
      </c>
      <c r="AY82" s="12">
        <f t="shared" si="94"/>
        <v>0</v>
      </c>
      <c r="AZ82" s="12">
        <f t="shared" si="95"/>
        <v>0</v>
      </c>
    </row>
    <row r="83" spans="1:52" x14ac:dyDescent="0.2">
      <c r="A83" s="19">
        <v>79</v>
      </c>
      <c r="B83" s="9">
        <v>35.78</v>
      </c>
      <c r="C83" s="9">
        <v>78.63</v>
      </c>
      <c r="D83" s="20">
        <v>36848</v>
      </c>
      <c r="E83" s="20">
        <v>118389</v>
      </c>
      <c r="F83" s="4">
        <f t="shared" si="56"/>
        <v>136148</v>
      </c>
      <c r="G83" s="10">
        <f t="shared" si="57"/>
        <v>15.603489994228864</v>
      </c>
      <c r="H83" s="13">
        <f t="shared" si="58"/>
        <v>4.2345554695584194E-4</v>
      </c>
      <c r="I83" s="10">
        <f t="shared" si="59"/>
        <v>57.652625806943966</v>
      </c>
      <c r="J83" s="10">
        <f t="shared" si="60"/>
        <v>6.7924811372575746</v>
      </c>
      <c r="K83" s="13">
        <f t="shared" si="61"/>
        <v>1.8433785109795849E-4</v>
      </c>
      <c r="L83" s="10">
        <f t="shared" si="62"/>
        <v>25.097229751284853</v>
      </c>
      <c r="M83" s="10">
        <f t="shared" si="63"/>
        <v>17.789547492839731</v>
      </c>
      <c r="N83" s="13">
        <f t="shared" si="64"/>
        <v>4.8278190113004043E-4</v>
      </c>
      <c r="O83" s="10">
        <f t="shared" si="65"/>
        <v>65.72979027505275</v>
      </c>
      <c r="P83" s="10">
        <f t="shared" si="66"/>
        <v>39.66132246912602</v>
      </c>
      <c r="Q83" s="13">
        <f t="shared" si="67"/>
        <v>1.0763493939732419E-3</v>
      </c>
      <c r="R83" s="10">
        <f t="shared" si="68"/>
        <v>146.54281729066895</v>
      </c>
      <c r="S83" s="10">
        <f t="shared" si="69"/>
        <v>8.7355194464897252</v>
      </c>
      <c r="T83" s="13">
        <f t="shared" si="70"/>
        <v>2.370690253606634E-4</v>
      </c>
      <c r="U83" s="10">
        <f t="shared" si="71"/>
        <v>32.276473664803603</v>
      </c>
      <c r="V83" s="10">
        <f t="shared" si="72"/>
        <v>17.942062311785683</v>
      </c>
      <c r="W83" s="13">
        <f t="shared" si="73"/>
        <v>4.8692092682874738E-4</v>
      </c>
      <c r="X83" s="10">
        <f t="shared" si="74"/>
        <v>66.2933103458803</v>
      </c>
      <c r="Y83" s="10">
        <f t="shared" si="75"/>
        <v>36.50342723635687</v>
      </c>
      <c r="Z83" s="13">
        <f t="shared" si="76"/>
        <v>9.9064880689201241E-4</v>
      </c>
      <c r="AA83" s="10">
        <f t="shared" si="77"/>
        <v>134.87485376073371</v>
      </c>
      <c r="AB83" s="10">
        <f t="shared" si="80"/>
        <v>6.7924811372575746</v>
      </c>
      <c r="AC83" s="4" t="str">
        <f t="shared" si="78"/>
        <v>NY</v>
      </c>
      <c r="AD83" s="18">
        <f t="shared" si="79"/>
        <v>25.097229751284853</v>
      </c>
      <c r="AE83" s="14">
        <v>0</v>
      </c>
      <c r="AF83" s="14">
        <v>1</v>
      </c>
      <c r="AG83" s="14">
        <v>0</v>
      </c>
      <c r="AH83" s="14">
        <v>0</v>
      </c>
      <c r="AI83" s="14">
        <v>0</v>
      </c>
      <c r="AJ83" s="14">
        <v>0</v>
      </c>
      <c r="AK83" s="14">
        <v>0</v>
      </c>
      <c r="AL83" s="57">
        <f t="shared" si="81"/>
        <v>1</v>
      </c>
      <c r="AM83" s="12">
        <f t="shared" si="82"/>
        <v>0</v>
      </c>
      <c r="AN83" s="12">
        <f t="shared" si="83"/>
        <v>136148</v>
      </c>
      <c r="AO83" s="12">
        <f t="shared" si="84"/>
        <v>0</v>
      </c>
      <c r="AP83" s="12">
        <f t="shared" si="85"/>
        <v>0</v>
      </c>
      <c r="AQ83" s="12">
        <f t="shared" si="86"/>
        <v>0</v>
      </c>
      <c r="AR83" s="12">
        <f t="shared" si="87"/>
        <v>0</v>
      </c>
      <c r="AS83" s="12">
        <f t="shared" si="88"/>
        <v>0</v>
      </c>
      <c r="AT83" s="12">
        <f t="shared" si="89"/>
        <v>0</v>
      </c>
      <c r="AU83" s="12">
        <f t="shared" si="90"/>
        <v>25.097229751284853</v>
      </c>
      <c r="AV83" s="12">
        <f t="shared" si="91"/>
        <v>0</v>
      </c>
      <c r="AW83" s="12">
        <f t="shared" si="92"/>
        <v>0</v>
      </c>
      <c r="AX83" s="12">
        <f t="shared" si="93"/>
        <v>0</v>
      </c>
      <c r="AY83" s="12">
        <f t="shared" si="94"/>
        <v>0</v>
      </c>
      <c r="AZ83" s="12">
        <f t="shared" si="95"/>
        <v>0</v>
      </c>
    </row>
    <row r="84" spans="1:52" x14ac:dyDescent="0.2">
      <c r="A84" s="19">
        <v>85</v>
      </c>
      <c r="B84" s="9">
        <v>36.1</v>
      </c>
      <c r="C84" s="9">
        <v>80.239999999999995</v>
      </c>
      <c r="D84" s="20">
        <v>34802</v>
      </c>
      <c r="E84" s="20">
        <v>80110</v>
      </c>
      <c r="F84" s="4">
        <f t="shared" si="56"/>
        <v>92127</v>
      </c>
      <c r="G84" s="10">
        <f t="shared" si="57"/>
        <v>14.005091931151336</v>
      </c>
      <c r="H84" s="13">
        <f t="shared" si="58"/>
        <v>4.0242204273177796E-4</v>
      </c>
      <c r="I84" s="10">
        <f t="shared" si="59"/>
        <v>37.073935530750511</v>
      </c>
      <c r="J84" s="10">
        <f t="shared" si="60"/>
        <v>7.7820370083931065</v>
      </c>
      <c r="K84" s="13">
        <f t="shared" si="61"/>
        <v>2.2360890202842096E-4</v>
      </c>
      <c r="L84" s="10">
        <f t="shared" si="62"/>
        <v>20.600417317172337</v>
      </c>
      <c r="M84" s="10">
        <f t="shared" si="63"/>
        <v>16.404648731381002</v>
      </c>
      <c r="N84" s="13">
        <f t="shared" si="64"/>
        <v>4.7137086177176607E-4</v>
      </c>
      <c r="O84" s="10">
        <f t="shared" si="65"/>
        <v>43.425983382447491</v>
      </c>
      <c r="P84" s="10">
        <f t="shared" si="66"/>
        <v>38.069633567976467</v>
      </c>
      <c r="Q84" s="13">
        <f t="shared" si="67"/>
        <v>1.0938921202222995E-3</v>
      </c>
      <c r="R84" s="10">
        <f t="shared" si="68"/>
        <v>100.77699935971978</v>
      </c>
      <c r="S84" s="10">
        <f t="shared" si="69"/>
        <v>7.9793859412864672</v>
      </c>
      <c r="T84" s="13">
        <f t="shared" si="70"/>
        <v>2.2927952247820432E-4</v>
      </c>
      <c r="U84" s="10">
        <f t="shared" si="71"/>
        <v>21.122834567349528</v>
      </c>
      <c r="V84" s="10">
        <f t="shared" si="72"/>
        <v>16.306406716379918</v>
      </c>
      <c r="W84" s="13">
        <f t="shared" si="73"/>
        <v>4.6854797759841155E-4</v>
      </c>
      <c r="X84" s="10">
        <f t="shared" si="74"/>
        <v>43.165919532208861</v>
      </c>
      <c r="Y84" s="10">
        <f t="shared" si="75"/>
        <v>34.904591388526534</v>
      </c>
      <c r="Z84" s="13">
        <f t="shared" si="76"/>
        <v>1.0029478589887516E-3</v>
      </c>
      <c r="AA84" s="10">
        <f t="shared" si="77"/>
        <v>92.398577405056713</v>
      </c>
      <c r="AB84" s="10">
        <f t="shared" si="80"/>
        <v>7.7820370083931065</v>
      </c>
      <c r="AC84" s="4" t="str">
        <f t="shared" si="78"/>
        <v>NY</v>
      </c>
      <c r="AD84" s="18">
        <f t="shared" si="79"/>
        <v>20.600417317172337</v>
      </c>
      <c r="AE84" s="14">
        <v>0</v>
      </c>
      <c r="AF84" s="14">
        <v>1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57">
        <f t="shared" si="81"/>
        <v>1</v>
      </c>
      <c r="AM84" s="12">
        <f t="shared" si="82"/>
        <v>0</v>
      </c>
      <c r="AN84" s="12">
        <f t="shared" si="83"/>
        <v>92127</v>
      </c>
      <c r="AO84" s="12">
        <f t="shared" si="84"/>
        <v>0</v>
      </c>
      <c r="AP84" s="12">
        <f t="shared" si="85"/>
        <v>0</v>
      </c>
      <c r="AQ84" s="12">
        <f t="shared" si="86"/>
        <v>0</v>
      </c>
      <c r="AR84" s="12">
        <f t="shared" si="87"/>
        <v>0</v>
      </c>
      <c r="AS84" s="12">
        <f t="shared" si="88"/>
        <v>0</v>
      </c>
      <c r="AT84" s="12">
        <f t="shared" si="89"/>
        <v>0</v>
      </c>
      <c r="AU84" s="12">
        <f t="shared" si="90"/>
        <v>20.600417317172337</v>
      </c>
      <c r="AV84" s="12">
        <f t="shared" si="91"/>
        <v>0</v>
      </c>
      <c r="AW84" s="12">
        <f t="shared" si="92"/>
        <v>0</v>
      </c>
      <c r="AX84" s="12">
        <f t="shared" si="93"/>
        <v>0</v>
      </c>
      <c r="AY84" s="12">
        <f t="shared" si="94"/>
        <v>0</v>
      </c>
      <c r="AZ84" s="12">
        <f t="shared" si="95"/>
        <v>0</v>
      </c>
    </row>
    <row r="85" spans="1:52" x14ac:dyDescent="0.2">
      <c r="A85" s="19">
        <v>86</v>
      </c>
      <c r="B85" s="9">
        <v>36.15</v>
      </c>
      <c r="C85" s="9">
        <v>95.99</v>
      </c>
      <c r="D85" s="20">
        <v>31148</v>
      </c>
      <c r="E85" s="20">
        <v>55051</v>
      </c>
      <c r="F85" s="4">
        <f t="shared" si="56"/>
        <v>63309</v>
      </c>
      <c r="G85" s="10">
        <f t="shared" si="57"/>
        <v>1.8940960904874815</v>
      </c>
      <c r="H85" s="13">
        <f t="shared" si="58"/>
        <v>6.0809557290595913E-5</v>
      </c>
      <c r="I85" s="10">
        <f t="shared" si="59"/>
        <v>3.8497922625103369</v>
      </c>
      <c r="J85" s="10">
        <f t="shared" si="60"/>
        <v>22.465976497806629</v>
      </c>
      <c r="K85" s="13">
        <f t="shared" si="61"/>
        <v>7.2126545838598402E-4</v>
      </c>
      <c r="L85" s="10">
        <f t="shared" si="62"/>
        <v>45.662594904958262</v>
      </c>
      <c r="M85" s="10">
        <f t="shared" si="63"/>
        <v>6.4200077881572657</v>
      </c>
      <c r="N85" s="13">
        <f t="shared" si="64"/>
        <v>2.0611300205975553E-4</v>
      </c>
      <c r="O85" s="10">
        <f t="shared" si="65"/>
        <v>13.048808047401064</v>
      </c>
      <c r="P85" s="10">
        <f t="shared" si="66"/>
        <v>22.366492796144868</v>
      </c>
      <c r="Q85" s="13">
        <f t="shared" si="67"/>
        <v>7.1807155503226107E-4</v>
      </c>
      <c r="R85" s="10">
        <f t="shared" si="68"/>
        <v>45.460392077537414</v>
      </c>
      <c r="S85" s="10">
        <f t="shared" si="69"/>
        <v>13.171393244452151</v>
      </c>
      <c r="T85" s="13">
        <f t="shared" si="70"/>
        <v>4.2286481457724898E-4</v>
      </c>
      <c r="U85" s="10">
        <f t="shared" si="71"/>
        <v>26.771148546071057</v>
      </c>
      <c r="V85" s="10">
        <f t="shared" si="72"/>
        <v>4.5311036183252318</v>
      </c>
      <c r="W85" s="13">
        <f t="shared" si="73"/>
        <v>1.4547013029167947E-4</v>
      </c>
      <c r="X85" s="10">
        <f t="shared" si="74"/>
        <v>9.2095684786359353</v>
      </c>
      <c r="Y85" s="10">
        <f t="shared" si="75"/>
        <v>19.178281987706832</v>
      </c>
      <c r="Z85" s="13">
        <f t="shared" si="76"/>
        <v>6.157147164410823E-4</v>
      </c>
      <c r="AA85" s="10">
        <f t="shared" si="77"/>
        <v>38.980282983168479</v>
      </c>
      <c r="AB85" s="10">
        <f t="shared" si="80"/>
        <v>1.8940960904874815</v>
      </c>
      <c r="AC85" s="4" t="str">
        <f t="shared" si="78"/>
        <v>DT</v>
      </c>
      <c r="AD85" s="18">
        <f t="shared" si="79"/>
        <v>3.8497922625103369</v>
      </c>
      <c r="AE85" s="14">
        <v>0</v>
      </c>
      <c r="AF85" s="14">
        <v>0</v>
      </c>
      <c r="AG85" s="14">
        <v>1</v>
      </c>
      <c r="AH85" s="14">
        <v>0</v>
      </c>
      <c r="AI85" s="14">
        <v>0</v>
      </c>
      <c r="AJ85" s="14">
        <v>0</v>
      </c>
      <c r="AK85" s="14">
        <v>0</v>
      </c>
      <c r="AL85" s="57">
        <f t="shared" si="81"/>
        <v>1</v>
      </c>
      <c r="AM85" s="12">
        <f t="shared" si="82"/>
        <v>0</v>
      </c>
      <c r="AN85" s="12">
        <f t="shared" si="83"/>
        <v>0</v>
      </c>
      <c r="AO85" s="12">
        <f t="shared" si="84"/>
        <v>63309</v>
      </c>
      <c r="AP85" s="12">
        <f t="shared" si="85"/>
        <v>0</v>
      </c>
      <c r="AQ85" s="12">
        <f t="shared" si="86"/>
        <v>0</v>
      </c>
      <c r="AR85" s="12">
        <f t="shared" si="87"/>
        <v>0</v>
      </c>
      <c r="AS85" s="12">
        <f t="shared" si="88"/>
        <v>0</v>
      </c>
      <c r="AT85" s="12">
        <f t="shared" si="89"/>
        <v>0</v>
      </c>
      <c r="AU85" s="12">
        <f t="shared" si="90"/>
        <v>0</v>
      </c>
      <c r="AV85" s="12">
        <f t="shared" si="91"/>
        <v>13.048808047401064</v>
      </c>
      <c r="AW85" s="12">
        <f t="shared" si="92"/>
        <v>0</v>
      </c>
      <c r="AX85" s="12">
        <f t="shared" si="93"/>
        <v>0</v>
      </c>
      <c r="AY85" s="12">
        <f t="shared" si="94"/>
        <v>0</v>
      </c>
      <c r="AZ85" s="12">
        <f t="shared" si="95"/>
        <v>0</v>
      </c>
    </row>
    <row r="86" spans="1:52" x14ac:dyDescent="0.2">
      <c r="A86" s="19">
        <v>87</v>
      </c>
      <c r="B86" s="9">
        <v>36.17</v>
      </c>
      <c r="C86" s="9">
        <v>86.78</v>
      </c>
      <c r="D86" s="20">
        <v>35344</v>
      </c>
      <c r="E86" s="20">
        <v>102847</v>
      </c>
      <c r="F86" s="4">
        <f t="shared" si="56"/>
        <v>118275</v>
      </c>
      <c r="G86" s="10">
        <f t="shared" si="57"/>
        <v>7.4847110832683477</v>
      </c>
      <c r="H86" s="13">
        <f t="shared" si="58"/>
        <v>2.1176751593674593E-4</v>
      </c>
      <c r="I86" s="10">
        <f t="shared" si="59"/>
        <v>25.046802947418623</v>
      </c>
      <c r="J86" s="10">
        <f t="shared" si="60"/>
        <v>13.575890394371928</v>
      </c>
      <c r="K86" s="13">
        <f t="shared" si="61"/>
        <v>3.8410735611056835E-4</v>
      </c>
      <c r="L86" s="10">
        <f t="shared" si="62"/>
        <v>45.430297543977474</v>
      </c>
      <c r="M86" s="10">
        <f t="shared" si="63"/>
        <v>10.718031535687889</v>
      </c>
      <c r="N86" s="13">
        <f t="shared" si="64"/>
        <v>3.0324896830262249E-4</v>
      </c>
      <c r="O86" s="10">
        <f t="shared" si="65"/>
        <v>35.866771725992677</v>
      </c>
      <c r="P86" s="10">
        <f t="shared" si="66"/>
        <v>31.546804909530852</v>
      </c>
      <c r="Q86" s="13">
        <f t="shared" si="67"/>
        <v>8.9256464773457592E-4</v>
      </c>
      <c r="R86" s="10">
        <f t="shared" si="68"/>
        <v>105.56808371080697</v>
      </c>
      <c r="S86" s="10">
        <f t="shared" si="69"/>
        <v>7.0494893432077772</v>
      </c>
      <c r="T86" s="13">
        <f t="shared" si="70"/>
        <v>1.9945363691737712E-4</v>
      </c>
      <c r="U86" s="10">
        <f t="shared" si="71"/>
        <v>23.59037890640278</v>
      </c>
      <c r="V86" s="10">
        <f t="shared" si="72"/>
        <v>10.165244709302378</v>
      </c>
      <c r="W86" s="13">
        <f t="shared" si="73"/>
        <v>2.8760877968827462E-4</v>
      </c>
      <c r="X86" s="10">
        <f t="shared" si="74"/>
        <v>34.01692841763068</v>
      </c>
      <c r="Y86" s="10">
        <f t="shared" si="75"/>
        <v>28.373579259585849</v>
      </c>
      <c r="Z86" s="13">
        <f t="shared" si="76"/>
        <v>8.0278347837216637E-4</v>
      </c>
      <c r="AA86" s="10">
        <f t="shared" si="77"/>
        <v>94.949215904467977</v>
      </c>
      <c r="AB86" s="10">
        <f t="shared" si="80"/>
        <v>7.0494893432077772</v>
      </c>
      <c r="AC86" s="4" t="str">
        <f t="shared" si="78"/>
        <v>OG</v>
      </c>
      <c r="AD86" s="18">
        <f t="shared" si="79"/>
        <v>23.59037890640278</v>
      </c>
      <c r="AE86" s="14">
        <v>0</v>
      </c>
      <c r="AF86" s="14">
        <v>1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57">
        <f t="shared" si="81"/>
        <v>1</v>
      </c>
      <c r="AM86" s="12">
        <f t="shared" si="82"/>
        <v>0</v>
      </c>
      <c r="AN86" s="12">
        <f t="shared" si="83"/>
        <v>118275</v>
      </c>
      <c r="AO86" s="12">
        <f t="shared" si="84"/>
        <v>0</v>
      </c>
      <c r="AP86" s="12">
        <f t="shared" si="85"/>
        <v>0</v>
      </c>
      <c r="AQ86" s="12">
        <f t="shared" si="86"/>
        <v>0</v>
      </c>
      <c r="AR86" s="12">
        <f t="shared" si="87"/>
        <v>0</v>
      </c>
      <c r="AS86" s="12">
        <f t="shared" si="88"/>
        <v>0</v>
      </c>
      <c r="AT86" s="12">
        <f t="shared" si="89"/>
        <v>0</v>
      </c>
      <c r="AU86" s="12">
        <f t="shared" si="90"/>
        <v>45.430297543977474</v>
      </c>
      <c r="AV86" s="12">
        <f t="shared" si="91"/>
        <v>0</v>
      </c>
      <c r="AW86" s="12">
        <f t="shared" si="92"/>
        <v>0</v>
      </c>
      <c r="AX86" s="12">
        <f t="shared" si="93"/>
        <v>0</v>
      </c>
      <c r="AY86" s="12">
        <f t="shared" si="94"/>
        <v>0</v>
      </c>
      <c r="AZ86" s="12">
        <f t="shared" si="95"/>
        <v>0</v>
      </c>
    </row>
    <row r="87" spans="1:52" x14ac:dyDescent="0.2">
      <c r="A87" s="19">
        <v>88</v>
      </c>
      <c r="B87" s="9">
        <v>36.31</v>
      </c>
      <c r="C87" s="9">
        <v>119.32</v>
      </c>
      <c r="D87" s="20">
        <v>39918</v>
      </c>
      <c r="E87" s="20">
        <v>286967</v>
      </c>
      <c r="F87" s="4">
        <f t="shared" si="56"/>
        <v>330013</v>
      </c>
      <c r="G87" s="10">
        <f t="shared" si="57"/>
        <v>25.104734613215879</v>
      </c>
      <c r="H87" s="13">
        <f t="shared" si="58"/>
        <v>6.2890762596362235E-4</v>
      </c>
      <c r="I87" s="10">
        <f t="shared" si="59"/>
        <v>207.5476923671329</v>
      </c>
      <c r="J87" s="10">
        <f t="shared" si="60"/>
        <v>45.536973988177998</v>
      </c>
      <c r="K87" s="13">
        <f t="shared" si="61"/>
        <v>1.1407629136774887E-3</v>
      </c>
      <c r="L87" s="10">
        <f t="shared" si="62"/>
        <v>376.4665914314491</v>
      </c>
      <c r="M87" s="10">
        <f t="shared" si="63"/>
        <v>24.829518722681669</v>
      </c>
      <c r="N87" s="13">
        <f t="shared" si="64"/>
        <v>6.2201309491161051E-4</v>
      </c>
      <c r="O87" s="10">
        <f t="shared" si="65"/>
        <v>205.27240749106531</v>
      </c>
      <c r="P87" s="10">
        <f t="shared" si="66"/>
        <v>2.5730332294783915</v>
      </c>
      <c r="Q87" s="13">
        <f t="shared" si="67"/>
        <v>6.4457969574587687E-5</v>
      </c>
      <c r="R87" s="10">
        <f t="shared" si="68"/>
        <v>21.271967913218408</v>
      </c>
      <c r="S87" s="10">
        <f t="shared" si="69"/>
        <v>35.342163204874701</v>
      </c>
      <c r="T87" s="13">
        <f t="shared" si="70"/>
        <v>8.8536908674970442E-4</v>
      </c>
      <c r="U87" s="10">
        <f t="shared" si="71"/>
        <v>292.18330842553019</v>
      </c>
      <c r="V87" s="10">
        <f t="shared" si="72"/>
        <v>23.834047075559777</v>
      </c>
      <c r="W87" s="13">
        <f t="shared" si="73"/>
        <v>5.9707518101006509E-4</v>
      </c>
      <c r="X87" s="10">
        <f t="shared" si="74"/>
        <v>197.04257171067462</v>
      </c>
      <c r="Y87" s="10">
        <f t="shared" si="75"/>
        <v>4.4665870639672871</v>
      </c>
      <c r="Z87" s="13">
        <f t="shared" si="76"/>
        <v>1.1189405942099522E-4</v>
      </c>
      <c r="AA87" s="10">
        <f t="shared" si="77"/>
        <v>36.926494231700893</v>
      </c>
      <c r="AB87" s="10">
        <f t="shared" si="80"/>
        <v>2.5730332294783915</v>
      </c>
      <c r="AC87" s="4" t="str">
        <f t="shared" si="78"/>
        <v>LA</v>
      </c>
      <c r="AD87" s="18">
        <f t="shared" si="79"/>
        <v>21.271967913218408</v>
      </c>
      <c r="AE87" s="14">
        <v>0</v>
      </c>
      <c r="AF87" s="14">
        <v>0</v>
      </c>
      <c r="AG87" s="14">
        <v>0</v>
      </c>
      <c r="AH87" s="14">
        <v>1</v>
      </c>
      <c r="AI87" s="14">
        <v>0</v>
      </c>
      <c r="AJ87" s="14">
        <v>0</v>
      </c>
      <c r="AK87" s="14">
        <v>0</v>
      </c>
      <c r="AL87" s="57">
        <f t="shared" si="81"/>
        <v>1</v>
      </c>
      <c r="AM87" s="12">
        <f t="shared" si="82"/>
        <v>0</v>
      </c>
      <c r="AN87" s="12">
        <f t="shared" si="83"/>
        <v>0</v>
      </c>
      <c r="AO87" s="12">
        <f t="shared" si="84"/>
        <v>0</v>
      </c>
      <c r="AP87" s="12">
        <f t="shared" si="85"/>
        <v>330013</v>
      </c>
      <c r="AQ87" s="12">
        <f t="shared" si="86"/>
        <v>0</v>
      </c>
      <c r="AR87" s="12">
        <f t="shared" si="87"/>
        <v>0</v>
      </c>
      <c r="AS87" s="12">
        <f t="shared" si="88"/>
        <v>0</v>
      </c>
      <c r="AT87" s="12">
        <f t="shared" si="89"/>
        <v>0</v>
      </c>
      <c r="AU87" s="12">
        <f t="shared" si="90"/>
        <v>0</v>
      </c>
      <c r="AV87" s="12">
        <f t="shared" si="91"/>
        <v>0</v>
      </c>
      <c r="AW87" s="12">
        <f t="shared" si="92"/>
        <v>21.271967913218408</v>
      </c>
      <c r="AX87" s="12">
        <f t="shared" si="93"/>
        <v>0</v>
      </c>
      <c r="AY87" s="12">
        <f t="shared" si="94"/>
        <v>0</v>
      </c>
      <c r="AZ87" s="12">
        <f t="shared" si="95"/>
        <v>0</v>
      </c>
    </row>
    <row r="88" spans="1:52" x14ac:dyDescent="0.2">
      <c r="A88" s="19">
        <v>89</v>
      </c>
      <c r="B88" s="9">
        <v>36.520000000000003</v>
      </c>
      <c r="C88" s="9">
        <v>87.34</v>
      </c>
      <c r="D88" s="20">
        <v>21619</v>
      </c>
      <c r="E88" s="20">
        <v>18235</v>
      </c>
      <c r="F88" s="4">
        <f t="shared" si="56"/>
        <v>20971</v>
      </c>
      <c r="G88" s="10">
        <f t="shared" si="57"/>
        <v>6.9725891891032852</v>
      </c>
      <c r="H88" s="13">
        <f t="shared" si="58"/>
        <v>3.2252135571040681E-4</v>
      </c>
      <c r="I88" s="10">
        <f t="shared" si="59"/>
        <v>6.7635953506029409</v>
      </c>
      <c r="J88" s="10">
        <f t="shared" si="60"/>
        <v>13.994588239744678</v>
      </c>
      <c r="K88" s="13">
        <f t="shared" si="61"/>
        <v>6.4732819463179047E-4</v>
      </c>
      <c r="L88" s="10">
        <f t="shared" si="62"/>
        <v>13.575119569623277</v>
      </c>
      <c r="M88" s="10">
        <f t="shared" si="63"/>
        <v>10.496594685896948</v>
      </c>
      <c r="N88" s="13">
        <f t="shared" si="64"/>
        <v>4.8552637429561719E-4</v>
      </c>
      <c r="O88" s="10">
        <f t="shared" si="65"/>
        <v>10.181973595353389</v>
      </c>
      <c r="P88" s="10">
        <f t="shared" si="66"/>
        <v>31.015006045461281</v>
      </c>
      <c r="Q88" s="13">
        <f t="shared" si="67"/>
        <v>1.4346179770322995E-3</v>
      </c>
      <c r="R88" s="10">
        <f t="shared" si="68"/>
        <v>30.085373596344354</v>
      </c>
      <c r="S88" s="10">
        <f t="shared" si="69"/>
        <v>7.5644563585230653</v>
      </c>
      <c r="T88" s="13">
        <f t="shared" si="70"/>
        <v>3.4989853177866994E-4</v>
      </c>
      <c r="U88" s="10">
        <f t="shared" si="71"/>
        <v>7.3377221099304872</v>
      </c>
      <c r="V88" s="10">
        <f t="shared" si="72"/>
        <v>9.5083174116138931</v>
      </c>
      <c r="W88" s="13">
        <f t="shared" si="73"/>
        <v>4.3981300761431581E-4</v>
      </c>
      <c r="X88" s="10">
        <f t="shared" si="74"/>
        <v>9.2233185826798163</v>
      </c>
      <c r="Y88" s="10">
        <f t="shared" si="75"/>
        <v>27.833815764282125</v>
      </c>
      <c r="Z88" s="13">
        <f t="shared" si="76"/>
        <v>1.2874700848458358E-3</v>
      </c>
      <c r="AA88" s="10">
        <f t="shared" si="77"/>
        <v>26.999535149302023</v>
      </c>
      <c r="AB88" s="10">
        <f t="shared" si="80"/>
        <v>6.9725891891032852</v>
      </c>
      <c r="AC88" s="4" t="str">
        <f t="shared" si="78"/>
        <v>DT</v>
      </c>
      <c r="AD88" s="18">
        <f t="shared" si="79"/>
        <v>6.7635953506029409</v>
      </c>
      <c r="AE88" s="14">
        <v>0</v>
      </c>
      <c r="AF88" s="14">
        <v>0</v>
      </c>
      <c r="AG88" s="14">
        <v>0</v>
      </c>
      <c r="AH88" s="14">
        <v>0</v>
      </c>
      <c r="AI88" s="14">
        <v>1</v>
      </c>
      <c r="AJ88" s="14">
        <v>0</v>
      </c>
      <c r="AK88" s="14">
        <v>0</v>
      </c>
      <c r="AL88" s="57">
        <f t="shared" si="81"/>
        <v>1</v>
      </c>
      <c r="AM88" s="12">
        <f t="shared" si="82"/>
        <v>0</v>
      </c>
      <c r="AN88" s="12">
        <f t="shared" si="83"/>
        <v>0</v>
      </c>
      <c r="AO88" s="12">
        <f t="shared" si="84"/>
        <v>0</v>
      </c>
      <c r="AP88" s="12">
        <f t="shared" si="85"/>
        <v>0</v>
      </c>
      <c r="AQ88" s="12">
        <f t="shared" si="86"/>
        <v>20971</v>
      </c>
      <c r="AR88" s="12">
        <f t="shared" si="87"/>
        <v>0</v>
      </c>
      <c r="AS88" s="12">
        <f t="shared" si="88"/>
        <v>0</v>
      </c>
      <c r="AT88" s="12">
        <f t="shared" si="89"/>
        <v>0</v>
      </c>
      <c r="AU88" s="12">
        <f t="shared" si="90"/>
        <v>0</v>
      </c>
      <c r="AV88" s="12">
        <f t="shared" si="91"/>
        <v>0</v>
      </c>
      <c r="AW88" s="12">
        <f t="shared" si="92"/>
        <v>0</v>
      </c>
      <c r="AX88" s="12">
        <f t="shared" si="93"/>
        <v>7.3377221099304872</v>
      </c>
      <c r="AY88" s="12">
        <f t="shared" si="94"/>
        <v>0</v>
      </c>
      <c r="AZ88" s="12">
        <f t="shared" si="95"/>
        <v>0</v>
      </c>
    </row>
    <row r="89" spans="1:52" x14ac:dyDescent="0.2">
      <c r="A89" s="19">
        <v>100</v>
      </c>
      <c r="B89" s="9">
        <v>37.68</v>
      </c>
      <c r="C89" s="9">
        <v>121.01</v>
      </c>
      <c r="D89" s="20">
        <v>49729</v>
      </c>
      <c r="E89" s="20">
        <v>1799974</v>
      </c>
      <c r="F89" s="4">
        <f t="shared" si="56"/>
        <v>2069971</v>
      </c>
      <c r="G89" s="10">
        <f t="shared" si="57"/>
        <v>26.87268687719931</v>
      </c>
      <c r="H89" s="13">
        <f t="shared" si="58"/>
        <v>5.4038261129721711E-4</v>
      </c>
      <c r="I89" s="10">
        <f t="shared" si="59"/>
        <v>1118.5763342895118</v>
      </c>
      <c r="J89" s="10">
        <f t="shared" si="60"/>
        <v>47.110136913407501</v>
      </c>
      <c r="K89" s="13">
        <f t="shared" si="61"/>
        <v>9.4733730646921321E-4</v>
      </c>
      <c r="L89" s="10">
        <f t="shared" si="62"/>
        <v>1960.9607516093838</v>
      </c>
      <c r="M89" s="10">
        <f t="shared" si="63"/>
        <v>26.835349820712231</v>
      </c>
      <c r="N89" s="13">
        <f t="shared" si="64"/>
        <v>5.3963180077444214E-4</v>
      </c>
      <c r="O89" s="10">
        <f t="shared" si="65"/>
        <v>1117.0221782808728</v>
      </c>
      <c r="P89" s="10">
        <f t="shared" si="66"/>
        <v>4.6240350344693582</v>
      </c>
      <c r="Q89" s="13">
        <f t="shared" si="67"/>
        <v>9.2984677642207934E-5</v>
      </c>
      <c r="R89" s="10">
        <f t="shared" si="68"/>
        <v>192.47558616371879</v>
      </c>
      <c r="S89" s="10">
        <f t="shared" si="69"/>
        <v>37.279786748317107</v>
      </c>
      <c r="T89" s="13">
        <f t="shared" si="70"/>
        <v>7.4965888612916218E-4</v>
      </c>
      <c r="U89" s="10">
        <f t="shared" si="71"/>
        <v>1551.772154179668</v>
      </c>
      <c r="V89" s="10">
        <f t="shared" si="72"/>
        <v>25.298505884735569</v>
      </c>
      <c r="W89" s="13">
        <f t="shared" si="73"/>
        <v>5.0872742031280675E-4</v>
      </c>
      <c r="X89" s="10">
        <f t="shared" si="74"/>
        <v>1053.0510069523209</v>
      </c>
      <c r="Y89" s="10">
        <f t="shared" si="75"/>
        <v>6.5608078770834313</v>
      </c>
      <c r="Z89" s="13">
        <f t="shared" si="76"/>
        <v>1.3193122477997611E-4</v>
      </c>
      <c r="AA89" s="10">
        <f t="shared" si="77"/>
        <v>273.09380928903192</v>
      </c>
      <c r="AB89" s="10">
        <f t="shared" si="80"/>
        <v>4.6240350344693582</v>
      </c>
      <c r="AC89" s="4" t="str">
        <f t="shared" si="78"/>
        <v>LA</v>
      </c>
      <c r="AD89" s="18">
        <f t="shared" si="79"/>
        <v>192.47558616371879</v>
      </c>
      <c r="AE89" s="14">
        <v>0</v>
      </c>
      <c r="AF89" s="14">
        <v>1</v>
      </c>
      <c r="AG89" s="14">
        <v>0</v>
      </c>
      <c r="AH89" s="14">
        <v>0</v>
      </c>
      <c r="AI89" s="14">
        <v>0</v>
      </c>
      <c r="AJ89" s="14">
        <v>0</v>
      </c>
      <c r="AK89" s="14">
        <v>0</v>
      </c>
      <c r="AL89" s="57">
        <f t="shared" si="81"/>
        <v>1</v>
      </c>
      <c r="AM89" s="12">
        <f t="shared" si="82"/>
        <v>0</v>
      </c>
      <c r="AN89" s="12">
        <f t="shared" si="83"/>
        <v>2069971</v>
      </c>
      <c r="AO89" s="12">
        <f t="shared" si="84"/>
        <v>0</v>
      </c>
      <c r="AP89" s="12">
        <f t="shared" si="85"/>
        <v>0</v>
      </c>
      <c r="AQ89" s="12">
        <f t="shared" si="86"/>
        <v>0</v>
      </c>
      <c r="AR89" s="12">
        <f t="shared" si="87"/>
        <v>0</v>
      </c>
      <c r="AS89" s="12">
        <f t="shared" si="88"/>
        <v>0</v>
      </c>
      <c r="AT89" s="12">
        <f t="shared" si="89"/>
        <v>0</v>
      </c>
      <c r="AU89" s="12">
        <f t="shared" si="90"/>
        <v>1960.9607516093838</v>
      </c>
      <c r="AV89" s="12">
        <f t="shared" si="91"/>
        <v>0</v>
      </c>
      <c r="AW89" s="12">
        <f t="shared" si="92"/>
        <v>0</v>
      </c>
      <c r="AX89" s="12">
        <f t="shared" si="93"/>
        <v>0</v>
      </c>
      <c r="AY89" s="12">
        <f t="shared" si="94"/>
        <v>0</v>
      </c>
      <c r="AZ89" s="12">
        <f t="shared" si="95"/>
        <v>0</v>
      </c>
    </row>
    <row r="90" spans="1:52" x14ac:dyDescent="0.2">
      <c r="A90" s="19">
        <v>101</v>
      </c>
      <c r="B90" s="9">
        <v>37.69</v>
      </c>
      <c r="C90" s="9">
        <v>97.34</v>
      </c>
      <c r="D90" s="20">
        <v>33928</v>
      </c>
      <c r="E90" s="20">
        <v>103246</v>
      </c>
      <c r="F90" s="4">
        <f t="shared" si="56"/>
        <v>118733</v>
      </c>
      <c r="G90" s="10">
        <f t="shared" si="57"/>
        <v>3.832714442793772</v>
      </c>
      <c r="H90" s="13">
        <f t="shared" si="58"/>
        <v>1.1296611774327317E-4</v>
      </c>
      <c r="I90" s="10">
        <f t="shared" si="59"/>
        <v>13.412806058012054</v>
      </c>
      <c r="J90" s="10">
        <f t="shared" si="60"/>
        <v>23.539736617048209</v>
      </c>
      <c r="K90" s="13">
        <f t="shared" si="61"/>
        <v>6.9381444874582084E-4</v>
      </c>
      <c r="L90" s="10">
        <f t="shared" si="62"/>
        <v>82.378670942937546</v>
      </c>
      <c r="M90" s="10">
        <f t="shared" si="63"/>
        <v>8.1710342062678905</v>
      </c>
      <c r="N90" s="13">
        <f t="shared" si="64"/>
        <v>2.4083453802958884E-4</v>
      </c>
      <c r="O90" s="10">
        <f t="shared" si="65"/>
        <v>28.595007203867173</v>
      </c>
      <c r="P90" s="10">
        <f t="shared" si="66"/>
        <v>21.238326205235662</v>
      </c>
      <c r="Q90" s="13">
        <f t="shared" si="67"/>
        <v>6.2598226259242109E-4</v>
      </c>
      <c r="R90" s="10">
        <f t="shared" si="68"/>
        <v>74.324751984385927</v>
      </c>
      <c r="S90" s="10">
        <f t="shared" si="69"/>
        <v>15.130555178181663</v>
      </c>
      <c r="T90" s="13">
        <f t="shared" si="70"/>
        <v>4.45960716168995E-4</v>
      </c>
      <c r="U90" s="10">
        <f t="shared" si="71"/>
        <v>52.950253712893286</v>
      </c>
      <c r="V90" s="10">
        <f t="shared" si="72"/>
        <v>3.3230407761566845</v>
      </c>
      <c r="W90" s="13">
        <f t="shared" si="73"/>
        <v>9.7943904036686054E-5</v>
      </c>
      <c r="X90" s="10">
        <f t="shared" si="74"/>
        <v>11.629173557987846</v>
      </c>
      <c r="Y90" s="10">
        <f t="shared" si="75"/>
        <v>18.014949347694543</v>
      </c>
      <c r="Z90" s="13">
        <f t="shared" si="76"/>
        <v>5.3097587089408584E-4</v>
      </c>
      <c r="AA90" s="10">
        <f t="shared" si="77"/>
        <v>63.044358078867496</v>
      </c>
      <c r="AB90" s="10">
        <f t="shared" si="80"/>
        <v>3.3230407761566845</v>
      </c>
      <c r="AC90" s="4" t="str">
        <f t="shared" si="78"/>
        <v>SL</v>
      </c>
      <c r="AD90" s="18">
        <f t="shared" si="79"/>
        <v>11.629173557987846</v>
      </c>
      <c r="AE90" s="14">
        <v>0</v>
      </c>
      <c r="AF90" s="14">
        <v>0</v>
      </c>
      <c r="AG90" s="14">
        <v>1</v>
      </c>
      <c r="AH90" s="14">
        <v>0</v>
      </c>
      <c r="AI90" s="14">
        <v>0</v>
      </c>
      <c r="AJ90" s="14">
        <v>0</v>
      </c>
      <c r="AK90" s="14">
        <v>0</v>
      </c>
      <c r="AL90" s="57">
        <f t="shared" si="81"/>
        <v>1</v>
      </c>
      <c r="AM90" s="12">
        <f t="shared" si="82"/>
        <v>0</v>
      </c>
      <c r="AN90" s="12">
        <f t="shared" si="83"/>
        <v>0</v>
      </c>
      <c r="AO90" s="12">
        <f t="shared" si="84"/>
        <v>118733</v>
      </c>
      <c r="AP90" s="12">
        <f t="shared" si="85"/>
        <v>0</v>
      </c>
      <c r="AQ90" s="12">
        <f t="shared" si="86"/>
        <v>0</v>
      </c>
      <c r="AR90" s="12">
        <f t="shared" si="87"/>
        <v>0</v>
      </c>
      <c r="AS90" s="12">
        <f t="shared" si="88"/>
        <v>0</v>
      </c>
      <c r="AT90" s="12">
        <f t="shared" si="89"/>
        <v>0</v>
      </c>
      <c r="AU90" s="12">
        <f t="shared" si="90"/>
        <v>0</v>
      </c>
      <c r="AV90" s="12">
        <f t="shared" si="91"/>
        <v>28.595007203867173</v>
      </c>
      <c r="AW90" s="12">
        <f t="shared" si="92"/>
        <v>0</v>
      </c>
      <c r="AX90" s="12">
        <f t="shared" si="93"/>
        <v>0</v>
      </c>
      <c r="AY90" s="12">
        <f t="shared" si="94"/>
        <v>0</v>
      </c>
      <c r="AZ90" s="12">
        <f t="shared" si="95"/>
        <v>0</v>
      </c>
    </row>
    <row r="91" spans="1:52" x14ac:dyDescent="0.2">
      <c r="A91" s="19">
        <v>102</v>
      </c>
      <c r="B91" s="9">
        <v>37.78</v>
      </c>
      <c r="C91" s="9">
        <v>122.22</v>
      </c>
      <c r="D91" s="20">
        <v>18462</v>
      </c>
      <c r="E91" s="20">
        <v>15799</v>
      </c>
      <c r="F91" s="4">
        <f t="shared" si="56"/>
        <v>18169</v>
      </c>
      <c r="G91" s="10">
        <f t="shared" si="57"/>
        <v>28.086811851828248</v>
      </c>
      <c r="H91" s="13">
        <f t="shared" si="58"/>
        <v>1.5213309420338125E-3</v>
      </c>
      <c r="I91" s="10">
        <f t="shared" si="59"/>
        <v>27.641061885812338</v>
      </c>
      <c r="J91" s="10">
        <f t="shared" si="60"/>
        <v>48.311378576894285</v>
      </c>
      <c r="K91" s="13">
        <f t="shared" si="61"/>
        <v>2.6168009195587849E-3</v>
      </c>
      <c r="L91" s="10">
        <f t="shared" si="62"/>
        <v>47.544655907463564</v>
      </c>
      <c r="M91" s="10">
        <f t="shared" si="63"/>
        <v>28.022185853355545</v>
      </c>
      <c r="N91" s="13">
        <f t="shared" si="64"/>
        <v>1.5178304546287263E-3</v>
      </c>
      <c r="O91" s="10">
        <f t="shared" si="65"/>
        <v>27.577461530149328</v>
      </c>
      <c r="P91" s="10">
        <f t="shared" si="66"/>
        <v>5.5024539979903517</v>
      </c>
      <c r="Q91" s="13">
        <f t="shared" si="67"/>
        <v>2.9804214050429813E-4</v>
      </c>
      <c r="R91" s="10">
        <f t="shared" si="68"/>
        <v>5.4151276508225923</v>
      </c>
      <c r="S91" s="10">
        <f t="shared" si="69"/>
        <v>38.4823829823466</v>
      </c>
      <c r="T91" s="13">
        <f t="shared" si="70"/>
        <v>2.0844103012862421E-3</v>
      </c>
      <c r="U91" s="10">
        <f t="shared" si="71"/>
        <v>37.871650764069734</v>
      </c>
      <c r="V91" s="10">
        <f t="shared" si="72"/>
        <v>26.489222336640989</v>
      </c>
      <c r="W91" s="13">
        <f t="shared" si="73"/>
        <v>1.4347970066428874E-3</v>
      </c>
      <c r="X91" s="10">
        <f t="shared" si="74"/>
        <v>26.068826813694621</v>
      </c>
      <c r="Y91" s="10">
        <f t="shared" si="75"/>
        <v>7.7039016089251771</v>
      </c>
      <c r="Z91" s="13">
        <f t="shared" si="76"/>
        <v>4.1728423837748764E-4</v>
      </c>
      <c r="AA91" s="10">
        <f t="shared" si="77"/>
        <v>7.581637327080573</v>
      </c>
      <c r="AB91" s="10">
        <f t="shared" si="80"/>
        <v>5.5024539979903517</v>
      </c>
      <c r="AC91" s="4" t="str">
        <f t="shared" si="78"/>
        <v>LA</v>
      </c>
      <c r="AD91" s="18">
        <f t="shared" si="79"/>
        <v>5.4151276508225923</v>
      </c>
      <c r="AE91" s="14">
        <v>0</v>
      </c>
      <c r="AF91" s="14">
        <v>0</v>
      </c>
      <c r="AG91" s="14">
        <v>0</v>
      </c>
      <c r="AH91" s="14">
        <v>1</v>
      </c>
      <c r="AI91" s="14">
        <v>0</v>
      </c>
      <c r="AJ91" s="14">
        <v>0</v>
      </c>
      <c r="AK91" s="14">
        <v>0</v>
      </c>
      <c r="AL91" s="57">
        <f t="shared" si="81"/>
        <v>1</v>
      </c>
      <c r="AM91" s="12">
        <f t="shared" si="82"/>
        <v>0</v>
      </c>
      <c r="AN91" s="12">
        <f t="shared" si="83"/>
        <v>0</v>
      </c>
      <c r="AO91" s="12">
        <f t="shared" si="84"/>
        <v>0</v>
      </c>
      <c r="AP91" s="12">
        <f t="shared" si="85"/>
        <v>18169</v>
      </c>
      <c r="AQ91" s="12">
        <f t="shared" si="86"/>
        <v>0</v>
      </c>
      <c r="AR91" s="12">
        <f t="shared" si="87"/>
        <v>0</v>
      </c>
      <c r="AS91" s="12">
        <f t="shared" si="88"/>
        <v>0</v>
      </c>
      <c r="AT91" s="12">
        <f t="shared" si="89"/>
        <v>0</v>
      </c>
      <c r="AU91" s="12">
        <f t="shared" si="90"/>
        <v>0</v>
      </c>
      <c r="AV91" s="12">
        <f t="shared" si="91"/>
        <v>0</v>
      </c>
      <c r="AW91" s="12">
        <f t="shared" si="92"/>
        <v>5.4151276508225923</v>
      </c>
      <c r="AX91" s="12">
        <f t="shared" si="93"/>
        <v>0</v>
      </c>
      <c r="AY91" s="12">
        <f t="shared" si="94"/>
        <v>0</v>
      </c>
      <c r="AZ91" s="12">
        <f t="shared" si="95"/>
        <v>0</v>
      </c>
    </row>
    <row r="92" spans="1:52" x14ac:dyDescent="0.2">
      <c r="A92" s="19">
        <v>103</v>
      </c>
      <c r="B92" s="9">
        <v>37.869999999999997</v>
      </c>
      <c r="C92" s="9">
        <v>122.27</v>
      </c>
      <c r="D92" s="20">
        <v>34252</v>
      </c>
      <c r="E92" s="20">
        <v>91283</v>
      </c>
      <c r="F92" s="4">
        <f t="shared" si="56"/>
        <v>104976</v>
      </c>
      <c r="G92" s="10">
        <f t="shared" si="57"/>
        <v>28.144235644266477</v>
      </c>
      <c r="H92" s="13">
        <f t="shared" si="58"/>
        <v>8.2168152645879008E-4</v>
      </c>
      <c r="I92" s="10">
        <f t="shared" si="59"/>
        <v>86.256839921537946</v>
      </c>
      <c r="J92" s="10">
        <f t="shared" si="60"/>
        <v>48.355840391828572</v>
      </c>
      <c r="K92" s="13">
        <f t="shared" si="61"/>
        <v>1.4117669155619692E-3</v>
      </c>
      <c r="L92" s="10">
        <f t="shared" si="62"/>
        <v>148.20164372803328</v>
      </c>
      <c r="M92" s="10">
        <f t="shared" si="63"/>
        <v>28.095944547211783</v>
      </c>
      <c r="N92" s="13">
        <f t="shared" si="64"/>
        <v>8.2027164974926375E-4</v>
      </c>
      <c r="O92" s="10">
        <f t="shared" si="65"/>
        <v>86.108836704078712</v>
      </c>
      <c r="P92" s="10">
        <f t="shared" si="66"/>
        <v>5.6009284944551787</v>
      </c>
      <c r="Q92" s="13">
        <f t="shared" si="67"/>
        <v>1.6352121027838313E-4</v>
      </c>
      <c r="R92" s="10">
        <f t="shared" si="68"/>
        <v>17.165802570183548</v>
      </c>
      <c r="S92" s="10">
        <f t="shared" si="69"/>
        <v>38.550756153414156</v>
      </c>
      <c r="T92" s="13">
        <f t="shared" si="70"/>
        <v>1.1255037998777926E-3</v>
      </c>
      <c r="U92" s="10">
        <f t="shared" si="71"/>
        <v>118.15088689597115</v>
      </c>
      <c r="V92" s="10">
        <f t="shared" si="72"/>
        <v>26.529238586887484</v>
      </c>
      <c r="W92" s="13">
        <f t="shared" si="73"/>
        <v>7.7453108101388198E-4</v>
      </c>
      <c r="X92" s="10">
        <f t="shared" si="74"/>
        <v>81.307174760513277</v>
      </c>
      <c r="Y92" s="10">
        <f t="shared" si="75"/>
        <v>7.7851718028570103</v>
      </c>
      <c r="Z92" s="13">
        <f t="shared" si="76"/>
        <v>2.2729101374684721E-4</v>
      </c>
      <c r="AA92" s="10">
        <f t="shared" si="77"/>
        <v>23.860101459089034</v>
      </c>
      <c r="AB92" s="10">
        <f t="shared" si="80"/>
        <v>5.6009284944551787</v>
      </c>
      <c r="AC92" s="4" t="str">
        <f t="shared" si="78"/>
        <v>LA</v>
      </c>
      <c r="AD92" s="18">
        <f t="shared" si="79"/>
        <v>17.165802570183548</v>
      </c>
      <c r="AE92" s="14">
        <v>0</v>
      </c>
      <c r="AF92" s="14">
        <v>0</v>
      </c>
      <c r="AG92" s="14">
        <v>0</v>
      </c>
      <c r="AH92" s="14">
        <v>1</v>
      </c>
      <c r="AI92" s="14">
        <v>0</v>
      </c>
      <c r="AJ92" s="14">
        <v>0</v>
      </c>
      <c r="AK92" s="14">
        <v>0</v>
      </c>
      <c r="AL92" s="57">
        <f t="shared" si="81"/>
        <v>1</v>
      </c>
      <c r="AM92" s="12">
        <f t="shared" si="82"/>
        <v>0</v>
      </c>
      <c r="AN92" s="12">
        <f t="shared" si="83"/>
        <v>0</v>
      </c>
      <c r="AO92" s="12">
        <f t="shared" si="84"/>
        <v>0</v>
      </c>
      <c r="AP92" s="12">
        <f t="shared" si="85"/>
        <v>104976</v>
      </c>
      <c r="AQ92" s="12">
        <f t="shared" si="86"/>
        <v>0</v>
      </c>
      <c r="AR92" s="12">
        <f t="shared" si="87"/>
        <v>0</v>
      </c>
      <c r="AS92" s="12">
        <f t="shared" si="88"/>
        <v>0</v>
      </c>
      <c r="AT92" s="12">
        <f t="shared" si="89"/>
        <v>0</v>
      </c>
      <c r="AU92" s="12">
        <f t="shared" si="90"/>
        <v>0</v>
      </c>
      <c r="AV92" s="12">
        <f t="shared" si="91"/>
        <v>0</v>
      </c>
      <c r="AW92" s="12">
        <f t="shared" si="92"/>
        <v>17.165802570183548</v>
      </c>
      <c r="AX92" s="12">
        <f t="shared" si="93"/>
        <v>0</v>
      </c>
      <c r="AY92" s="12">
        <f t="shared" si="94"/>
        <v>0</v>
      </c>
      <c r="AZ92" s="12">
        <f t="shared" si="95"/>
        <v>0</v>
      </c>
    </row>
    <row r="93" spans="1:52" x14ac:dyDescent="0.2">
      <c r="A93" s="19">
        <v>104</v>
      </c>
      <c r="B93" s="9">
        <v>37.9</v>
      </c>
      <c r="C93" s="9">
        <v>121.22</v>
      </c>
      <c r="D93" s="20">
        <v>45850</v>
      </c>
      <c r="E93" s="20">
        <v>895989</v>
      </c>
      <c r="F93" s="4">
        <f t="shared" si="56"/>
        <v>1030388</v>
      </c>
      <c r="G93" s="10">
        <f t="shared" si="57"/>
        <v>27.100970462328458</v>
      </c>
      <c r="H93" s="13">
        <f t="shared" si="58"/>
        <v>5.9107896319146038E-4</v>
      </c>
      <c r="I93" s="10">
        <f t="shared" si="59"/>
        <v>609.04067072492251</v>
      </c>
      <c r="J93" s="10">
        <f t="shared" si="60"/>
        <v>47.30592880390364</v>
      </c>
      <c r="K93" s="13">
        <f t="shared" si="61"/>
        <v>1.0317541723861207E-3</v>
      </c>
      <c r="L93" s="10">
        <f t="shared" si="62"/>
        <v>1063.1071181765901</v>
      </c>
      <c r="M93" s="10">
        <f t="shared" si="63"/>
        <v>27.101330225654969</v>
      </c>
      <c r="N93" s="13">
        <f t="shared" si="64"/>
        <v>5.9108680971984662E-4</v>
      </c>
      <c r="O93" s="10">
        <f t="shared" si="65"/>
        <v>609.04875569361332</v>
      </c>
      <c r="P93" s="10">
        <f t="shared" si="66"/>
        <v>4.9260328866137293</v>
      </c>
      <c r="Q93" s="13">
        <f t="shared" si="67"/>
        <v>1.0743801279419257E-4</v>
      </c>
      <c r="R93" s="10">
        <f t="shared" si="68"/>
        <v>110.7028391269825</v>
      </c>
      <c r="S93" s="10">
        <f t="shared" si="69"/>
        <v>37.533550325009216</v>
      </c>
      <c r="T93" s="13">
        <f t="shared" si="70"/>
        <v>8.1861614667413777E-4</v>
      </c>
      <c r="U93" s="10">
        <f t="shared" si="71"/>
        <v>843.49225413927149</v>
      </c>
      <c r="V93" s="10">
        <f t="shared" si="72"/>
        <v>25.482097637361015</v>
      </c>
      <c r="W93" s="13">
        <f t="shared" si="73"/>
        <v>5.5577094083666338E-4</v>
      </c>
      <c r="X93" s="10">
        <f t="shared" si="74"/>
        <v>572.65970818680796</v>
      </c>
      <c r="Y93" s="10">
        <f t="shared" si="75"/>
        <v>6.8470504598695578</v>
      </c>
      <c r="Z93" s="13">
        <f t="shared" si="76"/>
        <v>1.4933588789246583E-4</v>
      </c>
      <c r="AA93" s="10">
        <f t="shared" si="77"/>
        <v>153.87390685374208</v>
      </c>
      <c r="AB93" s="10">
        <f t="shared" si="80"/>
        <v>4.9260328866137293</v>
      </c>
      <c r="AC93" s="4" t="str">
        <f t="shared" si="78"/>
        <v>LA</v>
      </c>
      <c r="AD93" s="18">
        <f t="shared" si="79"/>
        <v>110.7028391269825</v>
      </c>
      <c r="AE93" s="14">
        <v>0</v>
      </c>
      <c r="AF93" s="14">
        <v>0</v>
      </c>
      <c r="AG93" s="14">
        <v>1</v>
      </c>
      <c r="AH93" s="14">
        <v>0</v>
      </c>
      <c r="AI93" s="14">
        <v>0</v>
      </c>
      <c r="AJ93" s="14">
        <v>0</v>
      </c>
      <c r="AK93" s="14">
        <v>0</v>
      </c>
      <c r="AL93" s="57">
        <f t="shared" si="81"/>
        <v>1</v>
      </c>
      <c r="AM93" s="12">
        <f t="shared" si="82"/>
        <v>0</v>
      </c>
      <c r="AN93" s="12">
        <f t="shared" si="83"/>
        <v>0</v>
      </c>
      <c r="AO93" s="12">
        <f t="shared" si="84"/>
        <v>1030388</v>
      </c>
      <c r="AP93" s="12">
        <f t="shared" si="85"/>
        <v>0</v>
      </c>
      <c r="AQ93" s="12">
        <f t="shared" si="86"/>
        <v>0</v>
      </c>
      <c r="AR93" s="12">
        <f t="shared" si="87"/>
        <v>0</v>
      </c>
      <c r="AS93" s="12">
        <f t="shared" si="88"/>
        <v>0</v>
      </c>
      <c r="AT93" s="12">
        <f t="shared" si="89"/>
        <v>0</v>
      </c>
      <c r="AU93" s="12">
        <f t="shared" si="90"/>
        <v>0</v>
      </c>
      <c r="AV93" s="12">
        <f t="shared" si="91"/>
        <v>609.04875569361332</v>
      </c>
      <c r="AW93" s="12">
        <f t="shared" si="92"/>
        <v>0</v>
      </c>
      <c r="AX93" s="12">
        <f t="shared" si="93"/>
        <v>0</v>
      </c>
      <c r="AY93" s="12">
        <f t="shared" si="94"/>
        <v>0</v>
      </c>
      <c r="AZ93" s="12">
        <f t="shared" si="95"/>
        <v>0</v>
      </c>
    </row>
    <row r="94" spans="1:52" x14ac:dyDescent="0.2">
      <c r="A94" s="19">
        <v>105</v>
      </c>
      <c r="B94" s="9">
        <v>37.94</v>
      </c>
      <c r="C94" s="9">
        <v>122.37</v>
      </c>
      <c r="D94" s="20">
        <v>47619</v>
      </c>
      <c r="E94" s="20">
        <v>515324</v>
      </c>
      <c r="F94" s="4">
        <f t="shared" si="56"/>
        <v>592623</v>
      </c>
      <c r="G94" s="10">
        <f t="shared" si="57"/>
        <v>28.249950442434407</v>
      </c>
      <c r="H94" s="13">
        <f t="shared" si="58"/>
        <v>5.9324955254067512E-4</v>
      </c>
      <c r="I94" s="10">
        <f t="shared" si="59"/>
        <v>351.57332957531253</v>
      </c>
      <c r="J94" s="10">
        <f t="shared" si="60"/>
        <v>48.451553122681219</v>
      </c>
      <c r="K94" s="13">
        <f t="shared" si="61"/>
        <v>1.0174836330599387E-3</v>
      </c>
      <c r="L94" s="10">
        <f t="shared" si="62"/>
        <v>602.98420307488004</v>
      </c>
      <c r="M94" s="10">
        <f t="shared" si="63"/>
        <v>28.211919466778575</v>
      </c>
      <c r="N94" s="13">
        <f t="shared" si="64"/>
        <v>5.9245090125325129E-4</v>
      </c>
      <c r="O94" s="10">
        <f t="shared" si="65"/>
        <v>351.10003045340557</v>
      </c>
      <c r="P94" s="10">
        <f t="shared" si="66"/>
        <v>5.7214770820130036</v>
      </c>
      <c r="Q94" s="13">
        <f t="shared" si="67"/>
        <v>1.2015113887341195E-4</v>
      </c>
      <c r="R94" s="10">
        <f t="shared" si="68"/>
        <v>71.204328372578004</v>
      </c>
      <c r="S94" s="10">
        <f t="shared" si="69"/>
        <v>38.663658647365487</v>
      </c>
      <c r="T94" s="13">
        <f t="shared" si="70"/>
        <v>8.1193764353231879E-4</v>
      </c>
      <c r="U94" s="10">
        <f t="shared" si="71"/>
        <v>481.17292212305335</v>
      </c>
      <c r="V94" s="10">
        <f t="shared" si="72"/>
        <v>26.621382383339903</v>
      </c>
      <c r="W94" s="13">
        <f t="shared" si="73"/>
        <v>5.5904958909972706E-4</v>
      </c>
      <c r="X94" s="10">
        <f t="shared" si="74"/>
        <v>331.30564464104754</v>
      </c>
      <c r="Y94" s="10">
        <f t="shared" si="75"/>
        <v>7.9047454101950683</v>
      </c>
      <c r="Z94" s="13">
        <f t="shared" si="76"/>
        <v>1.6599981961391605E-4</v>
      </c>
      <c r="AA94" s="10">
        <f t="shared" si="77"/>
        <v>98.375311099057768</v>
      </c>
      <c r="AB94" s="10">
        <f t="shared" si="80"/>
        <v>5.7214770820130036</v>
      </c>
      <c r="AC94" s="4" t="str">
        <f t="shared" si="78"/>
        <v>LA</v>
      </c>
      <c r="AD94" s="18">
        <f t="shared" si="79"/>
        <v>71.204328372578004</v>
      </c>
      <c r="AE94" s="14">
        <v>0</v>
      </c>
      <c r="AF94" s="14">
        <v>0.95341220000000004</v>
      </c>
      <c r="AG94" s="14">
        <v>4.6587797E-2</v>
      </c>
      <c r="AH94" s="14">
        <v>0</v>
      </c>
      <c r="AI94" s="14">
        <v>0</v>
      </c>
      <c r="AJ94" s="14">
        <v>0</v>
      </c>
      <c r="AK94" s="14">
        <v>0</v>
      </c>
      <c r="AL94" s="57">
        <f t="shared" si="81"/>
        <v>0</v>
      </c>
      <c r="AM94" s="12">
        <f t="shared" si="82"/>
        <v>0</v>
      </c>
      <c r="AN94" s="12">
        <f t="shared" si="83"/>
        <v>565013.99820060004</v>
      </c>
      <c r="AO94" s="12">
        <f t="shared" si="84"/>
        <v>27609.000021530999</v>
      </c>
      <c r="AP94" s="12">
        <f t="shared" si="85"/>
        <v>0</v>
      </c>
      <c r="AQ94" s="12">
        <f t="shared" si="86"/>
        <v>0</v>
      </c>
      <c r="AR94" s="12">
        <f t="shared" si="87"/>
        <v>0</v>
      </c>
      <c r="AS94" s="12">
        <f t="shared" si="88"/>
        <v>0</v>
      </c>
      <c r="AT94" s="12">
        <f t="shared" si="89"/>
        <v>0</v>
      </c>
      <c r="AU94" s="12">
        <f t="shared" si="90"/>
        <v>574.89249561886822</v>
      </c>
      <c r="AV94" s="12">
        <f t="shared" si="91"/>
        <v>16.356976945457077</v>
      </c>
      <c r="AW94" s="12">
        <f t="shared" si="92"/>
        <v>0</v>
      </c>
      <c r="AX94" s="12">
        <f t="shared" si="93"/>
        <v>0</v>
      </c>
      <c r="AY94" s="12">
        <f t="shared" si="94"/>
        <v>0</v>
      </c>
      <c r="AZ94" s="12">
        <f t="shared" si="95"/>
        <v>0</v>
      </c>
    </row>
    <row r="95" spans="1:52" x14ac:dyDescent="0.2">
      <c r="A95" s="19">
        <v>106</v>
      </c>
      <c r="B95" s="9">
        <v>37.950000000000003</v>
      </c>
      <c r="C95" s="9">
        <v>122.02</v>
      </c>
      <c r="D95" s="20">
        <v>37149</v>
      </c>
      <c r="E95" s="20">
        <v>136153</v>
      </c>
      <c r="F95" s="4">
        <f t="shared" si="56"/>
        <v>156576</v>
      </c>
      <c r="G95" s="10">
        <f t="shared" si="57"/>
        <v>27.902223925701684</v>
      </c>
      <c r="H95" s="13">
        <f t="shared" si="58"/>
        <v>7.5108950242810534E-4</v>
      </c>
      <c r="I95" s="10">
        <f t="shared" si="59"/>
        <v>117.60258993218302</v>
      </c>
      <c r="J95" s="10">
        <f t="shared" si="60"/>
        <v>48.101563384156236</v>
      </c>
      <c r="K95" s="13">
        <f t="shared" si="61"/>
        <v>1.2948279464899792E-3</v>
      </c>
      <c r="L95" s="10">
        <f t="shared" si="62"/>
        <v>202.73898054961498</v>
      </c>
      <c r="M95" s="10">
        <f t="shared" si="63"/>
        <v>27.880075322710294</v>
      </c>
      <c r="N95" s="13">
        <f t="shared" si="64"/>
        <v>7.5049329248998067E-4</v>
      </c>
      <c r="O95" s="10">
        <f t="shared" si="65"/>
        <v>117.50923776491122</v>
      </c>
      <c r="P95" s="10">
        <f t="shared" si="66"/>
        <v>5.4820890178836024</v>
      </c>
      <c r="Q95" s="13">
        <f t="shared" si="67"/>
        <v>1.4757029847058069E-4</v>
      </c>
      <c r="R95" s="10">
        <f t="shared" si="68"/>
        <v>23.105967053329643</v>
      </c>
      <c r="S95" s="10">
        <f t="shared" si="69"/>
        <v>38.324494778144164</v>
      </c>
      <c r="T95" s="13">
        <f t="shared" si="70"/>
        <v>1.0316427031183655E-3</v>
      </c>
      <c r="U95" s="10">
        <f t="shared" si="71"/>
        <v>161.53048788346121</v>
      </c>
      <c r="V95" s="10">
        <f t="shared" si="72"/>
        <v>26.272224877234887</v>
      </c>
      <c r="W95" s="13">
        <f t="shared" si="73"/>
        <v>7.0721216929755539E-4</v>
      </c>
      <c r="X95" s="10">
        <f t="shared" si="74"/>
        <v>110.73245261993404</v>
      </c>
      <c r="Y95" s="10">
        <f t="shared" si="75"/>
        <v>7.5891765034158949</v>
      </c>
      <c r="Z95" s="13">
        <f t="shared" si="76"/>
        <v>2.0429019632872743E-4</v>
      </c>
      <c r="AA95" s="10">
        <f t="shared" si="77"/>
        <v>31.986941780366827</v>
      </c>
      <c r="AB95" s="10">
        <f t="shared" si="80"/>
        <v>5.4820890178836024</v>
      </c>
      <c r="AC95" s="4" t="str">
        <f t="shared" si="78"/>
        <v>LA</v>
      </c>
      <c r="AD95" s="18">
        <f t="shared" si="79"/>
        <v>23.105967053329643</v>
      </c>
      <c r="AE95" s="14">
        <v>0</v>
      </c>
      <c r="AF95" s="14">
        <v>0</v>
      </c>
      <c r="AG95" s="14">
        <v>0</v>
      </c>
      <c r="AH95" s="14">
        <v>1</v>
      </c>
      <c r="AI95" s="14">
        <v>0</v>
      </c>
      <c r="AJ95" s="14">
        <v>0</v>
      </c>
      <c r="AK95" s="14">
        <v>0</v>
      </c>
      <c r="AL95" s="57">
        <f t="shared" si="81"/>
        <v>1</v>
      </c>
      <c r="AM95" s="12">
        <f t="shared" si="82"/>
        <v>0</v>
      </c>
      <c r="AN95" s="12">
        <f t="shared" si="83"/>
        <v>0</v>
      </c>
      <c r="AO95" s="12">
        <f t="shared" si="84"/>
        <v>0</v>
      </c>
      <c r="AP95" s="12">
        <f t="shared" si="85"/>
        <v>156576</v>
      </c>
      <c r="AQ95" s="12">
        <f t="shared" si="86"/>
        <v>0</v>
      </c>
      <c r="AR95" s="12">
        <f t="shared" si="87"/>
        <v>0</v>
      </c>
      <c r="AS95" s="12">
        <f t="shared" si="88"/>
        <v>0</v>
      </c>
      <c r="AT95" s="12">
        <f t="shared" si="89"/>
        <v>0</v>
      </c>
      <c r="AU95" s="12">
        <f t="shared" si="90"/>
        <v>0</v>
      </c>
      <c r="AV95" s="12">
        <f t="shared" si="91"/>
        <v>0</v>
      </c>
      <c r="AW95" s="12">
        <f t="shared" si="92"/>
        <v>23.105967053329643</v>
      </c>
      <c r="AX95" s="12">
        <f t="shared" si="93"/>
        <v>0</v>
      </c>
      <c r="AY95" s="12">
        <f t="shared" si="94"/>
        <v>0</v>
      </c>
      <c r="AZ95" s="12">
        <f t="shared" si="95"/>
        <v>0</v>
      </c>
    </row>
    <row r="96" spans="1:52" x14ac:dyDescent="0.2">
      <c r="A96" s="19">
        <v>107</v>
      </c>
      <c r="B96" s="9">
        <v>37.97</v>
      </c>
      <c r="C96" s="9">
        <v>87.57</v>
      </c>
      <c r="D96" s="20">
        <v>35654</v>
      </c>
      <c r="E96" s="20">
        <v>113237</v>
      </c>
      <c r="F96" s="4">
        <f t="shared" si="56"/>
        <v>130223</v>
      </c>
      <c r="G96" s="10">
        <f t="shared" si="57"/>
        <v>7.1208145601469024</v>
      </c>
      <c r="H96" s="13">
        <f t="shared" si="58"/>
        <v>1.9971993493428234E-4</v>
      </c>
      <c r="I96" s="10">
        <f t="shared" si="59"/>
        <v>26.008129086947051</v>
      </c>
      <c r="J96" s="10">
        <f t="shared" si="60"/>
        <v>13.851833813614709</v>
      </c>
      <c r="K96" s="13">
        <f t="shared" si="61"/>
        <v>3.8850714684508634E-4</v>
      </c>
      <c r="L96" s="10">
        <f t="shared" si="62"/>
        <v>50.59256618360768</v>
      </c>
      <c r="M96" s="10">
        <f t="shared" si="63"/>
        <v>11.3244911585466</v>
      </c>
      <c r="N96" s="13">
        <f t="shared" si="64"/>
        <v>3.1762189820347224E-4</v>
      </c>
      <c r="O96" s="10">
        <f t="shared" si="65"/>
        <v>41.361676449750767</v>
      </c>
      <c r="P96" s="10">
        <f t="shared" si="66"/>
        <v>30.939657399525295</v>
      </c>
      <c r="Q96" s="13">
        <f t="shared" si="67"/>
        <v>8.6777521174413231E-4</v>
      </c>
      <c r="R96" s="10">
        <f t="shared" si="68"/>
        <v>113.00429139895614</v>
      </c>
      <c r="S96" s="10">
        <f t="shared" si="69"/>
        <v>9.0064865513695143</v>
      </c>
      <c r="T96" s="13">
        <f t="shared" si="70"/>
        <v>2.5260802578587293E-4</v>
      </c>
      <c r="U96" s="10">
        <f t="shared" si="71"/>
        <v>32.89537494191373</v>
      </c>
      <c r="V96" s="10">
        <f t="shared" si="72"/>
        <v>8.7502285684432337</v>
      </c>
      <c r="W96" s="13">
        <f t="shared" si="73"/>
        <v>2.4542067000738301E-4</v>
      </c>
      <c r="X96" s="10">
        <f t="shared" si="74"/>
        <v>31.959415910371437</v>
      </c>
      <c r="Y96" s="10">
        <f t="shared" si="75"/>
        <v>27.732920870330275</v>
      </c>
      <c r="Z96" s="13">
        <f t="shared" si="76"/>
        <v>7.7783476946009637E-4</v>
      </c>
      <c r="AA96" s="10">
        <f t="shared" si="77"/>
        <v>101.29197718340212</v>
      </c>
      <c r="AB96" s="10">
        <f t="shared" si="80"/>
        <v>7.1208145601469024</v>
      </c>
      <c r="AC96" s="4" t="str">
        <f t="shared" si="78"/>
        <v>DT</v>
      </c>
      <c r="AD96" s="18">
        <f t="shared" si="79"/>
        <v>26.008129086947051</v>
      </c>
      <c r="AE96" s="14">
        <v>0</v>
      </c>
      <c r="AF96" s="14">
        <v>1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57">
        <f t="shared" si="81"/>
        <v>1</v>
      </c>
      <c r="AM96" s="12">
        <f t="shared" si="82"/>
        <v>0</v>
      </c>
      <c r="AN96" s="12">
        <f t="shared" si="83"/>
        <v>130223</v>
      </c>
      <c r="AO96" s="12">
        <f t="shared" si="84"/>
        <v>0</v>
      </c>
      <c r="AP96" s="12">
        <f t="shared" si="85"/>
        <v>0</v>
      </c>
      <c r="AQ96" s="12">
        <f t="shared" si="86"/>
        <v>0</v>
      </c>
      <c r="AR96" s="12">
        <f t="shared" si="87"/>
        <v>0</v>
      </c>
      <c r="AS96" s="12">
        <f t="shared" si="88"/>
        <v>0</v>
      </c>
      <c r="AT96" s="12">
        <f t="shared" si="89"/>
        <v>0</v>
      </c>
      <c r="AU96" s="12">
        <f t="shared" si="90"/>
        <v>50.59256618360768</v>
      </c>
      <c r="AV96" s="12">
        <f t="shared" si="91"/>
        <v>0</v>
      </c>
      <c r="AW96" s="12">
        <f t="shared" si="92"/>
        <v>0</v>
      </c>
      <c r="AX96" s="12">
        <f t="shared" si="93"/>
        <v>0</v>
      </c>
      <c r="AY96" s="12">
        <f t="shared" si="94"/>
        <v>0</v>
      </c>
      <c r="AZ96" s="12">
        <f t="shared" si="95"/>
        <v>0</v>
      </c>
    </row>
    <row r="97" spans="1:52" x14ac:dyDescent="0.2">
      <c r="A97" s="19">
        <v>108</v>
      </c>
      <c r="B97" s="9">
        <v>37.99</v>
      </c>
      <c r="C97" s="9">
        <v>121.8</v>
      </c>
      <c r="D97" s="20">
        <v>28024</v>
      </c>
      <c r="E97" s="20">
        <v>39530</v>
      </c>
      <c r="F97" s="4">
        <f t="shared" si="56"/>
        <v>45460</v>
      </c>
      <c r="G97" s="10">
        <f t="shared" si="57"/>
        <v>27.686756762033351</v>
      </c>
      <c r="H97" s="13">
        <f t="shared" si="58"/>
        <v>9.8796591357526941E-4</v>
      </c>
      <c r="I97" s="10">
        <f t="shared" si="59"/>
        <v>44.912930431131748</v>
      </c>
      <c r="J97" s="10">
        <f t="shared" si="60"/>
        <v>47.879615704389273</v>
      </c>
      <c r="K97" s="13">
        <f t="shared" si="61"/>
        <v>1.7085218278757234E-3</v>
      </c>
      <c r="L97" s="10">
        <f t="shared" si="62"/>
        <v>77.669402295230384</v>
      </c>
      <c r="M97" s="10">
        <f t="shared" si="63"/>
        <v>27.681723212256848</v>
      </c>
      <c r="N97" s="13">
        <f t="shared" si="64"/>
        <v>9.8778629789669022E-4</v>
      </c>
      <c r="O97" s="10">
        <f t="shared" si="65"/>
        <v>44.904765102383536</v>
      </c>
      <c r="P97" s="10">
        <f t="shared" si="66"/>
        <v>5.363105443677199</v>
      </c>
      <c r="Q97" s="13">
        <f t="shared" si="67"/>
        <v>1.9137544403644016E-4</v>
      </c>
      <c r="R97" s="10">
        <f t="shared" si="68"/>
        <v>8.6999276858965704</v>
      </c>
      <c r="S97" s="10">
        <f t="shared" si="69"/>
        <v>38.118946732563316</v>
      </c>
      <c r="T97" s="13">
        <f t="shared" si="70"/>
        <v>1.3602250475507891E-3</v>
      </c>
      <c r="U97" s="10">
        <f t="shared" si="71"/>
        <v>61.835830661658875</v>
      </c>
      <c r="V97" s="10">
        <f t="shared" si="72"/>
        <v>26.049264864867105</v>
      </c>
      <c r="W97" s="13">
        <f t="shared" si="73"/>
        <v>9.295341444785579E-4</v>
      </c>
      <c r="X97" s="10">
        <f t="shared" si="74"/>
        <v>42.256622207995242</v>
      </c>
      <c r="Y97" s="10">
        <f t="shared" si="75"/>
        <v>7.4069156873829689</v>
      </c>
      <c r="Z97" s="13">
        <f t="shared" si="76"/>
        <v>2.6430615498797348E-4</v>
      </c>
      <c r="AA97" s="10">
        <f t="shared" si="77"/>
        <v>12.015357805753274</v>
      </c>
      <c r="AB97" s="10">
        <f t="shared" si="80"/>
        <v>5.363105443677199</v>
      </c>
      <c r="AC97" s="4" t="str">
        <f t="shared" si="78"/>
        <v>LA</v>
      </c>
      <c r="AD97" s="18">
        <f t="shared" si="79"/>
        <v>8.6999276858965704</v>
      </c>
      <c r="AE97" s="14">
        <v>0</v>
      </c>
      <c r="AF97" s="14">
        <v>0</v>
      </c>
      <c r="AG97" s="14">
        <v>0</v>
      </c>
      <c r="AH97" s="14">
        <v>1</v>
      </c>
      <c r="AI97" s="14">
        <v>0</v>
      </c>
      <c r="AJ97" s="14">
        <v>0</v>
      </c>
      <c r="AK97" s="14">
        <v>0</v>
      </c>
      <c r="AL97" s="57">
        <f t="shared" si="81"/>
        <v>1</v>
      </c>
      <c r="AM97" s="12">
        <f t="shared" si="82"/>
        <v>0</v>
      </c>
      <c r="AN97" s="12">
        <f t="shared" si="83"/>
        <v>0</v>
      </c>
      <c r="AO97" s="12">
        <f t="shared" si="84"/>
        <v>0</v>
      </c>
      <c r="AP97" s="12">
        <f t="shared" si="85"/>
        <v>45460</v>
      </c>
      <c r="AQ97" s="12">
        <f t="shared" si="86"/>
        <v>0</v>
      </c>
      <c r="AR97" s="12">
        <f t="shared" si="87"/>
        <v>0</v>
      </c>
      <c r="AS97" s="12">
        <f t="shared" si="88"/>
        <v>0</v>
      </c>
      <c r="AT97" s="12">
        <f t="shared" si="89"/>
        <v>0</v>
      </c>
      <c r="AU97" s="12">
        <f t="shared" si="90"/>
        <v>0</v>
      </c>
      <c r="AV97" s="12">
        <f t="shared" si="91"/>
        <v>0</v>
      </c>
      <c r="AW97" s="12">
        <f t="shared" si="92"/>
        <v>8.6999276858965704</v>
      </c>
      <c r="AX97" s="12">
        <f t="shared" si="93"/>
        <v>0</v>
      </c>
      <c r="AY97" s="12">
        <f t="shared" si="94"/>
        <v>0</v>
      </c>
      <c r="AZ97" s="12">
        <f t="shared" si="95"/>
        <v>0</v>
      </c>
    </row>
    <row r="98" spans="1:52" x14ac:dyDescent="0.2">
      <c r="A98" s="19">
        <v>109</v>
      </c>
      <c r="B98" s="9">
        <v>38.01</v>
      </c>
      <c r="C98" s="9">
        <v>84.48</v>
      </c>
      <c r="D98" s="20">
        <v>43947</v>
      </c>
      <c r="E98" s="20">
        <v>308972</v>
      </c>
      <c r="F98" s="4">
        <f t="shared" si="56"/>
        <v>355318</v>
      </c>
      <c r="G98" s="10">
        <f t="shared" si="57"/>
        <v>10.080481139310761</v>
      </c>
      <c r="H98" s="13">
        <f t="shared" si="58"/>
        <v>2.2937814047172187E-4</v>
      </c>
      <c r="I98" s="10">
        <f t="shared" si="59"/>
        <v>81.502182116131266</v>
      </c>
      <c r="J98" s="10">
        <f t="shared" si="60"/>
        <v>10.832266614148679</v>
      </c>
      <c r="K98" s="13">
        <f t="shared" si="61"/>
        <v>2.4648477971530886E-4</v>
      </c>
      <c r="L98" s="10">
        <f t="shared" si="62"/>
        <v>87.580478958884115</v>
      </c>
      <c r="M98" s="10">
        <f t="shared" si="63"/>
        <v>13.662159419359735</v>
      </c>
      <c r="N98" s="13">
        <f t="shared" si="64"/>
        <v>3.108780899574427E-4</v>
      </c>
      <c r="O98" s="10">
        <f t="shared" si="65"/>
        <v>110.46058116749863</v>
      </c>
      <c r="P98" s="10">
        <f t="shared" si="66"/>
        <v>34.010799755371821</v>
      </c>
      <c r="Q98" s="13">
        <f t="shared" si="67"/>
        <v>7.7390492537310449E-4</v>
      </c>
      <c r="R98" s="10">
        <f t="shared" si="68"/>
        <v>274.98235027372073</v>
      </c>
      <c r="S98" s="10">
        <f t="shared" si="69"/>
        <v>8.5616879176947336</v>
      </c>
      <c r="T98" s="13">
        <f t="shared" si="70"/>
        <v>1.9481848403064448E-4</v>
      </c>
      <c r="U98" s="10">
        <f t="shared" si="71"/>
        <v>69.222514108800539</v>
      </c>
      <c r="V98" s="10">
        <f t="shared" si="72"/>
        <v>11.718233655291225</v>
      </c>
      <c r="W98" s="13">
        <f t="shared" si="73"/>
        <v>2.666446778003328E-4</v>
      </c>
      <c r="X98" s="10">
        <f t="shared" si="74"/>
        <v>94.743653626658656</v>
      </c>
      <c r="Y98" s="10">
        <f t="shared" si="75"/>
        <v>30.808732528294637</v>
      </c>
      <c r="Z98" s="13">
        <f t="shared" si="76"/>
        <v>7.0104290459632366E-4</v>
      </c>
      <c r="AA98" s="10">
        <f t="shared" si="77"/>
        <v>249.09316277535652</v>
      </c>
      <c r="AB98" s="10">
        <f t="shared" si="80"/>
        <v>8.5616879176947336</v>
      </c>
      <c r="AC98" s="4" t="str">
        <f t="shared" si="78"/>
        <v>OG</v>
      </c>
      <c r="AD98" s="18">
        <f t="shared" si="79"/>
        <v>69.222514108800539</v>
      </c>
      <c r="AE98" s="14">
        <v>0</v>
      </c>
      <c r="AF98" s="14">
        <v>1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57">
        <f t="shared" si="81"/>
        <v>1</v>
      </c>
      <c r="AM98" s="12">
        <f t="shared" si="82"/>
        <v>0</v>
      </c>
      <c r="AN98" s="12">
        <f t="shared" si="83"/>
        <v>355318</v>
      </c>
      <c r="AO98" s="12">
        <f t="shared" si="84"/>
        <v>0</v>
      </c>
      <c r="AP98" s="12">
        <f t="shared" si="85"/>
        <v>0</v>
      </c>
      <c r="AQ98" s="12">
        <f t="shared" si="86"/>
        <v>0</v>
      </c>
      <c r="AR98" s="12">
        <f t="shared" si="87"/>
        <v>0</v>
      </c>
      <c r="AS98" s="12">
        <f t="shared" si="88"/>
        <v>0</v>
      </c>
      <c r="AT98" s="12">
        <f t="shared" si="89"/>
        <v>0</v>
      </c>
      <c r="AU98" s="12">
        <f t="shared" si="90"/>
        <v>87.580478958884115</v>
      </c>
      <c r="AV98" s="12">
        <f t="shared" si="91"/>
        <v>0</v>
      </c>
      <c r="AW98" s="12">
        <f t="shared" si="92"/>
        <v>0</v>
      </c>
      <c r="AX98" s="12">
        <f t="shared" si="93"/>
        <v>0</v>
      </c>
      <c r="AY98" s="12">
        <f t="shared" si="94"/>
        <v>0</v>
      </c>
      <c r="AZ98" s="12">
        <f t="shared" si="95"/>
        <v>0</v>
      </c>
    </row>
    <row r="99" spans="1:52" x14ac:dyDescent="0.2">
      <c r="A99" s="19">
        <v>110</v>
      </c>
      <c r="B99" s="9">
        <v>38.15</v>
      </c>
      <c r="C99" s="9">
        <v>122.25</v>
      </c>
      <c r="D99" s="20">
        <v>38894</v>
      </c>
      <c r="E99" s="20">
        <v>176937</v>
      </c>
      <c r="F99" s="4">
        <f t="shared" si="56"/>
        <v>203478</v>
      </c>
      <c r="G99" s="10">
        <f t="shared" si="57"/>
        <v>28.149785079108504</v>
      </c>
      <c r="H99" s="13">
        <f t="shared" si="58"/>
        <v>7.2375649403785944E-4</v>
      </c>
      <c r="I99" s="10">
        <f t="shared" si="59"/>
        <v>147.26852389383555</v>
      </c>
      <c r="J99" s="10">
        <f t="shared" si="60"/>
        <v>48.320001034768204</v>
      </c>
      <c r="K99" s="13">
        <f t="shared" si="61"/>
        <v>1.2423510319012753E-3</v>
      </c>
      <c r="L99" s="10">
        <f t="shared" si="62"/>
        <v>252.7911032692077</v>
      </c>
      <c r="M99" s="10">
        <f t="shared" si="63"/>
        <v>28.158950619652</v>
      </c>
      <c r="N99" s="13">
        <f t="shared" si="64"/>
        <v>7.2399214839440529E-4</v>
      </c>
      <c r="O99" s="10">
        <f t="shared" si="65"/>
        <v>147.31647437099679</v>
      </c>
      <c r="P99" s="10">
        <f t="shared" si="66"/>
        <v>5.7855336832482438</v>
      </c>
      <c r="Q99" s="13">
        <f t="shared" si="67"/>
        <v>1.4875131596771336E-4</v>
      </c>
      <c r="R99" s="10">
        <f t="shared" si="68"/>
        <v>30.267620270478378</v>
      </c>
      <c r="S99" s="10">
        <f t="shared" si="69"/>
        <v>38.59339321697432</v>
      </c>
      <c r="T99" s="13">
        <f t="shared" si="70"/>
        <v>9.9227112708835099E-4</v>
      </c>
      <c r="U99" s="10">
        <f t="shared" si="71"/>
        <v>201.90534439768348</v>
      </c>
      <c r="V99" s="10">
        <f t="shared" si="72"/>
        <v>26.481134794415439</v>
      </c>
      <c r="W99" s="13">
        <f t="shared" si="73"/>
        <v>6.8085398247584301E-4</v>
      </c>
      <c r="X99" s="10">
        <f t="shared" si="74"/>
        <v>138.5388066462196</v>
      </c>
      <c r="Y99" s="10">
        <f t="shared" si="75"/>
        <v>7.882036538864809</v>
      </c>
      <c r="Z99" s="13">
        <f t="shared" si="76"/>
        <v>2.0265430500500872E-4</v>
      </c>
      <c r="AA99" s="10">
        <f t="shared" si="77"/>
        <v>41.235692673809162</v>
      </c>
      <c r="AB99" s="10">
        <f t="shared" si="80"/>
        <v>5.7855336832482438</v>
      </c>
      <c r="AC99" s="4" t="str">
        <f t="shared" si="78"/>
        <v>LA</v>
      </c>
      <c r="AD99" s="18">
        <f t="shared" si="79"/>
        <v>30.267620270478378</v>
      </c>
      <c r="AE99" s="14">
        <v>0</v>
      </c>
      <c r="AF99" s="14">
        <v>0</v>
      </c>
      <c r="AG99" s="14">
        <v>0</v>
      </c>
      <c r="AH99" s="14">
        <v>1</v>
      </c>
      <c r="AI99" s="14">
        <v>0</v>
      </c>
      <c r="AJ99" s="14">
        <v>0</v>
      </c>
      <c r="AK99" s="14">
        <v>0</v>
      </c>
      <c r="AL99" s="57">
        <f t="shared" si="81"/>
        <v>1</v>
      </c>
      <c r="AM99" s="12">
        <f t="shared" si="82"/>
        <v>0</v>
      </c>
      <c r="AN99" s="12">
        <f t="shared" si="83"/>
        <v>0</v>
      </c>
      <c r="AO99" s="12">
        <f t="shared" si="84"/>
        <v>0</v>
      </c>
      <c r="AP99" s="12">
        <f t="shared" si="85"/>
        <v>203478</v>
      </c>
      <c r="AQ99" s="12">
        <f t="shared" si="86"/>
        <v>0</v>
      </c>
      <c r="AR99" s="12">
        <f t="shared" si="87"/>
        <v>0</v>
      </c>
      <c r="AS99" s="12">
        <f t="shared" si="88"/>
        <v>0</v>
      </c>
      <c r="AT99" s="12">
        <f t="shared" si="89"/>
        <v>0</v>
      </c>
      <c r="AU99" s="12">
        <f t="shared" si="90"/>
        <v>0</v>
      </c>
      <c r="AV99" s="12">
        <f t="shared" si="91"/>
        <v>0</v>
      </c>
      <c r="AW99" s="12">
        <f t="shared" si="92"/>
        <v>30.267620270478378</v>
      </c>
      <c r="AX99" s="12">
        <f t="shared" si="93"/>
        <v>0</v>
      </c>
      <c r="AY99" s="12">
        <f t="shared" si="94"/>
        <v>0</v>
      </c>
      <c r="AZ99" s="12">
        <f t="shared" si="95"/>
        <v>0</v>
      </c>
    </row>
    <row r="100" spans="1:52" x14ac:dyDescent="0.2">
      <c r="A100" s="19">
        <v>111</v>
      </c>
      <c r="B100" s="9">
        <v>38.24</v>
      </c>
      <c r="C100" s="9">
        <v>85.76</v>
      </c>
      <c r="D100" s="20">
        <v>40739</v>
      </c>
      <c r="E100" s="20">
        <v>265452</v>
      </c>
      <c r="F100" s="4">
        <f t="shared" si="56"/>
        <v>305270</v>
      </c>
      <c r="G100" s="10">
        <f t="shared" si="57"/>
        <v>8.9176790702514062</v>
      </c>
      <c r="H100" s="13">
        <f t="shared" si="58"/>
        <v>2.1889783917748118E-4</v>
      </c>
      <c r="I100" s="10">
        <f t="shared" si="59"/>
        <v>66.822943365709676</v>
      </c>
      <c r="J100" s="10">
        <f t="shared" si="60"/>
        <v>12.024878377763333</v>
      </c>
      <c r="K100" s="13">
        <f t="shared" si="61"/>
        <v>2.9516871739029756E-4</v>
      </c>
      <c r="L100" s="10">
        <f t="shared" si="62"/>
        <v>90.106154357736131</v>
      </c>
      <c r="M100" s="10">
        <f t="shared" si="63"/>
        <v>12.816493280144924</v>
      </c>
      <c r="N100" s="13">
        <f t="shared" si="64"/>
        <v>3.1460009524399038E-4</v>
      </c>
      <c r="O100" s="10">
        <f t="shared" si="65"/>
        <v>96.037971075132944</v>
      </c>
      <c r="P100" s="10">
        <f t="shared" si="66"/>
        <v>32.769391205818877</v>
      </c>
      <c r="Q100" s="13">
        <f t="shared" si="67"/>
        <v>8.0437397103068006E-4</v>
      </c>
      <c r="R100" s="10">
        <f t="shared" si="68"/>
        <v>245.55124213653571</v>
      </c>
      <c r="S100" s="10">
        <f t="shared" si="69"/>
        <v>8.8598081243331706</v>
      </c>
      <c r="T100" s="13">
        <f t="shared" si="70"/>
        <v>2.1747730980959697E-4</v>
      </c>
      <c r="U100" s="10">
        <f t="shared" si="71"/>
        <v>66.389298365575669</v>
      </c>
      <c r="V100" s="10">
        <f t="shared" si="72"/>
        <v>10.419716886748885</v>
      </c>
      <c r="W100" s="13">
        <f t="shared" si="73"/>
        <v>2.55767615472861E-4</v>
      </c>
      <c r="X100" s="10">
        <f t="shared" si="74"/>
        <v>78.078179975400275</v>
      </c>
      <c r="Y100" s="10">
        <f t="shared" si="75"/>
        <v>29.56200432988264</v>
      </c>
      <c r="Z100" s="13">
        <f t="shared" si="76"/>
        <v>7.2564383833384819E-4</v>
      </c>
      <c r="AA100" s="10">
        <f t="shared" si="77"/>
        <v>221.51729452817384</v>
      </c>
      <c r="AB100" s="10">
        <f t="shared" si="80"/>
        <v>8.8598081243331706</v>
      </c>
      <c r="AC100" s="4" t="str">
        <f t="shared" si="78"/>
        <v>OG</v>
      </c>
      <c r="AD100" s="18">
        <f t="shared" si="79"/>
        <v>66.389298365575669</v>
      </c>
      <c r="AE100" s="14">
        <v>0</v>
      </c>
      <c r="AF100" s="14">
        <v>1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57">
        <f t="shared" si="81"/>
        <v>1</v>
      </c>
      <c r="AM100" s="12">
        <f t="shared" si="82"/>
        <v>0</v>
      </c>
      <c r="AN100" s="12">
        <f t="shared" si="83"/>
        <v>305270</v>
      </c>
      <c r="AO100" s="12">
        <f t="shared" si="84"/>
        <v>0</v>
      </c>
      <c r="AP100" s="12">
        <f t="shared" si="85"/>
        <v>0</v>
      </c>
      <c r="AQ100" s="12">
        <f t="shared" si="86"/>
        <v>0</v>
      </c>
      <c r="AR100" s="12">
        <f t="shared" si="87"/>
        <v>0</v>
      </c>
      <c r="AS100" s="12">
        <f t="shared" si="88"/>
        <v>0</v>
      </c>
      <c r="AT100" s="12">
        <f t="shared" si="89"/>
        <v>0</v>
      </c>
      <c r="AU100" s="12">
        <f t="shared" si="90"/>
        <v>90.106154357736131</v>
      </c>
      <c r="AV100" s="12">
        <f t="shared" si="91"/>
        <v>0</v>
      </c>
      <c r="AW100" s="12">
        <f t="shared" si="92"/>
        <v>0</v>
      </c>
      <c r="AX100" s="12">
        <f t="shared" si="93"/>
        <v>0</v>
      </c>
      <c r="AY100" s="12">
        <f t="shared" si="94"/>
        <v>0</v>
      </c>
      <c r="AZ100" s="12">
        <f t="shared" si="95"/>
        <v>0</v>
      </c>
    </row>
    <row r="101" spans="1:52" x14ac:dyDescent="0.2">
      <c r="A101" s="19">
        <v>112</v>
      </c>
      <c r="B101" s="9">
        <v>38.270000000000003</v>
      </c>
      <c r="C101" s="9">
        <v>122.04</v>
      </c>
      <c r="D101" s="20">
        <v>50894</v>
      </c>
      <c r="E101" s="20">
        <v>1435046</v>
      </c>
      <c r="F101" s="4">
        <f t="shared" si="56"/>
        <v>1650303</v>
      </c>
      <c r="G101" s="10">
        <f t="shared" si="57"/>
        <v>27.952611684778226</v>
      </c>
      <c r="H101" s="13">
        <f t="shared" si="58"/>
        <v>5.4923196614096407E-4</v>
      </c>
      <c r="I101" s="10">
        <f t="shared" si="59"/>
        <v>906.39916141833146</v>
      </c>
      <c r="J101" s="10">
        <f t="shared" si="60"/>
        <v>48.103970730075915</v>
      </c>
      <c r="K101" s="13">
        <f t="shared" si="61"/>
        <v>9.4517960329461065E-4</v>
      </c>
      <c r="L101" s="10">
        <f t="shared" si="62"/>
        <v>1559.8327348559058</v>
      </c>
      <c r="M101" s="10">
        <f t="shared" si="63"/>
        <v>27.994803089144959</v>
      </c>
      <c r="N101" s="13">
        <f t="shared" si="64"/>
        <v>5.5006097161050343E-4</v>
      </c>
      <c r="O101" s="10">
        <f t="shared" si="65"/>
        <v>907.76727163172859</v>
      </c>
      <c r="P101" s="10">
        <f t="shared" si="66"/>
        <v>5.7318496142170448</v>
      </c>
      <c r="Q101" s="13">
        <f t="shared" si="67"/>
        <v>1.1262328789674706E-4</v>
      </c>
      <c r="R101" s="10">
        <f t="shared" si="68"/>
        <v>185.86254988586538</v>
      </c>
      <c r="S101" s="10">
        <f t="shared" si="69"/>
        <v>38.416201009469951</v>
      </c>
      <c r="T101" s="13">
        <f t="shared" si="70"/>
        <v>7.5482770089735428E-4</v>
      </c>
      <c r="U101" s="10">
        <f t="shared" si="71"/>
        <v>1245.6944192740063</v>
      </c>
      <c r="V101" s="10">
        <f t="shared" si="72"/>
        <v>26.260818722956834</v>
      </c>
      <c r="W101" s="13">
        <f t="shared" si="73"/>
        <v>5.1599046494590396E-4</v>
      </c>
      <c r="X101" s="10">
        <f t="shared" si="74"/>
        <v>851.54061227162015</v>
      </c>
      <c r="Y101" s="10">
        <f t="shared" si="75"/>
        <v>7.7457601305488444</v>
      </c>
      <c r="Z101" s="13">
        <f t="shared" si="76"/>
        <v>1.5219397434960595E-4</v>
      </c>
      <c r="AA101" s="10">
        <f t="shared" si="77"/>
        <v>251.16617245107776</v>
      </c>
      <c r="AB101" s="10">
        <f t="shared" si="80"/>
        <v>5.7318496142170448</v>
      </c>
      <c r="AC101" s="4" t="str">
        <f t="shared" si="78"/>
        <v>LA</v>
      </c>
      <c r="AD101" s="18">
        <f t="shared" si="79"/>
        <v>185.86254988586538</v>
      </c>
      <c r="AE101" s="14">
        <v>0</v>
      </c>
      <c r="AF101" s="14">
        <v>1</v>
      </c>
      <c r="AG101" s="14">
        <v>0</v>
      </c>
      <c r="AH101" s="14">
        <v>0</v>
      </c>
      <c r="AI101" s="14">
        <v>0</v>
      </c>
      <c r="AJ101" s="14">
        <v>0</v>
      </c>
      <c r="AK101" s="14">
        <v>0</v>
      </c>
      <c r="AL101" s="57">
        <f t="shared" si="81"/>
        <v>1</v>
      </c>
      <c r="AM101" s="12">
        <f t="shared" si="82"/>
        <v>0</v>
      </c>
      <c r="AN101" s="12">
        <f t="shared" si="83"/>
        <v>1650303</v>
      </c>
      <c r="AO101" s="12">
        <f t="shared" si="84"/>
        <v>0</v>
      </c>
      <c r="AP101" s="12">
        <f t="shared" si="85"/>
        <v>0</v>
      </c>
      <c r="AQ101" s="12">
        <f t="shared" si="86"/>
        <v>0</v>
      </c>
      <c r="AR101" s="12">
        <f t="shared" si="87"/>
        <v>0</v>
      </c>
      <c r="AS101" s="12">
        <f t="shared" si="88"/>
        <v>0</v>
      </c>
      <c r="AT101" s="12">
        <f t="shared" si="89"/>
        <v>0</v>
      </c>
      <c r="AU101" s="12">
        <f t="shared" si="90"/>
        <v>1559.8327348559058</v>
      </c>
      <c r="AV101" s="12">
        <f t="shared" si="91"/>
        <v>0</v>
      </c>
      <c r="AW101" s="12">
        <f t="shared" si="92"/>
        <v>0</v>
      </c>
      <c r="AX101" s="12">
        <f t="shared" si="93"/>
        <v>0</v>
      </c>
      <c r="AY101" s="12">
        <f t="shared" si="94"/>
        <v>0</v>
      </c>
      <c r="AZ101" s="12">
        <f t="shared" si="95"/>
        <v>0</v>
      </c>
    </row>
    <row r="102" spans="1:52" x14ac:dyDescent="0.2">
      <c r="A102" s="19">
        <v>113</v>
      </c>
      <c r="B102" s="9">
        <v>38.29</v>
      </c>
      <c r="C102" s="9">
        <v>104.59</v>
      </c>
      <c r="D102" s="20">
        <v>45276</v>
      </c>
      <c r="E102" s="20">
        <v>632276</v>
      </c>
      <c r="F102" s="4">
        <f t="shared" si="56"/>
        <v>727118</v>
      </c>
      <c r="G102" s="10">
        <f t="shared" si="57"/>
        <v>10.742215786326392</v>
      </c>
      <c r="H102" s="13">
        <f t="shared" si="58"/>
        <v>2.3726070735768161E-4</v>
      </c>
      <c r="I102" s="10">
        <f t="shared" si="59"/>
        <v>172.51653101250275</v>
      </c>
      <c r="J102" s="10">
        <f t="shared" si="60"/>
        <v>30.688755269642336</v>
      </c>
      <c r="K102" s="13">
        <f t="shared" si="61"/>
        <v>6.7781507354100045E-4</v>
      </c>
      <c r="L102" s="10">
        <f t="shared" si="62"/>
        <v>492.85154064298519</v>
      </c>
      <c r="M102" s="10">
        <f t="shared" si="63"/>
        <v>12.560624984450413</v>
      </c>
      <c r="N102" s="13">
        <f t="shared" si="64"/>
        <v>2.7742346904431516E-4</v>
      </c>
      <c r="O102" s="10">
        <f t="shared" si="65"/>
        <v>201.71959796456434</v>
      </c>
      <c r="P102" s="10">
        <f t="shared" si="66"/>
        <v>14.326827981098953</v>
      </c>
      <c r="Q102" s="13">
        <f t="shared" si="67"/>
        <v>3.1643316505651899E-4</v>
      </c>
      <c r="R102" s="10">
        <f t="shared" si="68"/>
        <v>230.08425010956597</v>
      </c>
      <c r="S102" s="10">
        <f t="shared" si="69"/>
        <v>21.811675772393095</v>
      </c>
      <c r="T102" s="13">
        <f t="shared" si="70"/>
        <v>4.8174917776290077E-4</v>
      </c>
      <c r="U102" s="10">
        <f t="shared" si="71"/>
        <v>350.28849863660486</v>
      </c>
      <c r="V102" s="10">
        <f t="shared" si="72"/>
        <v>9.0223112338247375</v>
      </c>
      <c r="W102" s="13">
        <f t="shared" si="73"/>
        <v>1.9927359382067184E-4</v>
      </c>
      <c r="X102" s="10">
        <f t="shared" si="74"/>
        <v>144.89541699169925</v>
      </c>
      <c r="Y102" s="10">
        <f t="shared" si="75"/>
        <v>11.096436364887603</v>
      </c>
      <c r="Z102" s="13">
        <f t="shared" si="76"/>
        <v>2.4508429112305867E-4</v>
      </c>
      <c r="AA102" s="10">
        <f t="shared" si="77"/>
        <v>178.20519959281617</v>
      </c>
      <c r="AB102" s="10">
        <f t="shared" si="80"/>
        <v>9.0223112338247375</v>
      </c>
      <c r="AC102" s="4" t="str">
        <f t="shared" si="78"/>
        <v>SL</v>
      </c>
      <c r="AD102" s="18">
        <f t="shared" si="79"/>
        <v>144.89541699169925</v>
      </c>
      <c r="AE102" s="14">
        <v>0</v>
      </c>
      <c r="AF102" s="14">
        <v>1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57">
        <f t="shared" si="81"/>
        <v>1</v>
      </c>
      <c r="AM102" s="12">
        <f t="shared" si="82"/>
        <v>0</v>
      </c>
      <c r="AN102" s="12">
        <f t="shared" si="83"/>
        <v>727118</v>
      </c>
      <c r="AO102" s="12">
        <f t="shared" si="84"/>
        <v>0</v>
      </c>
      <c r="AP102" s="12">
        <f t="shared" si="85"/>
        <v>0</v>
      </c>
      <c r="AQ102" s="12">
        <f t="shared" si="86"/>
        <v>0</v>
      </c>
      <c r="AR102" s="12">
        <f t="shared" si="87"/>
        <v>0</v>
      </c>
      <c r="AS102" s="12">
        <f t="shared" si="88"/>
        <v>0</v>
      </c>
      <c r="AT102" s="12">
        <f t="shared" si="89"/>
        <v>0</v>
      </c>
      <c r="AU102" s="12">
        <f t="shared" si="90"/>
        <v>492.85154064298519</v>
      </c>
      <c r="AV102" s="12">
        <f t="shared" si="91"/>
        <v>0</v>
      </c>
      <c r="AW102" s="12">
        <f t="shared" si="92"/>
        <v>0</v>
      </c>
      <c r="AX102" s="12">
        <f t="shared" si="93"/>
        <v>0</v>
      </c>
      <c r="AY102" s="12">
        <f t="shared" si="94"/>
        <v>0</v>
      </c>
      <c r="AZ102" s="12">
        <f t="shared" si="95"/>
        <v>0</v>
      </c>
    </row>
    <row r="103" spans="1:52" x14ac:dyDescent="0.2">
      <c r="A103" s="19">
        <v>114</v>
      </c>
      <c r="B103" s="9">
        <v>38.58</v>
      </c>
      <c r="C103" s="9">
        <v>121.49</v>
      </c>
      <c r="D103" s="20">
        <v>42031</v>
      </c>
      <c r="E103" s="20">
        <v>380789</v>
      </c>
      <c r="F103" s="4">
        <f t="shared" si="56"/>
        <v>437908</v>
      </c>
      <c r="G103" s="10">
        <f t="shared" si="57"/>
        <v>27.439105306113746</v>
      </c>
      <c r="H103" s="13">
        <f t="shared" si="58"/>
        <v>6.5283018025061844E-4</v>
      </c>
      <c r="I103" s="10">
        <f t="shared" si="59"/>
        <v>285.87955857318781</v>
      </c>
      <c r="J103" s="10">
        <f t="shared" si="60"/>
        <v>47.539551954136037</v>
      </c>
      <c r="K103" s="13">
        <f t="shared" si="61"/>
        <v>1.1310592646888258E-3</v>
      </c>
      <c r="L103" s="10">
        <f t="shared" si="62"/>
        <v>495.29990048135431</v>
      </c>
      <c r="M103" s="10">
        <f t="shared" si="63"/>
        <v>27.568946298326299</v>
      </c>
      <c r="N103" s="13">
        <f t="shared" si="64"/>
        <v>6.5591935234294446E-4</v>
      </c>
      <c r="O103" s="10">
        <f t="shared" si="65"/>
        <v>287.23233174579411</v>
      </c>
      <c r="P103" s="10">
        <f t="shared" si="66"/>
        <v>5.6346872140341526</v>
      </c>
      <c r="Q103" s="13">
        <f t="shared" si="67"/>
        <v>1.3406027013476132E-4</v>
      </c>
      <c r="R103" s="10">
        <f t="shared" si="68"/>
        <v>58.706064774173058</v>
      </c>
      <c r="S103" s="10">
        <f t="shared" si="69"/>
        <v>37.954479314041436</v>
      </c>
      <c r="T103" s="13">
        <f t="shared" si="70"/>
        <v>9.0301157036571658E-4</v>
      </c>
      <c r="U103" s="10">
        <f t="shared" si="71"/>
        <v>395.43599075571024</v>
      </c>
      <c r="V103" s="10">
        <f t="shared" si="72"/>
        <v>25.685988398346669</v>
      </c>
      <c r="W103" s="13">
        <f t="shared" si="73"/>
        <v>6.111200875150881E-4</v>
      </c>
      <c r="X103" s="10">
        <f t="shared" si="74"/>
        <v>267.61437528355719</v>
      </c>
      <c r="Y103" s="10">
        <f t="shared" si="75"/>
        <v>7.412219640566506</v>
      </c>
      <c r="Z103" s="13">
        <f t="shared" si="76"/>
        <v>1.7635125599120902E-4</v>
      </c>
      <c r="AA103" s="10">
        <f t="shared" si="77"/>
        <v>77.225625808598352</v>
      </c>
      <c r="AB103" s="10">
        <f t="shared" si="80"/>
        <v>5.6346872140341526</v>
      </c>
      <c r="AC103" s="4" t="str">
        <f t="shared" si="78"/>
        <v>LA</v>
      </c>
      <c r="AD103" s="18">
        <f t="shared" si="79"/>
        <v>58.706064774173058</v>
      </c>
      <c r="AE103" s="14">
        <v>0</v>
      </c>
      <c r="AF103" s="14">
        <v>0</v>
      </c>
      <c r="AG103" s="14">
        <v>0</v>
      </c>
      <c r="AH103" s="14">
        <v>1</v>
      </c>
      <c r="AI103" s="14">
        <v>0</v>
      </c>
      <c r="AJ103" s="14">
        <v>0</v>
      </c>
      <c r="AK103" s="14">
        <v>0</v>
      </c>
      <c r="AL103" s="57">
        <f t="shared" si="81"/>
        <v>1</v>
      </c>
      <c r="AM103" s="12">
        <f t="shared" si="82"/>
        <v>0</v>
      </c>
      <c r="AN103" s="12">
        <f t="shared" si="83"/>
        <v>0</v>
      </c>
      <c r="AO103" s="12">
        <f t="shared" si="84"/>
        <v>0</v>
      </c>
      <c r="AP103" s="12">
        <f t="shared" si="85"/>
        <v>437908</v>
      </c>
      <c r="AQ103" s="12">
        <f t="shared" si="86"/>
        <v>0</v>
      </c>
      <c r="AR103" s="12">
        <f t="shared" si="87"/>
        <v>0</v>
      </c>
      <c r="AS103" s="12">
        <f t="shared" si="88"/>
        <v>0</v>
      </c>
      <c r="AT103" s="12">
        <f t="shared" si="89"/>
        <v>0</v>
      </c>
      <c r="AU103" s="12">
        <f t="shared" si="90"/>
        <v>0</v>
      </c>
      <c r="AV103" s="12">
        <f t="shared" si="91"/>
        <v>0</v>
      </c>
      <c r="AW103" s="12">
        <f t="shared" si="92"/>
        <v>58.706064774173058</v>
      </c>
      <c r="AX103" s="12">
        <f t="shared" si="93"/>
        <v>0</v>
      </c>
      <c r="AY103" s="12">
        <f t="shared" si="94"/>
        <v>0</v>
      </c>
      <c r="AZ103" s="12">
        <f t="shared" si="95"/>
        <v>0</v>
      </c>
    </row>
    <row r="104" spans="1:52" x14ac:dyDescent="0.2">
      <c r="A104" s="19">
        <v>115</v>
      </c>
      <c r="B104" s="9">
        <v>38.729999999999997</v>
      </c>
      <c r="C104" s="9">
        <v>121.26</v>
      </c>
      <c r="D104" s="20">
        <v>45605</v>
      </c>
      <c r="E104" s="20">
        <v>523984</v>
      </c>
      <c r="F104" s="4">
        <f t="shared" si="56"/>
        <v>602582</v>
      </c>
      <c r="G104" s="10">
        <f t="shared" si="57"/>
        <v>27.228281253138253</v>
      </c>
      <c r="H104" s="13">
        <f t="shared" si="58"/>
        <v>5.9704596542348978E-4</v>
      </c>
      <c r="I104" s="10">
        <f t="shared" si="59"/>
        <v>359.76915193681731</v>
      </c>
      <c r="J104" s="10">
        <f t="shared" si="60"/>
        <v>47.303150000819187</v>
      </c>
      <c r="K104" s="13">
        <f t="shared" si="61"/>
        <v>1.0372360486968356E-3</v>
      </c>
      <c r="L104" s="10">
        <f t="shared" si="62"/>
        <v>625.01977269583654</v>
      </c>
      <c r="M104" s="10">
        <f t="shared" si="63"/>
        <v>27.399872262475967</v>
      </c>
      <c r="N104" s="13">
        <f t="shared" si="64"/>
        <v>6.0080851359447358E-4</v>
      </c>
      <c r="O104" s="10">
        <f t="shared" si="65"/>
        <v>362.03639573878507</v>
      </c>
      <c r="P104" s="10">
        <f t="shared" si="66"/>
        <v>5.6318469439429917</v>
      </c>
      <c r="Q104" s="13">
        <f t="shared" si="67"/>
        <v>1.2349187466161588E-4</v>
      </c>
      <c r="R104" s="10">
        <f t="shared" si="68"/>
        <v>74.413980817345816</v>
      </c>
      <c r="S104" s="10">
        <f t="shared" si="69"/>
        <v>37.767850084430272</v>
      </c>
      <c r="T104" s="13">
        <f t="shared" si="70"/>
        <v>8.2815152032518957E-4</v>
      </c>
      <c r="U104" s="10">
        <f t="shared" si="71"/>
        <v>499.02919942059339</v>
      </c>
      <c r="V104" s="10">
        <f t="shared" si="72"/>
        <v>25.4448305162365</v>
      </c>
      <c r="W104" s="13">
        <f t="shared" si="73"/>
        <v>5.57939491639875E-4</v>
      </c>
      <c r="X104" s="10">
        <f t="shared" si="74"/>
        <v>336.20429475133915</v>
      </c>
      <c r="Y104" s="10">
        <f t="shared" si="75"/>
        <v>7.2954232228157938</v>
      </c>
      <c r="Z104" s="13">
        <f t="shared" si="76"/>
        <v>1.5996981082810644E-4</v>
      </c>
      <c r="AA104" s="10">
        <f t="shared" si="77"/>
        <v>96.39492854842203</v>
      </c>
      <c r="AB104" s="10">
        <f t="shared" si="80"/>
        <v>5.6318469439429917</v>
      </c>
      <c r="AC104" s="4" t="str">
        <f t="shared" si="78"/>
        <v>LA</v>
      </c>
      <c r="AD104" s="18">
        <f t="shared" si="79"/>
        <v>74.413980817345816</v>
      </c>
      <c r="AE104" s="14">
        <v>0</v>
      </c>
      <c r="AF104" s="14">
        <v>0</v>
      </c>
      <c r="AG104" s="14">
        <v>1</v>
      </c>
      <c r="AH104" s="14">
        <v>0</v>
      </c>
      <c r="AI104" s="14">
        <v>0</v>
      </c>
      <c r="AJ104" s="14">
        <v>0</v>
      </c>
      <c r="AK104" s="14">
        <v>0</v>
      </c>
      <c r="AL104" s="57">
        <f t="shared" si="81"/>
        <v>1</v>
      </c>
      <c r="AM104" s="12">
        <f t="shared" si="82"/>
        <v>0</v>
      </c>
      <c r="AN104" s="12">
        <f t="shared" si="83"/>
        <v>0</v>
      </c>
      <c r="AO104" s="12">
        <f t="shared" si="84"/>
        <v>602582</v>
      </c>
      <c r="AP104" s="12">
        <f t="shared" si="85"/>
        <v>0</v>
      </c>
      <c r="AQ104" s="12">
        <f t="shared" si="86"/>
        <v>0</v>
      </c>
      <c r="AR104" s="12">
        <f t="shared" si="87"/>
        <v>0</v>
      </c>
      <c r="AS104" s="12">
        <f t="shared" si="88"/>
        <v>0</v>
      </c>
      <c r="AT104" s="12">
        <f t="shared" si="89"/>
        <v>0</v>
      </c>
      <c r="AU104" s="12">
        <f t="shared" si="90"/>
        <v>0</v>
      </c>
      <c r="AV104" s="12">
        <f t="shared" si="91"/>
        <v>362.03639573878507</v>
      </c>
      <c r="AW104" s="12">
        <f t="shared" si="92"/>
        <v>0</v>
      </c>
      <c r="AX104" s="12">
        <f t="shared" si="93"/>
        <v>0</v>
      </c>
      <c r="AY104" s="12">
        <f t="shared" si="94"/>
        <v>0</v>
      </c>
      <c r="AZ104" s="12">
        <f t="shared" si="95"/>
        <v>0</v>
      </c>
    </row>
    <row r="105" spans="1:52" x14ac:dyDescent="0.2">
      <c r="A105" s="19">
        <v>116</v>
      </c>
      <c r="B105" s="9">
        <v>38.82</v>
      </c>
      <c r="C105" s="9">
        <v>77.06</v>
      </c>
      <c r="D105" s="20">
        <v>20552</v>
      </c>
      <c r="E105" s="20">
        <v>36621</v>
      </c>
      <c r="F105" s="4">
        <f t="shared" si="56"/>
        <v>42115</v>
      </c>
      <c r="G105" s="10">
        <f t="shared" si="57"/>
        <v>17.497594120335517</v>
      </c>
      <c r="H105" s="13">
        <f t="shared" si="58"/>
        <v>8.5138157455894883E-4</v>
      </c>
      <c r="I105" s="10">
        <f t="shared" si="59"/>
        <v>35.855935012550127</v>
      </c>
      <c r="J105" s="10">
        <f t="shared" si="60"/>
        <v>3.6178032008388756</v>
      </c>
      <c r="K105" s="13">
        <f t="shared" si="61"/>
        <v>1.7603168552154903E-4</v>
      </c>
      <c r="L105" s="10">
        <f t="shared" si="62"/>
        <v>7.4135744357400375</v>
      </c>
      <c r="M105" s="10">
        <f t="shared" si="63"/>
        <v>20.428893753700908</v>
      </c>
      <c r="N105" s="13">
        <f t="shared" si="64"/>
        <v>9.9401001137120024E-4</v>
      </c>
      <c r="O105" s="10">
        <f t="shared" si="65"/>
        <v>41.862731628898096</v>
      </c>
      <c r="P105" s="10">
        <f t="shared" si="66"/>
        <v>41.474553644373316</v>
      </c>
      <c r="Q105" s="13">
        <f t="shared" si="67"/>
        <v>2.018030052762423E-3</v>
      </c>
      <c r="R105" s="10">
        <f t="shared" si="68"/>
        <v>84.989335672089439</v>
      </c>
      <c r="S105" s="10">
        <f t="shared" si="69"/>
        <v>12.058399562130958</v>
      </c>
      <c r="T105" s="13">
        <f t="shared" si="70"/>
        <v>5.8672633136098475E-4</v>
      </c>
      <c r="U105" s="10">
        <f t="shared" si="71"/>
        <v>24.709979445267873</v>
      </c>
      <c r="V105" s="10">
        <f t="shared" si="72"/>
        <v>18.921641049338188</v>
      </c>
      <c r="W105" s="13">
        <f t="shared" si="73"/>
        <v>9.2067151855479705E-4</v>
      </c>
      <c r="X105" s="10">
        <f t="shared" si="74"/>
        <v>38.774081003935279</v>
      </c>
      <c r="Y105" s="10">
        <f t="shared" si="75"/>
        <v>38.272764467699481</v>
      </c>
      <c r="Z105" s="13">
        <f t="shared" si="76"/>
        <v>1.8622403886580129E-3</v>
      </c>
      <c r="AA105" s="10">
        <f t="shared" si="77"/>
        <v>78.428253968332214</v>
      </c>
      <c r="AB105" s="10">
        <f t="shared" si="80"/>
        <v>3.6178032008388756</v>
      </c>
      <c r="AC105" s="4" t="str">
        <f t="shared" si="78"/>
        <v>NY</v>
      </c>
      <c r="AD105" s="18">
        <f t="shared" si="79"/>
        <v>7.4135744357400375</v>
      </c>
      <c r="AE105" s="14">
        <v>0</v>
      </c>
      <c r="AF105" s="14">
        <v>1</v>
      </c>
      <c r="AG105" s="14">
        <v>0</v>
      </c>
      <c r="AH105" s="14">
        <v>0</v>
      </c>
      <c r="AI105" s="14">
        <v>0</v>
      </c>
      <c r="AJ105" s="14">
        <v>0</v>
      </c>
      <c r="AK105" s="14">
        <v>0</v>
      </c>
      <c r="AL105" s="57">
        <f t="shared" si="81"/>
        <v>1</v>
      </c>
      <c r="AM105" s="12">
        <f t="shared" si="82"/>
        <v>0</v>
      </c>
      <c r="AN105" s="12">
        <f t="shared" si="83"/>
        <v>42115</v>
      </c>
      <c r="AO105" s="12">
        <f t="shared" si="84"/>
        <v>0</v>
      </c>
      <c r="AP105" s="12">
        <f t="shared" si="85"/>
        <v>0</v>
      </c>
      <c r="AQ105" s="12">
        <f t="shared" si="86"/>
        <v>0</v>
      </c>
      <c r="AR105" s="12">
        <f t="shared" si="87"/>
        <v>0</v>
      </c>
      <c r="AS105" s="12">
        <f t="shared" si="88"/>
        <v>0</v>
      </c>
      <c r="AT105" s="12">
        <f t="shared" si="89"/>
        <v>0</v>
      </c>
      <c r="AU105" s="12">
        <f t="shared" si="90"/>
        <v>7.4135744357400375</v>
      </c>
      <c r="AV105" s="12">
        <f t="shared" si="91"/>
        <v>0</v>
      </c>
      <c r="AW105" s="12">
        <f t="shared" si="92"/>
        <v>0</v>
      </c>
      <c r="AX105" s="12">
        <f t="shared" si="93"/>
        <v>0</v>
      </c>
      <c r="AY105" s="12">
        <f t="shared" si="94"/>
        <v>0</v>
      </c>
      <c r="AZ105" s="12">
        <f t="shared" si="95"/>
        <v>0</v>
      </c>
    </row>
    <row r="106" spans="1:52" x14ac:dyDescent="0.2">
      <c r="A106" s="19">
        <v>117</v>
      </c>
      <c r="B106" s="9">
        <v>38.880000000000003</v>
      </c>
      <c r="C106" s="9">
        <v>94.82</v>
      </c>
      <c r="D106" s="20">
        <v>51053</v>
      </c>
      <c r="E106" s="20">
        <v>1106513</v>
      </c>
      <c r="F106" s="4">
        <f t="shared" si="56"/>
        <v>1272490</v>
      </c>
      <c r="G106" s="10">
        <f t="shared" si="57"/>
        <v>3.4803735431703284</v>
      </c>
      <c r="H106" s="13">
        <f t="shared" si="58"/>
        <v>6.8171773317343316E-5</v>
      </c>
      <c r="I106" s="10">
        <f t="shared" si="59"/>
        <v>86.747899828586199</v>
      </c>
      <c r="J106" s="10">
        <f t="shared" si="60"/>
        <v>20.903810657389712</v>
      </c>
      <c r="K106" s="13">
        <f t="shared" si="61"/>
        <v>4.0945313022525045E-4</v>
      </c>
      <c r="L106" s="10">
        <f t="shared" si="62"/>
        <v>521.02501368032893</v>
      </c>
      <c r="M106" s="10">
        <f t="shared" si="63"/>
        <v>9.1365693780543271</v>
      </c>
      <c r="N106" s="13">
        <f t="shared" si="64"/>
        <v>1.7896243860408451E-4</v>
      </c>
      <c r="O106" s="10">
        <f t="shared" si="65"/>
        <v>227.72791349931151</v>
      </c>
      <c r="P106" s="10">
        <f t="shared" si="66"/>
        <v>23.938943167984679</v>
      </c>
      <c r="Q106" s="13">
        <f t="shared" si="67"/>
        <v>4.6890375037675905E-4</v>
      </c>
      <c r="R106" s="10">
        <f t="shared" si="68"/>
        <v>596.67533331692209</v>
      </c>
      <c r="S106" s="10">
        <f t="shared" si="69"/>
        <v>13.869167242484309</v>
      </c>
      <c r="T106" s="13">
        <f t="shared" si="70"/>
        <v>2.7166214017754702E-4</v>
      </c>
      <c r="U106" s="10">
        <f t="shared" si="71"/>
        <v>345.68735675452683</v>
      </c>
      <c r="V106" s="10">
        <f t="shared" si="72"/>
        <v>2.0940152817016418</v>
      </c>
      <c r="W106" s="13">
        <f t="shared" si="73"/>
        <v>4.1016498182313316E-5</v>
      </c>
      <c r="X106" s="10">
        <f t="shared" si="74"/>
        <v>52.193083772011867</v>
      </c>
      <c r="Y106" s="10">
        <f t="shared" si="75"/>
        <v>20.70792360426319</v>
      </c>
      <c r="Z106" s="13">
        <f t="shared" si="76"/>
        <v>4.0561619501818089E-4</v>
      </c>
      <c r="AA106" s="10">
        <f t="shared" si="77"/>
        <v>516.14255199868501</v>
      </c>
      <c r="AB106" s="10">
        <f t="shared" si="80"/>
        <v>2.0940152817016418</v>
      </c>
      <c r="AC106" s="4" t="str">
        <f t="shared" si="78"/>
        <v>SL</v>
      </c>
      <c r="AD106" s="18">
        <f t="shared" si="79"/>
        <v>52.193083772011867</v>
      </c>
      <c r="AE106" s="14">
        <v>0</v>
      </c>
      <c r="AF106" s="14">
        <v>1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57">
        <f t="shared" si="81"/>
        <v>1</v>
      </c>
      <c r="AM106" s="12">
        <f t="shared" si="82"/>
        <v>0</v>
      </c>
      <c r="AN106" s="12">
        <f t="shared" si="83"/>
        <v>1272490</v>
      </c>
      <c r="AO106" s="12">
        <f t="shared" si="84"/>
        <v>0</v>
      </c>
      <c r="AP106" s="12">
        <f t="shared" si="85"/>
        <v>0</v>
      </c>
      <c r="AQ106" s="12">
        <f t="shared" si="86"/>
        <v>0</v>
      </c>
      <c r="AR106" s="12">
        <f t="shared" si="87"/>
        <v>0</v>
      </c>
      <c r="AS106" s="12">
        <f t="shared" si="88"/>
        <v>0</v>
      </c>
      <c r="AT106" s="12">
        <f t="shared" si="89"/>
        <v>0</v>
      </c>
      <c r="AU106" s="12">
        <f t="shared" si="90"/>
        <v>521.02501368032893</v>
      </c>
      <c r="AV106" s="12">
        <f t="shared" si="91"/>
        <v>0</v>
      </c>
      <c r="AW106" s="12">
        <f t="shared" si="92"/>
        <v>0</v>
      </c>
      <c r="AX106" s="12">
        <f t="shared" si="93"/>
        <v>0</v>
      </c>
      <c r="AY106" s="12">
        <f t="shared" si="94"/>
        <v>0</v>
      </c>
      <c r="AZ106" s="12">
        <f t="shared" si="95"/>
        <v>0</v>
      </c>
    </row>
    <row r="107" spans="1:52" x14ac:dyDescent="0.2">
      <c r="A107" s="19">
        <v>118</v>
      </c>
      <c r="B107" s="9">
        <v>38.89</v>
      </c>
      <c r="C107" s="9">
        <v>77.099999999999994</v>
      </c>
      <c r="D107" s="20">
        <v>33153</v>
      </c>
      <c r="E107" s="20">
        <v>79990</v>
      </c>
      <c r="F107" s="4">
        <f t="shared" si="56"/>
        <v>91989</v>
      </c>
      <c r="G107" s="10">
        <f t="shared" si="57"/>
        <v>17.471991872708742</v>
      </c>
      <c r="H107" s="13">
        <f t="shared" si="58"/>
        <v>5.2701088506948814E-4</v>
      </c>
      <c r="I107" s="10">
        <f t="shared" si="59"/>
        <v>48.479204306657145</v>
      </c>
      <c r="J107" s="10">
        <f t="shared" si="60"/>
        <v>3.6151901748040811</v>
      </c>
      <c r="K107" s="13">
        <f t="shared" si="61"/>
        <v>1.0904564216825268E-4</v>
      </c>
      <c r="L107" s="10">
        <f t="shared" si="62"/>
        <v>10.030999577415395</v>
      </c>
      <c r="M107" s="10">
        <f t="shared" si="63"/>
        <v>20.424245396097266</v>
      </c>
      <c r="N107" s="13">
        <f t="shared" si="64"/>
        <v>6.1606024782364386E-4</v>
      </c>
      <c r="O107" s="10">
        <f t="shared" si="65"/>
        <v>56.670766137049178</v>
      </c>
      <c r="P107" s="10">
        <f t="shared" si="66"/>
        <v>41.443080242665367</v>
      </c>
      <c r="Q107" s="13">
        <f t="shared" si="67"/>
        <v>1.2500552059441187E-3</v>
      </c>
      <c r="R107" s="10">
        <f t="shared" si="68"/>
        <v>114.99132833959354</v>
      </c>
      <c r="S107" s="10">
        <f t="shared" si="69"/>
        <v>12.08784927106556</v>
      </c>
      <c r="T107" s="13">
        <f t="shared" si="70"/>
        <v>3.6460800745228363E-4</v>
      </c>
      <c r="U107" s="10">
        <f t="shared" si="71"/>
        <v>33.539925997528115</v>
      </c>
      <c r="V107" s="10">
        <f t="shared" si="72"/>
        <v>18.875068211797281</v>
      </c>
      <c r="W107" s="13">
        <f t="shared" si="73"/>
        <v>5.6933213319450065E-4</v>
      </c>
      <c r="X107" s="10">
        <f t="shared" si="74"/>
        <v>52.372293600428918</v>
      </c>
      <c r="Y107" s="10">
        <f t="shared" si="75"/>
        <v>38.240428867887985</v>
      </c>
      <c r="Z107" s="13">
        <f t="shared" si="76"/>
        <v>1.1534530470210234E-3</v>
      </c>
      <c r="AA107" s="10">
        <f t="shared" si="77"/>
        <v>106.10499234241692</v>
      </c>
      <c r="AB107" s="10">
        <f t="shared" si="80"/>
        <v>3.6151901748040811</v>
      </c>
      <c r="AC107" s="4" t="str">
        <f t="shared" si="78"/>
        <v>NY</v>
      </c>
      <c r="AD107" s="18">
        <f t="shared" si="79"/>
        <v>10.030999577415395</v>
      </c>
      <c r="AE107" s="14">
        <v>0</v>
      </c>
      <c r="AF107" s="14">
        <v>1</v>
      </c>
      <c r="AG107" s="14">
        <v>0</v>
      </c>
      <c r="AH107" s="14">
        <v>0</v>
      </c>
      <c r="AI107" s="14">
        <v>0</v>
      </c>
      <c r="AJ107" s="14">
        <v>0</v>
      </c>
      <c r="AK107" s="14">
        <v>0</v>
      </c>
      <c r="AL107" s="57">
        <f t="shared" si="81"/>
        <v>1</v>
      </c>
      <c r="AM107" s="12">
        <f t="shared" si="82"/>
        <v>0</v>
      </c>
      <c r="AN107" s="12">
        <f t="shared" si="83"/>
        <v>91989</v>
      </c>
      <c r="AO107" s="12">
        <f t="shared" si="84"/>
        <v>0</v>
      </c>
      <c r="AP107" s="12">
        <f t="shared" si="85"/>
        <v>0</v>
      </c>
      <c r="AQ107" s="12">
        <f t="shared" si="86"/>
        <v>0</v>
      </c>
      <c r="AR107" s="12">
        <f t="shared" si="87"/>
        <v>0</v>
      </c>
      <c r="AS107" s="12">
        <f t="shared" si="88"/>
        <v>0</v>
      </c>
      <c r="AT107" s="12">
        <f t="shared" si="89"/>
        <v>0</v>
      </c>
      <c r="AU107" s="12">
        <f t="shared" si="90"/>
        <v>10.030999577415395</v>
      </c>
      <c r="AV107" s="12">
        <f t="shared" si="91"/>
        <v>0</v>
      </c>
      <c r="AW107" s="12">
        <f t="shared" si="92"/>
        <v>0</v>
      </c>
      <c r="AX107" s="12">
        <f t="shared" si="93"/>
        <v>0</v>
      </c>
      <c r="AY107" s="12">
        <f t="shared" si="94"/>
        <v>0</v>
      </c>
      <c r="AZ107" s="12">
        <f t="shared" si="95"/>
        <v>0</v>
      </c>
    </row>
    <row r="108" spans="1:52" x14ac:dyDescent="0.2">
      <c r="A108" s="19">
        <v>119</v>
      </c>
      <c r="B108" s="9">
        <v>38.89</v>
      </c>
      <c r="C108" s="9">
        <v>77.03</v>
      </c>
      <c r="D108" s="20">
        <v>37634</v>
      </c>
      <c r="E108" s="20">
        <v>113111</v>
      </c>
      <c r="F108" s="4">
        <f t="shared" si="56"/>
        <v>130078</v>
      </c>
      <c r="G108" s="10">
        <f t="shared" si="57"/>
        <v>17.540627126759183</v>
      </c>
      <c r="H108" s="13">
        <f t="shared" si="58"/>
        <v>4.6608458114362499E-4</v>
      </c>
      <c r="I108" s="10">
        <f t="shared" si="59"/>
        <v>60.627350146000452</v>
      </c>
      <c r="J108" s="10">
        <f t="shared" si="60"/>
        <v>3.5553480842246663</v>
      </c>
      <c r="K108" s="13">
        <f t="shared" si="61"/>
        <v>9.4471703359320464E-5</v>
      </c>
      <c r="L108" s="10">
        <f t="shared" si="62"/>
        <v>12.288690229573687</v>
      </c>
      <c r="M108" s="10">
        <f t="shared" si="63"/>
        <v>20.486886049373148</v>
      </c>
      <c r="N108" s="13">
        <f t="shared" si="64"/>
        <v>5.4437173963365964E-4</v>
      </c>
      <c r="O108" s="10">
        <f t="shared" si="65"/>
        <v>70.810787148067178</v>
      </c>
      <c r="P108" s="10">
        <f t="shared" si="66"/>
        <v>41.512586043271263</v>
      </c>
      <c r="Q108" s="13">
        <f t="shared" si="67"/>
        <v>1.1030606909515667E-3</v>
      </c>
      <c r="R108" s="10">
        <f t="shared" si="68"/>
        <v>143.48392855759789</v>
      </c>
      <c r="S108" s="10">
        <f t="shared" si="69"/>
        <v>12.131694028452914</v>
      </c>
      <c r="T108" s="13">
        <f t="shared" si="70"/>
        <v>3.2235994123539657E-4</v>
      </c>
      <c r="U108" s="10">
        <f t="shared" si="71"/>
        <v>41.931936436017914</v>
      </c>
      <c r="V108" s="10">
        <f t="shared" si="72"/>
        <v>18.944753891249153</v>
      </c>
      <c r="W108" s="13">
        <f t="shared" si="73"/>
        <v>5.0339464025214308E-4</v>
      </c>
      <c r="X108" s="10">
        <f t="shared" si="74"/>
        <v>65.480568014718273</v>
      </c>
      <c r="Y108" s="10">
        <f t="shared" si="75"/>
        <v>38.310026102836318</v>
      </c>
      <c r="Z108" s="13">
        <f t="shared" si="76"/>
        <v>1.0179631743326863E-3</v>
      </c>
      <c r="AA108" s="10">
        <f t="shared" si="77"/>
        <v>132.41461379084717</v>
      </c>
      <c r="AB108" s="10">
        <f t="shared" si="80"/>
        <v>3.5553480842246663</v>
      </c>
      <c r="AC108" s="4" t="str">
        <f t="shared" si="78"/>
        <v>NY</v>
      </c>
      <c r="AD108" s="18">
        <f t="shared" si="79"/>
        <v>12.288690229573687</v>
      </c>
      <c r="AE108" s="14">
        <v>0</v>
      </c>
      <c r="AF108" s="14">
        <v>1</v>
      </c>
      <c r="AG108" s="14">
        <v>0</v>
      </c>
      <c r="AH108" s="14">
        <v>0</v>
      </c>
      <c r="AI108" s="14">
        <v>0</v>
      </c>
      <c r="AJ108" s="14">
        <v>0</v>
      </c>
      <c r="AK108" s="14">
        <v>0</v>
      </c>
      <c r="AL108" s="57">
        <f t="shared" si="81"/>
        <v>1</v>
      </c>
      <c r="AM108" s="12">
        <f t="shared" si="82"/>
        <v>0</v>
      </c>
      <c r="AN108" s="12">
        <f t="shared" si="83"/>
        <v>130078</v>
      </c>
      <c r="AO108" s="12">
        <f t="shared" si="84"/>
        <v>0</v>
      </c>
      <c r="AP108" s="12">
        <f t="shared" si="85"/>
        <v>0</v>
      </c>
      <c r="AQ108" s="12">
        <f t="shared" si="86"/>
        <v>0</v>
      </c>
      <c r="AR108" s="12">
        <f t="shared" si="87"/>
        <v>0</v>
      </c>
      <c r="AS108" s="12">
        <f t="shared" si="88"/>
        <v>0</v>
      </c>
      <c r="AT108" s="12">
        <f t="shared" si="89"/>
        <v>0</v>
      </c>
      <c r="AU108" s="12">
        <f t="shared" si="90"/>
        <v>12.288690229573687</v>
      </c>
      <c r="AV108" s="12">
        <f t="shared" si="91"/>
        <v>0</v>
      </c>
      <c r="AW108" s="12">
        <f t="shared" si="92"/>
        <v>0</v>
      </c>
      <c r="AX108" s="12">
        <f t="shared" si="93"/>
        <v>0</v>
      </c>
      <c r="AY108" s="12">
        <f t="shared" si="94"/>
        <v>0</v>
      </c>
      <c r="AZ108" s="12">
        <f t="shared" si="95"/>
        <v>0</v>
      </c>
    </row>
    <row r="109" spans="1:52" x14ac:dyDescent="0.2">
      <c r="A109" s="19">
        <v>120</v>
      </c>
      <c r="B109" s="9">
        <v>38.93</v>
      </c>
      <c r="C109" s="9">
        <v>92.3</v>
      </c>
      <c r="D109" s="20">
        <v>37160</v>
      </c>
      <c r="E109" s="20">
        <v>119235</v>
      </c>
      <c r="F109" s="4">
        <f t="shared" si="56"/>
        <v>137121</v>
      </c>
      <c r="G109" s="10">
        <f t="shared" si="57"/>
        <v>3.9793592449036321</v>
      </c>
      <c r="H109" s="13">
        <f t="shared" si="58"/>
        <v>1.0708717020730979E-4</v>
      </c>
      <c r="I109" s="10">
        <f t="shared" si="59"/>
        <v>14.683899865996526</v>
      </c>
      <c r="J109" s="10">
        <f t="shared" si="60"/>
        <v>18.390280041369678</v>
      </c>
      <c r="K109" s="13">
        <f t="shared" si="61"/>
        <v>4.9489451133933476E-4</v>
      </c>
      <c r="L109" s="10">
        <f t="shared" si="62"/>
        <v>67.86043028936092</v>
      </c>
      <c r="M109" s="10">
        <f t="shared" si="63"/>
        <v>9.670253357591001</v>
      </c>
      <c r="N109" s="13">
        <f t="shared" si="64"/>
        <v>2.6023286753474169E-4</v>
      </c>
      <c r="O109" s="10">
        <f t="shared" si="65"/>
        <v>35.683391029231316</v>
      </c>
      <c r="P109" s="10">
        <f t="shared" si="66"/>
        <v>26.41976722077619</v>
      </c>
      <c r="Q109" s="13">
        <f t="shared" si="67"/>
        <v>7.1097328365920859E-4</v>
      </c>
      <c r="R109" s="10">
        <f t="shared" si="68"/>
        <v>97.489367628634341</v>
      </c>
      <c r="S109" s="10">
        <f t="shared" si="69"/>
        <v>12.181662448122584</v>
      </c>
      <c r="T109" s="13">
        <f t="shared" si="70"/>
        <v>3.2781653520243769E-4</v>
      </c>
      <c r="U109" s="10">
        <f t="shared" si="71"/>
        <v>44.950531123493455</v>
      </c>
      <c r="V109" s="10">
        <f t="shared" si="72"/>
        <v>3.9938202262996296</v>
      </c>
      <c r="W109" s="13">
        <f t="shared" si="73"/>
        <v>1.07476324712046E-4</v>
      </c>
      <c r="X109" s="10">
        <f t="shared" si="74"/>
        <v>14.73726112084046</v>
      </c>
      <c r="Y109" s="10">
        <f t="shared" si="75"/>
        <v>23.192498787323462</v>
      </c>
      <c r="Z109" s="13">
        <f t="shared" si="76"/>
        <v>6.2412537102592743E-4</v>
      </c>
      <c r="AA109" s="10">
        <f t="shared" si="77"/>
        <v>85.580695000446198</v>
      </c>
      <c r="AB109" s="10">
        <f t="shared" si="80"/>
        <v>3.9793592449036321</v>
      </c>
      <c r="AC109" s="4" t="str">
        <f t="shared" si="78"/>
        <v>DT</v>
      </c>
      <c r="AD109" s="18">
        <f t="shared" si="79"/>
        <v>14.683899865996526</v>
      </c>
      <c r="AE109" s="14">
        <v>0</v>
      </c>
      <c r="AF109" s="14">
        <v>1</v>
      </c>
      <c r="AG109" s="14">
        <v>0</v>
      </c>
      <c r="AH109" s="14">
        <v>0</v>
      </c>
      <c r="AI109" s="14">
        <v>0</v>
      </c>
      <c r="AJ109" s="14">
        <v>0</v>
      </c>
      <c r="AK109" s="14">
        <v>0</v>
      </c>
      <c r="AL109" s="57">
        <f t="shared" si="81"/>
        <v>1</v>
      </c>
      <c r="AM109" s="12">
        <f t="shared" si="82"/>
        <v>0</v>
      </c>
      <c r="AN109" s="12">
        <f t="shared" si="83"/>
        <v>137121</v>
      </c>
      <c r="AO109" s="12">
        <f t="shared" si="84"/>
        <v>0</v>
      </c>
      <c r="AP109" s="12">
        <f t="shared" si="85"/>
        <v>0</v>
      </c>
      <c r="AQ109" s="12">
        <f t="shared" si="86"/>
        <v>0</v>
      </c>
      <c r="AR109" s="12">
        <f t="shared" si="87"/>
        <v>0</v>
      </c>
      <c r="AS109" s="12">
        <f t="shared" si="88"/>
        <v>0</v>
      </c>
      <c r="AT109" s="12">
        <f t="shared" si="89"/>
        <v>0</v>
      </c>
      <c r="AU109" s="12">
        <f t="shared" si="90"/>
        <v>67.86043028936092</v>
      </c>
      <c r="AV109" s="12">
        <f t="shared" si="91"/>
        <v>0</v>
      </c>
      <c r="AW109" s="12">
        <f t="shared" si="92"/>
        <v>0</v>
      </c>
      <c r="AX109" s="12">
        <f t="shared" si="93"/>
        <v>0</v>
      </c>
      <c r="AY109" s="12">
        <f t="shared" si="94"/>
        <v>0</v>
      </c>
      <c r="AZ109" s="12">
        <f t="shared" si="95"/>
        <v>0</v>
      </c>
    </row>
    <row r="110" spans="1:52" x14ac:dyDescent="0.2">
      <c r="A110" s="19">
        <v>121</v>
      </c>
      <c r="B110" s="9">
        <v>39.049999999999997</v>
      </c>
      <c r="C110" s="9">
        <v>95.67</v>
      </c>
      <c r="D110" s="20">
        <v>37118</v>
      </c>
      <c r="E110" s="20">
        <v>135898</v>
      </c>
      <c r="F110" s="4">
        <f t="shared" si="56"/>
        <v>156283</v>
      </c>
      <c r="G110" s="10">
        <f t="shared" si="57"/>
        <v>3.8773186611368367</v>
      </c>
      <c r="H110" s="13">
        <f t="shared" si="58"/>
        <v>1.0445925591725945E-4</v>
      </c>
      <c r="I110" s="10">
        <f t="shared" si="59"/>
        <v>16.325205892517058</v>
      </c>
      <c r="J110" s="10">
        <f t="shared" si="60"/>
        <v>21.736579767755554</v>
      </c>
      <c r="K110" s="13">
        <f t="shared" si="61"/>
        <v>5.8560751570007957E-4</v>
      </c>
      <c r="L110" s="10">
        <f t="shared" si="62"/>
        <v>91.520499376155541</v>
      </c>
      <c r="M110" s="10">
        <f t="shared" si="63"/>
        <v>9.2948426560109088</v>
      </c>
      <c r="N110" s="13">
        <f t="shared" si="64"/>
        <v>2.5041334813327519E-4</v>
      </c>
      <c r="O110" s="10">
        <f t="shared" si="65"/>
        <v>39.135349286312646</v>
      </c>
      <c r="P110" s="10">
        <f t="shared" si="66"/>
        <v>23.14439024904307</v>
      </c>
      <c r="Q110" s="13">
        <f t="shared" si="67"/>
        <v>6.2353548814707337E-4</v>
      </c>
      <c r="R110" s="10">
        <f t="shared" si="68"/>
        <v>97.447996694089071</v>
      </c>
      <c r="S110" s="10">
        <f t="shared" si="69"/>
        <v>14.615074409663464</v>
      </c>
      <c r="T110" s="13">
        <f t="shared" si="70"/>
        <v>3.9374627969350354E-4</v>
      </c>
      <c r="U110" s="10">
        <f t="shared" si="71"/>
        <v>61.535849829339817</v>
      </c>
      <c r="V110" s="10">
        <f t="shared" si="72"/>
        <v>1.6447796204963168</v>
      </c>
      <c r="W110" s="13">
        <f t="shared" si="73"/>
        <v>4.4312183320661587E-5</v>
      </c>
      <c r="X110" s="10">
        <f t="shared" si="74"/>
        <v>6.9252409459029547</v>
      </c>
      <c r="Y110" s="10">
        <f t="shared" si="75"/>
        <v>19.911054718422129</v>
      </c>
      <c r="Z110" s="13">
        <f t="shared" si="76"/>
        <v>5.3642585048823018E-4</v>
      </c>
      <c r="AA110" s="10">
        <f t="shared" si="77"/>
        <v>83.834241191852072</v>
      </c>
      <c r="AB110" s="10">
        <f t="shared" si="80"/>
        <v>1.6447796204963168</v>
      </c>
      <c r="AC110" s="4" t="str">
        <f t="shared" si="78"/>
        <v>SL</v>
      </c>
      <c r="AD110" s="18">
        <f t="shared" si="79"/>
        <v>6.9252409459029547</v>
      </c>
      <c r="AE110" s="14">
        <v>0</v>
      </c>
      <c r="AF110" s="14">
        <v>1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57">
        <f t="shared" si="81"/>
        <v>1</v>
      </c>
      <c r="AM110" s="12">
        <f t="shared" si="82"/>
        <v>0</v>
      </c>
      <c r="AN110" s="12">
        <f t="shared" si="83"/>
        <v>156283</v>
      </c>
      <c r="AO110" s="12">
        <f t="shared" si="84"/>
        <v>0</v>
      </c>
      <c r="AP110" s="12">
        <f t="shared" si="85"/>
        <v>0</v>
      </c>
      <c r="AQ110" s="12">
        <f t="shared" si="86"/>
        <v>0</v>
      </c>
      <c r="AR110" s="12">
        <f t="shared" si="87"/>
        <v>0</v>
      </c>
      <c r="AS110" s="12">
        <f t="shared" si="88"/>
        <v>0</v>
      </c>
      <c r="AT110" s="12">
        <f t="shared" si="89"/>
        <v>0</v>
      </c>
      <c r="AU110" s="12">
        <f t="shared" si="90"/>
        <v>91.520499376155541</v>
      </c>
      <c r="AV110" s="12">
        <f t="shared" si="91"/>
        <v>0</v>
      </c>
      <c r="AW110" s="12">
        <f t="shared" si="92"/>
        <v>0</v>
      </c>
      <c r="AX110" s="12">
        <f t="shared" si="93"/>
        <v>0</v>
      </c>
      <c r="AY110" s="12">
        <f t="shared" si="94"/>
        <v>0</v>
      </c>
      <c r="AZ110" s="12">
        <f t="shared" si="95"/>
        <v>0</v>
      </c>
    </row>
    <row r="111" spans="1:52" x14ac:dyDescent="0.2">
      <c r="A111" s="19">
        <v>122</v>
      </c>
      <c r="B111" s="9">
        <v>39.1</v>
      </c>
      <c r="C111" s="9">
        <v>94.42</v>
      </c>
      <c r="D111" s="20">
        <v>40786</v>
      </c>
      <c r="E111" s="20">
        <v>250514</v>
      </c>
      <c r="F111" s="4">
        <f t="shared" ref="F111:F142" si="96">IF($AW$10="On",ROUNDUP(E111*1.15,0),E111)</f>
        <v>288092</v>
      </c>
      <c r="G111" s="10">
        <f t="shared" si="57"/>
        <v>3.6549418600026988</v>
      </c>
      <c r="H111" s="13">
        <f t="shared" si="58"/>
        <v>8.9612657774792786E-5</v>
      </c>
      <c r="I111" s="10">
        <f t="shared" si="59"/>
        <v>25.816689803655603</v>
      </c>
      <c r="J111" s="10">
        <f t="shared" si="60"/>
        <v>20.486554127036591</v>
      </c>
      <c r="K111" s="13">
        <f t="shared" si="61"/>
        <v>5.0229378039122713E-4</v>
      </c>
      <c r="L111" s="10">
        <f t="shared" si="62"/>
        <v>144.7068197804694</v>
      </c>
      <c r="M111" s="10">
        <f t="shared" si="63"/>
        <v>9.3881893888012282</v>
      </c>
      <c r="N111" s="13">
        <f t="shared" si="64"/>
        <v>2.3018166500272713E-4</v>
      </c>
      <c r="O111" s="10">
        <f t="shared" si="65"/>
        <v>66.313496233965665</v>
      </c>
      <c r="P111" s="10">
        <f t="shared" si="66"/>
        <v>24.375926649052747</v>
      </c>
      <c r="Q111" s="13">
        <f t="shared" si="67"/>
        <v>5.9765426001698492E-4</v>
      </c>
      <c r="R111" s="10">
        <f t="shared" si="68"/>
        <v>172.17941107681321</v>
      </c>
      <c r="S111" s="10">
        <f t="shared" si="69"/>
        <v>13.732275849253829</v>
      </c>
      <c r="T111" s="13">
        <f t="shared" si="70"/>
        <v>3.366909196600262E-4</v>
      </c>
      <c r="U111" s="10">
        <f t="shared" si="71"/>
        <v>96.997960426696267</v>
      </c>
      <c r="V111" s="10">
        <f t="shared" si="72"/>
        <v>2.1580778484568142</v>
      </c>
      <c r="W111" s="13">
        <f t="shared" si="73"/>
        <v>5.2912221067445062E-5</v>
      </c>
      <c r="X111" s="10">
        <f t="shared" si="74"/>
        <v>15.243587591762383</v>
      </c>
      <c r="Y111" s="10">
        <f t="shared" si="75"/>
        <v>21.143937665439712</v>
      </c>
      <c r="Z111" s="13">
        <f t="shared" si="76"/>
        <v>5.1841165266120024E-4</v>
      </c>
      <c r="AA111" s="10">
        <f t="shared" si="77"/>
        <v>149.35024983847049</v>
      </c>
      <c r="AB111" s="10">
        <f t="shared" si="80"/>
        <v>2.1580778484568142</v>
      </c>
      <c r="AC111" s="4" t="str">
        <f t="shared" si="78"/>
        <v>SL</v>
      </c>
      <c r="AD111" s="18">
        <f t="shared" si="79"/>
        <v>15.243587591762383</v>
      </c>
      <c r="AE111" s="14">
        <v>0</v>
      </c>
      <c r="AF111" s="14">
        <v>1</v>
      </c>
      <c r="AG111" s="14">
        <v>0</v>
      </c>
      <c r="AH111" s="14">
        <v>0</v>
      </c>
      <c r="AI111" s="14">
        <v>0</v>
      </c>
      <c r="AJ111" s="14">
        <v>0</v>
      </c>
      <c r="AK111" s="14">
        <v>0</v>
      </c>
      <c r="AL111" s="57">
        <f t="shared" si="81"/>
        <v>1</v>
      </c>
      <c r="AM111" s="12">
        <f t="shared" si="82"/>
        <v>0</v>
      </c>
      <c r="AN111" s="12">
        <f t="shared" si="83"/>
        <v>288092</v>
      </c>
      <c r="AO111" s="12">
        <f t="shared" si="84"/>
        <v>0</v>
      </c>
      <c r="AP111" s="12">
        <f t="shared" si="85"/>
        <v>0</v>
      </c>
      <c r="AQ111" s="12">
        <f t="shared" si="86"/>
        <v>0</v>
      </c>
      <c r="AR111" s="12">
        <f t="shared" si="87"/>
        <v>0</v>
      </c>
      <c r="AS111" s="12">
        <f t="shared" si="88"/>
        <v>0</v>
      </c>
      <c r="AT111" s="12">
        <f t="shared" si="89"/>
        <v>0</v>
      </c>
      <c r="AU111" s="12">
        <f t="shared" si="90"/>
        <v>144.7068197804694</v>
      </c>
      <c r="AV111" s="12">
        <f t="shared" si="91"/>
        <v>0</v>
      </c>
      <c r="AW111" s="12">
        <f t="shared" si="92"/>
        <v>0</v>
      </c>
      <c r="AX111" s="12">
        <f t="shared" si="93"/>
        <v>0</v>
      </c>
      <c r="AY111" s="12">
        <f t="shared" si="94"/>
        <v>0</v>
      </c>
      <c r="AZ111" s="12">
        <f t="shared" si="95"/>
        <v>0</v>
      </c>
    </row>
    <row r="112" spans="1:52" x14ac:dyDescent="0.2">
      <c r="A112" s="19">
        <v>123</v>
      </c>
      <c r="B112" s="9">
        <v>39.1</v>
      </c>
      <c r="C112" s="9">
        <v>84.54</v>
      </c>
      <c r="D112" s="20">
        <v>33303</v>
      </c>
      <c r="E112" s="20">
        <v>104475</v>
      </c>
      <c r="F112" s="4">
        <f t="shared" si="96"/>
        <v>120147</v>
      </c>
      <c r="G112" s="10">
        <f t="shared" si="57"/>
        <v>10.354641471340278</v>
      </c>
      <c r="H112" s="13">
        <f t="shared" si="58"/>
        <v>3.1092218332703594E-4</v>
      </c>
      <c r="I112" s="10">
        <f t="shared" si="59"/>
        <v>37.356367560193384</v>
      </c>
      <c r="J112" s="10">
        <f t="shared" si="60"/>
        <v>10.668369134970918</v>
      </c>
      <c r="K112" s="13">
        <f t="shared" si="61"/>
        <v>3.2034258580220757E-4</v>
      </c>
      <c r="L112" s="10">
        <f t="shared" si="62"/>
        <v>38.488200656377835</v>
      </c>
      <c r="M112" s="10">
        <f t="shared" si="63"/>
        <v>14.301206242831405</v>
      </c>
      <c r="N112" s="13">
        <f t="shared" si="64"/>
        <v>4.2942696582384186E-4</v>
      </c>
      <c r="O112" s="10">
        <f t="shared" si="65"/>
        <v>51.59436166283713</v>
      </c>
      <c r="P112" s="10">
        <f t="shared" si="66"/>
        <v>34.098108451936149</v>
      </c>
      <c r="Q112" s="13">
        <f t="shared" si="67"/>
        <v>1.0238749797896931E-3</v>
      </c>
      <c r="R112" s="10">
        <f t="shared" si="68"/>
        <v>123.01550719679226</v>
      </c>
      <c r="S112" s="10">
        <f t="shared" si="69"/>
        <v>9.6506269226408321</v>
      </c>
      <c r="T112" s="13">
        <f t="shared" si="70"/>
        <v>2.8978250976310937E-4</v>
      </c>
      <c r="U112" s="10">
        <f t="shared" si="71"/>
        <v>34.816499200508304</v>
      </c>
      <c r="V112" s="10">
        <f t="shared" si="72"/>
        <v>11.459445885382062</v>
      </c>
      <c r="W112" s="13">
        <f t="shared" si="73"/>
        <v>3.4409650438044806E-4</v>
      </c>
      <c r="X112" s="10">
        <f t="shared" si="74"/>
        <v>41.342162711797691</v>
      </c>
      <c r="Y112" s="10">
        <f t="shared" si="75"/>
        <v>30.882235994176327</v>
      </c>
      <c r="Z112" s="13">
        <f t="shared" si="76"/>
        <v>9.2731093277411423E-4</v>
      </c>
      <c r="AA112" s="10">
        <f t="shared" si="77"/>
        <v>111.4136266400115</v>
      </c>
      <c r="AB112" s="10">
        <f t="shared" si="80"/>
        <v>9.6506269226408321</v>
      </c>
      <c r="AC112" s="4" t="str">
        <f t="shared" si="78"/>
        <v>OG</v>
      </c>
      <c r="AD112" s="18">
        <f t="shared" si="79"/>
        <v>34.816499200508304</v>
      </c>
      <c r="AE112" s="14">
        <v>0</v>
      </c>
      <c r="AF112" s="14">
        <v>1</v>
      </c>
      <c r="AG112" s="14">
        <v>0</v>
      </c>
      <c r="AH112" s="14">
        <v>0</v>
      </c>
      <c r="AI112" s="14">
        <v>0</v>
      </c>
      <c r="AJ112" s="14">
        <v>0</v>
      </c>
      <c r="AK112" s="14">
        <v>0</v>
      </c>
      <c r="AL112" s="57">
        <f t="shared" si="81"/>
        <v>1</v>
      </c>
      <c r="AM112" s="12">
        <f t="shared" si="82"/>
        <v>0</v>
      </c>
      <c r="AN112" s="12">
        <f t="shared" si="83"/>
        <v>120147</v>
      </c>
      <c r="AO112" s="12">
        <f t="shared" si="84"/>
        <v>0</v>
      </c>
      <c r="AP112" s="12">
        <f t="shared" si="85"/>
        <v>0</v>
      </c>
      <c r="AQ112" s="12">
        <f t="shared" si="86"/>
        <v>0</v>
      </c>
      <c r="AR112" s="12">
        <f t="shared" si="87"/>
        <v>0</v>
      </c>
      <c r="AS112" s="12">
        <f t="shared" si="88"/>
        <v>0</v>
      </c>
      <c r="AT112" s="12">
        <f t="shared" si="89"/>
        <v>0</v>
      </c>
      <c r="AU112" s="12">
        <f t="shared" si="90"/>
        <v>38.488200656377835</v>
      </c>
      <c r="AV112" s="12">
        <f t="shared" si="91"/>
        <v>0</v>
      </c>
      <c r="AW112" s="12">
        <f t="shared" si="92"/>
        <v>0</v>
      </c>
      <c r="AX112" s="12">
        <f t="shared" si="93"/>
        <v>0</v>
      </c>
      <c r="AY112" s="12">
        <f t="shared" si="94"/>
        <v>0</v>
      </c>
      <c r="AZ112" s="12">
        <f t="shared" si="95"/>
        <v>0</v>
      </c>
    </row>
    <row r="113" spans="1:52" x14ac:dyDescent="0.2">
      <c r="A113" s="19">
        <v>124</v>
      </c>
      <c r="B113" s="9">
        <v>39.29</v>
      </c>
      <c r="C113" s="9">
        <v>76.62</v>
      </c>
      <c r="D113" s="20">
        <v>30967</v>
      </c>
      <c r="E113" s="20">
        <v>59102</v>
      </c>
      <c r="F113" s="4">
        <f t="shared" si="96"/>
        <v>67968</v>
      </c>
      <c r="G113" s="10">
        <f t="shared" si="57"/>
        <v>18.023809253318234</v>
      </c>
      <c r="H113" s="13">
        <f t="shared" si="58"/>
        <v>5.8203278500720877E-4</v>
      </c>
      <c r="I113" s="10">
        <f t="shared" si="59"/>
        <v>39.559604331369968</v>
      </c>
      <c r="J113" s="10">
        <f t="shared" si="60"/>
        <v>2.9993332592427984</v>
      </c>
      <c r="K113" s="13">
        <f t="shared" si="61"/>
        <v>9.6855790333025431E-5</v>
      </c>
      <c r="L113" s="10">
        <f t="shared" si="62"/>
        <v>6.5830943573550726</v>
      </c>
      <c r="M113" s="10">
        <f t="shared" si="63"/>
        <v>21.032912304291099</v>
      </c>
      <c r="N113" s="13">
        <f t="shared" si="64"/>
        <v>6.7920406575680884E-4</v>
      </c>
      <c r="O113" s="10">
        <f t="shared" si="65"/>
        <v>46.164141941358785</v>
      </c>
      <c r="P113" s="10">
        <f t="shared" si="66"/>
        <v>41.96855132119763</v>
      </c>
      <c r="Q113" s="13">
        <f t="shared" si="67"/>
        <v>1.3552669396841035E-3</v>
      </c>
      <c r="R113" s="10">
        <f t="shared" si="68"/>
        <v>92.114783356449138</v>
      </c>
      <c r="S113" s="10">
        <f t="shared" si="69"/>
        <v>12.70064958968635</v>
      </c>
      <c r="T113" s="13">
        <f t="shared" si="70"/>
        <v>4.1013496915059093E-4</v>
      </c>
      <c r="U113" s="10">
        <f t="shared" si="71"/>
        <v>27.876053583227364</v>
      </c>
      <c r="V113" s="10">
        <f t="shared" si="72"/>
        <v>19.320067287667499</v>
      </c>
      <c r="W113" s="13">
        <f t="shared" si="73"/>
        <v>6.2389212024631054E-4</v>
      </c>
      <c r="X113" s="10">
        <f t="shared" si="74"/>
        <v>42.404699628901234</v>
      </c>
      <c r="Y113" s="10">
        <f t="shared" si="75"/>
        <v>38.76209488662861</v>
      </c>
      <c r="Z113" s="13">
        <f t="shared" si="76"/>
        <v>1.2517226365688834E-3</v>
      </c>
      <c r="AA113" s="10">
        <f t="shared" si="77"/>
        <v>85.077084162313866</v>
      </c>
      <c r="AB113" s="10">
        <f t="shared" si="80"/>
        <v>2.9993332592427984</v>
      </c>
      <c r="AC113" s="4" t="str">
        <f t="shared" si="78"/>
        <v>NY</v>
      </c>
      <c r="AD113" s="18">
        <f t="shared" si="79"/>
        <v>6.5830943573550726</v>
      </c>
      <c r="AE113" s="14">
        <v>0</v>
      </c>
      <c r="AF113" s="14">
        <v>1</v>
      </c>
      <c r="AG113" s="14">
        <v>0</v>
      </c>
      <c r="AH113" s="14">
        <v>0</v>
      </c>
      <c r="AI113" s="14">
        <v>0</v>
      </c>
      <c r="AJ113" s="14">
        <v>0</v>
      </c>
      <c r="AK113" s="14">
        <v>0</v>
      </c>
      <c r="AL113" s="57">
        <f t="shared" si="81"/>
        <v>1</v>
      </c>
      <c r="AM113" s="12">
        <f t="shared" si="82"/>
        <v>0</v>
      </c>
      <c r="AN113" s="12">
        <f t="shared" si="83"/>
        <v>67968</v>
      </c>
      <c r="AO113" s="12">
        <f t="shared" si="84"/>
        <v>0</v>
      </c>
      <c r="AP113" s="12">
        <f t="shared" si="85"/>
        <v>0</v>
      </c>
      <c r="AQ113" s="12">
        <f t="shared" si="86"/>
        <v>0</v>
      </c>
      <c r="AR113" s="12">
        <f t="shared" si="87"/>
        <v>0</v>
      </c>
      <c r="AS113" s="12">
        <f t="shared" si="88"/>
        <v>0</v>
      </c>
      <c r="AT113" s="12">
        <f t="shared" si="89"/>
        <v>0</v>
      </c>
      <c r="AU113" s="12">
        <f t="shared" si="90"/>
        <v>6.5830943573550726</v>
      </c>
      <c r="AV113" s="12">
        <f t="shared" si="91"/>
        <v>0</v>
      </c>
      <c r="AW113" s="12">
        <f t="shared" si="92"/>
        <v>0</v>
      </c>
      <c r="AX113" s="12">
        <f t="shared" si="93"/>
        <v>0</v>
      </c>
      <c r="AY113" s="12">
        <f t="shared" si="94"/>
        <v>0</v>
      </c>
      <c r="AZ113" s="12">
        <f t="shared" si="95"/>
        <v>0</v>
      </c>
    </row>
    <row r="114" spans="1:52" x14ac:dyDescent="0.2">
      <c r="A114" s="19">
        <v>125</v>
      </c>
      <c r="B114" s="9">
        <v>39.53</v>
      </c>
      <c r="C114" s="9">
        <v>119.82</v>
      </c>
      <c r="D114" s="20">
        <v>41093</v>
      </c>
      <c r="E114" s="20">
        <v>195863</v>
      </c>
      <c r="F114" s="4">
        <f t="shared" si="96"/>
        <v>225243</v>
      </c>
      <c r="G114" s="10">
        <f t="shared" si="57"/>
        <v>25.91321091644182</v>
      </c>
      <c r="H114" s="13">
        <f t="shared" si="58"/>
        <v>6.3059915110704552E-4</v>
      </c>
      <c r="I114" s="10">
        <f t="shared" si="59"/>
        <v>142.03804459280425</v>
      </c>
      <c r="J114" s="10">
        <f t="shared" si="60"/>
        <v>45.836238938202591</v>
      </c>
      <c r="K114" s="13">
        <f t="shared" si="61"/>
        <v>1.1154269325238505E-3</v>
      </c>
      <c r="L114" s="10">
        <f t="shared" si="62"/>
        <v>251.24210856246967</v>
      </c>
      <c r="M114" s="10">
        <f t="shared" si="63"/>
        <v>26.329743637187192</v>
      </c>
      <c r="N114" s="13">
        <f t="shared" si="64"/>
        <v>6.40735493567936E-4</v>
      </c>
      <c r="O114" s="10">
        <f t="shared" si="65"/>
        <v>144.32118477772261</v>
      </c>
      <c r="P114" s="10">
        <f t="shared" si="66"/>
        <v>5.7774129158300607</v>
      </c>
      <c r="Q114" s="13">
        <f t="shared" si="67"/>
        <v>1.4059360270192152E-4</v>
      </c>
      <c r="R114" s="10">
        <f t="shared" si="68"/>
        <v>31.667724853388908</v>
      </c>
      <c r="S114" s="10">
        <f t="shared" si="69"/>
        <v>36.585998688022705</v>
      </c>
      <c r="T114" s="13">
        <f t="shared" si="70"/>
        <v>8.9032192071697631E-4</v>
      </c>
      <c r="U114" s="10">
        <f t="shared" si="71"/>
        <v>200.53878038805391</v>
      </c>
      <c r="V114" s="10">
        <f t="shared" si="72"/>
        <v>23.95761674290662</v>
      </c>
      <c r="W114" s="13">
        <f t="shared" si="73"/>
        <v>5.8300967909149051E-4</v>
      </c>
      <c r="X114" s="10">
        <f t="shared" si="74"/>
        <v>131.3188491476046</v>
      </c>
      <c r="Y114" s="10">
        <f t="shared" si="75"/>
        <v>6.675147938435515</v>
      </c>
      <c r="Z114" s="13">
        <f t="shared" si="76"/>
        <v>1.6244002478367397E-4</v>
      </c>
      <c r="AA114" s="10">
        <f t="shared" si="77"/>
        <v>36.588478502349076</v>
      </c>
      <c r="AB114" s="10">
        <f t="shared" si="80"/>
        <v>5.7774129158300607</v>
      </c>
      <c r="AC114" s="4" t="str">
        <f t="shared" si="78"/>
        <v>LA</v>
      </c>
      <c r="AD114" s="18">
        <f t="shared" si="79"/>
        <v>31.667724853388908</v>
      </c>
      <c r="AE114" s="14">
        <v>0</v>
      </c>
      <c r="AF114" s="14">
        <v>0</v>
      </c>
      <c r="AG114" s="14">
        <v>0</v>
      </c>
      <c r="AH114" s="14">
        <v>1</v>
      </c>
      <c r="AI114" s="14">
        <v>0</v>
      </c>
      <c r="AJ114" s="14">
        <v>0</v>
      </c>
      <c r="AK114" s="14">
        <v>0</v>
      </c>
      <c r="AL114" s="57">
        <f t="shared" si="81"/>
        <v>1</v>
      </c>
      <c r="AM114" s="12">
        <f t="shared" si="82"/>
        <v>0</v>
      </c>
      <c r="AN114" s="12">
        <f t="shared" si="83"/>
        <v>0</v>
      </c>
      <c r="AO114" s="12">
        <f t="shared" si="84"/>
        <v>0</v>
      </c>
      <c r="AP114" s="12">
        <f t="shared" si="85"/>
        <v>225243</v>
      </c>
      <c r="AQ114" s="12">
        <f t="shared" si="86"/>
        <v>0</v>
      </c>
      <c r="AR114" s="12">
        <f t="shared" si="87"/>
        <v>0</v>
      </c>
      <c r="AS114" s="12">
        <f t="shared" si="88"/>
        <v>0</v>
      </c>
      <c r="AT114" s="12">
        <f t="shared" si="89"/>
        <v>0</v>
      </c>
      <c r="AU114" s="12">
        <f t="shared" si="90"/>
        <v>0</v>
      </c>
      <c r="AV114" s="12">
        <f t="shared" si="91"/>
        <v>0</v>
      </c>
      <c r="AW114" s="12">
        <f t="shared" si="92"/>
        <v>31.667724853388908</v>
      </c>
      <c r="AX114" s="12">
        <f t="shared" si="93"/>
        <v>0</v>
      </c>
      <c r="AY114" s="12">
        <f t="shared" si="94"/>
        <v>0</v>
      </c>
      <c r="AZ114" s="12">
        <f t="shared" si="95"/>
        <v>0</v>
      </c>
    </row>
    <row r="115" spans="1:52" x14ac:dyDescent="0.2">
      <c r="A115" s="19">
        <v>126</v>
      </c>
      <c r="B115" s="9">
        <v>39.6</v>
      </c>
      <c r="C115" s="9">
        <v>104.9</v>
      </c>
      <c r="D115" s="20">
        <v>30611</v>
      </c>
      <c r="E115" s="20">
        <v>64772</v>
      </c>
      <c r="F115" s="4">
        <f t="shared" si="96"/>
        <v>74488</v>
      </c>
      <c r="G115" s="10">
        <f t="shared" si="57"/>
        <v>11.448641840847326</v>
      </c>
      <c r="H115" s="13">
        <f t="shared" si="58"/>
        <v>3.7400417630418235E-4</v>
      </c>
      <c r="I115" s="10">
        <f t="shared" si="59"/>
        <v>27.858823084545936</v>
      </c>
      <c r="J115" s="10">
        <f t="shared" si="60"/>
        <v>30.921392271370969</v>
      </c>
      <c r="K115" s="13">
        <f t="shared" si="61"/>
        <v>1.0101398932204427E-3</v>
      </c>
      <c r="L115" s="10">
        <f t="shared" si="62"/>
        <v>75.243300366204338</v>
      </c>
      <c r="M115" s="10">
        <f t="shared" si="63"/>
        <v>13.698412316761384</v>
      </c>
      <c r="N115" s="13">
        <f t="shared" si="64"/>
        <v>4.4749966733401012E-4</v>
      </c>
      <c r="O115" s="10">
        <f t="shared" si="65"/>
        <v>33.333355220375743</v>
      </c>
      <c r="P115" s="10">
        <f t="shared" si="66"/>
        <v>14.488595515093929</v>
      </c>
      <c r="Q115" s="13">
        <f t="shared" si="67"/>
        <v>4.7331336823670995E-4</v>
      </c>
      <c r="R115" s="10">
        <f t="shared" si="68"/>
        <v>35.256166173216052</v>
      </c>
      <c r="S115" s="10">
        <f t="shared" si="69"/>
        <v>22.651379648930881</v>
      </c>
      <c r="T115" s="13">
        <f t="shared" si="70"/>
        <v>7.3997516085495027E-4</v>
      </c>
      <c r="U115" s="10">
        <f t="shared" si="71"/>
        <v>55.119269781763535</v>
      </c>
      <c r="V115" s="10">
        <f t="shared" si="72"/>
        <v>9.0744972312519927</v>
      </c>
      <c r="W115" s="13">
        <f t="shared" si="73"/>
        <v>2.9644563167658663E-4</v>
      </c>
      <c r="X115" s="10">
        <f t="shared" si="74"/>
        <v>22.081642212325587</v>
      </c>
      <c r="Y115" s="10">
        <f t="shared" si="75"/>
        <v>11.295330893780845</v>
      </c>
      <c r="Z115" s="13">
        <f t="shared" si="76"/>
        <v>3.6899581502665202E-4</v>
      </c>
      <c r="AA115" s="10">
        <f t="shared" si="77"/>
        <v>27.485760269705256</v>
      </c>
      <c r="AB115" s="10">
        <f t="shared" si="80"/>
        <v>9.0744972312519927</v>
      </c>
      <c r="AC115" s="4" t="str">
        <f t="shared" si="78"/>
        <v>SL</v>
      </c>
      <c r="AD115" s="18">
        <f t="shared" si="79"/>
        <v>22.081642212325587</v>
      </c>
      <c r="AE115" s="14">
        <v>0</v>
      </c>
      <c r="AF115" s="14">
        <v>0</v>
      </c>
      <c r="AG115" s="14">
        <v>1</v>
      </c>
      <c r="AH115" s="14">
        <v>0</v>
      </c>
      <c r="AI115" s="14">
        <v>0</v>
      </c>
      <c r="AJ115" s="14">
        <v>0</v>
      </c>
      <c r="AK115" s="14">
        <v>0</v>
      </c>
      <c r="AL115" s="57">
        <f t="shared" si="81"/>
        <v>1</v>
      </c>
      <c r="AM115" s="12">
        <f t="shared" si="82"/>
        <v>0</v>
      </c>
      <c r="AN115" s="12">
        <f t="shared" si="83"/>
        <v>0</v>
      </c>
      <c r="AO115" s="12">
        <f t="shared" si="84"/>
        <v>74488</v>
      </c>
      <c r="AP115" s="12">
        <f t="shared" si="85"/>
        <v>0</v>
      </c>
      <c r="AQ115" s="12">
        <f t="shared" si="86"/>
        <v>0</v>
      </c>
      <c r="AR115" s="12">
        <f t="shared" si="87"/>
        <v>0</v>
      </c>
      <c r="AS115" s="12">
        <f t="shared" si="88"/>
        <v>0</v>
      </c>
      <c r="AT115" s="12">
        <f t="shared" si="89"/>
        <v>0</v>
      </c>
      <c r="AU115" s="12">
        <f t="shared" si="90"/>
        <v>0</v>
      </c>
      <c r="AV115" s="12">
        <f t="shared" si="91"/>
        <v>33.333355220375743</v>
      </c>
      <c r="AW115" s="12">
        <f t="shared" si="92"/>
        <v>0</v>
      </c>
      <c r="AX115" s="12">
        <f t="shared" si="93"/>
        <v>0</v>
      </c>
      <c r="AY115" s="12">
        <f t="shared" si="94"/>
        <v>0</v>
      </c>
      <c r="AZ115" s="12">
        <f t="shared" si="95"/>
        <v>0</v>
      </c>
    </row>
    <row r="116" spans="1:52" x14ac:dyDescent="0.2">
      <c r="A116" s="19">
        <v>127</v>
      </c>
      <c r="B116" s="9">
        <v>39.74</v>
      </c>
      <c r="C116" s="9">
        <v>104.87</v>
      </c>
      <c r="D116" s="20">
        <v>26899</v>
      </c>
      <c r="E116" s="20">
        <v>38334</v>
      </c>
      <c r="F116" s="4">
        <f t="shared" si="96"/>
        <v>44085</v>
      </c>
      <c r="G116" s="10">
        <f t="shared" si="57"/>
        <v>11.472301425607679</v>
      </c>
      <c r="H116" s="13">
        <f t="shared" si="58"/>
        <v>4.264954617497929E-4</v>
      </c>
      <c r="I116" s="10">
        <f t="shared" si="59"/>
        <v>18.80205243123962</v>
      </c>
      <c r="J116" s="10">
        <f t="shared" si="60"/>
        <v>30.886518094469636</v>
      </c>
      <c r="K116" s="13">
        <f t="shared" si="61"/>
        <v>1.1482403841953097E-3</v>
      </c>
      <c r="L116" s="10">
        <f t="shared" si="62"/>
        <v>50.620177337250226</v>
      </c>
      <c r="M116" s="10">
        <f t="shared" si="63"/>
        <v>13.778621121142711</v>
      </c>
      <c r="N116" s="13">
        <f t="shared" si="64"/>
        <v>5.1223544076518497E-4</v>
      </c>
      <c r="O116" s="10">
        <f t="shared" si="65"/>
        <v>22.581899406133179</v>
      </c>
      <c r="P116" s="10">
        <f t="shared" si="66"/>
        <v>14.57111183129139</v>
      </c>
      <c r="Q116" s="13">
        <f t="shared" si="67"/>
        <v>5.4169715719139711E-4</v>
      </c>
      <c r="R116" s="10">
        <f t="shared" si="68"/>
        <v>23.88071917478274</v>
      </c>
      <c r="S116" s="10">
        <f t="shared" si="69"/>
        <v>22.68771694111155</v>
      </c>
      <c r="T116" s="13">
        <f t="shared" si="70"/>
        <v>8.4344090639471914E-4</v>
      </c>
      <c r="U116" s="10">
        <f t="shared" si="71"/>
        <v>37.183092358411194</v>
      </c>
      <c r="V116" s="10">
        <f t="shared" si="72"/>
        <v>9.0290641818518527</v>
      </c>
      <c r="W116" s="13">
        <f t="shared" si="73"/>
        <v>3.3566542183173547E-4</v>
      </c>
      <c r="X116" s="10">
        <f t="shared" si="74"/>
        <v>14.797810121452057</v>
      </c>
      <c r="Y116" s="10">
        <f t="shared" si="75"/>
        <v>11.382662254499165</v>
      </c>
      <c r="Z116" s="13">
        <f t="shared" si="76"/>
        <v>4.2316302667382298E-4</v>
      </c>
      <c r="AA116" s="10">
        <f t="shared" si="77"/>
        <v>18.655142030915485</v>
      </c>
      <c r="AB116" s="10">
        <f t="shared" si="80"/>
        <v>9.0290641818518527</v>
      </c>
      <c r="AC116" s="4" t="str">
        <f t="shared" si="78"/>
        <v>SL</v>
      </c>
      <c r="AD116" s="18">
        <f t="shared" si="79"/>
        <v>14.797810121452057</v>
      </c>
      <c r="AE116" s="14">
        <v>0</v>
      </c>
      <c r="AF116" s="14">
        <v>0</v>
      </c>
      <c r="AG116" s="14">
        <v>1</v>
      </c>
      <c r="AH116" s="14">
        <v>0</v>
      </c>
      <c r="AI116" s="14">
        <v>0</v>
      </c>
      <c r="AJ116" s="14">
        <v>0</v>
      </c>
      <c r="AK116" s="14">
        <v>0</v>
      </c>
      <c r="AL116" s="57">
        <f t="shared" si="81"/>
        <v>1</v>
      </c>
      <c r="AM116" s="12">
        <f t="shared" si="82"/>
        <v>0</v>
      </c>
      <c r="AN116" s="12">
        <f t="shared" si="83"/>
        <v>0</v>
      </c>
      <c r="AO116" s="12">
        <f t="shared" si="84"/>
        <v>44085</v>
      </c>
      <c r="AP116" s="12">
        <f t="shared" si="85"/>
        <v>0</v>
      </c>
      <c r="AQ116" s="12">
        <f t="shared" si="86"/>
        <v>0</v>
      </c>
      <c r="AR116" s="12">
        <f t="shared" si="87"/>
        <v>0</v>
      </c>
      <c r="AS116" s="12">
        <f t="shared" si="88"/>
        <v>0</v>
      </c>
      <c r="AT116" s="12">
        <f t="shared" si="89"/>
        <v>0</v>
      </c>
      <c r="AU116" s="12">
        <f t="shared" si="90"/>
        <v>0</v>
      </c>
      <c r="AV116" s="12">
        <f t="shared" si="91"/>
        <v>22.581899406133179</v>
      </c>
      <c r="AW116" s="12">
        <f t="shared" si="92"/>
        <v>0</v>
      </c>
      <c r="AX116" s="12">
        <f t="shared" si="93"/>
        <v>0</v>
      </c>
      <c r="AY116" s="12">
        <f t="shared" si="94"/>
        <v>0</v>
      </c>
      <c r="AZ116" s="12">
        <f t="shared" si="95"/>
        <v>0</v>
      </c>
    </row>
    <row r="117" spans="1:52" x14ac:dyDescent="0.2">
      <c r="A117" s="19">
        <v>128</v>
      </c>
      <c r="B117" s="9">
        <v>39.74</v>
      </c>
      <c r="C117" s="9">
        <v>105.1</v>
      </c>
      <c r="D117" s="20">
        <v>36178</v>
      </c>
      <c r="E117" s="20">
        <v>112197</v>
      </c>
      <c r="F117" s="4">
        <f t="shared" si="96"/>
        <v>129027</v>
      </c>
      <c r="G117" s="10">
        <f t="shared" si="57"/>
        <v>11.685931712961521</v>
      </c>
      <c r="H117" s="13">
        <f t="shared" si="58"/>
        <v>3.2301209887117922E-4</v>
      </c>
      <c r="I117" s="10">
        <f t="shared" si="59"/>
        <v>41.677282081051644</v>
      </c>
      <c r="J117" s="10">
        <f t="shared" si="60"/>
        <v>31.116395999536959</v>
      </c>
      <c r="K117" s="13">
        <f t="shared" si="61"/>
        <v>8.6009165790085023E-4</v>
      </c>
      <c r="L117" s="10">
        <f t="shared" si="62"/>
        <v>110.97504634397301</v>
      </c>
      <c r="M117" s="10">
        <f t="shared" si="63"/>
        <v>13.938195722546007</v>
      </c>
      <c r="N117" s="13">
        <f t="shared" si="64"/>
        <v>3.8526717127939655E-4</v>
      </c>
      <c r="O117" s="10">
        <f t="shared" si="65"/>
        <v>49.709867308666695</v>
      </c>
      <c r="P117" s="10">
        <f t="shared" si="66"/>
        <v>14.360201948440704</v>
      </c>
      <c r="Q117" s="13">
        <f t="shared" si="67"/>
        <v>3.969318908850877E-4</v>
      </c>
      <c r="R117" s="10">
        <f t="shared" si="68"/>
        <v>51.214931085230212</v>
      </c>
      <c r="S117" s="10">
        <f t="shared" si="69"/>
        <v>22.892937775654737</v>
      </c>
      <c r="T117" s="13">
        <f t="shared" si="70"/>
        <v>6.3278616218847747E-4</v>
      </c>
      <c r="U117" s="10">
        <f t="shared" si="71"/>
        <v>81.646500148692681</v>
      </c>
      <c r="V117" s="10">
        <f t="shared" si="72"/>
        <v>9.2578453216717698</v>
      </c>
      <c r="W117" s="13">
        <f t="shared" si="73"/>
        <v>2.5589710104681766E-4</v>
      </c>
      <c r="X117" s="10">
        <f t="shared" si="74"/>
        <v>33.01763525676774</v>
      </c>
      <c r="Y117" s="10">
        <f t="shared" si="75"/>
        <v>11.17599659985633</v>
      </c>
      <c r="Z117" s="13">
        <f t="shared" si="76"/>
        <v>3.0891692741047958E-4</v>
      </c>
      <c r="AA117" s="10">
        <f t="shared" si="77"/>
        <v>39.858624392991949</v>
      </c>
      <c r="AB117" s="10">
        <f t="shared" si="80"/>
        <v>9.2578453216717698</v>
      </c>
      <c r="AC117" s="4" t="str">
        <f t="shared" si="78"/>
        <v>SL</v>
      </c>
      <c r="AD117" s="18">
        <f t="shared" si="79"/>
        <v>33.01763525676774</v>
      </c>
      <c r="AE117" s="14">
        <v>0</v>
      </c>
      <c r="AF117" s="14">
        <v>0</v>
      </c>
      <c r="AG117" s="14">
        <v>1</v>
      </c>
      <c r="AH117" s="14">
        <v>0</v>
      </c>
      <c r="AI117" s="14">
        <v>0</v>
      </c>
      <c r="AJ117" s="14">
        <v>0</v>
      </c>
      <c r="AK117" s="14">
        <v>0</v>
      </c>
      <c r="AL117" s="57">
        <f t="shared" si="81"/>
        <v>1</v>
      </c>
      <c r="AM117" s="12">
        <f t="shared" si="82"/>
        <v>0</v>
      </c>
      <c r="AN117" s="12">
        <f t="shared" si="83"/>
        <v>0</v>
      </c>
      <c r="AO117" s="12">
        <f t="shared" si="84"/>
        <v>129027</v>
      </c>
      <c r="AP117" s="12">
        <f t="shared" si="85"/>
        <v>0</v>
      </c>
      <c r="AQ117" s="12">
        <f t="shared" si="86"/>
        <v>0</v>
      </c>
      <c r="AR117" s="12">
        <f t="shared" si="87"/>
        <v>0</v>
      </c>
      <c r="AS117" s="12">
        <f t="shared" si="88"/>
        <v>0</v>
      </c>
      <c r="AT117" s="12">
        <f t="shared" si="89"/>
        <v>0</v>
      </c>
      <c r="AU117" s="12">
        <f t="shared" si="90"/>
        <v>0</v>
      </c>
      <c r="AV117" s="12">
        <f t="shared" si="91"/>
        <v>49.709867308666695</v>
      </c>
      <c r="AW117" s="12">
        <f t="shared" si="92"/>
        <v>0</v>
      </c>
      <c r="AX117" s="12">
        <f t="shared" si="93"/>
        <v>0</v>
      </c>
      <c r="AY117" s="12">
        <f t="shared" si="94"/>
        <v>0</v>
      </c>
      <c r="AZ117" s="12">
        <f t="shared" si="95"/>
        <v>0</v>
      </c>
    </row>
    <row r="118" spans="1:52" x14ac:dyDescent="0.2">
      <c r="A118" s="19">
        <v>129</v>
      </c>
      <c r="B118" s="9">
        <v>39.75</v>
      </c>
      <c r="C118" s="9">
        <v>104.99</v>
      </c>
      <c r="D118" s="20">
        <v>30137</v>
      </c>
      <c r="E118" s="20">
        <v>54033</v>
      </c>
      <c r="F118" s="4">
        <f t="shared" si="96"/>
        <v>62138</v>
      </c>
      <c r="G118" s="10">
        <f t="shared" si="57"/>
        <v>11.587389697425378</v>
      </c>
      <c r="H118" s="13">
        <f t="shared" si="58"/>
        <v>3.8449048337344053E-4</v>
      </c>
      <c r="I118" s="10">
        <f t="shared" si="59"/>
        <v>23.891469655858849</v>
      </c>
      <c r="J118" s="10">
        <f t="shared" si="60"/>
        <v>31.006130039074524</v>
      </c>
      <c r="K118" s="13">
        <f t="shared" si="61"/>
        <v>1.0288393018241539E-3</v>
      </c>
      <c r="L118" s="10">
        <f t="shared" si="62"/>
        <v>63.930016536749278</v>
      </c>
      <c r="M118" s="10">
        <f t="shared" si="63"/>
        <v>13.868831962353562</v>
      </c>
      <c r="N118" s="13">
        <f t="shared" si="64"/>
        <v>4.6019285139043575E-4</v>
      </c>
      <c r="O118" s="10">
        <f t="shared" si="65"/>
        <v>28.595463399698897</v>
      </c>
      <c r="P118" s="10">
        <f t="shared" si="66"/>
        <v>14.464992222604206</v>
      </c>
      <c r="Q118" s="13">
        <f t="shared" si="67"/>
        <v>4.7997452376162878E-4</v>
      </c>
      <c r="R118" s="10">
        <f t="shared" si="68"/>
        <v>29.824656957500089</v>
      </c>
      <c r="S118" s="10">
        <f t="shared" si="69"/>
        <v>22.799245601554443</v>
      </c>
      <c r="T118" s="13">
        <f t="shared" si="70"/>
        <v>7.565200783606345E-4</v>
      </c>
      <c r="U118" s="10">
        <f t="shared" si="71"/>
        <v>47.008644629173105</v>
      </c>
      <c r="V118" s="10">
        <f t="shared" si="72"/>
        <v>9.1473985372891633</v>
      </c>
      <c r="W118" s="13">
        <f t="shared" si="73"/>
        <v>3.0352717713405991E-4</v>
      </c>
      <c r="X118" s="10">
        <f t="shared" si="74"/>
        <v>18.860571732756213</v>
      </c>
      <c r="Y118" s="10">
        <f t="shared" si="75"/>
        <v>11.279117873309074</v>
      </c>
      <c r="Z118" s="13">
        <f t="shared" si="76"/>
        <v>3.742614684045882E-4</v>
      </c>
      <c r="AA118" s="10">
        <f t="shared" si="77"/>
        <v>23.255859123724303</v>
      </c>
      <c r="AB118" s="10">
        <f t="shared" si="80"/>
        <v>9.1473985372891633</v>
      </c>
      <c r="AC118" s="4" t="str">
        <f t="shared" si="78"/>
        <v>SL</v>
      </c>
      <c r="AD118" s="18">
        <f t="shared" si="79"/>
        <v>18.860571732756213</v>
      </c>
      <c r="AE118" s="14">
        <v>0</v>
      </c>
      <c r="AF118" s="14">
        <v>0</v>
      </c>
      <c r="AG118" s="14">
        <v>1</v>
      </c>
      <c r="AH118" s="14">
        <v>0</v>
      </c>
      <c r="AI118" s="14">
        <v>0</v>
      </c>
      <c r="AJ118" s="14">
        <v>0</v>
      </c>
      <c r="AK118" s="14">
        <v>0</v>
      </c>
      <c r="AL118" s="57">
        <f t="shared" si="81"/>
        <v>1</v>
      </c>
      <c r="AM118" s="12">
        <f t="shared" si="82"/>
        <v>0</v>
      </c>
      <c r="AN118" s="12">
        <f t="shared" si="83"/>
        <v>0</v>
      </c>
      <c r="AO118" s="12">
        <f t="shared" si="84"/>
        <v>62138</v>
      </c>
      <c r="AP118" s="12">
        <f t="shared" si="85"/>
        <v>0</v>
      </c>
      <c r="AQ118" s="12">
        <f t="shared" si="86"/>
        <v>0</v>
      </c>
      <c r="AR118" s="12">
        <f t="shared" si="87"/>
        <v>0</v>
      </c>
      <c r="AS118" s="12">
        <f t="shared" si="88"/>
        <v>0</v>
      </c>
      <c r="AT118" s="12">
        <f t="shared" si="89"/>
        <v>0</v>
      </c>
      <c r="AU118" s="12">
        <f t="shared" si="90"/>
        <v>0</v>
      </c>
      <c r="AV118" s="12">
        <f t="shared" si="91"/>
        <v>28.595463399698897</v>
      </c>
      <c r="AW118" s="12">
        <f t="shared" si="92"/>
        <v>0</v>
      </c>
      <c r="AX118" s="12">
        <f t="shared" si="93"/>
        <v>0</v>
      </c>
      <c r="AY118" s="12">
        <f t="shared" si="94"/>
        <v>0</v>
      </c>
      <c r="AZ118" s="12">
        <f t="shared" si="95"/>
        <v>0</v>
      </c>
    </row>
    <row r="119" spans="1:52" x14ac:dyDescent="0.2">
      <c r="A119" s="19">
        <v>130</v>
      </c>
      <c r="B119" s="9">
        <v>39.76</v>
      </c>
      <c r="C119" s="9">
        <v>84.18</v>
      </c>
      <c r="D119" s="20">
        <v>31145</v>
      </c>
      <c r="E119" s="20">
        <v>53024</v>
      </c>
      <c r="F119" s="4">
        <f t="shared" si="96"/>
        <v>60978</v>
      </c>
      <c r="G119" s="10">
        <f t="shared" si="57"/>
        <v>10.935200043894939</v>
      </c>
      <c r="H119" s="13">
        <f t="shared" si="58"/>
        <v>3.5110611796098696E-4</v>
      </c>
      <c r="I119" s="10">
        <f t="shared" si="59"/>
        <v>21.409748861025061</v>
      </c>
      <c r="J119" s="10">
        <f t="shared" si="60"/>
        <v>10.228025224841799</v>
      </c>
      <c r="K119" s="13">
        <f t="shared" si="61"/>
        <v>3.2840023197437147E-4</v>
      </c>
      <c r="L119" s="10">
        <f t="shared" si="62"/>
        <v>20.025189345333224</v>
      </c>
      <c r="M119" s="10">
        <f t="shared" si="63"/>
        <v>15.007201604563052</v>
      </c>
      <c r="N119" s="13">
        <f t="shared" si="64"/>
        <v>4.8184946555026659E-4</v>
      </c>
      <c r="O119" s="10">
        <f t="shared" si="65"/>
        <v>29.382216710324155</v>
      </c>
      <c r="P119" s="10">
        <f t="shared" si="66"/>
        <v>34.558486656681012</v>
      </c>
      <c r="Q119" s="13">
        <f t="shared" si="67"/>
        <v>1.1095998284373419E-3</v>
      </c>
      <c r="R119" s="10">
        <f t="shared" si="68"/>
        <v>67.661178338452231</v>
      </c>
      <c r="S119" s="10">
        <f t="shared" si="69"/>
        <v>10.320707340100288</v>
      </c>
      <c r="T119" s="13">
        <f t="shared" si="70"/>
        <v>3.3137605843956615E-4</v>
      </c>
      <c r="U119" s="10">
        <f t="shared" si="71"/>
        <v>20.206649291527864</v>
      </c>
      <c r="V119" s="10">
        <f t="shared" si="72"/>
        <v>11.746084453978691</v>
      </c>
      <c r="W119" s="13">
        <f t="shared" si="73"/>
        <v>3.7714189930899636E-4</v>
      </c>
      <c r="X119" s="10">
        <f t="shared" si="74"/>
        <v>22.99735873606398</v>
      </c>
      <c r="Y119" s="10">
        <f t="shared" si="75"/>
        <v>31.336631918570951</v>
      </c>
      <c r="Z119" s="13">
        <f t="shared" si="76"/>
        <v>1.00615289512188E-3</v>
      </c>
      <c r="AA119" s="10">
        <f t="shared" si="77"/>
        <v>61.353191238741999</v>
      </c>
      <c r="AB119" s="10">
        <f t="shared" si="80"/>
        <v>10.228025224841799</v>
      </c>
      <c r="AC119" s="4" t="str">
        <f t="shared" si="78"/>
        <v>NY</v>
      </c>
      <c r="AD119" s="18">
        <f t="shared" si="79"/>
        <v>20.025189345333224</v>
      </c>
      <c r="AE119" s="14">
        <v>0</v>
      </c>
      <c r="AF119" s="14">
        <v>1</v>
      </c>
      <c r="AG119" s="14">
        <v>0</v>
      </c>
      <c r="AH119" s="14">
        <v>0</v>
      </c>
      <c r="AI119" s="14">
        <v>0</v>
      </c>
      <c r="AJ119" s="14">
        <v>0</v>
      </c>
      <c r="AK119" s="14">
        <v>0</v>
      </c>
      <c r="AL119" s="57">
        <f t="shared" si="81"/>
        <v>1</v>
      </c>
      <c r="AM119" s="12">
        <f t="shared" si="82"/>
        <v>0</v>
      </c>
      <c r="AN119" s="12">
        <f t="shared" si="83"/>
        <v>60978</v>
      </c>
      <c r="AO119" s="12">
        <f t="shared" si="84"/>
        <v>0</v>
      </c>
      <c r="AP119" s="12">
        <f t="shared" si="85"/>
        <v>0</v>
      </c>
      <c r="AQ119" s="12">
        <f t="shared" si="86"/>
        <v>0</v>
      </c>
      <c r="AR119" s="12">
        <f t="shared" si="87"/>
        <v>0</v>
      </c>
      <c r="AS119" s="12">
        <f t="shared" si="88"/>
        <v>0</v>
      </c>
      <c r="AT119" s="12">
        <f t="shared" si="89"/>
        <v>0</v>
      </c>
      <c r="AU119" s="12">
        <f t="shared" si="90"/>
        <v>20.025189345333224</v>
      </c>
      <c r="AV119" s="12">
        <f t="shared" si="91"/>
        <v>0</v>
      </c>
      <c r="AW119" s="12">
        <f t="shared" si="92"/>
        <v>0</v>
      </c>
      <c r="AX119" s="12">
        <f t="shared" si="93"/>
        <v>0</v>
      </c>
      <c r="AY119" s="12">
        <f t="shared" si="94"/>
        <v>0</v>
      </c>
      <c r="AZ119" s="12">
        <f t="shared" si="95"/>
        <v>0</v>
      </c>
    </row>
    <row r="120" spans="1:52" x14ac:dyDescent="0.2">
      <c r="A120" s="19">
        <v>131</v>
      </c>
      <c r="B120" s="9">
        <v>39.78</v>
      </c>
      <c r="C120" s="9">
        <v>86.11</v>
      </c>
      <c r="D120" s="20">
        <v>24922</v>
      </c>
      <c r="E120" s="20">
        <v>25309</v>
      </c>
      <c r="F120" s="4">
        <f t="shared" si="96"/>
        <v>29106</v>
      </c>
      <c r="G120" s="10">
        <f t="shared" si="57"/>
        <v>9.2023529599771408</v>
      </c>
      <c r="H120" s="13">
        <f t="shared" si="58"/>
        <v>3.6924616643837333E-4</v>
      </c>
      <c r="I120" s="10">
        <f t="shared" si="59"/>
        <v>10.747278920355294</v>
      </c>
      <c r="J120" s="10">
        <f t="shared" si="60"/>
        <v>12.148785947575172</v>
      </c>
      <c r="K120" s="13">
        <f t="shared" si="61"/>
        <v>4.8747235164012405E-4</v>
      </c>
      <c r="L120" s="10">
        <f t="shared" si="62"/>
        <v>14.188370266837451</v>
      </c>
      <c r="M120" s="10">
        <f t="shared" si="63"/>
        <v>13.643606561316552</v>
      </c>
      <c r="N120" s="13">
        <f t="shared" si="64"/>
        <v>5.474523136713166E-4</v>
      </c>
      <c r="O120" s="10">
        <f t="shared" si="65"/>
        <v>15.93414704171734</v>
      </c>
      <c r="P120" s="10">
        <f t="shared" si="66"/>
        <v>32.660920072771987</v>
      </c>
      <c r="Q120" s="13">
        <f t="shared" si="67"/>
        <v>1.3105256429167798E-3</v>
      </c>
      <c r="R120" s="10">
        <f t="shared" si="68"/>
        <v>38.144159362735792</v>
      </c>
      <c r="S120" s="10">
        <f t="shared" si="69"/>
        <v>10.432665047819757</v>
      </c>
      <c r="T120" s="13">
        <f t="shared" si="70"/>
        <v>4.1861267345396665E-4</v>
      </c>
      <c r="U120" s="10">
        <f t="shared" si="71"/>
        <v>12.184140473551153</v>
      </c>
      <c r="V120" s="10">
        <f t="shared" si="72"/>
        <v>9.8213237397002668</v>
      </c>
      <c r="W120" s="13">
        <f t="shared" si="73"/>
        <v>3.9408248694728623E-4</v>
      </c>
      <c r="X120" s="10">
        <f t="shared" si="74"/>
        <v>11.470164865087712</v>
      </c>
      <c r="Y120" s="10">
        <f t="shared" si="75"/>
        <v>29.436035738529743</v>
      </c>
      <c r="Z120" s="13">
        <f t="shared" si="76"/>
        <v>1.1811265443595917E-3</v>
      </c>
      <c r="AA120" s="10">
        <f t="shared" si="77"/>
        <v>34.377869200130277</v>
      </c>
      <c r="AB120" s="10">
        <f t="shared" si="80"/>
        <v>9.2023529599771408</v>
      </c>
      <c r="AC120" s="4" t="str">
        <f t="shared" si="78"/>
        <v>DT</v>
      </c>
      <c r="AD120" s="18">
        <f t="shared" si="79"/>
        <v>10.747278920355294</v>
      </c>
      <c r="AE120" s="14">
        <v>0</v>
      </c>
      <c r="AF120" s="14">
        <v>1</v>
      </c>
      <c r="AG120" s="14">
        <v>0</v>
      </c>
      <c r="AH120" s="14">
        <v>0</v>
      </c>
      <c r="AI120" s="14">
        <v>0</v>
      </c>
      <c r="AJ120" s="14">
        <v>0</v>
      </c>
      <c r="AK120" s="14">
        <v>0</v>
      </c>
      <c r="AL120" s="57">
        <f t="shared" si="81"/>
        <v>1</v>
      </c>
      <c r="AM120" s="12">
        <f t="shared" si="82"/>
        <v>0</v>
      </c>
      <c r="AN120" s="12">
        <f t="shared" si="83"/>
        <v>29106</v>
      </c>
      <c r="AO120" s="12">
        <f t="shared" si="84"/>
        <v>0</v>
      </c>
      <c r="AP120" s="12">
        <f t="shared" si="85"/>
        <v>0</v>
      </c>
      <c r="AQ120" s="12">
        <f t="shared" si="86"/>
        <v>0</v>
      </c>
      <c r="AR120" s="12">
        <f t="shared" si="87"/>
        <v>0</v>
      </c>
      <c r="AS120" s="12">
        <f t="shared" si="88"/>
        <v>0</v>
      </c>
      <c r="AT120" s="12">
        <f t="shared" si="89"/>
        <v>0</v>
      </c>
      <c r="AU120" s="12">
        <f t="shared" si="90"/>
        <v>14.188370266837451</v>
      </c>
      <c r="AV120" s="12">
        <f t="shared" si="91"/>
        <v>0</v>
      </c>
      <c r="AW120" s="12">
        <f t="shared" si="92"/>
        <v>0</v>
      </c>
      <c r="AX120" s="12">
        <f t="shared" si="93"/>
        <v>0</v>
      </c>
      <c r="AY120" s="12">
        <f t="shared" si="94"/>
        <v>0</v>
      </c>
      <c r="AZ120" s="12">
        <f t="shared" si="95"/>
        <v>0</v>
      </c>
    </row>
    <row r="121" spans="1:52" x14ac:dyDescent="0.2">
      <c r="A121" s="19">
        <v>132</v>
      </c>
      <c r="B121" s="9">
        <v>39.799999999999997</v>
      </c>
      <c r="C121" s="9">
        <v>89.65</v>
      </c>
      <c r="D121" s="20">
        <v>27728</v>
      </c>
      <c r="E121" s="20">
        <v>36428</v>
      </c>
      <c r="F121" s="4">
        <f t="shared" si="96"/>
        <v>41893</v>
      </c>
      <c r="G121" s="10">
        <f t="shared" si="57"/>
        <v>6.3165576067981783</v>
      </c>
      <c r="H121" s="13">
        <f t="shared" si="58"/>
        <v>2.2780429914880909E-4</v>
      </c>
      <c r="I121" s="10">
        <f t="shared" si="59"/>
        <v>9.5434055042410595</v>
      </c>
      <c r="J121" s="10">
        <f t="shared" si="60"/>
        <v>15.678807352601797</v>
      </c>
      <c r="K121" s="13">
        <f t="shared" si="61"/>
        <v>5.65450351723954E-4</v>
      </c>
      <c r="L121" s="10">
        <f t="shared" si="62"/>
        <v>23.688411584771604</v>
      </c>
      <c r="M121" s="10">
        <f t="shared" si="63"/>
        <v>11.555085460523427</v>
      </c>
      <c r="N121" s="13">
        <f t="shared" si="64"/>
        <v>4.167298564816585E-4</v>
      </c>
      <c r="O121" s="10">
        <f t="shared" si="65"/>
        <v>17.45806387758612</v>
      </c>
      <c r="P121" s="10">
        <f t="shared" si="66"/>
        <v>29.188163696950852</v>
      </c>
      <c r="Q121" s="13">
        <f t="shared" si="67"/>
        <v>1.0526602602766463E-3</v>
      </c>
      <c r="R121" s="10">
        <f t="shared" si="68"/>
        <v>44.099096283769548</v>
      </c>
      <c r="S121" s="10">
        <f t="shared" si="69"/>
        <v>11.494455185001156</v>
      </c>
      <c r="T121" s="13">
        <f t="shared" si="70"/>
        <v>4.1454324816074566E-4</v>
      </c>
      <c r="U121" s="10">
        <f t="shared" si="71"/>
        <v>17.366460295198117</v>
      </c>
      <c r="V121" s="10">
        <f t="shared" si="72"/>
        <v>6.3017457898585487</v>
      </c>
      <c r="W121" s="13">
        <f t="shared" si="73"/>
        <v>2.2727011648364644E-4</v>
      </c>
      <c r="X121" s="10">
        <f t="shared" si="74"/>
        <v>9.5210269898493998</v>
      </c>
      <c r="Y121" s="10">
        <f t="shared" si="75"/>
        <v>25.958062331383672</v>
      </c>
      <c r="Z121" s="13">
        <f t="shared" si="76"/>
        <v>9.3616785672907073E-4</v>
      </c>
      <c r="AA121" s="10">
        <f t="shared" si="77"/>
        <v>39.218880021950959</v>
      </c>
      <c r="AB121" s="10">
        <f t="shared" si="80"/>
        <v>6.3017457898585487</v>
      </c>
      <c r="AC121" s="4" t="str">
        <f t="shared" si="78"/>
        <v>SL</v>
      </c>
      <c r="AD121" s="18">
        <f t="shared" si="79"/>
        <v>9.5210269898493998</v>
      </c>
      <c r="AE121" s="14">
        <v>0</v>
      </c>
      <c r="AF121" s="14">
        <v>1</v>
      </c>
      <c r="AG121" s="14">
        <v>0</v>
      </c>
      <c r="AH121" s="14">
        <v>0</v>
      </c>
      <c r="AI121" s="14">
        <v>0</v>
      </c>
      <c r="AJ121" s="14">
        <v>0</v>
      </c>
      <c r="AK121" s="14">
        <v>0</v>
      </c>
      <c r="AL121" s="57">
        <f t="shared" si="81"/>
        <v>1</v>
      </c>
      <c r="AM121" s="12">
        <f t="shared" si="82"/>
        <v>0</v>
      </c>
      <c r="AN121" s="12">
        <f t="shared" si="83"/>
        <v>41893</v>
      </c>
      <c r="AO121" s="12">
        <f t="shared" si="84"/>
        <v>0</v>
      </c>
      <c r="AP121" s="12">
        <f t="shared" si="85"/>
        <v>0</v>
      </c>
      <c r="AQ121" s="12">
        <f t="shared" si="86"/>
        <v>0</v>
      </c>
      <c r="AR121" s="12">
        <f t="shared" si="87"/>
        <v>0</v>
      </c>
      <c r="AS121" s="12">
        <f t="shared" si="88"/>
        <v>0</v>
      </c>
      <c r="AT121" s="12">
        <f t="shared" si="89"/>
        <v>0</v>
      </c>
      <c r="AU121" s="12">
        <f t="shared" si="90"/>
        <v>23.688411584771604</v>
      </c>
      <c r="AV121" s="12">
        <f t="shared" si="91"/>
        <v>0</v>
      </c>
      <c r="AW121" s="12">
        <f t="shared" si="92"/>
        <v>0</v>
      </c>
      <c r="AX121" s="12">
        <f t="shared" si="93"/>
        <v>0</v>
      </c>
      <c r="AY121" s="12">
        <f t="shared" si="94"/>
        <v>0</v>
      </c>
      <c r="AZ121" s="12">
        <f t="shared" si="95"/>
        <v>0</v>
      </c>
    </row>
    <row r="122" spans="1:52" x14ac:dyDescent="0.2">
      <c r="A122" s="19">
        <v>133</v>
      </c>
      <c r="B122" s="9">
        <v>39.799999999999997</v>
      </c>
      <c r="C122" s="9">
        <v>105.09</v>
      </c>
      <c r="D122" s="20">
        <v>19922</v>
      </c>
      <c r="E122" s="20">
        <v>12227</v>
      </c>
      <c r="F122" s="4">
        <f t="shared" si="96"/>
        <v>14062</v>
      </c>
      <c r="G122" s="10">
        <f t="shared" si="57"/>
        <v>11.698807631549462</v>
      </c>
      <c r="H122" s="13">
        <f t="shared" si="58"/>
        <v>5.8723058084275985E-4</v>
      </c>
      <c r="I122" s="10">
        <f t="shared" si="59"/>
        <v>8.2576364278108887</v>
      </c>
      <c r="J122" s="10">
        <f t="shared" si="60"/>
        <v>31.104510926873616</v>
      </c>
      <c r="K122" s="13">
        <f t="shared" si="61"/>
        <v>1.561314673570606E-3</v>
      </c>
      <c r="L122" s="10">
        <f t="shared" si="62"/>
        <v>21.955206939749861</v>
      </c>
      <c r="M122" s="10">
        <f t="shared" si="63"/>
        <v>13.974262055650735</v>
      </c>
      <c r="N122" s="13">
        <f t="shared" si="64"/>
        <v>7.0144875291892059E-4</v>
      </c>
      <c r="O122" s="10">
        <f t="shared" si="65"/>
        <v>9.863772363545861</v>
      </c>
      <c r="P122" s="10">
        <f t="shared" si="66"/>
        <v>14.393557586642709</v>
      </c>
      <c r="Q122" s="13">
        <f t="shared" si="67"/>
        <v>7.2249561221979263E-4</v>
      </c>
      <c r="R122" s="10">
        <f t="shared" si="68"/>
        <v>10.159733299034723</v>
      </c>
      <c r="S122" s="10">
        <f t="shared" si="69"/>
        <v>22.911047553527531</v>
      </c>
      <c r="T122" s="13">
        <f t="shared" si="70"/>
        <v>1.1500375240200548E-3</v>
      </c>
      <c r="U122" s="10">
        <f t="shared" si="71"/>
        <v>16.17182766277001</v>
      </c>
      <c r="V122" s="10">
        <f t="shared" si="72"/>
        <v>9.2419911274573323</v>
      </c>
      <c r="W122" s="13">
        <f t="shared" si="73"/>
        <v>4.6390880069557936E-4</v>
      </c>
      <c r="X122" s="10">
        <f t="shared" si="74"/>
        <v>6.523485555381237</v>
      </c>
      <c r="Y122" s="10">
        <f t="shared" si="75"/>
        <v>11.211645731113698</v>
      </c>
      <c r="Z122" s="13">
        <f t="shared" si="76"/>
        <v>5.6277711731320644E-4</v>
      </c>
      <c r="AA122" s="10">
        <f t="shared" si="77"/>
        <v>7.9137718236583092</v>
      </c>
      <c r="AB122" s="10">
        <f t="shared" si="80"/>
        <v>9.2419911274573323</v>
      </c>
      <c r="AC122" s="4" t="str">
        <f t="shared" si="78"/>
        <v>SL</v>
      </c>
      <c r="AD122" s="18">
        <f t="shared" si="79"/>
        <v>6.523485555381237</v>
      </c>
      <c r="AE122" s="14">
        <v>0</v>
      </c>
      <c r="AF122" s="14">
        <v>0</v>
      </c>
      <c r="AG122" s="14">
        <v>1</v>
      </c>
      <c r="AH122" s="14">
        <v>0</v>
      </c>
      <c r="AI122" s="14">
        <v>0</v>
      </c>
      <c r="AJ122" s="14">
        <v>0</v>
      </c>
      <c r="AK122" s="14">
        <v>0</v>
      </c>
      <c r="AL122" s="57">
        <f t="shared" si="81"/>
        <v>1</v>
      </c>
      <c r="AM122" s="12">
        <f t="shared" si="82"/>
        <v>0</v>
      </c>
      <c r="AN122" s="12">
        <f t="shared" si="83"/>
        <v>0</v>
      </c>
      <c r="AO122" s="12">
        <f t="shared" si="84"/>
        <v>14062</v>
      </c>
      <c r="AP122" s="12">
        <f t="shared" si="85"/>
        <v>0</v>
      </c>
      <c r="AQ122" s="12">
        <f t="shared" si="86"/>
        <v>0</v>
      </c>
      <c r="AR122" s="12">
        <f t="shared" si="87"/>
        <v>0</v>
      </c>
      <c r="AS122" s="12">
        <f t="shared" si="88"/>
        <v>0</v>
      </c>
      <c r="AT122" s="12">
        <f t="shared" si="89"/>
        <v>0</v>
      </c>
      <c r="AU122" s="12">
        <f t="shared" si="90"/>
        <v>0</v>
      </c>
      <c r="AV122" s="12">
        <f t="shared" si="91"/>
        <v>9.863772363545861</v>
      </c>
      <c r="AW122" s="12">
        <f t="shared" si="92"/>
        <v>0</v>
      </c>
      <c r="AX122" s="12">
        <f t="shared" si="93"/>
        <v>0</v>
      </c>
      <c r="AY122" s="12">
        <f t="shared" si="94"/>
        <v>0</v>
      </c>
      <c r="AZ122" s="12">
        <f t="shared" si="95"/>
        <v>0</v>
      </c>
    </row>
    <row r="123" spans="1:52" x14ac:dyDescent="0.2">
      <c r="A123" s="19">
        <v>134</v>
      </c>
      <c r="B123" s="9">
        <v>39.85</v>
      </c>
      <c r="C123" s="9">
        <v>105.04</v>
      </c>
      <c r="D123" s="20">
        <v>23743</v>
      </c>
      <c r="E123" s="20">
        <v>19863</v>
      </c>
      <c r="F123" s="4">
        <f t="shared" si="96"/>
        <v>22843</v>
      </c>
      <c r="G123" s="10">
        <f t="shared" si="57"/>
        <v>11.67116532313719</v>
      </c>
      <c r="H123" s="13">
        <f t="shared" si="58"/>
        <v>4.915623688302738E-4</v>
      </c>
      <c r="I123" s="10">
        <f t="shared" si="59"/>
        <v>11.228759191189944</v>
      </c>
      <c r="J123" s="10">
        <f t="shared" si="60"/>
        <v>31.053044939264819</v>
      </c>
      <c r="K123" s="13">
        <f t="shared" si="61"/>
        <v>1.307882110064643E-3</v>
      </c>
      <c r="L123" s="10">
        <f t="shared" si="62"/>
        <v>29.87595104020664</v>
      </c>
      <c r="M123" s="10">
        <f t="shared" si="63"/>
        <v>13.975585855340736</v>
      </c>
      <c r="N123" s="13">
        <f t="shared" si="64"/>
        <v>5.8861920799143893E-4</v>
      </c>
      <c r="O123" s="10">
        <f t="shared" si="65"/>
        <v>13.445828568148439</v>
      </c>
      <c r="P123" s="10">
        <f t="shared" si="66"/>
        <v>14.459547019184241</v>
      </c>
      <c r="Q123" s="13">
        <f t="shared" si="67"/>
        <v>6.0900252786860298E-4</v>
      </c>
      <c r="R123" s="10">
        <f t="shared" si="68"/>
        <v>13.911444744102498</v>
      </c>
      <c r="S123" s="10">
        <f t="shared" si="69"/>
        <v>22.889126239330327</v>
      </c>
      <c r="T123" s="13">
        <f t="shared" si="70"/>
        <v>9.6403682092955094E-4</v>
      </c>
      <c r="U123" s="10">
        <f t="shared" si="71"/>
        <v>22.021493100493732</v>
      </c>
      <c r="V123" s="10">
        <f t="shared" si="72"/>
        <v>9.1875676868255027</v>
      </c>
      <c r="W123" s="13">
        <f t="shared" si="73"/>
        <v>3.8695900631030209E-4</v>
      </c>
      <c r="X123" s="10">
        <f t="shared" si="74"/>
        <v>8.8393045811462301</v>
      </c>
      <c r="Y123" s="10">
        <f t="shared" si="75"/>
        <v>11.278741064498288</v>
      </c>
      <c r="Z123" s="13">
        <f t="shared" si="76"/>
        <v>4.7503437074077781E-4</v>
      </c>
      <c r="AA123" s="10">
        <f t="shared" si="77"/>
        <v>10.851210130831587</v>
      </c>
      <c r="AB123" s="10">
        <f t="shared" si="80"/>
        <v>9.1875676868255027</v>
      </c>
      <c r="AC123" s="4" t="str">
        <f t="shared" si="78"/>
        <v>SL</v>
      </c>
      <c r="AD123" s="18">
        <f t="shared" si="79"/>
        <v>8.8393045811462301</v>
      </c>
      <c r="AE123" s="14">
        <v>0</v>
      </c>
      <c r="AF123" s="14">
        <v>0</v>
      </c>
      <c r="AG123" s="14">
        <v>1</v>
      </c>
      <c r="AH123" s="14">
        <v>0</v>
      </c>
      <c r="AI123" s="14">
        <v>0</v>
      </c>
      <c r="AJ123" s="14">
        <v>0</v>
      </c>
      <c r="AK123" s="14">
        <v>0</v>
      </c>
      <c r="AL123" s="57">
        <f t="shared" si="81"/>
        <v>1</v>
      </c>
      <c r="AM123" s="12">
        <f t="shared" si="82"/>
        <v>0</v>
      </c>
      <c r="AN123" s="12">
        <f t="shared" si="83"/>
        <v>0</v>
      </c>
      <c r="AO123" s="12">
        <f t="shared" si="84"/>
        <v>22843</v>
      </c>
      <c r="AP123" s="12">
        <f t="shared" si="85"/>
        <v>0</v>
      </c>
      <c r="AQ123" s="12">
        <f t="shared" si="86"/>
        <v>0</v>
      </c>
      <c r="AR123" s="12">
        <f t="shared" si="87"/>
        <v>0</v>
      </c>
      <c r="AS123" s="12">
        <f t="shared" si="88"/>
        <v>0</v>
      </c>
      <c r="AT123" s="12">
        <f t="shared" si="89"/>
        <v>0</v>
      </c>
      <c r="AU123" s="12">
        <f t="shared" si="90"/>
        <v>0</v>
      </c>
      <c r="AV123" s="12">
        <f t="shared" si="91"/>
        <v>13.445828568148439</v>
      </c>
      <c r="AW123" s="12">
        <f t="shared" si="92"/>
        <v>0</v>
      </c>
      <c r="AX123" s="12">
        <f t="shared" si="93"/>
        <v>0</v>
      </c>
      <c r="AY123" s="12">
        <f t="shared" si="94"/>
        <v>0</v>
      </c>
      <c r="AZ123" s="12">
        <f t="shared" si="95"/>
        <v>0</v>
      </c>
    </row>
    <row r="124" spans="1:52" x14ac:dyDescent="0.2">
      <c r="A124" s="19">
        <v>135</v>
      </c>
      <c r="B124" s="9">
        <v>39.869999999999997</v>
      </c>
      <c r="C124" s="9">
        <v>104.98</v>
      </c>
      <c r="D124" s="20">
        <v>15718</v>
      </c>
      <c r="E124" s="20">
        <v>7710</v>
      </c>
      <c r="F124" s="4">
        <f t="shared" si="96"/>
        <v>8867</v>
      </c>
      <c r="G124" s="10">
        <f t="shared" si="57"/>
        <v>11.62320523779908</v>
      </c>
      <c r="H124" s="13">
        <f t="shared" si="58"/>
        <v>7.3948372806967051E-4</v>
      </c>
      <c r="I124" s="10">
        <f t="shared" si="59"/>
        <v>6.5570022167937685</v>
      </c>
      <c r="J124" s="10">
        <f t="shared" si="60"/>
        <v>30.992495865935034</v>
      </c>
      <c r="K124" s="13">
        <f t="shared" si="61"/>
        <v>1.9717836789626565E-3</v>
      </c>
      <c r="L124" s="10">
        <f t="shared" si="62"/>
        <v>17.483805881361874</v>
      </c>
      <c r="M124" s="10">
        <f t="shared" si="63"/>
        <v>13.948627172593005</v>
      </c>
      <c r="N124" s="13">
        <f t="shared" si="64"/>
        <v>8.8743015476479227E-4</v>
      </c>
      <c r="O124" s="10">
        <f t="shared" si="65"/>
        <v>7.8688431822994129</v>
      </c>
      <c r="P124" s="10">
        <f t="shared" si="66"/>
        <v>14.522496341882819</v>
      </c>
      <c r="Q124" s="13">
        <f t="shared" si="67"/>
        <v>9.2394047219002541E-4</v>
      </c>
      <c r="R124" s="10">
        <f t="shared" si="68"/>
        <v>8.1925801669089555</v>
      </c>
      <c r="S124" s="10">
        <f t="shared" si="69"/>
        <v>22.844809038378937</v>
      </c>
      <c r="T124" s="13">
        <f t="shared" si="70"/>
        <v>1.4534170402327863E-3</v>
      </c>
      <c r="U124" s="10">
        <f t="shared" si="71"/>
        <v>12.887448895744116</v>
      </c>
      <c r="V124" s="10">
        <f t="shared" si="72"/>
        <v>9.1260177514620295</v>
      </c>
      <c r="W124" s="13">
        <f t="shared" si="73"/>
        <v>5.8060934924685263E-4</v>
      </c>
      <c r="X124" s="10">
        <f t="shared" si="74"/>
        <v>5.1482630997718424</v>
      </c>
      <c r="Y124" s="10">
        <f t="shared" si="75"/>
        <v>11.341340308799484</v>
      </c>
      <c r="Z124" s="13">
        <f t="shared" si="76"/>
        <v>7.2155110757090495E-4</v>
      </c>
      <c r="AA124" s="10">
        <f t="shared" si="77"/>
        <v>6.3979936708312142</v>
      </c>
      <c r="AB124" s="10">
        <f t="shared" si="80"/>
        <v>9.1260177514620295</v>
      </c>
      <c r="AC124" s="4" t="str">
        <f t="shared" si="78"/>
        <v>SL</v>
      </c>
      <c r="AD124" s="18">
        <f t="shared" si="79"/>
        <v>5.1482630997718424</v>
      </c>
      <c r="AE124" s="14">
        <v>0</v>
      </c>
      <c r="AF124" s="14">
        <v>0</v>
      </c>
      <c r="AG124" s="14">
        <v>1</v>
      </c>
      <c r="AH124" s="14">
        <v>0</v>
      </c>
      <c r="AI124" s="14">
        <v>0</v>
      </c>
      <c r="AJ124" s="14">
        <v>0</v>
      </c>
      <c r="AK124" s="14">
        <v>0</v>
      </c>
      <c r="AL124" s="57">
        <f t="shared" si="81"/>
        <v>1</v>
      </c>
      <c r="AM124" s="12">
        <f t="shared" si="82"/>
        <v>0</v>
      </c>
      <c r="AN124" s="12">
        <f t="shared" si="83"/>
        <v>0</v>
      </c>
      <c r="AO124" s="12">
        <f t="shared" si="84"/>
        <v>8867</v>
      </c>
      <c r="AP124" s="12">
        <f t="shared" si="85"/>
        <v>0</v>
      </c>
      <c r="AQ124" s="12">
        <f t="shared" si="86"/>
        <v>0</v>
      </c>
      <c r="AR124" s="12">
        <f t="shared" si="87"/>
        <v>0</v>
      </c>
      <c r="AS124" s="12">
        <f t="shared" si="88"/>
        <v>0</v>
      </c>
      <c r="AT124" s="12">
        <f t="shared" si="89"/>
        <v>0</v>
      </c>
      <c r="AU124" s="12">
        <f t="shared" si="90"/>
        <v>0</v>
      </c>
      <c r="AV124" s="12">
        <f t="shared" si="91"/>
        <v>7.8688431822994129</v>
      </c>
      <c r="AW124" s="12">
        <f t="shared" si="92"/>
        <v>0</v>
      </c>
      <c r="AX124" s="12">
        <f t="shared" si="93"/>
        <v>0</v>
      </c>
      <c r="AY124" s="12">
        <f t="shared" si="94"/>
        <v>0</v>
      </c>
      <c r="AZ124" s="12">
        <f t="shared" si="95"/>
        <v>0</v>
      </c>
    </row>
    <row r="125" spans="1:52" x14ac:dyDescent="0.2">
      <c r="A125" s="19">
        <v>136</v>
      </c>
      <c r="B125" s="9">
        <v>40.1</v>
      </c>
      <c r="C125" s="9">
        <v>75.02</v>
      </c>
      <c r="D125" s="20">
        <v>22474</v>
      </c>
      <c r="E125" s="20">
        <v>19811</v>
      </c>
      <c r="F125" s="4">
        <f t="shared" si="96"/>
        <v>22783</v>
      </c>
      <c r="G125" s="10">
        <f t="shared" si="57"/>
        <v>19.764781810078258</v>
      </c>
      <c r="H125" s="13">
        <f t="shared" si="58"/>
        <v>8.7945100160533322E-4</v>
      </c>
      <c r="I125" s="10">
        <f t="shared" si="59"/>
        <v>20.036532169574308</v>
      </c>
      <c r="J125" s="10">
        <f t="shared" si="60"/>
        <v>1.2095040305844333</v>
      </c>
      <c r="K125" s="13">
        <f t="shared" si="61"/>
        <v>5.3817924294047939E-5</v>
      </c>
      <c r="L125" s="10">
        <f t="shared" si="62"/>
        <v>1.2261337691912941</v>
      </c>
      <c r="M125" s="10">
        <f t="shared" si="63"/>
        <v>22.826259001422031</v>
      </c>
      <c r="N125" s="13">
        <f t="shared" si="64"/>
        <v>1.0156740678749681E-3</v>
      </c>
      <c r="O125" s="10">
        <f t="shared" si="65"/>
        <v>23.140102288395397</v>
      </c>
      <c r="P125" s="10">
        <f t="shared" si="66"/>
        <v>43.662452977358022</v>
      </c>
      <c r="Q125" s="13">
        <f t="shared" si="67"/>
        <v>1.9427984772340493E-3</v>
      </c>
      <c r="R125" s="10">
        <f t="shared" si="68"/>
        <v>44.262777706823343</v>
      </c>
      <c r="S125" s="10">
        <f t="shared" si="69"/>
        <v>14.358251982744983</v>
      </c>
      <c r="T125" s="13">
        <f t="shared" si="70"/>
        <v>6.388827971320185E-4</v>
      </c>
      <c r="U125" s="10">
        <f t="shared" si="71"/>
        <v>14.555666767058778</v>
      </c>
      <c r="V125" s="10">
        <f t="shared" si="72"/>
        <v>20.878057859868104</v>
      </c>
      <c r="W125" s="13">
        <f t="shared" si="73"/>
        <v>9.2898717895648769E-4</v>
      </c>
      <c r="X125" s="10">
        <f t="shared" si="74"/>
        <v>21.165114898165658</v>
      </c>
      <c r="Y125" s="10">
        <f t="shared" si="75"/>
        <v>40.450044499357489</v>
      </c>
      <c r="Z125" s="13">
        <f t="shared" si="76"/>
        <v>1.7998595932792333E-3</v>
      </c>
      <c r="AA125" s="10">
        <f t="shared" si="77"/>
        <v>41.006201113680774</v>
      </c>
      <c r="AB125" s="10">
        <f t="shared" si="80"/>
        <v>1.2095040305844333</v>
      </c>
      <c r="AC125" s="4" t="str">
        <f t="shared" si="78"/>
        <v>NY</v>
      </c>
      <c r="AD125" s="18">
        <f t="shared" si="79"/>
        <v>1.2261337691912941</v>
      </c>
      <c r="AE125" s="14">
        <v>0</v>
      </c>
      <c r="AF125" s="14">
        <v>1</v>
      </c>
      <c r="AG125" s="14">
        <v>0</v>
      </c>
      <c r="AH125" s="14">
        <v>0</v>
      </c>
      <c r="AI125" s="14">
        <v>0</v>
      </c>
      <c r="AJ125" s="14">
        <v>0</v>
      </c>
      <c r="AK125" s="14">
        <v>0</v>
      </c>
      <c r="AL125" s="57">
        <f t="shared" si="81"/>
        <v>1</v>
      </c>
      <c r="AM125" s="12">
        <f t="shared" si="82"/>
        <v>0</v>
      </c>
      <c r="AN125" s="12">
        <f t="shared" si="83"/>
        <v>22783</v>
      </c>
      <c r="AO125" s="12">
        <f t="shared" si="84"/>
        <v>0</v>
      </c>
      <c r="AP125" s="12">
        <f t="shared" si="85"/>
        <v>0</v>
      </c>
      <c r="AQ125" s="12">
        <f t="shared" si="86"/>
        <v>0</v>
      </c>
      <c r="AR125" s="12">
        <f t="shared" si="87"/>
        <v>0</v>
      </c>
      <c r="AS125" s="12">
        <f t="shared" si="88"/>
        <v>0</v>
      </c>
      <c r="AT125" s="12">
        <f t="shared" si="89"/>
        <v>0</v>
      </c>
      <c r="AU125" s="12">
        <f t="shared" si="90"/>
        <v>1.2261337691912941</v>
      </c>
      <c r="AV125" s="12">
        <f t="shared" si="91"/>
        <v>0</v>
      </c>
      <c r="AW125" s="12">
        <f t="shared" si="92"/>
        <v>0</v>
      </c>
      <c r="AX125" s="12">
        <f t="shared" si="93"/>
        <v>0</v>
      </c>
      <c r="AY125" s="12">
        <f t="shared" si="94"/>
        <v>0</v>
      </c>
      <c r="AZ125" s="12">
        <f t="shared" si="95"/>
        <v>0</v>
      </c>
    </row>
    <row r="126" spans="1:52" x14ac:dyDescent="0.2">
      <c r="A126" s="19">
        <v>137</v>
      </c>
      <c r="B126" s="9">
        <v>40.1</v>
      </c>
      <c r="C126" s="9">
        <v>83.01</v>
      </c>
      <c r="D126" s="20">
        <v>30625</v>
      </c>
      <c r="E126" s="20">
        <v>73852</v>
      </c>
      <c r="F126" s="4">
        <f t="shared" si="96"/>
        <v>84930</v>
      </c>
      <c r="G126" s="10">
        <f t="shared" si="57"/>
        <v>12.145406539099461</v>
      </c>
      <c r="H126" s="13">
        <f t="shared" si="58"/>
        <v>3.9658470331753345E-4</v>
      </c>
      <c r="I126" s="10">
        <f t="shared" si="59"/>
        <v>33.681938852758115</v>
      </c>
      <c r="J126" s="10">
        <f t="shared" si="60"/>
        <v>9.0334157437815339</v>
      </c>
      <c r="K126" s="13">
        <f t="shared" si="61"/>
        <v>2.9496867734796846E-4</v>
      </c>
      <c r="L126" s="10">
        <f t="shared" si="62"/>
        <v>25.051689767162962</v>
      </c>
      <c r="M126" s="10">
        <f t="shared" si="63"/>
        <v>16.114751006453684</v>
      </c>
      <c r="N126" s="13">
        <f t="shared" si="64"/>
        <v>5.2619595123114065E-4</v>
      </c>
      <c r="O126" s="10">
        <f t="shared" si="65"/>
        <v>44.689822138060777</v>
      </c>
      <c r="P126" s="10">
        <f t="shared" si="66"/>
        <v>35.769183664154255</v>
      </c>
      <c r="Q126" s="13">
        <f t="shared" si="67"/>
        <v>1.1679733441356491E-3</v>
      </c>
      <c r="R126" s="10">
        <f t="shared" si="68"/>
        <v>99.195976117440679</v>
      </c>
      <c r="S126" s="10">
        <f t="shared" si="69"/>
        <v>10.775532469442057</v>
      </c>
      <c r="T126" s="13">
        <f t="shared" si="70"/>
        <v>3.5185412145116919E-4</v>
      </c>
      <c r="U126" s="10">
        <f t="shared" si="71"/>
        <v>29.8829705348478</v>
      </c>
      <c r="V126" s="10">
        <f t="shared" si="72"/>
        <v>12.893052392664814</v>
      </c>
      <c r="W126" s="13">
        <f t="shared" si="73"/>
        <v>4.2099762914823882E-4</v>
      </c>
      <c r="X126" s="10">
        <f t="shared" si="74"/>
        <v>35.75532864355992</v>
      </c>
      <c r="Y126" s="10">
        <f t="shared" si="75"/>
        <v>32.54609346757303</v>
      </c>
      <c r="Z126" s="13">
        <f t="shared" si="76"/>
        <v>1.0627295826146296E-3</v>
      </c>
      <c r="AA126" s="10">
        <f t="shared" si="77"/>
        <v>90.257623451460489</v>
      </c>
      <c r="AB126" s="10">
        <f t="shared" si="80"/>
        <v>9.0334157437815339</v>
      </c>
      <c r="AC126" s="4" t="str">
        <f t="shared" si="78"/>
        <v>NY</v>
      </c>
      <c r="AD126" s="18">
        <f t="shared" si="79"/>
        <v>25.051689767162962</v>
      </c>
      <c r="AE126" s="14">
        <v>0</v>
      </c>
      <c r="AF126" s="14">
        <v>1</v>
      </c>
      <c r="AG126" s="14">
        <v>0</v>
      </c>
      <c r="AH126" s="14">
        <v>0</v>
      </c>
      <c r="AI126" s="14">
        <v>0</v>
      </c>
      <c r="AJ126" s="14">
        <v>0</v>
      </c>
      <c r="AK126" s="14">
        <v>0</v>
      </c>
      <c r="AL126" s="57">
        <f t="shared" si="81"/>
        <v>1</v>
      </c>
      <c r="AM126" s="12">
        <f t="shared" si="82"/>
        <v>0</v>
      </c>
      <c r="AN126" s="12">
        <f t="shared" si="83"/>
        <v>84930</v>
      </c>
      <c r="AO126" s="12">
        <f t="shared" si="84"/>
        <v>0</v>
      </c>
      <c r="AP126" s="12">
        <f t="shared" si="85"/>
        <v>0</v>
      </c>
      <c r="AQ126" s="12">
        <f t="shared" si="86"/>
        <v>0</v>
      </c>
      <c r="AR126" s="12">
        <f t="shared" si="87"/>
        <v>0</v>
      </c>
      <c r="AS126" s="12">
        <f t="shared" si="88"/>
        <v>0</v>
      </c>
      <c r="AT126" s="12">
        <f t="shared" si="89"/>
        <v>0</v>
      </c>
      <c r="AU126" s="12">
        <f t="shared" si="90"/>
        <v>25.051689767162962</v>
      </c>
      <c r="AV126" s="12">
        <f t="shared" si="91"/>
        <v>0</v>
      </c>
      <c r="AW126" s="12">
        <f t="shared" si="92"/>
        <v>0</v>
      </c>
      <c r="AX126" s="12">
        <f t="shared" si="93"/>
        <v>0</v>
      </c>
      <c r="AY126" s="12">
        <f t="shared" si="94"/>
        <v>0</v>
      </c>
      <c r="AZ126" s="12">
        <f t="shared" si="95"/>
        <v>0</v>
      </c>
    </row>
    <row r="127" spans="1:52" x14ac:dyDescent="0.2">
      <c r="A127" s="19">
        <v>138</v>
      </c>
      <c r="B127" s="9">
        <v>40.229999999999997</v>
      </c>
      <c r="C127" s="9">
        <v>111.67</v>
      </c>
      <c r="D127" s="20">
        <v>28356</v>
      </c>
      <c r="E127" s="20">
        <v>54209</v>
      </c>
      <c r="F127" s="4">
        <f t="shared" si="96"/>
        <v>62341</v>
      </c>
      <c r="G127" s="10">
        <f t="shared" si="57"/>
        <v>18.083196620066925</v>
      </c>
      <c r="H127" s="13">
        <f t="shared" si="58"/>
        <v>6.37720292709371E-4</v>
      </c>
      <c r="I127" s="10">
        <f t="shared" si="59"/>
        <v>39.756120767794897</v>
      </c>
      <c r="J127" s="10">
        <f t="shared" si="60"/>
        <v>37.673588891954537</v>
      </c>
      <c r="K127" s="13">
        <f t="shared" si="61"/>
        <v>1.3285932039763908E-3</v>
      </c>
      <c r="L127" s="10">
        <f t="shared" si="62"/>
        <v>82.825828929092182</v>
      </c>
      <c r="M127" s="10">
        <f t="shared" si="63"/>
        <v>19.372942471395504</v>
      </c>
      <c r="N127" s="13">
        <f t="shared" si="64"/>
        <v>6.8320434727731354E-4</v>
      </c>
      <c r="O127" s="10">
        <f t="shared" si="65"/>
        <v>42.591642213615003</v>
      </c>
      <c r="P127" s="10">
        <f t="shared" si="66"/>
        <v>9.0820702485721814</v>
      </c>
      <c r="Q127" s="13">
        <f t="shared" si="67"/>
        <v>3.2028742589124636E-4</v>
      </c>
      <c r="R127" s="10">
        <f t="shared" si="68"/>
        <v>19.96703841748619</v>
      </c>
      <c r="S127" s="10">
        <f t="shared" si="69"/>
        <v>29.091043295144981</v>
      </c>
      <c r="T127" s="13">
        <f t="shared" si="70"/>
        <v>1.02592196696096E-3</v>
      </c>
      <c r="U127" s="10">
        <f t="shared" si="71"/>
        <v>63.957001342313212</v>
      </c>
      <c r="V127" s="10">
        <f t="shared" si="72"/>
        <v>15.786415045855092</v>
      </c>
      <c r="W127" s="13">
        <f t="shared" si="73"/>
        <v>5.567222120840419E-4</v>
      </c>
      <c r="X127" s="10">
        <f t="shared" si="74"/>
        <v>34.706619423531258</v>
      </c>
      <c r="Y127" s="10">
        <f t="shared" si="75"/>
        <v>6.4417466575456066</v>
      </c>
      <c r="Z127" s="13">
        <f t="shared" si="76"/>
        <v>2.2717402516383151E-4</v>
      </c>
      <c r="AA127" s="10">
        <f t="shared" si="77"/>
        <v>14.162255902738421</v>
      </c>
      <c r="AB127" s="10">
        <f t="shared" si="80"/>
        <v>6.4417466575456066</v>
      </c>
      <c r="AC127" s="4" t="str">
        <f t="shared" si="78"/>
        <v>OL</v>
      </c>
      <c r="AD127" s="18">
        <f t="shared" si="79"/>
        <v>14.162255902738421</v>
      </c>
      <c r="AE127" s="14">
        <v>0</v>
      </c>
      <c r="AF127" s="14">
        <v>0</v>
      </c>
      <c r="AG127" s="14">
        <v>1</v>
      </c>
      <c r="AH127" s="14">
        <v>0</v>
      </c>
      <c r="AI127" s="14">
        <v>0</v>
      </c>
      <c r="AJ127" s="14">
        <v>0</v>
      </c>
      <c r="AK127" s="14">
        <v>0</v>
      </c>
      <c r="AL127" s="57">
        <f t="shared" si="81"/>
        <v>1</v>
      </c>
      <c r="AM127" s="12">
        <f t="shared" si="82"/>
        <v>0</v>
      </c>
      <c r="AN127" s="12">
        <f t="shared" si="83"/>
        <v>0</v>
      </c>
      <c r="AO127" s="12">
        <f t="shared" si="84"/>
        <v>62341</v>
      </c>
      <c r="AP127" s="12">
        <f t="shared" si="85"/>
        <v>0</v>
      </c>
      <c r="AQ127" s="12">
        <f t="shared" si="86"/>
        <v>0</v>
      </c>
      <c r="AR127" s="12">
        <f t="shared" si="87"/>
        <v>0</v>
      </c>
      <c r="AS127" s="12">
        <f t="shared" si="88"/>
        <v>0</v>
      </c>
      <c r="AT127" s="12">
        <f t="shared" si="89"/>
        <v>0</v>
      </c>
      <c r="AU127" s="12">
        <f t="shared" si="90"/>
        <v>0</v>
      </c>
      <c r="AV127" s="12">
        <f t="shared" si="91"/>
        <v>42.591642213615003</v>
      </c>
      <c r="AW127" s="12">
        <f t="shared" si="92"/>
        <v>0</v>
      </c>
      <c r="AX127" s="12">
        <f t="shared" si="93"/>
        <v>0</v>
      </c>
      <c r="AY127" s="12">
        <f t="shared" si="94"/>
        <v>0</v>
      </c>
      <c r="AZ127" s="12">
        <f t="shared" si="95"/>
        <v>0</v>
      </c>
    </row>
    <row r="128" spans="1:52" x14ac:dyDescent="0.2">
      <c r="A128" s="19">
        <v>139</v>
      </c>
      <c r="B128" s="9">
        <v>40.479999999999997</v>
      </c>
      <c r="C128" s="9">
        <v>79.959999999999994</v>
      </c>
      <c r="D128" s="20">
        <v>32592</v>
      </c>
      <c r="E128" s="20">
        <v>86488</v>
      </c>
      <c r="F128" s="4">
        <f t="shared" si="96"/>
        <v>99462</v>
      </c>
      <c r="G128" s="10">
        <f t="shared" si="57"/>
        <v>15.130558482752718</v>
      </c>
      <c r="H128" s="13">
        <f t="shared" si="58"/>
        <v>4.6424148511146044E-4</v>
      </c>
      <c r="I128" s="10">
        <f t="shared" si="59"/>
        <v>46.174386592156075</v>
      </c>
      <c r="J128" s="10">
        <f t="shared" si="60"/>
        <v>5.9661126372203146</v>
      </c>
      <c r="K128" s="13">
        <f t="shared" si="61"/>
        <v>1.8305451145128604E-4</v>
      </c>
      <c r="L128" s="10">
        <f t="shared" si="62"/>
        <v>18.206967817967811</v>
      </c>
      <c r="M128" s="10">
        <f t="shared" si="63"/>
        <v>18.771960473003354</v>
      </c>
      <c r="N128" s="13">
        <f t="shared" si="64"/>
        <v>5.7596835030079016E-4</v>
      </c>
      <c r="O128" s="10">
        <f t="shared" si="65"/>
        <v>57.28696405761719</v>
      </c>
      <c r="P128" s="10">
        <f t="shared" si="66"/>
        <v>38.839467040627639</v>
      </c>
      <c r="Q128" s="13">
        <f t="shared" si="67"/>
        <v>1.1916871330580399E-3</v>
      </c>
      <c r="R128" s="10">
        <f t="shared" si="68"/>
        <v>118.52758562821877</v>
      </c>
      <c r="S128" s="10">
        <f t="shared" si="69"/>
        <v>11.98569981269346</v>
      </c>
      <c r="T128" s="13">
        <f t="shared" si="70"/>
        <v>3.6774974879398196E-4</v>
      </c>
      <c r="U128" s="10">
        <f t="shared" si="71"/>
        <v>36.577125514547035</v>
      </c>
      <c r="V128" s="10">
        <f t="shared" si="72"/>
        <v>15.931255443310178</v>
      </c>
      <c r="W128" s="13">
        <f t="shared" si="73"/>
        <v>4.8880877035193228E-4</v>
      </c>
      <c r="X128" s="10">
        <f t="shared" si="74"/>
        <v>48.617897916743885</v>
      </c>
      <c r="Y128" s="10">
        <f t="shared" si="75"/>
        <v>35.617435337205301</v>
      </c>
      <c r="Z128" s="13">
        <f t="shared" si="76"/>
        <v>1.092827544710521E-3</v>
      </c>
      <c r="AA128" s="10">
        <f t="shared" si="77"/>
        <v>108.69481325199784</v>
      </c>
      <c r="AB128" s="10">
        <f t="shared" si="80"/>
        <v>5.9661126372203146</v>
      </c>
      <c r="AC128" s="4" t="str">
        <f t="shared" si="78"/>
        <v>NY</v>
      </c>
      <c r="AD128" s="18">
        <f t="shared" si="79"/>
        <v>18.206967817967811</v>
      </c>
      <c r="AE128" s="14">
        <v>0</v>
      </c>
      <c r="AF128" s="14">
        <v>1</v>
      </c>
      <c r="AG128" s="14">
        <v>0</v>
      </c>
      <c r="AH128" s="14">
        <v>0</v>
      </c>
      <c r="AI128" s="14">
        <v>0</v>
      </c>
      <c r="AJ128" s="14">
        <v>0</v>
      </c>
      <c r="AK128" s="14">
        <v>0</v>
      </c>
      <c r="AL128" s="57">
        <f t="shared" si="81"/>
        <v>1</v>
      </c>
      <c r="AM128" s="12">
        <f t="shared" si="82"/>
        <v>0</v>
      </c>
      <c r="AN128" s="12">
        <f t="shared" si="83"/>
        <v>99462</v>
      </c>
      <c r="AO128" s="12">
        <f t="shared" si="84"/>
        <v>0</v>
      </c>
      <c r="AP128" s="12">
        <f t="shared" si="85"/>
        <v>0</v>
      </c>
      <c r="AQ128" s="12">
        <f t="shared" si="86"/>
        <v>0</v>
      </c>
      <c r="AR128" s="12">
        <f t="shared" si="87"/>
        <v>0</v>
      </c>
      <c r="AS128" s="12">
        <f t="shared" si="88"/>
        <v>0</v>
      </c>
      <c r="AT128" s="12">
        <f t="shared" si="89"/>
        <v>0</v>
      </c>
      <c r="AU128" s="12">
        <f t="shared" si="90"/>
        <v>18.206967817967811</v>
      </c>
      <c r="AV128" s="12">
        <f t="shared" si="91"/>
        <v>0</v>
      </c>
      <c r="AW128" s="12">
        <f t="shared" si="92"/>
        <v>0</v>
      </c>
      <c r="AX128" s="12">
        <f t="shared" si="93"/>
        <v>0</v>
      </c>
      <c r="AY128" s="12">
        <f t="shared" si="94"/>
        <v>0</v>
      </c>
      <c r="AZ128" s="12">
        <f t="shared" si="95"/>
        <v>0</v>
      </c>
    </row>
    <row r="129" spans="1:52" x14ac:dyDescent="0.2">
      <c r="A129" s="19">
        <v>140</v>
      </c>
      <c r="B129" s="9">
        <v>40.6</v>
      </c>
      <c r="C129" s="9">
        <v>75.47</v>
      </c>
      <c r="D129" s="20">
        <v>22741</v>
      </c>
      <c r="E129" s="20">
        <v>23370</v>
      </c>
      <c r="F129" s="4">
        <f t="shared" si="96"/>
        <v>26876</v>
      </c>
      <c r="G129" s="10">
        <f t="shared" si="57"/>
        <v>19.454050992017066</v>
      </c>
      <c r="H129" s="13">
        <f t="shared" si="58"/>
        <v>8.5546154487564608E-4</v>
      </c>
      <c r="I129" s="10">
        <f t="shared" si="59"/>
        <v>22.991384480077866</v>
      </c>
      <c r="J129" s="10">
        <f t="shared" si="60"/>
        <v>1.4776332427229688</v>
      </c>
      <c r="K129" s="13">
        <f t="shared" si="61"/>
        <v>6.4976616803261457E-5</v>
      </c>
      <c r="L129" s="10">
        <f t="shared" si="62"/>
        <v>1.7463115532044549</v>
      </c>
      <c r="M129" s="10">
        <f t="shared" si="63"/>
        <v>22.660882595344784</v>
      </c>
      <c r="N129" s="13">
        <f t="shared" si="64"/>
        <v>9.9647696211005595E-4</v>
      </c>
      <c r="O129" s="10">
        <f t="shared" si="65"/>
        <v>26.781314833669864</v>
      </c>
      <c r="P129" s="10">
        <f t="shared" si="66"/>
        <v>43.290706854935969</v>
      </c>
      <c r="Q129" s="13">
        <f t="shared" si="67"/>
        <v>1.9036413022706113E-3</v>
      </c>
      <c r="R129" s="10">
        <f t="shared" si="68"/>
        <v>51.16226363982495</v>
      </c>
      <c r="S129" s="10">
        <f t="shared" si="69"/>
        <v>14.442814822602974</v>
      </c>
      <c r="T129" s="13">
        <f t="shared" si="70"/>
        <v>6.3510025164253883E-4</v>
      </c>
      <c r="U129" s="10">
        <f t="shared" si="71"/>
        <v>17.068954363144872</v>
      </c>
      <c r="V129" s="10">
        <f t="shared" si="72"/>
        <v>20.420156708507406</v>
      </c>
      <c r="W129" s="13">
        <f t="shared" si="73"/>
        <v>8.9794453667417463E-4</v>
      </c>
      <c r="X129" s="10">
        <f t="shared" si="74"/>
        <v>24.133157367655116</v>
      </c>
      <c r="Y129" s="10">
        <f t="shared" si="75"/>
        <v>40.073415127737746</v>
      </c>
      <c r="Z129" s="13">
        <f t="shared" si="76"/>
        <v>1.7621659174063475E-3</v>
      </c>
      <c r="AA129" s="10">
        <f t="shared" si="77"/>
        <v>47.359971196212996</v>
      </c>
      <c r="AB129" s="10">
        <f t="shared" si="80"/>
        <v>1.4776332427229688</v>
      </c>
      <c r="AC129" s="4" t="str">
        <f t="shared" si="78"/>
        <v>NY</v>
      </c>
      <c r="AD129" s="18">
        <f t="shared" si="79"/>
        <v>1.7463115532044549</v>
      </c>
      <c r="AE129" s="14">
        <v>0</v>
      </c>
      <c r="AF129" s="14">
        <v>1</v>
      </c>
      <c r="AG129" s="14">
        <v>0</v>
      </c>
      <c r="AH129" s="14">
        <v>0</v>
      </c>
      <c r="AI129" s="14">
        <v>0</v>
      </c>
      <c r="AJ129" s="14">
        <v>0</v>
      </c>
      <c r="AK129" s="14">
        <v>0</v>
      </c>
      <c r="AL129" s="57">
        <f t="shared" si="81"/>
        <v>1</v>
      </c>
      <c r="AM129" s="12">
        <f t="shared" si="82"/>
        <v>0</v>
      </c>
      <c r="AN129" s="12">
        <f t="shared" si="83"/>
        <v>26876</v>
      </c>
      <c r="AO129" s="12">
        <f t="shared" si="84"/>
        <v>0</v>
      </c>
      <c r="AP129" s="12">
        <f t="shared" si="85"/>
        <v>0</v>
      </c>
      <c r="AQ129" s="12">
        <f t="shared" si="86"/>
        <v>0</v>
      </c>
      <c r="AR129" s="12">
        <f t="shared" si="87"/>
        <v>0</v>
      </c>
      <c r="AS129" s="12">
        <f t="shared" si="88"/>
        <v>0</v>
      </c>
      <c r="AT129" s="12">
        <f t="shared" si="89"/>
        <v>0</v>
      </c>
      <c r="AU129" s="12">
        <f t="shared" si="90"/>
        <v>1.7463115532044549</v>
      </c>
      <c r="AV129" s="12">
        <f t="shared" si="91"/>
        <v>0</v>
      </c>
      <c r="AW129" s="12">
        <f t="shared" si="92"/>
        <v>0</v>
      </c>
      <c r="AX129" s="12">
        <f t="shared" si="93"/>
        <v>0</v>
      </c>
      <c r="AY129" s="12">
        <f t="shared" si="94"/>
        <v>0</v>
      </c>
      <c r="AZ129" s="12">
        <f t="shared" si="95"/>
        <v>0</v>
      </c>
    </row>
    <row r="130" spans="1:52" x14ac:dyDescent="0.2">
      <c r="A130" s="19">
        <v>141</v>
      </c>
      <c r="B130" s="9">
        <v>40.67</v>
      </c>
      <c r="C130" s="9">
        <v>74.2</v>
      </c>
      <c r="D130" s="20">
        <v>16762</v>
      </c>
      <c r="E130" s="20">
        <v>8846</v>
      </c>
      <c r="F130" s="4">
        <f t="shared" si="96"/>
        <v>10173</v>
      </c>
      <c r="G130" s="10">
        <f t="shared" si="57"/>
        <v>20.699016884866779</v>
      </c>
      <c r="H130" s="13">
        <f t="shared" si="58"/>
        <v>1.2348775137135651E-3</v>
      </c>
      <c r="I130" s="10">
        <f t="shared" si="59"/>
        <v>12.562408947008098</v>
      </c>
      <c r="J130" s="10">
        <f t="shared" si="60"/>
        <v>0.21540659228538217</v>
      </c>
      <c r="K130" s="13">
        <f t="shared" si="61"/>
        <v>1.2850888455159419E-5</v>
      </c>
      <c r="L130" s="10">
        <f t="shared" si="62"/>
        <v>0.13073208825433677</v>
      </c>
      <c r="M130" s="10">
        <f t="shared" si="63"/>
        <v>23.815898051511727</v>
      </c>
      <c r="N130" s="13">
        <f t="shared" si="64"/>
        <v>1.4208267540574949E-3</v>
      </c>
      <c r="O130" s="10">
        <f t="shared" si="65"/>
        <v>14.454070569026895</v>
      </c>
      <c r="P130" s="10">
        <f t="shared" si="66"/>
        <v>44.556621281241689</v>
      </c>
      <c r="Q130" s="13">
        <f t="shared" si="67"/>
        <v>2.658192416253531E-3</v>
      </c>
      <c r="R130" s="10">
        <f t="shared" si="68"/>
        <v>27.041791450547169</v>
      </c>
      <c r="S130" s="10">
        <f t="shared" si="69"/>
        <v>15.332674261197885</v>
      </c>
      <c r="T130" s="13">
        <f t="shared" si="70"/>
        <v>9.1472821030890621E-4</v>
      </c>
      <c r="U130" s="10">
        <f t="shared" si="71"/>
        <v>9.3055300834725028</v>
      </c>
      <c r="V130" s="10">
        <f t="shared" si="72"/>
        <v>21.690002305209649</v>
      </c>
      <c r="W130" s="13">
        <f t="shared" si="73"/>
        <v>1.2939984670808763E-3</v>
      </c>
      <c r="X130" s="10">
        <f t="shared" si="74"/>
        <v>13.163846405613755</v>
      </c>
      <c r="Y130" s="10">
        <f t="shared" si="75"/>
        <v>41.340304788426515</v>
      </c>
      <c r="Z130" s="13">
        <f t="shared" si="76"/>
        <v>2.4663109884516476E-3</v>
      </c>
      <c r="AA130" s="10">
        <f t="shared" si="77"/>
        <v>25.089781685518609</v>
      </c>
      <c r="AB130" s="10">
        <f t="shared" si="80"/>
        <v>0.21540659228538217</v>
      </c>
      <c r="AC130" s="4" t="str">
        <f t="shared" si="78"/>
        <v>NY</v>
      </c>
      <c r="AD130" s="18">
        <f t="shared" si="79"/>
        <v>0.13073208825433677</v>
      </c>
      <c r="AE130" s="14">
        <v>0</v>
      </c>
      <c r="AF130" s="14">
        <v>1</v>
      </c>
      <c r="AG130" s="14">
        <v>0</v>
      </c>
      <c r="AH130" s="14">
        <v>0</v>
      </c>
      <c r="AI130" s="14">
        <v>0</v>
      </c>
      <c r="AJ130" s="14">
        <v>0</v>
      </c>
      <c r="AK130" s="14">
        <v>0</v>
      </c>
      <c r="AL130" s="57">
        <f t="shared" si="81"/>
        <v>1</v>
      </c>
      <c r="AM130" s="12">
        <f t="shared" si="82"/>
        <v>0</v>
      </c>
      <c r="AN130" s="12">
        <f t="shared" si="83"/>
        <v>10173</v>
      </c>
      <c r="AO130" s="12">
        <f t="shared" si="84"/>
        <v>0</v>
      </c>
      <c r="AP130" s="12">
        <f t="shared" si="85"/>
        <v>0</v>
      </c>
      <c r="AQ130" s="12">
        <f t="shared" si="86"/>
        <v>0</v>
      </c>
      <c r="AR130" s="12">
        <f t="shared" si="87"/>
        <v>0</v>
      </c>
      <c r="AS130" s="12">
        <f t="shared" si="88"/>
        <v>0</v>
      </c>
      <c r="AT130" s="12">
        <f t="shared" si="89"/>
        <v>0</v>
      </c>
      <c r="AU130" s="12">
        <f t="shared" si="90"/>
        <v>0.13073208825433677</v>
      </c>
      <c r="AV130" s="12">
        <f t="shared" si="91"/>
        <v>0</v>
      </c>
      <c r="AW130" s="12">
        <f t="shared" si="92"/>
        <v>0</v>
      </c>
      <c r="AX130" s="12">
        <f t="shared" si="93"/>
        <v>0</v>
      </c>
      <c r="AY130" s="12">
        <f t="shared" si="94"/>
        <v>0</v>
      </c>
      <c r="AZ130" s="12">
        <f t="shared" si="95"/>
        <v>0</v>
      </c>
    </row>
    <row r="131" spans="1:52" x14ac:dyDescent="0.2">
      <c r="A131" s="19">
        <v>142</v>
      </c>
      <c r="B131" s="9">
        <v>40.69</v>
      </c>
      <c r="C131" s="9">
        <v>89.6</v>
      </c>
      <c r="D131" s="20">
        <v>24223</v>
      </c>
      <c r="E131" s="20">
        <v>26511</v>
      </c>
      <c r="F131" s="4">
        <f t="shared" si="96"/>
        <v>30488</v>
      </c>
      <c r="G131" s="10">
        <f t="shared" si="57"/>
        <v>6.9924602251282089</v>
      </c>
      <c r="H131" s="13">
        <f t="shared" si="58"/>
        <v>2.8867028134946986E-4</v>
      </c>
      <c r="I131" s="10">
        <f t="shared" si="59"/>
        <v>8.8009795377826379</v>
      </c>
      <c r="J131" s="10">
        <f t="shared" si="60"/>
        <v>15.600115384188664</v>
      </c>
      <c r="K131" s="13">
        <f t="shared" si="61"/>
        <v>6.4402078124875799E-4</v>
      </c>
      <c r="L131" s="10">
        <f t="shared" si="62"/>
        <v>19.634905578712132</v>
      </c>
      <c r="M131" s="10">
        <f t="shared" si="63"/>
        <v>12.359522644503713</v>
      </c>
      <c r="N131" s="13">
        <f t="shared" si="64"/>
        <v>5.1023913819525711E-4</v>
      </c>
      <c r="O131" s="10">
        <f t="shared" si="65"/>
        <v>15.556170845296998</v>
      </c>
      <c r="P131" s="10">
        <f t="shared" si="66"/>
        <v>29.427553415124411</v>
      </c>
      <c r="Q131" s="13">
        <f t="shared" si="67"/>
        <v>1.2148599849368127E-3</v>
      </c>
      <c r="R131" s="10">
        <f t="shared" si="68"/>
        <v>37.038651220753543</v>
      </c>
      <c r="S131" s="10">
        <f t="shared" si="69"/>
        <v>12.281697765374291</v>
      </c>
      <c r="T131" s="13">
        <f t="shared" si="70"/>
        <v>5.0702628763465681E-4</v>
      </c>
      <c r="U131" s="10">
        <f t="shared" si="71"/>
        <v>15.458217457405416</v>
      </c>
      <c r="V131" s="10">
        <f t="shared" si="72"/>
        <v>6.2900079491205796</v>
      </c>
      <c r="W131" s="13">
        <f t="shared" si="73"/>
        <v>2.5967088920119638E-4</v>
      </c>
      <c r="X131" s="10">
        <f t="shared" si="74"/>
        <v>7.9168460699660752</v>
      </c>
      <c r="Y131" s="10">
        <f t="shared" si="75"/>
        <v>26.193136505581009</v>
      </c>
      <c r="Z131" s="13">
        <f t="shared" si="76"/>
        <v>1.0813332991611694E-3</v>
      </c>
      <c r="AA131" s="10">
        <f t="shared" si="77"/>
        <v>32.967689624825731</v>
      </c>
      <c r="AB131" s="10">
        <f t="shared" si="80"/>
        <v>6.2900079491205796</v>
      </c>
      <c r="AC131" s="4" t="str">
        <f t="shared" si="78"/>
        <v>SL</v>
      </c>
      <c r="AD131" s="18">
        <f t="shared" si="79"/>
        <v>7.9168460699660752</v>
      </c>
      <c r="AE131" s="14">
        <v>0</v>
      </c>
      <c r="AF131" s="14">
        <v>1</v>
      </c>
      <c r="AG131" s="14">
        <v>0</v>
      </c>
      <c r="AH131" s="14">
        <v>0</v>
      </c>
      <c r="AI131" s="14">
        <v>0</v>
      </c>
      <c r="AJ131" s="14">
        <v>0</v>
      </c>
      <c r="AK131" s="14">
        <v>0</v>
      </c>
      <c r="AL131" s="57">
        <f t="shared" si="81"/>
        <v>1</v>
      </c>
      <c r="AM131" s="12">
        <f t="shared" si="82"/>
        <v>0</v>
      </c>
      <c r="AN131" s="12">
        <f t="shared" si="83"/>
        <v>30488</v>
      </c>
      <c r="AO131" s="12">
        <f t="shared" si="84"/>
        <v>0</v>
      </c>
      <c r="AP131" s="12">
        <f t="shared" si="85"/>
        <v>0</v>
      </c>
      <c r="AQ131" s="12">
        <f t="shared" si="86"/>
        <v>0</v>
      </c>
      <c r="AR131" s="12">
        <f t="shared" si="87"/>
        <v>0</v>
      </c>
      <c r="AS131" s="12">
        <f t="shared" si="88"/>
        <v>0</v>
      </c>
      <c r="AT131" s="12">
        <f t="shared" si="89"/>
        <v>0</v>
      </c>
      <c r="AU131" s="12">
        <f t="shared" si="90"/>
        <v>19.634905578712132</v>
      </c>
      <c r="AV131" s="12">
        <f t="shared" si="91"/>
        <v>0</v>
      </c>
      <c r="AW131" s="12">
        <f t="shared" si="92"/>
        <v>0</v>
      </c>
      <c r="AX131" s="12">
        <f t="shared" si="93"/>
        <v>0</v>
      </c>
      <c r="AY131" s="12">
        <f t="shared" si="94"/>
        <v>0</v>
      </c>
      <c r="AZ131" s="12">
        <f t="shared" si="95"/>
        <v>0</v>
      </c>
    </row>
    <row r="132" spans="1:52" x14ac:dyDescent="0.2">
      <c r="A132" s="19">
        <v>143</v>
      </c>
      <c r="B132" s="9">
        <v>40.729999999999997</v>
      </c>
      <c r="C132" s="9">
        <v>74.17</v>
      </c>
      <c r="D132" s="20">
        <v>8031</v>
      </c>
      <c r="E132" s="20">
        <v>2380</v>
      </c>
      <c r="F132" s="4">
        <f t="shared" si="96"/>
        <v>2737</v>
      </c>
      <c r="G132" s="10">
        <f t="shared" si="57"/>
        <v>20.743239862663692</v>
      </c>
      <c r="H132" s="13">
        <f t="shared" si="58"/>
        <v>2.5828962598261353E-3</v>
      </c>
      <c r="I132" s="10">
        <f t="shared" si="59"/>
        <v>7.0693870631441325</v>
      </c>
      <c r="J132" s="10">
        <f t="shared" si="60"/>
        <v>0.17117242768623897</v>
      </c>
      <c r="K132" s="13">
        <f t="shared" si="61"/>
        <v>2.1313961858577881E-5</v>
      </c>
      <c r="L132" s="10">
        <f t="shared" si="62"/>
        <v>5.8336313606927662E-2</v>
      </c>
      <c r="M132" s="10">
        <f t="shared" si="63"/>
        <v>23.870083787033508</v>
      </c>
      <c r="N132" s="13">
        <f t="shared" si="64"/>
        <v>2.972243031631616E-3</v>
      </c>
      <c r="O132" s="10">
        <f t="shared" si="65"/>
        <v>8.1350291775757331</v>
      </c>
      <c r="P132" s="10">
        <f t="shared" si="66"/>
        <v>44.595336079011666</v>
      </c>
      <c r="Q132" s="13">
        <f t="shared" si="67"/>
        <v>5.5528995242201057E-3</v>
      </c>
      <c r="R132" s="10">
        <f t="shared" si="68"/>
        <v>15.19828599779043</v>
      </c>
      <c r="S132" s="10">
        <f t="shared" si="69"/>
        <v>15.397038676316949</v>
      </c>
      <c r="T132" s="13">
        <f t="shared" si="70"/>
        <v>1.9172006818972667E-3</v>
      </c>
      <c r="U132" s="10">
        <f t="shared" si="71"/>
        <v>5.2473782663528192</v>
      </c>
      <c r="V132" s="10">
        <f t="shared" si="72"/>
        <v>21.72005755056832</v>
      </c>
      <c r="W132" s="13">
        <f t="shared" si="73"/>
        <v>2.7045271511104869E-3</v>
      </c>
      <c r="X132" s="10">
        <f t="shared" si="74"/>
        <v>7.4022908125894027</v>
      </c>
      <c r="Y132" s="10">
        <f t="shared" si="75"/>
        <v>41.378570540800467</v>
      </c>
      <c r="Z132" s="13">
        <f t="shared" si="76"/>
        <v>5.152355938338995E-3</v>
      </c>
      <c r="AA132" s="10">
        <f t="shared" si="77"/>
        <v>14.10199820323383</v>
      </c>
      <c r="AB132" s="10">
        <f t="shared" si="80"/>
        <v>0.17117242768623897</v>
      </c>
      <c r="AC132" s="4" t="str">
        <f t="shared" si="78"/>
        <v>NY</v>
      </c>
      <c r="AD132" s="18">
        <f t="shared" si="79"/>
        <v>5.8336313606927662E-2</v>
      </c>
      <c r="AE132" s="14">
        <v>0</v>
      </c>
      <c r="AF132" s="14">
        <v>1</v>
      </c>
      <c r="AG132" s="14">
        <v>0</v>
      </c>
      <c r="AH132" s="14">
        <v>0</v>
      </c>
      <c r="AI132" s="14">
        <v>0</v>
      </c>
      <c r="AJ132" s="14">
        <v>0</v>
      </c>
      <c r="AK132" s="14">
        <v>0</v>
      </c>
      <c r="AL132" s="57">
        <f t="shared" si="81"/>
        <v>1</v>
      </c>
      <c r="AM132" s="12">
        <f t="shared" si="82"/>
        <v>0</v>
      </c>
      <c r="AN132" s="12">
        <f t="shared" si="83"/>
        <v>2737</v>
      </c>
      <c r="AO132" s="12">
        <f t="shared" si="84"/>
        <v>0</v>
      </c>
      <c r="AP132" s="12">
        <f t="shared" si="85"/>
        <v>0</v>
      </c>
      <c r="AQ132" s="12">
        <f t="shared" si="86"/>
        <v>0</v>
      </c>
      <c r="AR132" s="12">
        <f t="shared" si="87"/>
        <v>0</v>
      </c>
      <c r="AS132" s="12">
        <f t="shared" si="88"/>
        <v>0</v>
      </c>
      <c r="AT132" s="12">
        <f t="shared" si="89"/>
        <v>0</v>
      </c>
      <c r="AU132" s="12">
        <f t="shared" si="90"/>
        <v>5.8336313606927662E-2</v>
      </c>
      <c r="AV132" s="12">
        <f t="shared" si="91"/>
        <v>0</v>
      </c>
      <c r="AW132" s="12">
        <f t="shared" si="92"/>
        <v>0</v>
      </c>
      <c r="AX132" s="12">
        <f t="shared" si="93"/>
        <v>0</v>
      </c>
      <c r="AY132" s="12">
        <f t="shared" si="94"/>
        <v>0</v>
      </c>
      <c r="AZ132" s="12">
        <f t="shared" si="95"/>
        <v>0</v>
      </c>
    </row>
    <row r="133" spans="1:52" x14ac:dyDescent="0.2">
      <c r="A133" s="19">
        <v>144</v>
      </c>
      <c r="B133" s="9">
        <v>40.82</v>
      </c>
      <c r="C133" s="9">
        <v>96.71</v>
      </c>
      <c r="D133" s="20">
        <v>28188</v>
      </c>
      <c r="E133" s="20">
        <v>38661</v>
      </c>
      <c r="F133" s="4">
        <f t="shared" si="96"/>
        <v>44461</v>
      </c>
      <c r="G133" s="10">
        <f t="shared" si="57"/>
        <v>5.9150063398106276</v>
      </c>
      <c r="H133" s="13">
        <f t="shared" si="58"/>
        <v>2.098412920324474E-4</v>
      </c>
      <c r="I133" s="10">
        <f t="shared" si="59"/>
        <v>9.3297536850546443</v>
      </c>
      <c r="J133" s="10">
        <f t="shared" si="60"/>
        <v>22.710107881734064</v>
      </c>
      <c r="K133" s="13">
        <f t="shared" si="61"/>
        <v>8.0566581104491504E-4</v>
      </c>
      <c r="L133" s="10">
        <f t="shared" si="62"/>
        <v>35.820707624867971</v>
      </c>
      <c r="M133" s="10">
        <f t="shared" si="63"/>
        <v>11.140879678014656</v>
      </c>
      <c r="N133" s="13">
        <f t="shared" si="64"/>
        <v>3.9523484028716673E-4</v>
      </c>
      <c r="O133" s="10">
        <f t="shared" si="65"/>
        <v>17.572536234007721</v>
      </c>
      <c r="P133" s="10">
        <f t="shared" si="66"/>
        <v>22.602966619450648</v>
      </c>
      <c r="Q133" s="13">
        <f t="shared" si="67"/>
        <v>8.0186485807615462E-4</v>
      </c>
      <c r="R133" s="10">
        <f t="shared" si="68"/>
        <v>35.651713454923907</v>
      </c>
      <c r="S133" s="10">
        <f t="shared" si="69"/>
        <v>16.574694567321586</v>
      </c>
      <c r="T133" s="13">
        <f t="shared" si="70"/>
        <v>5.8800534153971855E-4</v>
      </c>
      <c r="U133" s="10">
        <f t="shared" si="71"/>
        <v>26.143305490197427</v>
      </c>
      <c r="V133" s="10">
        <f t="shared" si="72"/>
        <v>0.83186537372341018</v>
      </c>
      <c r="W133" s="13">
        <f t="shared" si="73"/>
        <v>2.9511330130672988E-5</v>
      </c>
      <c r="X133" s="10">
        <f t="shared" si="74"/>
        <v>1.3121032489398516</v>
      </c>
      <c r="Y133" s="10">
        <f t="shared" si="75"/>
        <v>19.372377241835871</v>
      </c>
      <c r="Z133" s="13">
        <f t="shared" si="76"/>
        <v>6.8725618141889707E-4</v>
      </c>
      <c r="AA133" s="10">
        <f t="shared" si="77"/>
        <v>30.556097082065584</v>
      </c>
      <c r="AB133" s="10">
        <f t="shared" si="80"/>
        <v>0.83186537372341018</v>
      </c>
      <c r="AC133" s="4" t="str">
        <f t="shared" si="78"/>
        <v>SL</v>
      </c>
      <c r="AD133" s="18">
        <f t="shared" si="79"/>
        <v>1.3121032489398516</v>
      </c>
      <c r="AE133" s="14">
        <v>0</v>
      </c>
      <c r="AF133" s="14">
        <v>1</v>
      </c>
      <c r="AG133" s="14">
        <v>0</v>
      </c>
      <c r="AH133" s="14">
        <v>0</v>
      </c>
      <c r="AI133" s="14">
        <v>0</v>
      </c>
      <c r="AJ133" s="14">
        <v>0</v>
      </c>
      <c r="AK133" s="14">
        <v>0</v>
      </c>
      <c r="AL133" s="57">
        <f t="shared" si="81"/>
        <v>1</v>
      </c>
      <c r="AM133" s="12">
        <f t="shared" si="82"/>
        <v>0</v>
      </c>
      <c r="AN133" s="12">
        <f t="shared" si="83"/>
        <v>44461</v>
      </c>
      <c r="AO133" s="12">
        <f t="shared" si="84"/>
        <v>0</v>
      </c>
      <c r="AP133" s="12">
        <f t="shared" si="85"/>
        <v>0</v>
      </c>
      <c r="AQ133" s="12">
        <f t="shared" si="86"/>
        <v>0</v>
      </c>
      <c r="AR133" s="12">
        <f t="shared" si="87"/>
        <v>0</v>
      </c>
      <c r="AS133" s="12">
        <f t="shared" si="88"/>
        <v>0</v>
      </c>
      <c r="AT133" s="12">
        <f t="shared" si="89"/>
        <v>0</v>
      </c>
      <c r="AU133" s="12">
        <f t="shared" si="90"/>
        <v>35.820707624867971</v>
      </c>
      <c r="AV133" s="12">
        <f t="shared" si="91"/>
        <v>0</v>
      </c>
      <c r="AW133" s="12">
        <f t="shared" si="92"/>
        <v>0</v>
      </c>
      <c r="AX133" s="12">
        <f t="shared" si="93"/>
        <v>0</v>
      </c>
      <c r="AY133" s="12">
        <f t="shared" si="94"/>
        <v>0</v>
      </c>
      <c r="AZ133" s="12">
        <f t="shared" si="95"/>
        <v>0</v>
      </c>
    </row>
    <row r="134" spans="1:52" x14ac:dyDescent="0.2">
      <c r="A134" s="19">
        <v>145</v>
      </c>
      <c r="B134" s="9">
        <v>40.909999999999997</v>
      </c>
      <c r="C134" s="9">
        <v>74.17</v>
      </c>
      <c r="D134" s="20">
        <v>30412</v>
      </c>
      <c r="E134" s="20">
        <v>50552</v>
      </c>
      <c r="F134" s="4">
        <f t="shared" si="96"/>
        <v>58135</v>
      </c>
      <c r="G134" s="10">
        <f t="shared" si="57"/>
        <v>20.789785953684085</v>
      </c>
      <c r="H134" s="13">
        <f t="shared" si="58"/>
        <v>6.8360469399197964E-4</v>
      </c>
      <c r="I134" s="10">
        <f t="shared" si="59"/>
        <v>39.74135888522374</v>
      </c>
      <c r="J134" s="10">
        <f t="shared" si="60"/>
        <v>0.23345235059857394</v>
      </c>
      <c r="K134" s="13">
        <f t="shared" si="61"/>
        <v>7.676323510409507E-6</v>
      </c>
      <c r="L134" s="10">
        <f t="shared" si="62"/>
        <v>0.44626306727765669</v>
      </c>
      <c r="M134" s="10">
        <f t="shared" si="63"/>
        <v>23.953340059373765</v>
      </c>
      <c r="N134" s="13">
        <f t="shared" si="64"/>
        <v>7.8762791198782602E-4</v>
      </c>
      <c r="O134" s="10">
        <f t="shared" si="65"/>
        <v>45.788748663412264</v>
      </c>
      <c r="P134" s="10">
        <f t="shared" si="66"/>
        <v>44.622976144582736</v>
      </c>
      <c r="Q134" s="13">
        <f t="shared" si="67"/>
        <v>1.4672818671768624E-3</v>
      </c>
      <c r="R134" s="10">
        <f t="shared" si="68"/>
        <v>85.300431348326896</v>
      </c>
      <c r="S134" s="10">
        <f t="shared" si="69"/>
        <v>15.529391488400311</v>
      </c>
      <c r="T134" s="13">
        <f t="shared" si="70"/>
        <v>5.1063368040248297E-4</v>
      </c>
      <c r="U134" s="10">
        <f t="shared" si="71"/>
        <v>29.685689010198349</v>
      </c>
      <c r="V134" s="10">
        <f t="shared" si="72"/>
        <v>21.721217737502656</v>
      </c>
      <c r="W134" s="13">
        <f t="shared" si="73"/>
        <v>7.1423180775689388E-4</v>
      </c>
      <c r="X134" s="10">
        <f t="shared" si="74"/>
        <v>41.521866143947022</v>
      </c>
      <c r="Y134" s="10">
        <f t="shared" si="75"/>
        <v>41.404793200787758</v>
      </c>
      <c r="Z134" s="13">
        <f t="shared" si="76"/>
        <v>1.3614623569902591E-3</v>
      </c>
      <c r="AA134" s="10">
        <f t="shared" si="77"/>
        <v>79.148614123628718</v>
      </c>
      <c r="AB134" s="10">
        <f t="shared" si="80"/>
        <v>0.23345235059857394</v>
      </c>
      <c r="AC134" s="4" t="str">
        <f t="shared" si="78"/>
        <v>NY</v>
      </c>
      <c r="AD134" s="18">
        <f t="shared" si="79"/>
        <v>0.44626306727765669</v>
      </c>
      <c r="AE134" s="14">
        <v>0</v>
      </c>
      <c r="AF134" s="14">
        <v>1</v>
      </c>
      <c r="AG134" s="14">
        <v>0</v>
      </c>
      <c r="AH134" s="14">
        <v>0</v>
      </c>
      <c r="AI134" s="14">
        <v>0</v>
      </c>
      <c r="AJ134" s="14">
        <v>0</v>
      </c>
      <c r="AK134" s="14">
        <v>0</v>
      </c>
      <c r="AL134" s="57">
        <f t="shared" si="81"/>
        <v>1</v>
      </c>
      <c r="AM134" s="12">
        <f t="shared" si="82"/>
        <v>0</v>
      </c>
      <c r="AN134" s="12">
        <f t="shared" si="83"/>
        <v>58135</v>
      </c>
      <c r="AO134" s="12">
        <f t="shared" si="84"/>
        <v>0</v>
      </c>
      <c r="AP134" s="12">
        <f t="shared" si="85"/>
        <v>0</v>
      </c>
      <c r="AQ134" s="12">
        <f t="shared" si="86"/>
        <v>0</v>
      </c>
      <c r="AR134" s="12">
        <f t="shared" si="87"/>
        <v>0</v>
      </c>
      <c r="AS134" s="12">
        <f t="shared" si="88"/>
        <v>0</v>
      </c>
      <c r="AT134" s="12">
        <f t="shared" si="89"/>
        <v>0</v>
      </c>
      <c r="AU134" s="12">
        <f t="shared" si="90"/>
        <v>0.44626306727765669</v>
      </c>
      <c r="AV134" s="12">
        <f t="shared" si="91"/>
        <v>0</v>
      </c>
      <c r="AW134" s="12">
        <f t="shared" si="92"/>
        <v>0</v>
      </c>
      <c r="AX134" s="12">
        <f t="shared" si="93"/>
        <v>0</v>
      </c>
      <c r="AY134" s="12">
        <f t="shared" si="94"/>
        <v>0</v>
      </c>
      <c r="AZ134" s="12">
        <f t="shared" si="95"/>
        <v>0</v>
      </c>
    </row>
    <row r="135" spans="1:52" x14ac:dyDescent="0.2">
      <c r="A135" s="19">
        <v>146</v>
      </c>
      <c r="B135" s="9">
        <v>40.94</v>
      </c>
      <c r="C135" s="9">
        <v>73.88</v>
      </c>
      <c r="D135" s="20">
        <v>34280</v>
      </c>
      <c r="E135" s="20">
        <v>91565</v>
      </c>
      <c r="F135" s="4">
        <f t="shared" si="96"/>
        <v>105300</v>
      </c>
      <c r="G135" s="10">
        <f t="shared" si="57"/>
        <v>21.077537806869195</v>
      </c>
      <c r="H135" s="13">
        <f t="shared" si="58"/>
        <v>6.1486399669980147E-4</v>
      </c>
      <c r="I135" s="10">
        <f t="shared" si="59"/>
        <v>64.74517885248909</v>
      </c>
      <c r="J135" s="10">
        <f t="shared" si="60"/>
        <v>0.22472205054244282</v>
      </c>
      <c r="K135" s="13">
        <f t="shared" si="61"/>
        <v>6.555485721774878E-6</v>
      </c>
      <c r="L135" s="10">
        <f t="shared" si="62"/>
        <v>0.69029264650289468</v>
      </c>
      <c r="M135" s="10">
        <f t="shared" si="63"/>
        <v>24.224213093514518</v>
      </c>
      <c r="N135" s="13">
        <f t="shared" si="64"/>
        <v>7.0665732478163699E-4</v>
      </c>
      <c r="O135" s="10">
        <f t="shared" si="65"/>
        <v>74.411016299506372</v>
      </c>
      <c r="P135" s="10">
        <f t="shared" si="66"/>
        <v>44.914115821198131</v>
      </c>
      <c r="Q135" s="13">
        <f t="shared" si="67"/>
        <v>1.3102134136872266E-3</v>
      </c>
      <c r="R135" s="10">
        <f t="shared" si="68"/>
        <v>137.96547246126497</v>
      </c>
      <c r="S135" s="10">
        <f t="shared" si="69"/>
        <v>15.748428493027493</v>
      </c>
      <c r="T135" s="13">
        <f t="shared" si="70"/>
        <v>4.5940573200196888E-4</v>
      </c>
      <c r="U135" s="10">
        <f t="shared" si="71"/>
        <v>48.375423579807325</v>
      </c>
      <c r="V135" s="10">
        <f t="shared" si="72"/>
        <v>22.011535612037616</v>
      </c>
      <c r="W135" s="13">
        <f t="shared" si="73"/>
        <v>6.4211014037449284E-4</v>
      </c>
      <c r="X135" s="10">
        <f t="shared" si="74"/>
        <v>67.6141977814341</v>
      </c>
      <c r="Y135" s="10">
        <f t="shared" si="75"/>
        <v>41.696044176876072</v>
      </c>
      <c r="Z135" s="13">
        <f t="shared" si="76"/>
        <v>1.2163373447163382E-3</v>
      </c>
      <c r="AA135" s="10">
        <f t="shared" si="77"/>
        <v>128.08032239863041</v>
      </c>
      <c r="AB135" s="10">
        <f t="shared" si="80"/>
        <v>0.22472205054244282</v>
      </c>
      <c r="AC135" s="4" t="str">
        <f t="shared" si="78"/>
        <v>NY</v>
      </c>
      <c r="AD135" s="18">
        <f t="shared" si="79"/>
        <v>0.69029264650289468</v>
      </c>
      <c r="AE135" s="14">
        <v>0</v>
      </c>
      <c r="AF135" s="14">
        <v>1</v>
      </c>
      <c r="AG135" s="14">
        <v>0</v>
      </c>
      <c r="AH135" s="14">
        <v>0</v>
      </c>
      <c r="AI135" s="14">
        <v>0</v>
      </c>
      <c r="AJ135" s="14">
        <v>0</v>
      </c>
      <c r="AK135" s="14">
        <v>0</v>
      </c>
      <c r="AL135" s="57">
        <f t="shared" si="81"/>
        <v>1</v>
      </c>
      <c r="AM135" s="12">
        <f t="shared" si="82"/>
        <v>0</v>
      </c>
      <c r="AN135" s="12">
        <f t="shared" si="83"/>
        <v>105300</v>
      </c>
      <c r="AO135" s="12">
        <f t="shared" si="84"/>
        <v>0</v>
      </c>
      <c r="AP135" s="12">
        <f t="shared" si="85"/>
        <v>0</v>
      </c>
      <c r="AQ135" s="12">
        <f t="shared" si="86"/>
        <v>0</v>
      </c>
      <c r="AR135" s="12">
        <f t="shared" si="87"/>
        <v>0</v>
      </c>
      <c r="AS135" s="12">
        <f t="shared" si="88"/>
        <v>0</v>
      </c>
      <c r="AT135" s="12">
        <f t="shared" si="89"/>
        <v>0</v>
      </c>
      <c r="AU135" s="12">
        <f t="shared" si="90"/>
        <v>0.69029264650289468</v>
      </c>
      <c r="AV135" s="12">
        <f t="shared" si="91"/>
        <v>0</v>
      </c>
      <c r="AW135" s="12">
        <f t="shared" si="92"/>
        <v>0</v>
      </c>
      <c r="AX135" s="12">
        <f t="shared" si="93"/>
        <v>0</v>
      </c>
      <c r="AY135" s="12">
        <f t="shared" si="94"/>
        <v>0</v>
      </c>
      <c r="AZ135" s="12">
        <f t="shared" si="95"/>
        <v>0</v>
      </c>
    </row>
    <row r="136" spans="1:52" x14ac:dyDescent="0.2">
      <c r="A136" s="19">
        <v>147</v>
      </c>
      <c r="B136" s="9">
        <v>41.04</v>
      </c>
      <c r="C136" s="9">
        <v>81.52</v>
      </c>
      <c r="D136" s="20">
        <v>22601</v>
      </c>
      <c r="E136" s="20">
        <v>30415</v>
      </c>
      <c r="F136" s="4">
        <f t="shared" si="96"/>
        <v>34978</v>
      </c>
      <c r="G136" s="10">
        <f t="shared" si="57"/>
        <v>13.884963089616054</v>
      </c>
      <c r="H136" s="13">
        <f t="shared" si="58"/>
        <v>6.1435171406645968E-4</v>
      </c>
      <c r="I136" s="10">
        <f t="shared" si="59"/>
        <v>21.488794254616625</v>
      </c>
      <c r="J136" s="10">
        <f t="shared" si="60"/>
        <v>7.5255896778923539</v>
      </c>
      <c r="K136" s="13">
        <f t="shared" si="61"/>
        <v>3.3297596026248195E-4</v>
      </c>
      <c r="L136" s="10">
        <f t="shared" si="62"/>
        <v>11.646833138061094</v>
      </c>
      <c r="M136" s="10">
        <f t="shared" si="63"/>
        <v>17.86227589082646</v>
      </c>
      <c r="N136" s="13">
        <f t="shared" si="64"/>
        <v>7.9033121945163755E-4</v>
      </c>
      <c r="O136" s="10">
        <f t="shared" si="65"/>
        <v>27.644205393979377</v>
      </c>
      <c r="P136" s="10">
        <f t="shared" si="66"/>
        <v>37.404248421803644</v>
      </c>
      <c r="Q136" s="13">
        <f t="shared" si="67"/>
        <v>1.6549820106103112E-3</v>
      </c>
      <c r="R136" s="10">
        <f t="shared" si="68"/>
        <v>57.887960767127467</v>
      </c>
      <c r="S136" s="10">
        <f t="shared" si="69"/>
        <v>12.005207203542971</v>
      </c>
      <c r="T136" s="13">
        <f t="shared" si="70"/>
        <v>5.3118035500831693E-4</v>
      </c>
      <c r="U136" s="10">
        <f t="shared" si="71"/>
        <v>18.579626457480909</v>
      </c>
      <c r="V136" s="10">
        <f t="shared" si="72"/>
        <v>14.374508687256068</v>
      </c>
      <c r="W136" s="13">
        <f t="shared" si="73"/>
        <v>6.3601206527392888E-4</v>
      </c>
      <c r="X136" s="10">
        <f t="shared" si="74"/>
        <v>22.246430019151486</v>
      </c>
      <c r="Y136" s="10">
        <f t="shared" si="75"/>
        <v>34.176344157911338</v>
      </c>
      <c r="Z136" s="13">
        <f t="shared" si="76"/>
        <v>1.5121607078408628E-3</v>
      </c>
      <c r="AA136" s="10">
        <f t="shared" si="77"/>
        <v>52.892357238857699</v>
      </c>
      <c r="AB136" s="10">
        <f t="shared" si="80"/>
        <v>7.5255896778923539</v>
      </c>
      <c r="AC136" s="4" t="str">
        <f t="shared" si="78"/>
        <v>NY</v>
      </c>
      <c r="AD136" s="18">
        <f t="shared" si="79"/>
        <v>11.646833138061094</v>
      </c>
      <c r="AE136" s="14">
        <v>0</v>
      </c>
      <c r="AF136" s="14">
        <v>1</v>
      </c>
      <c r="AG136" s="14">
        <v>0</v>
      </c>
      <c r="AH136" s="14">
        <v>0</v>
      </c>
      <c r="AI136" s="14">
        <v>0</v>
      </c>
      <c r="AJ136" s="14">
        <v>0</v>
      </c>
      <c r="AK136" s="14">
        <v>0</v>
      </c>
      <c r="AL136" s="57">
        <f t="shared" si="81"/>
        <v>1</v>
      </c>
      <c r="AM136" s="12">
        <f t="shared" si="82"/>
        <v>0</v>
      </c>
      <c r="AN136" s="12">
        <f t="shared" si="83"/>
        <v>34978</v>
      </c>
      <c r="AO136" s="12">
        <f t="shared" si="84"/>
        <v>0</v>
      </c>
      <c r="AP136" s="12">
        <f t="shared" si="85"/>
        <v>0</v>
      </c>
      <c r="AQ136" s="12">
        <f t="shared" si="86"/>
        <v>0</v>
      </c>
      <c r="AR136" s="12">
        <f t="shared" si="87"/>
        <v>0</v>
      </c>
      <c r="AS136" s="12">
        <f t="shared" si="88"/>
        <v>0</v>
      </c>
      <c r="AT136" s="12">
        <f t="shared" si="89"/>
        <v>0</v>
      </c>
      <c r="AU136" s="12">
        <f t="shared" si="90"/>
        <v>11.646833138061094</v>
      </c>
      <c r="AV136" s="12">
        <f t="shared" si="91"/>
        <v>0</v>
      </c>
      <c r="AW136" s="12">
        <f t="shared" si="92"/>
        <v>0</v>
      </c>
      <c r="AX136" s="12">
        <f t="shared" si="93"/>
        <v>0</v>
      </c>
      <c r="AY136" s="12">
        <f t="shared" si="94"/>
        <v>0</v>
      </c>
      <c r="AZ136" s="12">
        <f t="shared" si="95"/>
        <v>0</v>
      </c>
    </row>
    <row r="137" spans="1:52" x14ac:dyDescent="0.2">
      <c r="A137" s="19">
        <v>148</v>
      </c>
      <c r="B137" s="9">
        <v>41.05</v>
      </c>
      <c r="C137" s="9">
        <v>73.540000000000006</v>
      </c>
      <c r="D137" s="20">
        <v>36730</v>
      </c>
      <c r="E137" s="20">
        <v>131928</v>
      </c>
      <c r="F137" s="4">
        <f t="shared" si="96"/>
        <v>151718</v>
      </c>
      <c r="G137" s="10">
        <f t="shared" si="57"/>
        <v>21.43446057170555</v>
      </c>
      <c r="H137" s="13">
        <f t="shared" si="58"/>
        <v>5.835682159462442E-4</v>
      </c>
      <c r="I137" s="10">
        <f t="shared" si="59"/>
        <v>88.537802586932273</v>
      </c>
      <c r="J137" s="10">
        <f t="shared" si="60"/>
        <v>0.54918120870983245</v>
      </c>
      <c r="K137" s="13">
        <f t="shared" si="61"/>
        <v>1.4951843417093178E-5</v>
      </c>
      <c r="L137" s="10">
        <f t="shared" si="62"/>
        <v>2.2684637795545428</v>
      </c>
      <c r="M137" s="10">
        <f t="shared" si="63"/>
        <v>24.576675934715009</v>
      </c>
      <c r="N137" s="13">
        <f t="shared" si="64"/>
        <v>6.6911723209134245E-4</v>
      </c>
      <c r="O137" s="10">
        <f t="shared" si="65"/>
        <v>101.51712821843429</v>
      </c>
      <c r="P137" s="10">
        <f t="shared" si="66"/>
        <v>45.267101740668124</v>
      </c>
      <c r="Q137" s="13">
        <f t="shared" si="67"/>
        <v>1.2324285799256228E-3</v>
      </c>
      <c r="R137" s="10">
        <f t="shared" si="68"/>
        <v>186.98159928915564</v>
      </c>
      <c r="S137" s="10">
        <f t="shared" si="69"/>
        <v>16.062132486067966</v>
      </c>
      <c r="T137" s="13">
        <f t="shared" si="70"/>
        <v>4.373028174807505E-4</v>
      </c>
      <c r="U137" s="10">
        <f t="shared" si="71"/>
        <v>66.346708862544503</v>
      </c>
      <c r="V137" s="10">
        <f t="shared" si="72"/>
        <v>22.353062430011683</v>
      </c>
      <c r="W137" s="13">
        <f t="shared" si="73"/>
        <v>6.0857779553530312E-4</v>
      </c>
      <c r="X137" s="10">
        <f t="shared" si="74"/>
        <v>92.332205983025119</v>
      </c>
      <c r="Y137" s="10">
        <f t="shared" si="75"/>
        <v>42.048590939530897</v>
      </c>
      <c r="Z137" s="13">
        <f t="shared" si="76"/>
        <v>1.1448023669896785E-3</v>
      </c>
      <c r="AA137" s="10">
        <f t="shared" si="77"/>
        <v>173.68712551494005</v>
      </c>
      <c r="AB137" s="10">
        <f t="shared" si="80"/>
        <v>0.54918120870983245</v>
      </c>
      <c r="AC137" s="4" t="str">
        <f t="shared" si="78"/>
        <v>NY</v>
      </c>
      <c r="AD137" s="18">
        <f t="shared" si="79"/>
        <v>2.2684637795545428</v>
      </c>
      <c r="AE137" s="14">
        <v>0</v>
      </c>
      <c r="AF137" s="14">
        <v>1</v>
      </c>
      <c r="AG137" s="14">
        <v>0</v>
      </c>
      <c r="AH137" s="14">
        <v>0</v>
      </c>
      <c r="AI137" s="14">
        <v>0</v>
      </c>
      <c r="AJ137" s="14">
        <v>0</v>
      </c>
      <c r="AK137" s="14">
        <v>0</v>
      </c>
      <c r="AL137" s="57">
        <f t="shared" si="81"/>
        <v>1</v>
      </c>
      <c r="AM137" s="12">
        <f t="shared" si="82"/>
        <v>0</v>
      </c>
      <c r="AN137" s="12">
        <f t="shared" si="83"/>
        <v>151718</v>
      </c>
      <c r="AO137" s="12">
        <f t="shared" si="84"/>
        <v>0</v>
      </c>
      <c r="AP137" s="12">
        <f t="shared" si="85"/>
        <v>0</v>
      </c>
      <c r="AQ137" s="12">
        <f t="shared" si="86"/>
        <v>0</v>
      </c>
      <c r="AR137" s="12">
        <f t="shared" si="87"/>
        <v>0</v>
      </c>
      <c r="AS137" s="12">
        <f t="shared" si="88"/>
        <v>0</v>
      </c>
      <c r="AT137" s="12">
        <f t="shared" si="89"/>
        <v>0</v>
      </c>
      <c r="AU137" s="12">
        <f t="shared" si="90"/>
        <v>2.2684637795545428</v>
      </c>
      <c r="AV137" s="12">
        <f t="shared" si="91"/>
        <v>0</v>
      </c>
      <c r="AW137" s="12">
        <f t="shared" si="92"/>
        <v>0</v>
      </c>
      <c r="AX137" s="12">
        <f t="shared" si="93"/>
        <v>0</v>
      </c>
      <c r="AY137" s="12">
        <f t="shared" si="94"/>
        <v>0</v>
      </c>
      <c r="AZ137" s="12">
        <f t="shared" si="95"/>
        <v>0</v>
      </c>
    </row>
    <row r="138" spans="1:52" x14ac:dyDescent="0.2">
      <c r="A138" s="19">
        <v>149</v>
      </c>
      <c r="B138" s="9">
        <v>41.18</v>
      </c>
      <c r="C138" s="9">
        <v>73.19</v>
      </c>
      <c r="D138" s="20">
        <v>26154</v>
      </c>
      <c r="E138" s="20">
        <v>38575</v>
      </c>
      <c r="F138" s="4">
        <f t="shared" si="96"/>
        <v>44362</v>
      </c>
      <c r="G138" s="10">
        <f t="shared" si="57"/>
        <v>21.806294962693691</v>
      </c>
      <c r="H138" s="13">
        <f t="shared" si="58"/>
        <v>8.3376519701359986E-4</v>
      </c>
      <c r="I138" s="10">
        <f t="shared" si="59"/>
        <v>36.987491669917318</v>
      </c>
      <c r="J138" s="10">
        <f t="shared" si="60"/>
        <v>0.91706052144883188</v>
      </c>
      <c r="K138" s="13">
        <f t="shared" si="61"/>
        <v>3.5063872503205318E-5</v>
      </c>
      <c r="L138" s="10">
        <f t="shared" si="62"/>
        <v>1.5555035119871943</v>
      </c>
      <c r="M138" s="10">
        <f t="shared" si="63"/>
        <v>24.947320497400121</v>
      </c>
      <c r="N138" s="13">
        <f t="shared" si="64"/>
        <v>9.5386252570926516E-4</v>
      </c>
      <c r="O138" s="10">
        <f t="shared" si="65"/>
        <v>42.315249365514418</v>
      </c>
      <c r="P138" s="10">
        <f t="shared" si="66"/>
        <v>45.633186388855208</v>
      </c>
      <c r="Q138" s="13">
        <f t="shared" si="67"/>
        <v>1.7447880396442305E-3</v>
      </c>
      <c r="R138" s="10">
        <f t="shared" si="68"/>
        <v>77.40228701469735</v>
      </c>
      <c r="S138" s="10">
        <f t="shared" si="69"/>
        <v>16.398917647210752</v>
      </c>
      <c r="T138" s="13">
        <f t="shared" si="70"/>
        <v>6.2701375113599265E-4</v>
      </c>
      <c r="U138" s="10">
        <f t="shared" si="71"/>
        <v>27.815584027894907</v>
      </c>
      <c r="V138" s="10">
        <f t="shared" si="72"/>
        <v>22.705505940189926</v>
      </c>
      <c r="W138" s="13">
        <f t="shared" si="73"/>
        <v>8.6814659096849146E-4</v>
      </c>
      <c r="X138" s="10">
        <f t="shared" si="74"/>
        <v>38.512719068544222</v>
      </c>
      <c r="Y138" s="10">
        <f t="shared" si="75"/>
        <v>42.414113217182802</v>
      </c>
      <c r="Z138" s="13">
        <f t="shared" si="76"/>
        <v>1.6217065541478475E-3</v>
      </c>
      <c r="AA138" s="10">
        <f t="shared" si="77"/>
        <v>71.942146155106812</v>
      </c>
      <c r="AB138" s="10">
        <f t="shared" si="80"/>
        <v>0.91706052144883188</v>
      </c>
      <c r="AC138" s="4" t="str">
        <f t="shared" si="78"/>
        <v>NY</v>
      </c>
      <c r="AD138" s="18">
        <f t="shared" si="79"/>
        <v>1.5555035119871943</v>
      </c>
      <c r="AE138" s="14">
        <v>0</v>
      </c>
      <c r="AF138" s="14">
        <v>1</v>
      </c>
      <c r="AG138" s="14">
        <v>0</v>
      </c>
      <c r="AH138" s="14">
        <v>0</v>
      </c>
      <c r="AI138" s="14">
        <v>0</v>
      </c>
      <c r="AJ138" s="14">
        <v>0</v>
      </c>
      <c r="AK138" s="14">
        <v>0</v>
      </c>
      <c r="AL138" s="57">
        <f t="shared" si="81"/>
        <v>1</v>
      </c>
      <c r="AM138" s="12">
        <f t="shared" si="82"/>
        <v>0</v>
      </c>
      <c r="AN138" s="12">
        <f t="shared" si="83"/>
        <v>44362</v>
      </c>
      <c r="AO138" s="12">
        <f t="shared" si="84"/>
        <v>0</v>
      </c>
      <c r="AP138" s="12">
        <f t="shared" si="85"/>
        <v>0</v>
      </c>
      <c r="AQ138" s="12">
        <f t="shared" si="86"/>
        <v>0</v>
      </c>
      <c r="AR138" s="12">
        <f t="shared" si="87"/>
        <v>0</v>
      </c>
      <c r="AS138" s="12">
        <f t="shared" si="88"/>
        <v>0</v>
      </c>
      <c r="AT138" s="12">
        <f t="shared" si="89"/>
        <v>0</v>
      </c>
      <c r="AU138" s="12">
        <f t="shared" si="90"/>
        <v>1.5555035119871943</v>
      </c>
      <c r="AV138" s="12">
        <f t="shared" si="91"/>
        <v>0</v>
      </c>
      <c r="AW138" s="12">
        <f t="shared" si="92"/>
        <v>0</v>
      </c>
      <c r="AX138" s="12">
        <f t="shared" si="93"/>
        <v>0</v>
      </c>
      <c r="AY138" s="12">
        <f t="shared" si="94"/>
        <v>0</v>
      </c>
      <c r="AZ138" s="12">
        <f t="shared" si="95"/>
        <v>0</v>
      </c>
    </row>
    <row r="139" spans="1:52" x14ac:dyDescent="0.2">
      <c r="A139" s="19">
        <v>167</v>
      </c>
      <c r="B139" s="9">
        <v>42.38</v>
      </c>
      <c r="C139" s="9">
        <v>71.13</v>
      </c>
      <c r="D139" s="20">
        <v>15158</v>
      </c>
      <c r="E139" s="20">
        <v>8755</v>
      </c>
      <c r="F139" s="4">
        <f t="shared" si="96"/>
        <v>10069</v>
      </c>
      <c r="G139" s="10">
        <f t="shared" si="57"/>
        <v>24.117108035583378</v>
      </c>
      <c r="H139" s="13">
        <f t="shared" si="58"/>
        <v>1.5910481617352802E-3</v>
      </c>
      <c r="I139" s="10">
        <f t="shared" si="59"/>
        <v>16.020263940512535</v>
      </c>
      <c r="J139" s="10">
        <f t="shared" si="60"/>
        <v>3.3005757073577384</v>
      </c>
      <c r="K139" s="13">
        <f t="shared" si="61"/>
        <v>2.1774480191039309E-4</v>
      </c>
      <c r="L139" s="10">
        <f t="shared" si="62"/>
        <v>2.192472410435748</v>
      </c>
      <c r="M139" s="10">
        <f t="shared" si="63"/>
        <v>27.328410125728141</v>
      </c>
      <c r="N139" s="13">
        <f t="shared" si="64"/>
        <v>1.8029034256318867E-3</v>
      </c>
      <c r="O139" s="10">
        <f t="shared" si="65"/>
        <v>18.153434592687468</v>
      </c>
      <c r="P139" s="10">
        <f t="shared" si="66"/>
        <v>47.864626813545726</v>
      </c>
      <c r="Q139" s="13">
        <f t="shared" si="67"/>
        <v>3.1577138681584461E-3</v>
      </c>
      <c r="R139" s="10">
        <f t="shared" si="68"/>
        <v>31.795020938487394</v>
      </c>
      <c r="S139" s="10">
        <f t="shared" si="69"/>
        <v>18.70762678695511</v>
      </c>
      <c r="T139" s="13">
        <f t="shared" si="70"/>
        <v>1.2341751409786984E-3</v>
      </c>
      <c r="U139" s="10">
        <f t="shared" si="71"/>
        <v>12.426909494514515</v>
      </c>
      <c r="V139" s="10">
        <f t="shared" si="72"/>
        <v>24.818291641448656</v>
      </c>
      <c r="W139" s="13">
        <f t="shared" si="73"/>
        <v>1.6373064811616741E-3</v>
      </c>
      <c r="X139" s="10">
        <f t="shared" si="74"/>
        <v>16.486038958816899</v>
      </c>
      <c r="Y139" s="10">
        <f t="shared" si="75"/>
        <v>44.639984318993669</v>
      </c>
      <c r="Z139" s="13">
        <f t="shared" si="76"/>
        <v>2.9449785142494833E-3</v>
      </c>
      <c r="AA139" s="10">
        <f t="shared" si="77"/>
        <v>29.652988659978046</v>
      </c>
      <c r="AB139" s="10">
        <f t="shared" si="80"/>
        <v>3.3005757073577384</v>
      </c>
      <c r="AC139" s="4" t="str">
        <f t="shared" si="78"/>
        <v>NY</v>
      </c>
      <c r="AD139" s="18">
        <f t="shared" si="79"/>
        <v>2.192472410435748</v>
      </c>
      <c r="AE139" s="14">
        <v>0</v>
      </c>
      <c r="AF139" s="14">
        <v>1</v>
      </c>
      <c r="AG139" s="14">
        <v>0</v>
      </c>
      <c r="AH139" s="14">
        <v>0</v>
      </c>
      <c r="AI139" s="14">
        <v>0</v>
      </c>
      <c r="AJ139" s="14">
        <v>0</v>
      </c>
      <c r="AK139" s="14">
        <v>0</v>
      </c>
      <c r="AL139" s="57">
        <f t="shared" si="81"/>
        <v>1</v>
      </c>
      <c r="AM139" s="12">
        <f t="shared" si="82"/>
        <v>0</v>
      </c>
      <c r="AN139" s="12">
        <f t="shared" si="83"/>
        <v>10069</v>
      </c>
      <c r="AO139" s="12">
        <f t="shared" si="84"/>
        <v>0</v>
      </c>
      <c r="AP139" s="12">
        <f t="shared" si="85"/>
        <v>0</v>
      </c>
      <c r="AQ139" s="12">
        <f t="shared" si="86"/>
        <v>0</v>
      </c>
      <c r="AR139" s="12">
        <f t="shared" si="87"/>
        <v>0</v>
      </c>
      <c r="AS139" s="12">
        <f t="shared" si="88"/>
        <v>0</v>
      </c>
      <c r="AT139" s="12">
        <f t="shared" si="89"/>
        <v>0</v>
      </c>
      <c r="AU139" s="12">
        <f t="shared" si="90"/>
        <v>2.192472410435748</v>
      </c>
      <c r="AV139" s="12">
        <f t="shared" si="91"/>
        <v>0</v>
      </c>
      <c r="AW139" s="12">
        <f t="shared" si="92"/>
        <v>0</v>
      </c>
      <c r="AX139" s="12">
        <f t="shared" si="93"/>
        <v>0</v>
      </c>
      <c r="AY139" s="12">
        <f t="shared" si="94"/>
        <v>0</v>
      </c>
      <c r="AZ139" s="12">
        <f t="shared" si="95"/>
        <v>0</v>
      </c>
    </row>
    <row r="140" spans="1:52" x14ac:dyDescent="0.2">
      <c r="A140" s="19">
        <v>169</v>
      </c>
      <c r="B140" s="9">
        <v>42.66</v>
      </c>
      <c r="C140" s="9">
        <v>71.3</v>
      </c>
      <c r="D140" s="20">
        <v>5168</v>
      </c>
      <c r="E140" s="20">
        <v>822</v>
      </c>
      <c r="F140" s="4">
        <f t="shared" si="96"/>
        <v>946</v>
      </c>
      <c r="G140" s="10">
        <f t="shared" si="57"/>
        <v>24.036825913585183</v>
      </c>
      <c r="H140" s="13">
        <f t="shared" si="58"/>
        <v>4.6510886055698879E-3</v>
      </c>
      <c r="I140" s="10">
        <f t="shared" si="59"/>
        <v>4.3999298208691142</v>
      </c>
      <c r="J140" s="10">
        <f t="shared" si="60"/>
        <v>3.3072798490602517</v>
      </c>
      <c r="K140" s="13">
        <f t="shared" si="61"/>
        <v>6.3995353116490944E-4</v>
      </c>
      <c r="L140" s="10">
        <f t="shared" si="62"/>
        <v>0.60539604048200435</v>
      </c>
      <c r="M140" s="10">
        <f t="shared" si="63"/>
        <v>27.308879508321102</v>
      </c>
      <c r="N140" s="13">
        <f t="shared" si="64"/>
        <v>5.2842259110528452E-3</v>
      </c>
      <c r="O140" s="10">
        <f t="shared" si="65"/>
        <v>4.9988777118559913</v>
      </c>
      <c r="P140" s="10">
        <f t="shared" si="66"/>
        <v>47.747446004995915</v>
      </c>
      <c r="Q140" s="13">
        <f t="shared" si="67"/>
        <v>9.2390568895115936E-3</v>
      </c>
      <c r="R140" s="10">
        <f t="shared" si="68"/>
        <v>8.7401478174779683</v>
      </c>
      <c r="S140" s="10">
        <f t="shared" si="69"/>
        <v>18.781017011866002</v>
      </c>
      <c r="T140" s="13">
        <f t="shared" si="70"/>
        <v>3.6340977190143192E-3</v>
      </c>
      <c r="U140" s="10">
        <f t="shared" si="71"/>
        <v>3.4378564421875462</v>
      </c>
      <c r="V140" s="10">
        <f t="shared" si="72"/>
        <v>24.669586538894407</v>
      </c>
      <c r="W140" s="13">
        <f t="shared" si="73"/>
        <v>4.7735268070616113E-3</v>
      </c>
      <c r="X140" s="10">
        <f t="shared" si="74"/>
        <v>4.5157563594802843</v>
      </c>
      <c r="Y140" s="10">
        <f t="shared" si="75"/>
        <v>44.521110722891905</v>
      </c>
      <c r="Z140" s="13">
        <f t="shared" si="76"/>
        <v>8.6147660067515293E-3</v>
      </c>
      <c r="AA140" s="10">
        <f t="shared" si="77"/>
        <v>8.1495686423869476</v>
      </c>
      <c r="AB140" s="10">
        <f t="shared" si="80"/>
        <v>3.3072798490602517</v>
      </c>
      <c r="AC140" s="4" t="str">
        <f t="shared" si="78"/>
        <v>NY</v>
      </c>
      <c r="AD140" s="18">
        <f t="shared" si="79"/>
        <v>0.60539604048200435</v>
      </c>
      <c r="AE140" s="14">
        <v>0</v>
      </c>
      <c r="AF140" s="14">
        <v>1</v>
      </c>
      <c r="AG140" s="14">
        <v>0</v>
      </c>
      <c r="AH140" s="14">
        <v>0</v>
      </c>
      <c r="AI140" s="14">
        <v>0</v>
      </c>
      <c r="AJ140" s="14">
        <v>0</v>
      </c>
      <c r="AK140" s="14">
        <v>0</v>
      </c>
      <c r="AL140" s="57">
        <f t="shared" si="81"/>
        <v>1</v>
      </c>
      <c r="AM140" s="12">
        <f t="shared" si="82"/>
        <v>0</v>
      </c>
      <c r="AN140" s="12">
        <f t="shared" si="83"/>
        <v>946</v>
      </c>
      <c r="AO140" s="12">
        <f t="shared" si="84"/>
        <v>0</v>
      </c>
      <c r="AP140" s="12">
        <f t="shared" si="85"/>
        <v>0</v>
      </c>
      <c r="AQ140" s="12">
        <f t="shared" si="86"/>
        <v>0</v>
      </c>
      <c r="AR140" s="12">
        <f t="shared" si="87"/>
        <v>0</v>
      </c>
      <c r="AS140" s="12">
        <f t="shared" si="88"/>
        <v>0</v>
      </c>
      <c r="AT140" s="12">
        <f t="shared" si="89"/>
        <v>0</v>
      </c>
      <c r="AU140" s="12">
        <f t="shared" si="90"/>
        <v>0.60539604048200435</v>
      </c>
      <c r="AV140" s="12">
        <f t="shared" si="91"/>
        <v>0</v>
      </c>
      <c r="AW140" s="12">
        <f t="shared" si="92"/>
        <v>0</v>
      </c>
      <c r="AX140" s="12">
        <f t="shared" si="93"/>
        <v>0</v>
      </c>
      <c r="AY140" s="12">
        <f t="shared" si="94"/>
        <v>0</v>
      </c>
      <c r="AZ140" s="12">
        <f t="shared" si="95"/>
        <v>0</v>
      </c>
    </row>
    <row r="141" spans="1:52" x14ac:dyDescent="0.2">
      <c r="A141" s="19">
        <v>170</v>
      </c>
      <c r="B141" s="9">
        <v>42.69</v>
      </c>
      <c r="C141" s="9">
        <v>84.5</v>
      </c>
      <c r="D141" s="20">
        <v>2401</v>
      </c>
      <c r="E141" s="20">
        <v>253</v>
      </c>
      <c r="F141" s="4">
        <f t="shared" si="96"/>
        <v>291</v>
      </c>
      <c r="G141" s="10">
        <f t="shared" si="57"/>
        <v>12.128087235834018</v>
      </c>
      <c r="H141" s="13">
        <f t="shared" si="58"/>
        <v>5.0512649878525686E-3</v>
      </c>
      <c r="I141" s="10">
        <f t="shared" si="59"/>
        <v>1.4699181114650974</v>
      </c>
      <c r="J141" s="10">
        <f t="shared" si="60"/>
        <v>10.677715111389702</v>
      </c>
      <c r="K141" s="13">
        <f t="shared" si="61"/>
        <v>4.4471949651768853E-3</v>
      </c>
      <c r="L141" s="10">
        <f t="shared" si="62"/>
        <v>1.2941337348664737</v>
      </c>
      <c r="M141" s="10">
        <f t="shared" si="63"/>
        <v>16.892063225077038</v>
      </c>
      <c r="N141" s="13">
        <f t="shared" si="64"/>
        <v>7.035428248678483E-3</v>
      </c>
      <c r="O141" s="10">
        <f t="shared" si="65"/>
        <v>2.0473096203654384</v>
      </c>
      <c r="P141" s="10">
        <f t="shared" si="66"/>
        <v>34.858297434040004</v>
      </c>
      <c r="Q141" s="13">
        <f t="shared" si="67"/>
        <v>1.4518241330295712E-2</v>
      </c>
      <c r="R141" s="10">
        <f t="shared" si="68"/>
        <v>4.2248082271160525</v>
      </c>
      <c r="S141" s="10">
        <f t="shared" si="69"/>
        <v>13.240849670621595</v>
      </c>
      <c r="T141" s="13">
        <f t="shared" si="70"/>
        <v>5.5147228948861284E-3</v>
      </c>
      <c r="U141" s="10">
        <f t="shared" si="71"/>
        <v>1.6047843624118634</v>
      </c>
      <c r="V141" s="10">
        <f t="shared" si="72"/>
        <v>11.565993256093487</v>
      </c>
      <c r="W141" s="13">
        <f t="shared" si="73"/>
        <v>4.8171567080772535E-3</v>
      </c>
      <c r="X141" s="10">
        <f t="shared" si="74"/>
        <v>1.4017926020504807</v>
      </c>
      <c r="Y141" s="10">
        <f t="shared" si="75"/>
        <v>31.62268805778535</v>
      </c>
      <c r="Z141" s="13">
        <f t="shared" si="76"/>
        <v>1.3170632260635298E-2</v>
      </c>
      <c r="AA141" s="10">
        <f t="shared" si="77"/>
        <v>3.8326539878448718</v>
      </c>
      <c r="AB141" s="10">
        <f t="shared" si="80"/>
        <v>10.677715111389702</v>
      </c>
      <c r="AC141" s="4" t="str">
        <f t="shared" si="78"/>
        <v>NY</v>
      </c>
      <c r="AD141" s="18">
        <f t="shared" si="79"/>
        <v>1.2941337348664737</v>
      </c>
      <c r="AE141" s="14">
        <v>0</v>
      </c>
      <c r="AF141" s="14">
        <v>1</v>
      </c>
      <c r="AG141" s="14">
        <v>0</v>
      </c>
      <c r="AH141" s="14">
        <v>0</v>
      </c>
      <c r="AI141" s="14">
        <v>0</v>
      </c>
      <c r="AJ141" s="14">
        <v>0</v>
      </c>
      <c r="AK141" s="14">
        <v>0</v>
      </c>
      <c r="AL141" s="57">
        <f t="shared" si="81"/>
        <v>1</v>
      </c>
      <c r="AM141" s="12">
        <f t="shared" si="82"/>
        <v>0</v>
      </c>
      <c r="AN141" s="12">
        <f t="shared" si="83"/>
        <v>291</v>
      </c>
      <c r="AO141" s="12">
        <f t="shared" si="84"/>
        <v>0</v>
      </c>
      <c r="AP141" s="12">
        <f t="shared" si="85"/>
        <v>0</v>
      </c>
      <c r="AQ141" s="12">
        <f t="shared" si="86"/>
        <v>0</v>
      </c>
      <c r="AR141" s="12">
        <f t="shared" si="87"/>
        <v>0</v>
      </c>
      <c r="AS141" s="12">
        <f t="shared" si="88"/>
        <v>0</v>
      </c>
      <c r="AT141" s="12">
        <f t="shared" si="89"/>
        <v>0</v>
      </c>
      <c r="AU141" s="12">
        <f t="shared" si="90"/>
        <v>1.2941337348664737</v>
      </c>
      <c r="AV141" s="12">
        <f t="shared" si="91"/>
        <v>0</v>
      </c>
      <c r="AW141" s="12">
        <f t="shared" si="92"/>
        <v>0</v>
      </c>
      <c r="AX141" s="12">
        <f t="shared" si="93"/>
        <v>0</v>
      </c>
      <c r="AY141" s="12">
        <f t="shared" si="94"/>
        <v>0</v>
      </c>
      <c r="AZ141" s="12">
        <f t="shared" si="95"/>
        <v>0</v>
      </c>
    </row>
    <row r="142" spans="1:52" x14ac:dyDescent="0.2">
      <c r="A142" s="19">
        <v>177</v>
      </c>
      <c r="B142" s="9">
        <v>43.09</v>
      </c>
      <c r="C142" s="9">
        <v>77.680000000000007</v>
      </c>
      <c r="D142" s="20">
        <v>32490</v>
      </c>
      <c r="E142" s="20">
        <v>82976</v>
      </c>
      <c r="F142" s="4">
        <f t="shared" si="96"/>
        <v>95423</v>
      </c>
      <c r="G142" s="10">
        <f t="shared" si="57"/>
        <v>18.228332342811832</v>
      </c>
      <c r="H142" s="13">
        <f t="shared" si="58"/>
        <v>5.6104439343834507E-4</v>
      </c>
      <c r="I142" s="10">
        <f t="shared" si="59"/>
        <v>53.536539155067203</v>
      </c>
      <c r="J142" s="10">
        <f t="shared" si="60"/>
        <v>4.3609631963592701</v>
      </c>
      <c r="K142" s="13">
        <f t="shared" si="61"/>
        <v>1.3422478289810004E-4</v>
      </c>
      <c r="L142" s="10">
        <f t="shared" si="62"/>
        <v>12.8081314584854</v>
      </c>
      <c r="M142" s="10">
        <f t="shared" si="63"/>
        <v>22.150056433336687</v>
      </c>
      <c r="N142" s="13">
        <f t="shared" si="64"/>
        <v>6.8174996716948864E-4</v>
      </c>
      <c r="O142" s="10">
        <f t="shared" si="65"/>
        <v>65.05462711721411</v>
      </c>
      <c r="P142" s="10">
        <f t="shared" si="66"/>
        <v>41.5824398033593</v>
      </c>
      <c r="Q142" s="13">
        <f t="shared" si="67"/>
        <v>1.279853487330234E-3</v>
      </c>
      <c r="R142" s="10">
        <f t="shared" si="68"/>
        <v>122.12745932151292</v>
      </c>
      <c r="S142" s="10">
        <f t="shared" si="69"/>
        <v>15.317653214510377</v>
      </c>
      <c r="T142" s="13">
        <f t="shared" si="70"/>
        <v>4.7145747043737698E-4</v>
      </c>
      <c r="U142" s="10">
        <f t="shared" si="71"/>
        <v>44.987886201545827</v>
      </c>
      <c r="V142" s="10">
        <f t="shared" si="72"/>
        <v>18.368783302113393</v>
      </c>
      <c r="W142" s="13">
        <f t="shared" si="73"/>
        <v>5.6536729153934724E-4</v>
      </c>
      <c r="X142" s="10">
        <f t="shared" si="74"/>
        <v>53.949043060559134</v>
      </c>
      <c r="Y142" s="10">
        <f t="shared" si="75"/>
        <v>38.348971303021933</v>
      </c>
      <c r="Z142" s="13">
        <f t="shared" si="76"/>
        <v>1.1803315267165876E-3</v>
      </c>
      <c r="AA142" s="10">
        <f t="shared" si="77"/>
        <v>112.63077527387694</v>
      </c>
      <c r="AB142" s="10">
        <f t="shared" si="80"/>
        <v>4.3609631963592701</v>
      </c>
      <c r="AC142" s="4" t="str">
        <f t="shared" si="78"/>
        <v>NY</v>
      </c>
      <c r="AD142" s="18">
        <f t="shared" si="79"/>
        <v>12.8081314584854</v>
      </c>
      <c r="AE142" s="14">
        <v>0</v>
      </c>
      <c r="AF142" s="14">
        <v>1</v>
      </c>
      <c r="AG142" s="14">
        <v>0</v>
      </c>
      <c r="AH142" s="14">
        <v>0</v>
      </c>
      <c r="AI142" s="14">
        <v>0</v>
      </c>
      <c r="AJ142" s="14">
        <v>0</v>
      </c>
      <c r="AK142" s="14">
        <v>0</v>
      </c>
      <c r="AL142" s="57">
        <f t="shared" si="81"/>
        <v>1</v>
      </c>
      <c r="AM142" s="12">
        <f t="shared" si="82"/>
        <v>0</v>
      </c>
      <c r="AN142" s="12">
        <f t="shared" si="83"/>
        <v>95423</v>
      </c>
      <c r="AO142" s="12">
        <f t="shared" si="84"/>
        <v>0</v>
      </c>
      <c r="AP142" s="12">
        <f t="shared" si="85"/>
        <v>0</v>
      </c>
      <c r="AQ142" s="12">
        <f t="shared" si="86"/>
        <v>0</v>
      </c>
      <c r="AR142" s="12">
        <f t="shared" si="87"/>
        <v>0</v>
      </c>
      <c r="AS142" s="12">
        <f t="shared" si="88"/>
        <v>0</v>
      </c>
      <c r="AT142" s="12">
        <f t="shared" si="89"/>
        <v>0</v>
      </c>
      <c r="AU142" s="12">
        <f t="shared" si="90"/>
        <v>12.8081314584854</v>
      </c>
      <c r="AV142" s="12">
        <f t="shared" si="91"/>
        <v>0</v>
      </c>
      <c r="AW142" s="12">
        <f t="shared" si="92"/>
        <v>0</v>
      </c>
      <c r="AX142" s="12">
        <f t="shared" si="93"/>
        <v>0</v>
      </c>
      <c r="AY142" s="12">
        <f t="shared" si="94"/>
        <v>0</v>
      </c>
      <c r="AZ142" s="12">
        <f t="shared" si="95"/>
        <v>0</v>
      </c>
    </row>
    <row r="143" spans="1:52" x14ac:dyDescent="0.2">
      <c r="A143" s="19">
        <v>178</v>
      </c>
      <c r="B143" s="9">
        <v>43.62</v>
      </c>
      <c r="C143" s="9">
        <v>116.2</v>
      </c>
      <c r="D143" s="20">
        <v>33860</v>
      </c>
      <c r="E143" s="20">
        <v>99051</v>
      </c>
      <c r="F143" s="4">
        <f t="shared" ref="F143:F152" si="97">IF($AW$10="On",ROUNDUP(E143*1.15,0),E143)</f>
        <v>113909</v>
      </c>
      <c r="G143" s="10">
        <f t="shared" ref="G143:G152" si="98">SQRT(($B143-G$13)^2+($C143-H$13)^2)</f>
        <v>23.439918941839366</v>
      </c>
      <c r="H143" s="13">
        <f t="shared" ref="H143:H152" si="99">G143/$D143</f>
        <v>6.9225986242880586E-4</v>
      </c>
      <c r="I143" s="10">
        <f t="shared" ref="I143:I152" si="100">H143*$F143</f>
        <v>78.854628669402842</v>
      </c>
      <c r="J143" s="10">
        <f t="shared" ref="J143:J152" si="101">SQRT(($B143-J$13)^2+($C143-K$13)^2)</f>
        <v>42.297481012466925</v>
      </c>
      <c r="K143" s="13">
        <f t="shared" ref="K143:K152" si="102">J143/$D143</f>
        <v>1.2491872714845518E-3</v>
      </c>
      <c r="L143" s="10">
        <f t="shared" ref="L143:L152" si="103">K143*$F143</f>
        <v>142.29367290753382</v>
      </c>
      <c r="M143" s="10">
        <f t="shared" ref="M143:M152" si="104">SQRT(($B143-M$13)^2+($C143-N$13)^2)</f>
        <v>25.019762189117621</v>
      </c>
      <c r="N143" s="13">
        <f t="shared" ref="N143:N152" si="105">M143/$D143</f>
        <v>7.3891796187588955E-4</v>
      </c>
      <c r="O143" s="10">
        <f t="shared" ref="O143:O152" si="106">N143*$F143</f>
        <v>84.169406119320698</v>
      </c>
      <c r="P143" s="10">
        <f t="shared" ref="P143:P152" si="107">SQRT(($B143-P$13)^2+($C143-Q$13)^2)</f>
        <v>9.8653433797308825</v>
      </c>
      <c r="Q143" s="13">
        <f t="shared" ref="Q143:Q152" si="108">P143/$D143</f>
        <v>2.9135686295720265E-4</v>
      </c>
      <c r="R143" s="10">
        <f t="shared" ref="R143:R152" si="109">Q143*$F143</f>
        <v>33.188168902591997</v>
      </c>
      <c r="S143" s="10">
        <f t="shared" ref="S143:S152" si="110">SQRT(($B143-S$13)^2+($C143-T$13)^2)</f>
        <v>34.586000057826865</v>
      </c>
      <c r="T143" s="13">
        <f t="shared" ref="T143:T152" si="111">S143/$D143</f>
        <v>1.0214412302961271E-3</v>
      </c>
      <c r="U143" s="10">
        <f t="shared" ref="U143:U152" si="112">T143*$F143</f>
        <v>116.35134910180155</v>
      </c>
      <c r="V143" s="10">
        <f t="shared" ref="V143:V152" si="113">SQRT(($B143-V$13)^2+($C143-W$13)^2)</f>
        <v>20.52168852701941</v>
      </c>
      <c r="W143" s="13">
        <f t="shared" ref="W143:W152" si="114">V143/$D143</f>
        <v>6.0607467593087449E-4</v>
      </c>
      <c r="X143" s="10">
        <f t="shared" ref="X143:X152" si="115">W143*$F143</f>
        <v>69.037360260609987</v>
      </c>
      <c r="Y143" s="10">
        <f t="shared" ref="Y143:Y152" si="116">SQRT(($B143-Y$13)^2+($C143-Z$13)^2)</f>
        <v>8.8958023808985303</v>
      </c>
      <c r="Z143" s="13">
        <f t="shared" ref="Z143:Z152" si="117">Y143/$D143</f>
        <v>2.6272304727993298E-4</v>
      </c>
      <c r="AA143" s="10">
        <f t="shared" ref="AA143:AA152" si="118">Z143*$F143</f>
        <v>29.926519592609885</v>
      </c>
      <c r="AB143" s="10">
        <f t="shared" si="80"/>
        <v>8.8958023808985303</v>
      </c>
      <c r="AC143" s="4" t="str">
        <f t="shared" ref="AC143:AC152" si="119">RIGHT(INDEX($G$14:$AA$152,1,MATCH($AB143,$G143:$AA143,0)),2)</f>
        <v>OL</v>
      </c>
      <c r="AD143" s="18">
        <f t="shared" ref="AD143:AD152" si="120">INDEX($G$14:$AA$152,ROW()-ROW(AD$13),MATCH(AD$14&amp;" "&amp;$AC143,$G$14:$AA$14,0))</f>
        <v>29.926519592609885</v>
      </c>
      <c r="AE143" s="14">
        <v>0</v>
      </c>
      <c r="AF143" s="14">
        <v>0</v>
      </c>
      <c r="AG143" s="14">
        <v>1</v>
      </c>
      <c r="AH143" s="14">
        <v>0</v>
      </c>
      <c r="AI143" s="14">
        <v>0</v>
      </c>
      <c r="AJ143" s="14">
        <v>0</v>
      </c>
      <c r="AK143" s="14">
        <v>0</v>
      </c>
      <c r="AL143" s="57">
        <f t="shared" si="81"/>
        <v>1</v>
      </c>
      <c r="AM143" s="12">
        <f t="shared" si="82"/>
        <v>0</v>
      </c>
      <c r="AN143" s="12">
        <f t="shared" si="83"/>
        <v>0</v>
      </c>
      <c r="AO143" s="12">
        <f t="shared" si="84"/>
        <v>113909</v>
      </c>
      <c r="AP143" s="12">
        <f t="shared" si="85"/>
        <v>0</v>
      </c>
      <c r="AQ143" s="12">
        <f t="shared" si="86"/>
        <v>0</v>
      </c>
      <c r="AR143" s="12">
        <f t="shared" si="87"/>
        <v>0</v>
      </c>
      <c r="AS143" s="12">
        <f t="shared" si="88"/>
        <v>0</v>
      </c>
      <c r="AT143" s="12">
        <f t="shared" si="89"/>
        <v>0</v>
      </c>
      <c r="AU143" s="12">
        <f t="shared" si="90"/>
        <v>0</v>
      </c>
      <c r="AV143" s="12">
        <f t="shared" si="91"/>
        <v>84.169406119320698</v>
      </c>
      <c r="AW143" s="12">
        <f t="shared" si="92"/>
        <v>0</v>
      </c>
      <c r="AX143" s="12">
        <f t="shared" si="93"/>
        <v>0</v>
      </c>
      <c r="AY143" s="12">
        <f t="shared" si="94"/>
        <v>0</v>
      </c>
      <c r="AZ143" s="12">
        <f t="shared" si="95"/>
        <v>0</v>
      </c>
    </row>
    <row r="144" spans="1:52" x14ac:dyDescent="0.2">
      <c r="A144" s="19">
        <v>179</v>
      </c>
      <c r="B144" s="9">
        <v>44.05</v>
      </c>
      <c r="C144" s="9">
        <v>92.49</v>
      </c>
      <c r="D144" s="20">
        <v>1334</v>
      </c>
      <c r="E144" s="20">
        <v>131</v>
      </c>
      <c r="F144" s="4">
        <f t="shared" si="97"/>
        <v>151</v>
      </c>
      <c r="G144" s="10">
        <f t="shared" si="98"/>
        <v>8.774257803370034</v>
      </c>
      <c r="H144" s="13">
        <f t="shared" si="99"/>
        <v>6.5774046502024243E-3</v>
      </c>
      <c r="I144" s="10">
        <f t="shared" si="100"/>
        <v>0.99318810218056608</v>
      </c>
      <c r="J144" s="10">
        <f t="shared" si="101"/>
        <v>18.782175060412992</v>
      </c>
      <c r="K144" s="13">
        <f t="shared" si="102"/>
        <v>1.4079591499559964E-2</v>
      </c>
      <c r="L144" s="10">
        <f t="shared" si="103"/>
        <v>2.1260183164335547</v>
      </c>
      <c r="M144" s="10">
        <f t="shared" si="104"/>
        <v>14.577328287446912</v>
      </c>
      <c r="N144" s="13">
        <f t="shared" si="105"/>
        <v>1.0927532449360504E-2</v>
      </c>
      <c r="O144" s="10">
        <f t="shared" si="106"/>
        <v>1.650057399853436</v>
      </c>
      <c r="P144" s="10">
        <f t="shared" si="107"/>
        <v>27.661959438911776</v>
      </c>
      <c r="Q144" s="13">
        <f t="shared" si="108"/>
        <v>2.073610152841962E-2</v>
      </c>
      <c r="R144" s="10">
        <f t="shared" si="109"/>
        <v>3.1311513307913628</v>
      </c>
      <c r="S144" s="10">
        <f t="shared" si="110"/>
        <v>16.571831522194515</v>
      </c>
      <c r="T144" s="13">
        <f t="shared" si="111"/>
        <v>1.2422662310490641E-2</v>
      </c>
      <c r="U144" s="10">
        <f t="shared" si="112"/>
        <v>1.8758220088840869</v>
      </c>
      <c r="V144" s="10">
        <f t="shared" si="113"/>
        <v>4.7871599095914918</v>
      </c>
      <c r="W144" s="13">
        <f t="shared" si="114"/>
        <v>3.588575644371433E-3</v>
      </c>
      <c r="X144" s="10">
        <f t="shared" si="115"/>
        <v>0.54187492230008638</v>
      </c>
      <c r="Y144" s="10">
        <f t="shared" si="116"/>
        <v>24.451267860787922</v>
      </c>
      <c r="Z144" s="13">
        <f t="shared" si="117"/>
        <v>1.8329286252464709E-2</v>
      </c>
      <c r="AA144" s="10">
        <f t="shared" si="118"/>
        <v>2.7677222241221711</v>
      </c>
      <c r="AB144" s="10">
        <f t="shared" ref="AB144:AB152" si="121">MIN(G144,J144,M144,P144,S144,V144,Y144)</f>
        <v>4.7871599095914918</v>
      </c>
      <c r="AC144" s="4" t="str">
        <f t="shared" si="119"/>
        <v>SL</v>
      </c>
      <c r="AD144" s="18">
        <f t="shared" si="120"/>
        <v>0.54187492230008638</v>
      </c>
      <c r="AE144" s="14">
        <v>0</v>
      </c>
      <c r="AF144" s="14">
        <v>0</v>
      </c>
      <c r="AG144" s="14">
        <v>1</v>
      </c>
      <c r="AH144" s="14">
        <v>0</v>
      </c>
      <c r="AI144" s="14">
        <v>0</v>
      </c>
      <c r="AJ144" s="14">
        <v>0</v>
      </c>
      <c r="AK144" s="14">
        <v>0</v>
      </c>
      <c r="AL144" s="57">
        <f t="shared" ref="AL144:AL152" si="122">COUNTIF(AE144:AK144,1)</f>
        <v>1</v>
      </c>
      <c r="AM144" s="12">
        <f t="shared" ref="AM144:AM152" si="123">AE144*$F144</f>
        <v>0</v>
      </c>
      <c r="AN144" s="12">
        <f t="shared" ref="AN144:AN152" si="124">AF144*$F144</f>
        <v>0</v>
      </c>
      <c r="AO144" s="12">
        <f t="shared" ref="AO144:AO152" si="125">AG144*$F144</f>
        <v>151</v>
      </c>
      <c r="AP144" s="12">
        <f t="shared" ref="AP144:AP152" si="126">AH144*$F144</f>
        <v>0</v>
      </c>
      <c r="AQ144" s="12">
        <f t="shared" ref="AQ144:AQ152" si="127">AI144*$F144</f>
        <v>0</v>
      </c>
      <c r="AR144" s="12">
        <f t="shared" ref="AR144:AR152" si="128">AJ144*$F144</f>
        <v>0</v>
      </c>
      <c r="AS144" s="12">
        <f t="shared" ref="AS144:AS152" si="129">AK144*$F144</f>
        <v>0</v>
      </c>
      <c r="AT144" s="12">
        <f t="shared" ref="AT144:AT152" si="130">AE144*I144</f>
        <v>0</v>
      </c>
      <c r="AU144" s="12">
        <f t="shared" ref="AU144:AU152" si="131">AF144*L144</f>
        <v>0</v>
      </c>
      <c r="AV144" s="12">
        <f t="shared" ref="AV144:AV152" si="132">AG144*O144</f>
        <v>1.650057399853436</v>
      </c>
      <c r="AW144" s="12">
        <f t="shared" ref="AW144:AW152" si="133">AH144*R144</f>
        <v>0</v>
      </c>
      <c r="AX144" s="12">
        <f t="shared" ref="AX144:AX152" si="134">AI144*U144</f>
        <v>0</v>
      </c>
      <c r="AY144" s="12">
        <f t="shared" ref="AY144:AY152" si="135">AJ144*X144</f>
        <v>0</v>
      </c>
      <c r="AZ144" s="12">
        <f t="shared" ref="AZ144:AZ152" si="136">AK144*AA144</f>
        <v>0</v>
      </c>
    </row>
    <row r="145" spans="1:52" x14ac:dyDescent="0.2">
      <c r="A145" s="19">
        <v>180</v>
      </c>
      <c r="B145" s="9">
        <v>44.07</v>
      </c>
      <c r="C145" s="9">
        <v>123.08</v>
      </c>
      <c r="D145" s="20">
        <v>24106</v>
      </c>
      <c r="E145" s="20">
        <v>23517</v>
      </c>
      <c r="F145" s="4">
        <f t="shared" si="97"/>
        <v>27045</v>
      </c>
      <c r="G145" s="10">
        <f t="shared" si="98"/>
        <v>30.110245764523405</v>
      </c>
      <c r="H145" s="13">
        <f t="shared" si="99"/>
        <v>1.2490768175775079E-3</v>
      </c>
      <c r="I145" s="10">
        <f t="shared" si="100"/>
        <v>33.781282531383702</v>
      </c>
      <c r="J145" s="10">
        <f t="shared" si="101"/>
        <v>49.192161977290645</v>
      </c>
      <c r="K145" s="13">
        <f t="shared" si="102"/>
        <v>2.0406604985186527E-3</v>
      </c>
      <c r="L145" s="10">
        <f t="shared" si="103"/>
        <v>55.189663182436959</v>
      </c>
      <c r="M145" s="10">
        <f t="shared" si="104"/>
        <v>31.186859412258869</v>
      </c>
      <c r="N145" s="13">
        <f t="shared" si="105"/>
        <v>1.2937384639616224E-3</v>
      </c>
      <c r="O145" s="10">
        <f t="shared" si="106"/>
        <v>34.989156757842075</v>
      </c>
      <c r="P145" s="10">
        <f t="shared" si="107"/>
        <v>11.195485697369277</v>
      </c>
      <c r="Q145" s="13">
        <f t="shared" si="108"/>
        <v>4.644273499282036E-4</v>
      </c>
      <c r="R145" s="10">
        <f t="shared" si="109"/>
        <v>12.560437678808267</v>
      </c>
      <c r="S145" s="10">
        <f t="shared" si="110"/>
        <v>41.117019590432371</v>
      </c>
      <c r="T145" s="13">
        <f t="shared" si="111"/>
        <v>1.7056757483793401E-3</v>
      </c>
      <c r="U145" s="10">
        <f t="shared" si="112"/>
        <v>46.130000614919254</v>
      </c>
      <c r="V145" s="10">
        <f t="shared" si="113"/>
        <v>27.400514593707907</v>
      </c>
      <c r="W145" s="13">
        <f t="shared" si="114"/>
        <v>1.1366678251766326E-3</v>
      </c>
      <c r="X145" s="10">
        <f t="shared" si="115"/>
        <v>30.741181331902027</v>
      </c>
      <c r="Y145" s="10">
        <f t="shared" si="116"/>
        <v>12.226201372462336</v>
      </c>
      <c r="Z145" s="13">
        <f t="shared" si="117"/>
        <v>5.0718499014611867E-4</v>
      </c>
      <c r="AA145" s="10">
        <f t="shared" si="118"/>
        <v>13.716818058501779</v>
      </c>
      <c r="AB145" s="10">
        <f t="shared" si="121"/>
        <v>11.195485697369277</v>
      </c>
      <c r="AC145" s="4" t="str">
        <f t="shared" si="119"/>
        <v>LA</v>
      </c>
      <c r="AD145" s="18">
        <f t="shared" si="120"/>
        <v>12.560437678808267</v>
      </c>
      <c r="AE145" s="14">
        <v>0</v>
      </c>
      <c r="AF145" s="14">
        <v>0</v>
      </c>
      <c r="AG145" s="14">
        <v>0</v>
      </c>
      <c r="AH145" s="14">
        <v>1</v>
      </c>
      <c r="AI145" s="14">
        <v>0</v>
      </c>
      <c r="AJ145" s="14">
        <v>0</v>
      </c>
      <c r="AK145" s="14">
        <v>0</v>
      </c>
      <c r="AL145" s="57">
        <f t="shared" si="122"/>
        <v>1</v>
      </c>
      <c r="AM145" s="12">
        <f t="shared" si="123"/>
        <v>0</v>
      </c>
      <c r="AN145" s="12">
        <f t="shared" si="124"/>
        <v>0</v>
      </c>
      <c r="AO145" s="12">
        <f t="shared" si="125"/>
        <v>0</v>
      </c>
      <c r="AP145" s="12">
        <f t="shared" si="126"/>
        <v>27045</v>
      </c>
      <c r="AQ145" s="12">
        <f t="shared" si="127"/>
        <v>0</v>
      </c>
      <c r="AR145" s="12">
        <f t="shared" si="128"/>
        <v>0</v>
      </c>
      <c r="AS145" s="12">
        <f t="shared" si="129"/>
        <v>0</v>
      </c>
      <c r="AT145" s="12">
        <f t="shared" si="130"/>
        <v>0</v>
      </c>
      <c r="AU145" s="12">
        <f t="shared" si="131"/>
        <v>0</v>
      </c>
      <c r="AV145" s="12">
        <f t="shared" si="132"/>
        <v>0</v>
      </c>
      <c r="AW145" s="12">
        <f t="shared" si="133"/>
        <v>12.560437678808267</v>
      </c>
      <c r="AX145" s="12">
        <f t="shared" si="134"/>
        <v>0</v>
      </c>
      <c r="AY145" s="12">
        <f t="shared" si="135"/>
        <v>0</v>
      </c>
      <c r="AZ145" s="12">
        <f t="shared" si="136"/>
        <v>0</v>
      </c>
    </row>
    <row r="146" spans="1:52" x14ac:dyDescent="0.2">
      <c r="A146" s="19">
        <v>182</v>
      </c>
      <c r="B146" s="9">
        <v>44.98</v>
      </c>
      <c r="C146" s="9">
        <v>93.27</v>
      </c>
      <c r="D146" s="20">
        <v>29530</v>
      </c>
      <c r="E146" s="20">
        <v>59227</v>
      </c>
      <c r="F146" s="4">
        <f t="shared" si="97"/>
        <v>68112</v>
      </c>
      <c r="G146" s="10">
        <f t="shared" si="98"/>
        <v>9.5782305255198299</v>
      </c>
      <c r="H146" s="13">
        <f t="shared" si="99"/>
        <v>3.2435592704096951E-4</v>
      </c>
      <c r="I146" s="10">
        <f t="shared" si="100"/>
        <v>22.092530902614516</v>
      </c>
      <c r="J146" s="10">
        <f t="shared" si="101"/>
        <v>19.728806350106431</v>
      </c>
      <c r="K146" s="13">
        <f t="shared" si="102"/>
        <v>6.6809367931278129E-4</v>
      </c>
      <c r="L146" s="10">
        <f t="shared" si="103"/>
        <v>45.505196685352161</v>
      </c>
      <c r="M146" s="10">
        <f t="shared" si="104"/>
        <v>15.364192136262808</v>
      </c>
      <c r="N146" s="13">
        <f t="shared" si="105"/>
        <v>5.2029096296182895E-4</v>
      </c>
      <c r="O146" s="10">
        <f t="shared" si="106"/>
        <v>35.438058069256094</v>
      </c>
      <c r="P146" s="10">
        <f t="shared" si="107"/>
        <v>27.298727076550662</v>
      </c>
      <c r="Q146" s="13">
        <f t="shared" si="108"/>
        <v>9.2444046991366961E-4</v>
      </c>
      <c r="R146" s="10">
        <f t="shared" si="109"/>
        <v>62.965489286759862</v>
      </c>
      <c r="S146" s="10">
        <f t="shared" si="110"/>
        <v>17.76190586620703</v>
      </c>
      <c r="T146" s="13">
        <f t="shared" si="111"/>
        <v>6.0148682242489092E-4</v>
      </c>
      <c r="U146" s="10">
        <f t="shared" si="112"/>
        <v>40.968470449004172</v>
      </c>
      <c r="V146" s="10">
        <f t="shared" si="113"/>
        <v>5.0353152830781118</v>
      </c>
      <c r="W146" s="13">
        <f t="shared" si="114"/>
        <v>1.7051524832638375E-4</v>
      </c>
      <c r="X146" s="10">
        <f t="shared" si="115"/>
        <v>11.61413459400665</v>
      </c>
      <c r="Y146" s="10">
        <f t="shared" si="116"/>
        <v>24.109305257514169</v>
      </c>
      <c r="Z146" s="13">
        <f t="shared" si="117"/>
        <v>8.1643431281795361E-4</v>
      </c>
      <c r="AA146" s="10">
        <f t="shared" si="118"/>
        <v>55.60897391465646</v>
      </c>
      <c r="AB146" s="10">
        <f t="shared" si="121"/>
        <v>5.0353152830781118</v>
      </c>
      <c r="AC146" s="4" t="str">
        <f t="shared" si="119"/>
        <v>SL</v>
      </c>
      <c r="AD146" s="18">
        <f t="shared" si="120"/>
        <v>11.61413459400665</v>
      </c>
      <c r="AE146" s="14">
        <v>0</v>
      </c>
      <c r="AF146" s="14">
        <v>1</v>
      </c>
      <c r="AG146" s="14">
        <v>0</v>
      </c>
      <c r="AH146" s="14">
        <v>0</v>
      </c>
      <c r="AI146" s="14">
        <v>0</v>
      </c>
      <c r="AJ146" s="14">
        <v>0</v>
      </c>
      <c r="AK146" s="14">
        <v>0</v>
      </c>
      <c r="AL146" s="57">
        <f t="shared" si="122"/>
        <v>1</v>
      </c>
      <c r="AM146" s="12">
        <f t="shared" si="123"/>
        <v>0</v>
      </c>
      <c r="AN146" s="12">
        <f t="shared" si="124"/>
        <v>68112</v>
      </c>
      <c r="AO146" s="12">
        <f t="shared" si="125"/>
        <v>0</v>
      </c>
      <c r="AP146" s="12">
        <f t="shared" si="126"/>
        <v>0</v>
      </c>
      <c r="AQ146" s="12">
        <f t="shared" si="127"/>
        <v>0</v>
      </c>
      <c r="AR146" s="12">
        <f t="shared" si="128"/>
        <v>0</v>
      </c>
      <c r="AS146" s="12">
        <f t="shared" si="129"/>
        <v>0</v>
      </c>
      <c r="AT146" s="12">
        <f t="shared" si="130"/>
        <v>0</v>
      </c>
      <c r="AU146" s="12">
        <f t="shared" si="131"/>
        <v>45.505196685352161</v>
      </c>
      <c r="AV146" s="12">
        <f t="shared" si="132"/>
        <v>0</v>
      </c>
      <c r="AW146" s="12">
        <f t="shared" si="133"/>
        <v>0</v>
      </c>
      <c r="AX146" s="12">
        <f t="shared" si="134"/>
        <v>0</v>
      </c>
      <c r="AY146" s="12">
        <f t="shared" si="135"/>
        <v>0</v>
      </c>
      <c r="AZ146" s="12">
        <f t="shared" si="136"/>
        <v>0</v>
      </c>
    </row>
    <row r="147" spans="1:52" x14ac:dyDescent="0.2">
      <c r="A147" s="19">
        <v>183</v>
      </c>
      <c r="B147" s="9">
        <v>45.5</v>
      </c>
      <c r="C147" s="9">
        <v>122.69</v>
      </c>
      <c r="D147" s="20">
        <v>30338</v>
      </c>
      <c r="E147" s="20">
        <v>54030</v>
      </c>
      <c r="F147" s="4">
        <f t="shared" si="97"/>
        <v>62135</v>
      </c>
      <c r="G147" s="10">
        <f t="shared" si="98"/>
        <v>30.182347489882222</v>
      </c>
      <c r="H147" s="13">
        <f t="shared" si="99"/>
        <v>9.948693878924855E-4</v>
      </c>
      <c r="I147" s="10">
        <f t="shared" si="100"/>
        <v>61.816209416699586</v>
      </c>
      <c r="J147" s="10">
        <f t="shared" si="101"/>
        <v>48.921146756796283</v>
      </c>
      <c r="K147" s="13">
        <f t="shared" si="102"/>
        <v>1.6125369753047757E-3</v>
      </c>
      <c r="L147" s="10">
        <f t="shared" si="103"/>
        <v>100.19498496056224</v>
      </c>
      <c r="M147" s="10">
        <f t="shared" si="104"/>
        <v>31.529827148273419</v>
      </c>
      <c r="N147" s="13">
        <f t="shared" si="105"/>
        <v>1.0392849610479735E-3</v>
      </c>
      <c r="O147" s="10">
        <f t="shared" si="106"/>
        <v>64.575971054715836</v>
      </c>
      <c r="P147" s="10">
        <f t="shared" si="107"/>
        <v>12.355342973790732</v>
      </c>
      <c r="Q147" s="13">
        <f t="shared" si="108"/>
        <v>4.072563443137561E-4</v>
      </c>
      <c r="R147" s="10">
        <f t="shared" si="109"/>
        <v>25.304872953935234</v>
      </c>
      <c r="S147" s="10">
        <f t="shared" si="110"/>
        <v>41.287335830736275</v>
      </c>
      <c r="T147" s="13">
        <f t="shared" si="111"/>
        <v>1.3609115904389306E-3</v>
      </c>
      <c r="U147" s="10">
        <f t="shared" si="112"/>
        <v>84.560241671922952</v>
      </c>
      <c r="V147" s="10">
        <f t="shared" si="113"/>
        <v>27.229990818948139</v>
      </c>
      <c r="W147" s="13">
        <f t="shared" si="114"/>
        <v>8.9755391980183728E-4</v>
      </c>
      <c r="X147" s="10">
        <f t="shared" si="115"/>
        <v>55.769512806887157</v>
      </c>
      <c r="Y147" s="10">
        <f t="shared" si="116"/>
        <v>13.115220165898853</v>
      </c>
      <c r="Z147" s="13">
        <f t="shared" si="117"/>
        <v>4.3230338736564221E-4</v>
      </c>
      <c r="AA147" s="10">
        <f t="shared" si="118"/>
        <v>26.861170973964178</v>
      </c>
      <c r="AB147" s="10">
        <f t="shared" si="121"/>
        <v>12.355342973790732</v>
      </c>
      <c r="AC147" s="4" t="str">
        <f t="shared" si="119"/>
        <v>LA</v>
      </c>
      <c r="AD147" s="18">
        <f t="shared" si="120"/>
        <v>25.304872953935234</v>
      </c>
      <c r="AE147" s="14">
        <v>0</v>
      </c>
      <c r="AF147" s="14">
        <v>0</v>
      </c>
      <c r="AG147" s="14">
        <v>0</v>
      </c>
      <c r="AH147" s="14">
        <v>1</v>
      </c>
      <c r="AI147" s="14">
        <v>0</v>
      </c>
      <c r="AJ147" s="14">
        <v>0</v>
      </c>
      <c r="AK147" s="14">
        <v>0</v>
      </c>
      <c r="AL147" s="57">
        <f t="shared" si="122"/>
        <v>1</v>
      </c>
      <c r="AM147" s="12">
        <f t="shared" si="123"/>
        <v>0</v>
      </c>
      <c r="AN147" s="12">
        <f t="shared" si="124"/>
        <v>0</v>
      </c>
      <c r="AO147" s="12">
        <f t="shared" si="125"/>
        <v>0</v>
      </c>
      <c r="AP147" s="12">
        <f t="shared" si="126"/>
        <v>62135</v>
      </c>
      <c r="AQ147" s="12">
        <f t="shared" si="127"/>
        <v>0</v>
      </c>
      <c r="AR147" s="12">
        <f t="shared" si="128"/>
        <v>0</v>
      </c>
      <c r="AS147" s="12">
        <f t="shared" si="129"/>
        <v>0</v>
      </c>
      <c r="AT147" s="12">
        <f t="shared" si="130"/>
        <v>0</v>
      </c>
      <c r="AU147" s="12">
        <f t="shared" si="131"/>
        <v>0</v>
      </c>
      <c r="AV147" s="12">
        <f t="shared" si="132"/>
        <v>0</v>
      </c>
      <c r="AW147" s="12">
        <f t="shared" si="133"/>
        <v>25.304872953935234</v>
      </c>
      <c r="AX147" s="12">
        <f t="shared" si="134"/>
        <v>0</v>
      </c>
      <c r="AY147" s="12">
        <f t="shared" si="135"/>
        <v>0</v>
      </c>
      <c r="AZ147" s="12">
        <f t="shared" si="136"/>
        <v>0</v>
      </c>
    </row>
    <row r="148" spans="1:52" x14ac:dyDescent="0.2">
      <c r="A148" s="19">
        <v>184</v>
      </c>
      <c r="B148" s="9">
        <v>45.51</v>
      </c>
      <c r="C148" s="9">
        <v>122.43</v>
      </c>
      <c r="D148" s="20">
        <v>29928</v>
      </c>
      <c r="E148" s="20">
        <v>63065</v>
      </c>
      <c r="F148" s="4">
        <f t="shared" si="97"/>
        <v>72525</v>
      </c>
      <c r="G148" s="10">
        <f t="shared" si="98"/>
        <v>29.940667995220149</v>
      </c>
      <c r="H148" s="13">
        <f t="shared" si="99"/>
        <v>1.0004232823850624E-3</v>
      </c>
      <c r="I148" s="10">
        <f t="shared" si="100"/>
        <v>72.555698554976658</v>
      </c>
      <c r="J148" s="10">
        <f t="shared" si="101"/>
        <v>48.663358905854423</v>
      </c>
      <c r="K148" s="13">
        <f t="shared" si="102"/>
        <v>1.6260143980838821E-3</v>
      </c>
      <c r="L148" s="10">
        <f t="shared" si="103"/>
        <v>117.92669422103354</v>
      </c>
      <c r="M148" s="10">
        <f t="shared" si="104"/>
        <v>31.309840306204055</v>
      </c>
      <c r="N148" s="13">
        <f t="shared" si="105"/>
        <v>1.0461721567162543E-3</v>
      </c>
      <c r="O148" s="10">
        <f t="shared" si="106"/>
        <v>75.873635665846336</v>
      </c>
      <c r="P148" s="10">
        <f t="shared" si="107"/>
        <v>12.273711745026443</v>
      </c>
      <c r="Q148" s="13">
        <f t="shared" si="108"/>
        <v>4.101079839958047E-4</v>
      </c>
      <c r="R148" s="10">
        <f t="shared" si="109"/>
        <v>29.743081539295737</v>
      </c>
      <c r="S148" s="10">
        <f t="shared" si="110"/>
        <v>41.051820909674639</v>
      </c>
      <c r="T148" s="13">
        <f t="shared" si="111"/>
        <v>1.3716860769070649E-3</v>
      </c>
      <c r="U148" s="10">
        <f t="shared" si="112"/>
        <v>99.481532727684879</v>
      </c>
      <c r="V148" s="10">
        <f t="shared" si="113"/>
        <v>26.97592445125839</v>
      </c>
      <c r="W148" s="13">
        <f t="shared" si="114"/>
        <v>9.0136074750261929E-4</v>
      </c>
      <c r="X148" s="10">
        <f t="shared" si="115"/>
        <v>65.371188212627459</v>
      </c>
      <c r="Y148" s="10">
        <f t="shared" si="116"/>
        <v>12.97514932476694</v>
      </c>
      <c r="Z148" s="13">
        <f t="shared" si="117"/>
        <v>4.3354548666021589E-4</v>
      </c>
      <c r="AA148" s="10">
        <f t="shared" si="118"/>
        <v>31.442886420032156</v>
      </c>
      <c r="AB148" s="10">
        <f t="shared" si="121"/>
        <v>12.273711745026443</v>
      </c>
      <c r="AC148" s="4" t="str">
        <f t="shared" si="119"/>
        <v>LA</v>
      </c>
      <c r="AD148" s="18">
        <f t="shared" si="120"/>
        <v>29.743081539295737</v>
      </c>
      <c r="AE148" s="14">
        <v>0</v>
      </c>
      <c r="AF148" s="14">
        <v>0</v>
      </c>
      <c r="AG148" s="14">
        <v>0</v>
      </c>
      <c r="AH148" s="14">
        <v>1</v>
      </c>
      <c r="AI148" s="14">
        <v>0</v>
      </c>
      <c r="AJ148" s="14">
        <v>0</v>
      </c>
      <c r="AK148" s="14">
        <v>0</v>
      </c>
      <c r="AL148" s="57">
        <f t="shared" si="122"/>
        <v>1</v>
      </c>
      <c r="AM148" s="12">
        <f t="shared" si="123"/>
        <v>0</v>
      </c>
      <c r="AN148" s="12">
        <f t="shared" si="124"/>
        <v>0</v>
      </c>
      <c r="AO148" s="12">
        <f t="shared" si="125"/>
        <v>0</v>
      </c>
      <c r="AP148" s="12">
        <f t="shared" si="126"/>
        <v>72525</v>
      </c>
      <c r="AQ148" s="12">
        <f t="shared" si="127"/>
        <v>0</v>
      </c>
      <c r="AR148" s="12">
        <f t="shared" si="128"/>
        <v>0</v>
      </c>
      <c r="AS148" s="12">
        <f t="shared" si="129"/>
        <v>0</v>
      </c>
      <c r="AT148" s="12">
        <f t="shared" si="130"/>
        <v>0</v>
      </c>
      <c r="AU148" s="12">
        <f t="shared" si="131"/>
        <v>0</v>
      </c>
      <c r="AV148" s="12">
        <f t="shared" si="132"/>
        <v>0</v>
      </c>
      <c r="AW148" s="12">
        <f t="shared" si="133"/>
        <v>29.743081539295737</v>
      </c>
      <c r="AX148" s="12">
        <f t="shared" si="134"/>
        <v>0</v>
      </c>
      <c r="AY148" s="12">
        <f t="shared" si="135"/>
        <v>0</v>
      </c>
      <c r="AZ148" s="12">
        <f t="shared" si="136"/>
        <v>0</v>
      </c>
    </row>
    <row r="149" spans="1:52" x14ac:dyDescent="0.2">
      <c r="A149" s="19">
        <v>185</v>
      </c>
      <c r="B149" s="9">
        <v>45.64</v>
      </c>
      <c r="C149" s="9">
        <v>122.68</v>
      </c>
      <c r="D149" s="20">
        <v>30797</v>
      </c>
      <c r="E149" s="20">
        <v>91265</v>
      </c>
      <c r="F149" s="4">
        <f t="shared" si="97"/>
        <v>104955</v>
      </c>
      <c r="G149" s="10">
        <f t="shared" si="98"/>
        <v>30.219837855289697</v>
      </c>
      <c r="H149" s="13">
        <f t="shared" si="99"/>
        <v>9.8125914391952772E-4</v>
      </c>
      <c r="I149" s="10">
        <f t="shared" si="100"/>
        <v>102.98805345007403</v>
      </c>
      <c r="J149" s="10">
        <f t="shared" si="101"/>
        <v>48.924988502809079</v>
      </c>
      <c r="K149" s="13">
        <f t="shared" si="102"/>
        <v>1.588628389220024E-3</v>
      </c>
      <c r="L149" s="10">
        <f t="shared" si="103"/>
        <v>166.73449259058762</v>
      </c>
      <c r="M149" s="10">
        <f t="shared" si="104"/>
        <v>31.591304183271703</v>
      </c>
      <c r="N149" s="13">
        <f t="shared" si="105"/>
        <v>1.0257916090291815E-3</v>
      </c>
      <c r="O149" s="10">
        <f t="shared" si="106"/>
        <v>107.66195832565775</v>
      </c>
      <c r="P149" s="10">
        <f t="shared" si="107"/>
        <v>12.482539805664555</v>
      </c>
      <c r="Q149" s="13">
        <f t="shared" si="108"/>
        <v>4.0531674532144542E-4</v>
      </c>
      <c r="R149" s="10">
        <f t="shared" si="109"/>
        <v>42.540019005212308</v>
      </c>
      <c r="S149" s="10">
        <f t="shared" si="110"/>
        <v>41.332759404617541</v>
      </c>
      <c r="T149" s="13">
        <f t="shared" si="111"/>
        <v>1.342103432302417E-3</v>
      </c>
      <c r="U149" s="10">
        <f t="shared" si="112"/>
        <v>140.86046573730019</v>
      </c>
      <c r="V149" s="10">
        <f t="shared" si="113"/>
        <v>27.245287665943266</v>
      </c>
      <c r="W149" s="13">
        <f t="shared" si="114"/>
        <v>8.8467343137134348E-4</v>
      </c>
      <c r="X149" s="10">
        <f t="shared" si="115"/>
        <v>92.850899989579361</v>
      </c>
      <c r="Y149" s="10">
        <f t="shared" si="116"/>
        <v>13.224072746321387</v>
      </c>
      <c r="Z149" s="13">
        <f t="shared" si="117"/>
        <v>4.293948354164817E-4</v>
      </c>
      <c r="AA149" s="10">
        <f t="shared" si="118"/>
        <v>45.067134951136836</v>
      </c>
      <c r="AB149" s="10">
        <f t="shared" si="121"/>
        <v>12.482539805664555</v>
      </c>
      <c r="AC149" s="4" t="str">
        <f t="shared" si="119"/>
        <v>LA</v>
      </c>
      <c r="AD149" s="18">
        <f t="shared" si="120"/>
        <v>42.540019005212308</v>
      </c>
      <c r="AE149" s="14">
        <v>0</v>
      </c>
      <c r="AF149" s="14">
        <v>0</v>
      </c>
      <c r="AG149" s="14">
        <v>0</v>
      </c>
      <c r="AH149" s="14">
        <v>1</v>
      </c>
      <c r="AI149" s="14">
        <v>0</v>
      </c>
      <c r="AJ149" s="14">
        <v>0</v>
      </c>
      <c r="AK149" s="14">
        <v>0</v>
      </c>
      <c r="AL149" s="57">
        <f t="shared" si="122"/>
        <v>1</v>
      </c>
      <c r="AM149" s="12">
        <f t="shared" si="123"/>
        <v>0</v>
      </c>
      <c r="AN149" s="12">
        <f t="shared" si="124"/>
        <v>0</v>
      </c>
      <c r="AO149" s="12">
        <f t="shared" si="125"/>
        <v>0</v>
      </c>
      <c r="AP149" s="12">
        <f t="shared" si="126"/>
        <v>104955</v>
      </c>
      <c r="AQ149" s="12">
        <f t="shared" si="127"/>
        <v>0</v>
      </c>
      <c r="AR149" s="12">
        <f t="shared" si="128"/>
        <v>0</v>
      </c>
      <c r="AS149" s="12">
        <f t="shared" si="129"/>
        <v>0</v>
      </c>
      <c r="AT149" s="12">
        <f t="shared" si="130"/>
        <v>0</v>
      </c>
      <c r="AU149" s="12">
        <f t="shared" si="131"/>
        <v>0</v>
      </c>
      <c r="AV149" s="12">
        <f t="shared" si="132"/>
        <v>0</v>
      </c>
      <c r="AW149" s="12">
        <f t="shared" si="133"/>
        <v>42.540019005212308</v>
      </c>
      <c r="AX149" s="12">
        <f t="shared" si="134"/>
        <v>0</v>
      </c>
      <c r="AY149" s="12">
        <f t="shared" si="135"/>
        <v>0</v>
      </c>
      <c r="AZ149" s="12">
        <f t="shared" si="136"/>
        <v>0</v>
      </c>
    </row>
    <row r="150" spans="1:52" x14ac:dyDescent="0.2">
      <c r="A150" s="19">
        <v>186</v>
      </c>
      <c r="B150" s="9">
        <v>45.76</v>
      </c>
      <c r="C150" s="9">
        <v>108.51</v>
      </c>
      <c r="D150" s="20">
        <v>31049</v>
      </c>
      <c r="E150" s="20">
        <v>86130</v>
      </c>
      <c r="F150" s="4">
        <f t="shared" si="97"/>
        <v>99050</v>
      </c>
      <c r="G150" s="10">
        <f t="shared" si="98"/>
        <v>17.612907198983361</v>
      </c>
      <c r="H150" s="13">
        <f t="shared" si="99"/>
        <v>5.6726165734752689E-4</v>
      </c>
      <c r="I150" s="10">
        <f t="shared" si="100"/>
        <v>56.18726716027254</v>
      </c>
      <c r="J150" s="10">
        <f t="shared" si="101"/>
        <v>34.871767950592925</v>
      </c>
      <c r="K150" s="13">
        <f t="shared" si="102"/>
        <v>1.1231204853809438E-3</v>
      </c>
      <c r="L150" s="10">
        <f t="shared" si="103"/>
        <v>111.24508407698248</v>
      </c>
      <c r="M150" s="10">
        <f t="shared" si="104"/>
        <v>20.70409621306856</v>
      </c>
      <c r="N150" s="13">
        <f t="shared" si="105"/>
        <v>6.6682006547935711E-4</v>
      </c>
      <c r="O150" s="10">
        <f t="shared" si="106"/>
        <v>66.048527485730318</v>
      </c>
      <c r="P150" s="10">
        <f t="shared" si="107"/>
        <v>15.292864349100855</v>
      </c>
      <c r="Q150" s="13">
        <f t="shared" si="108"/>
        <v>4.9253967435668958E-4</v>
      </c>
      <c r="R150" s="10">
        <f t="shared" si="109"/>
        <v>48.7860547450301</v>
      </c>
      <c r="S150" s="10">
        <f t="shared" si="110"/>
        <v>28.901828661868436</v>
      </c>
      <c r="T150" s="13">
        <f t="shared" si="111"/>
        <v>9.3084571683044333E-4</v>
      </c>
      <c r="U150" s="10">
        <f t="shared" si="112"/>
        <v>92.200268252055409</v>
      </c>
      <c r="V150" s="10">
        <f t="shared" si="113"/>
        <v>13.604072919534064</v>
      </c>
      <c r="W150" s="13">
        <f t="shared" si="114"/>
        <v>4.3814850460672047E-4</v>
      </c>
      <c r="X150" s="10">
        <f t="shared" si="115"/>
        <v>43.398609381295664</v>
      </c>
      <c r="Y150" s="10">
        <f t="shared" si="116"/>
        <v>12.807536843593304</v>
      </c>
      <c r="Z150" s="13">
        <f t="shared" si="117"/>
        <v>4.1249434260663161E-4</v>
      </c>
      <c r="AA150" s="10">
        <f t="shared" si="118"/>
        <v>40.857564635186861</v>
      </c>
      <c r="AB150" s="10">
        <f t="shared" si="121"/>
        <v>12.807536843593304</v>
      </c>
      <c r="AC150" s="4" t="str">
        <f t="shared" si="119"/>
        <v>OL</v>
      </c>
      <c r="AD150" s="18">
        <f t="shared" si="120"/>
        <v>40.857564635186861</v>
      </c>
      <c r="AE150" s="14">
        <v>0</v>
      </c>
      <c r="AF150" s="14">
        <v>0</v>
      </c>
      <c r="AG150" s="14">
        <v>1</v>
      </c>
      <c r="AH150" s="14">
        <v>0</v>
      </c>
      <c r="AI150" s="14">
        <v>0</v>
      </c>
      <c r="AJ150" s="14">
        <v>0</v>
      </c>
      <c r="AK150" s="14">
        <v>0</v>
      </c>
      <c r="AL150" s="57">
        <f t="shared" si="122"/>
        <v>1</v>
      </c>
      <c r="AM150" s="12">
        <f t="shared" si="123"/>
        <v>0</v>
      </c>
      <c r="AN150" s="12">
        <f t="shared" si="124"/>
        <v>0</v>
      </c>
      <c r="AO150" s="12">
        <f t="shared" si="125"/>
        <v>99050</v>
      </c>
      <c r="AP150" s="12">
        <f t="shared" si="126"/>
        <v>0</v>
      </c>
      <c r="AQ150" s="12">
        <f t="shared" si="127"/>
        <v>0</v>
      </c>
      <c r="AR150" s="12">
        <f t="shared" si="128"/>
        <v>0</v>
      </c>
      <c r="AS150" s="12">
        <f t="shared" si="129"/>
        <v>0</v>
      </c>
      <c r="AT150" s="12">
        <f t="shared" si="130"/>
        <v>0</v>
      </c>
      <c r="AU150" s="12">
        <f t="shared" si="131"/>
        <v>0</v>
      </c>
      <c r="AV150" s="12">
        <f t="shared" si="132"/>
        <v>66.048527485730318</v>
      </c>
      <c r="AW150" s="12">
        <f t="shared" si="133"/>
        <v>0</v>
      </c>
      <c r="AX150" s="12">
        <f t="shared" si="134"/>
        <v>0</v>
      </c>
      <c r="AY150" s="12">
        <f t="shared" si="135"/>
        <v>0</v>
      </c>
      <c r="AZ150" s="12">
        <f t="shared" si="136"/>
        <v>0</v>
      </c>
    </row>
    <row r="151" spans="1:52" x14ac:dyDescent="0.2">
      <c r="A151" s="19">
        <v>187</v>
      </c>
      <c r="B151" s="9">
        <v>46.9</v>
      </c>
      <c r="C151" s="9">
        <v>96.8</v>
      </c>
      <c r="D151" s="20">
        <v>32415</v>
      </c>
      <c r="E151" s="20">
        <v>95701</v>
      </c>
      <c r="F151" s="4">
        <f t="shared" si="97"/>
        <v>110057</v>
      </c>
      <c r="G151" s="10">
        <f t="shared" si="98"/>
        <v>11.734879632957462</v>
      </c>
      <c r="H151" s="13">
        <f t="shared" si="99"/>
        <v>3.6202004112162461E-4</v>
      </c>
      <c r="I151" s="10">
        <f t="shared" si="100"/>
        <v>39.842839665722643</v>
      </c>
      <c r="J151" s="10">
        <f t="shared" si="101"/>
        <v>23.614878784359657</v>
      </c>
      <c r="K151" s="13">
        <f t="shared" si="102"/>
        <v>7.28517007075726E-4</v>
      </c>
      <c r="L151" s="10">
        <f t="shared" si="103"/>
        <v>80.178396247733176</v>
      </c>
      <c r="M151" s="10">
        <f t="shared" si="104"/>
        <v>17.199549412702645</v>
      </c>
      <c r="N151" s="13">
        <f t="shared" si="105"/>
        <v>5.3060464021911595E-4</v>
      </c>
      <c r="O151" s="10">
        <f t="shared" si="106"/>
        <v>58.396754888595247</v>
      </c>
      <c r="P151" s="10">
        <f t="shared" si="107"/>
        <v>25.045706218831207</v>
      </c>
      <c r="Q151" s="13">
        <f t="shared" si="108"/>
        <v>7.7265791204168463E-4</v>
      </c>
      <c r="R151" s="10">
        <f t="shared" si="109"/>
        <v>85.03641182557169</v>
      </c>
      <c r="S151" s="10">
        <f t="shared" si="110"/>
        <v>21.263231174964915</v>
      </c>
      <c r="T151" s="13">
        <f t="shared" si="111"/>
        <v>6.5596887783325362E-4</v>
      </c>
      <c r="U151" s="10">
        <f t="shared" si="112"/>
        <v>72.193966787694393</v>
      </c>
      <c r="V151" s="10">
        <f t="shared" si="113"/>
        <v>6.2862150774532033</v>
      </c>
      <c r="W151" s="13">
        <f t="shared" si="114"/>
        <v>1.9392920183412628E-4</v>
      </c>
      <c r="X151" s="10">
        <f t="shared" si="115"/>
        <v>21.343266166258438</v>
      </c>
      <c r="Y151" s="10">
        <f t="shared" si="116"/>
        <v>21.960749076477338</v>
      </c>
      <c r="Z151" s="13">
        <f t="shared" si="117"/>
        <v>6.7748724591939959E-4</v>
      </c>
      <c r="AA151" s="10">
        <f t="shared" si="118"/>
        <v>74.562213824151357</v>
      </c>
      <c r="AB151" s="10">
        <f t="shared" si="121"/>
        <v>6.2862150774532033</v>
      </c>
      <c r="AC151" s="4" t="str">
        <f t="shared" si="119"/>
        <v>SL</v>
      </c>
      <c r="AD151" s="18">
        <f t="shared" si="120"/>
        <v>21.343266166258438</v>
      </c>
      <c r="AE151" s="14">
        <v>0</v>
      </c>
      <c r="AF151" s="14">
        <v>1</v>
      </c>
      <c r="AG151" s="14">
        <v>0</v>
      </c>
      <c r="AH151" s="14">
        <v>0</v>
      </c>
      <c r="AI151" s="14">
        <v>0</v>
      </c>
      <c r="AJ151" s="14">
        <v>0</v>
      </c>
      <c r="AK151" s="14">
        <v>0</v>
      </c>
      <c r="AL151" s="57">
        <f t="shared" si="122"/>
        <v>1</v>
      </c>
      <c r="AM151" s="12">
        <f t="shared" si="123"/>
        <v>0</v>
      </c>
      <c r="AN151" s="12">
        <f t="shared" si="124"/>
        <v>110057</v>
      </c>
      <c r="AO151" s="12">
        <f t="shared" si="125"/>
        <v>0</v>
      </c>
      <c r="AP151" s="12">
        <f t="shared" si="126"/>
        <v>0</v>
      </c>
      <c r="AQ151" s="12">
        <f t="shared" si="127"/>
        <v>0</v>
      </c>
      <c r="AR151" s="12">
        <f t="shared" si="128"/>
        <v>0</v>
      </c>
      <c r="AS151" s="12">
        <f t="shared" si="129"/>
        <v>0</v>
      </c>
      <c r="AT151" s="12">
        <f t="shared" si="130"/>
        <v>0</v>
      </c>
      <c r="AU151" s="12">
        <f t="shared" si="131"/>
        <v>80.178396247733176</v>
      </c>
      <c r="AV151" s="12">
        <f t="shared" si="132"/>
        <v>0</v>
      </c>
      <c r="AW151" s="12">
        <f t="shared" si="133"/>
        <v>0</v>
      </c>
      <c r="AX151" s="12">
        <f t="shared" si="134"/>
        <v>0</v>
      </c>
      <c r="AY151" s="12">
        <f t="shared" si="135"/>
        <v>0</v>
      </c>
      <c r="AZ151" s="12">
        <f t="shared" si="136"/>
        <v>0</v>
      </c>
    </row>
    <row r="152" spans="1:52" x14ac:dyDescent="0.2">
      <c r="A152" s="19">
        <v>188</v>
      </c>
      <c r="B152" s="9">
        <v>47.25</v>
      </c>
      <c r="C152" s="9">
        <v>122.44</v>
      </c>
      <c r="D152" s="20">
        <v>23795</v>
      </c>
      <c r="E152" s="20">
        <v>45029</v>
      </c>
      <c r="F152" s="4">
        <f t="shared" si="97"/>
        <v>51784</v>
      </c>
      <c r="G152" s="10">
        <f t="shared" si="98"/>
        <v>30.578490806447586</v>
      </c>
      <c r="H152" s="13">
        <f t="shared" si="99"/>
        <v>1.2850805129837187E-3</v>
      </c>
      <c r="I152" s="10">
        <f t="shared" si="100"/>
        <v>66.546609284348889</v>
      </c>
      <c r="J152" s="10">
        <f t="shared" si="101"/>
        <v>48.874160862361613</v>
      </c>
      <c r="K152" s="13">
        <f t="shared" si="102"/>
        <v>2.053967676501854E-3</v>
      </c>
      <c r="L152" s="10">
        <f t="shared" si="103"/>
        <v>106.362662159972</v>
      </c>
      <c r="M152" s="10">
        <f t="shared" si="104"/>
        <v>32.228636334787723</v>
      </c>
      <c r="N152" s="13">
        <f t="shared" si="105"/>
        <v>1.3544289277069856E-3</v>
      </c>
      <c r="O152" s="10">
        <f t="shared" si="106"/>
        <v>70.137747592378545</v>
      </c>
      <c r="P152" s="10">
        <f t="shared" si="107"/>
        <v>13.925318667807929</v>
      </c>
      <c r="Q152" s="13">
        <f t="shared" si="108"/>
        <v>5.8522036847270136E-4</v>
      </c>
      <c r="R152" s="10">
        <f t="shared" si="109"/>
        <v>30.305051560990368</v>
      </c>
      <c r="S152" s="10">
        <f t="shared" si="110"/>
        <v>41.772288661264412</v>
      </c>
      <c r="T152" s="13">
        <f t="shared" si="111"/>
        <v>1.7555069830327552E-3</v>
      </c>
      <c r="U152" s="10">
        <f t="shared" si="112"/>
        <v>90.907173609368201</v>
      </c>
      <c r="V152" s="10">
        <f t="shared" si="113"/>
        <v>27.350820828633275</v>
      </c>
      <c r="W152" s="13">
        <f t="shared" si="114"/>
        <v>1.1494356305372252E-3</v>
      </c>
      <c r="X152" s="10">
        <f t="shared" si="115"/>
        <v>59.522374691739671</v>
      </c>
      <c r="Y152" s="10">
        <f t="shared" si="116"/>
        <v>14.451089924292905</v>
      </c>
      <c r="Z152" s="13">
        <f t="shared" si="117"/>
        <v>6.0731623972653517E-4</v>
      </c>
      <c r="AA152" s="10">
        <f t="shared" si="118"/>
        <v>31.449264157998897</v>
      </c>
      <c r="AB152" s="10">
        <f t="shared" si="121"/>
        <v>13.925318667807929</v>
      </c>
      <c r="AC152" s="4" t="str">
        <f t="shared" si="119"/>
        <v>LA</v>
      </c>
      <c r="AD152" s="18">
        <f t="shared" si="120"/>
        <v>30.305051560990368</v>
      </c>
      <c r="AE152" s="14">
        <v>0</v>
      </c>
      <c r="AF152" s="14">
        <v>0</v>
      </c>
      <c r="AG152" s="14">
        <v>0</v>
      </c>
      <c r="AH152" s="14">
        <v>1</v>
      </c>
      <c r="AI152" s="14">
        <v>0</v>
      </c>
      <c r="AJ152" s="14">
        <v>0</v>
      </c>
      <c r="AK152" s="14">
        <v>0</v>
      </c>
      <c r="AL152" s="57">
        <f t="shared" si="122"/>
        <v>1</v>
      </c>
      <c r="AM152" s="12">
        <f t="shared" si="123"/>
        <v>0</v>
      </c>
      <c r="AN152" s="12">
        <f t="shared" si="124"/>
        <v>0</v>
      </c>
      <c r="AO152" s="12">
        <f t="shared" si="125"/>
        <v>0</v>
      </c>
      <c r="AP152" s="12">
        <f t="shared" si="126"/>
        <v>51784</v>
      </c>
      <c r="AQ152" s="12">
        <f t="shared" si="127"/>
        <v>0</v>
      </c>
      <c r="AR152" s="12">
        <f t="shared" si="128"/>
        <v>0</v>
      </c>
      <c r="AS152" s="12">
        <f t="shared" si="129"/>
        <v>0</v>
      </c>
      <c r="AT152" s="12">
        <f t="shared" si="130"/>
        <v>0</v>
      </c>
      <c r="AU152" s="12">
        <f t="shared" si="131"/>
        <v>0</v>
      </c>
      <c r="AV152" s="12">
        <f t="shared" si="132"/>
        <v>0</v>
      </c>
      <c r="AW152" s="12">
        <f t="shared" si="133"/>
        <v>30.305051560990368</v>
      </c>
      <c r="AX152" s="12">
        <f t="shared" si="134"/>
        <v>0</v>
      </c>
      <c r="AY152" s="12">
        <f t="shared" si="135"/>
        <v>0</v>
      </c>
      <c r="AZ152" s="12">
        <f t="shared" si="136"/>
        <v>0</v>
      </c>
    </row>
  </sheetData>
  <conditionalFormatting sqref="A12:BD152">
    <cfRule type="expression" dxfId="6" priority="1">
      <formula>A$12="X"</formula>
    </cfRule>
  </conditionalFormatting>
  <conditionalFormatting sqref="AE13:AK13 AL15:AL152">
    <cfRule type="iconSet" priority="69">
      <iconSet iconSet="3Flags">
        <cfvo type="percent" val="0"/>
        <cfvo type="percent" val="33"/>
        <cfvo type="percent" val="67"/>
      </iconSet>
    </cfRule>
  </conditionalFormatting>
  <conditionalFormatting sqref="AE15:AK152">
    <cfRule type="cellIs" dxfId="5" priority="8" operator="greaterThanOrEqual">
      <formula>1</formula>
    </cfRule>
    <cfRule type="cellIs" dxfId="4" priority="12" operator="notEqual">
      <formula>0</formula>
    </cfRule>
  </conditionalFormatting>
  <conditionalFormatting sqref="AW1 AW10">
    <cfRule type="cellIs" dxfId="3" priority="5" operator="equal">
      <formula>"On"</formula>
    </cfRule>
  </conditionalFormatting>
  <conditionalFormatting sqref="AJ4:AK4">
    <cfRule type="expression" dxfId="2" priority="3">
      <formula>$AK$4</formula>
    </cfRule>
    <cfRule type="expression" dxfId="1" priority="4">
      <formula>$AK$4=FALSE</formula>
    </cfRule>
  </conditionalFormatting>
  <conditionalFormatting sqref="A11:AA11 AE11:AL11 AR11:AZ11">
    <cfRule type="expression" dxfId="0" priority="2">
      <formula>OR($AW$1="On",$AW$10="On")</formula>
    </cfRule>
  </conditionalFormatting>
  <dataValidations count="1">
    <dataValidation type="list" allowBlank="1" showInputMessage="1" showErrorMessage="1" sqref="AW1 AW10">
      <formula1>"On,Off"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Graphs</vt:lpstr>
      <vt:lpstr>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2018-05-10T22:21:25Z</dcterms:created>
  <dcterms:modified xsi:type="dcterms:W3CDTF">2018-05-10T22:23:22Z</dcterms:modified>
</cp:coreProperties>
</file>