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8194b3297173d83/Documents/"/>
    </mc:Choice>
  </mc:AlternateContent>
  <xr:revisionPtr revIDLastSave="177" documentId="11_E60897F41BE170836B02CE998F75CCDC64E183C8" xr6:coauthVersionLast="41" xr6:coauthVersionMax="44" xr10:uidLastSave="{E5FCC3D3-7C02-4FC9-AFC2-44FF86262F6B}"/>
  <bookViews>
    <workbookView minimized="1" xWindow="4065" yWindow="1695" windowWidth="14400" windowHeight="7432" firstSheet="1" activeTab="3" xr2:uid="{00000000-000D-0000-FFFF-FFFF00000000}"/>
  </bookViews>
  <sheets>
    <sheet name="Simple KPI calculation " sheetId="1" r:id="rId1"/>
    <sheet name="Forecasting" sheetId="2" r:id="rId2"/>
    <sheet name="Time Series Forecasting Process" sheetId="3" r:id="rId3"/>
    <sheet name="Time Series Forecasting Result" sheetId="4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9" i="2" l="1"/>
  <c r="D9" i="2"/>
  <c r="E7" i="2"/>
  <c r="D7" i="2"/>
  <c r="E5" i="2"/>
  <c r="D5" i="2"/>
  <c r="E3" i="2"/>
  <c r="D3" i="2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36" i="1"/>
  <c r="M3" i="1"/>
  <c r="I3" i="1"/>
  <c r="H3" i="1"/>
  <c r="G3" i="1"/>
  <c r="C3" i="1"/>
  <c r="C102" i="4"/>
  <c r="C110" i="4"/>
  <c r="C118" i="4"/>
  <c r="C126" i="4"/>
  <c r="C134" i="4"/>
  <c r="C142" i="4"/>
  <c r="C150" i="4"/>
  <c r="C158" i="4"/>
  <c r="C166" i="4"/>
  <c r="C174" i="4"/>
  <c r="C182" i="4"/>
  <c r="C190" i="4"/>
  <c r="C198" i="4"/>
  <c r="C103" i="4"/>
  <c r="C111" i="4"/>
  <c r="C119" i="4"/>
  <c r="C127" i="4"/>
  <c r="C135" i="4"/>
  <c r="C143" i="4"/>
  <c r="C151" i="4"/>
  <c r="C159" i="4"/>
  <c r="C167" i="4"/>
  <c r="C175" i="4"/>
  <c r="C183" i="4"/>
  <c r="C191" i="4"/>
  <c r="C199" i="4"/>
  <c r="C104" i="4"/>
  <c r="C112" i="4"/>
  <c r="C120" i="4"/>
  <c r="C128" i="4"/>
  <c r="C136" i="4"/>
  <c r="C144" i="4"/>
  <c r="C152" i="4"/>
  <c r="C160" i="4"/>
  <c r="C168" i="4"/>
  <c r="C176" i="4"/>
  <c r="C184" i="4"/>
  <c r="C192" i="4"/>
  <c r="C200" i="4"/>
  <c r="C105" i="4"/>
  <c r="C113" i="4"/>
  <c r="C121" i="4"/>
  <c r="C129" i="4"/>
  <c r="C137" i="4"/>
  <c r="C145" i="4"/>
  <c r="C153" i="4"/>
  <c r="C161" i="4"/>
  <c r="C169" i="4"/>
  <c r="C177" i="4"/>
  <c r="C185" i="4"/>
  <c r="C193" i="4"/>
  <c r="C201" i="4"/>
  <c r="C106" i="4"/>
  <c r="C114" i="4"/>
  <c r="C122" i="4"/>
  <c r="C130" i="4"/>
  <c r="C138" i="4"/>
  <c r="C146" i="4"/>
  <c r="C154" i="4"/>
  <c r="C162" i="4"/>
  <c r="C170" i="4"/>
  <c r="C178" i="4"/>
  <c r="C186" i="4"/>
  <c r="C194" i="4"/>
  <c r="C107" i="4"/>
  <c r="C115" i="4"/>
  <c r="C123" i="4"/>
  <c r="C131" i="4"/>
  <c r="C139" i="4"/>
  <c r="C147" i="4"/>
  <c r="C155" i="4"/>
  <c r="C163" i="4"/>
  <c r="C171" i="4"/>
  <c r="C179" i="4"/>
  <c r="C187" i="4"/>
  <c r="C195" i="4"/>
  <c r="C108" i="4"/>
  <c r="C116" i="4"/>
  <c r="C124" i="4"/>
  <c r="C132" i="4"/>
  <c r="C140" i="4"/>
  <c r="C148" i="4"/>
  <c r="C156" i="4"/>
  <c r="C164" i="4"/>
  <c r="C172" i="4"/>
  <c r="C180" i="4"/>
  <c r="C188" i="4"/>
  <c r="C196" i="4"/>
  <c r="C109" i="4"/>
  <c r="C117" i="4"/>
  <c r="C125" i="4"/>
  <c r="C133" i="4"/>
  <c r="C141" i="4"/>
  <c r="C149" i="4"/>
  <c r="C157" i="4"/>
  <c r="C165" i="4"/>
  <c r="C173" i="4"/>
  <c r="C181" i="4"/>
  <c r="C189" i="4"/>
  <c r="C197" i="4"/>
  <c r="D197" i="4"/>
  <c r="D165" i="4"/>
  <c r="D133" i="4"/>
  <c r="D196" i="4"/>
  <c r="D164" i="4"/>
  <c r="D132" i="4"/>
  <c r="D195" i="4"/>
  <c r="D163" i="4"/>
  <c r="D131" i="4"/>
  <c r="D194" i="4"/>
  <c r="D162" i="4"/>
  <c r="D130" i="4"/>
  <c r="D201" i="4"/>
  <c r="E169" i="4"/>
  <c r="E137" i="4"/>
  <c r="E105" i="4"/>
  <c r="E176" i="4"/>
  <c r="E144" i="4"/>
  <c r="E112" i="4"/>
  <c r="E183" i="4"/>
  <c r="E151" i="4"/>
  <c r="E119" i="4"/>
  <c r="E190" i="4"/>
  <c r="E158" i="4"/>
  <c r="E126" i="4"/>
  <c r="D176" i="4"/>
  <c r="D112" i="4"/>
  <c r="D183" i="4"/>
  <c r="D119" i="4"/>
  <c r="D190" i="4"/>
  <c r="D126" i="4"/>
  <c r="E168" i="4"/>
  <c r="E143" i="4"/>
  <c r="E182" i="4"/>
  <c r="E118" i="4"/>
  <c r="E157" i="4"/>
  <c r="E188" i="4"/>
  <c r="E124" i="4"/>
  <c r="E123" i="4"/>
  <c r="E154" i="4"/>
  <c r="D193" i="4"/>
  <c r="D200" i="4"/>
  <c r="D136" i="4"/>
  <c r="D143" i="4"/>
  <c r="D150" i="4"/>
  <c r="E110" i="4"/>
  <c r="D141" i="4"/>
  <c r="D170" i="4"/>
  <c r="E145" i="4"/>
  <c r="E159" i="4"/>
  <c r="E134" i="4"/>
  <c r="E141" i="4"/>
  <c r="E171" i="4"/>
  <c r="E138" i="4"/>
  <c r="D152" i="4"/>
  <c r="D127" i="4"/>
  <c r="D102" i="4"/>
  <c r="E197" i="4"/>
  <c r="E165" i="4"/>
  <c r="E133" i="4"/>
  <c r="E196" i="4"/>
  <c r="E164" i="4"/>
  <c r="E132" i="4"/>
  <c r="E195" i="4"/>
  <c r="E163" i="4"/>
  <c r="E131" i="4"/>
  <c r="E194" i="4"/>
  <c r="E162" i="4"/>
  <c r="E130" i="4"/>
  <c r="E201" i="4"/>
  <c r="D169" i="4"/>
  <c r="D137" i="4"/>
  <c r="D105" i="4"/>
  <c r="D144" i="4"/>
  <c r="D151" i="4"/>
  <c r="D158" i="4"/>
  <c r="E104" i="4"/>
  <c r="E150" i="4"/>
  <c r="E125" i="4"/>
  <c r="D129" i="4"/>
  <c r="D182" i="4"/>
  <c r="D108" i="4"/>
  <c r="E184" i="4"/>
  <c r="E108" i="4"/>
  <c r="D113" i="4"/>
  <c r="D166" i="4"/>
  <c r="D189" i="4"/>
  <c r="D157" i="4"/>
  <c r="D125" i="4"/>
  <c r="D188" i="4"/>
  <c r="D156" i="4"/>
  <c r="D124" i="4"/>
  <c r="D187" i="4"/>
  <c r="D155" i="4"/>
  <c r="D123" i="4"/>
  <c r="D186" i="4"/>
  <c r="D154" i="4"/>
  <c r="D122" i="4"/>
  <c r="E193" i="4"/>
  <c r="E161" i="4"/>
  <c r="E129" i="4"/>
  <c r="E200" i="4"/>
  <c r="E136" i="4"/>
  <c r="E175" i="4"/>
  <c r="E111" i="4"/>
  <c r="E189" i="4"/>
  <c r="E156" i="4"/>
  <c r="E187" i="4"/>
  <c r="E186" i="4"/>
  <c r="E122" i="4"/>
  <c r="D161" i="4"/>
  <c r="D168" i="4"/>
  <c r="D104" i="4"/>
  <c r="D111" i="4"/>
  <c r="D118" i="4"/>
  <c r="D110" i="4"/>
  <c r="D173" i="4"/>
  <c r="D107" i="4"/>
  <c r="E177" i="4"/>
  <c r="E191" i="4"/>
  <c r="E198" i="4"/>
  <c r="E173" i="4"/>
  <c r="E139" i="4"/>
  <c r="E106" i="4"/>
  <c r="D120" i="4"/>
  <c r="D198" i="4"/>
  <c r="E155" i="4"/>
  <c r="D175" i="4"/>
  <c r="D140" i="4"/>
  <c r="E113" i="4"/>
  <c r="E102" i="4"/>
  <c r="E140" i="4"/>
  <c r="D184" i="4"/>
  <c r="D181" i="4"/>
  <c r="D149" i="4"/>
  <c r="D117" i="4"/>
  <c r="D180" i="4"/>
  <c r="D148" i="4"/>
  <c r="D116" i="4"/>
  <c r="D179" i="4"/>
  <c r="D147" i="4"/>
  <c r="D115" i="4"/>
  <c r="D178" i="4"/>
  <c r="D146" i="4"/>
  <c r="D114" i="4"/>
  <c r="E185" i="4"/>
  <c r="E153" i="4"/>
  <c r="E121" i="4"/>
  <c r="E192" i="4"/>
  <c r="E160" i="4"/>
  <c r="E128" i="4"/>
  <c r="E199" i="4"/>
  <c r="E167" i="4"/>
  <c r="E135" i="4"/>
  <c r="E103" i="4"/>
  <c r="E174" i="4"/>
  <c r="E142" i="4"/>
  <c r="D172" i="4"/>
  <c r="D171" i="4"/>
  <c r="D138" i="4"/>
  <c r="E152" i="4"/>
  <c r="E127" i="4"/>
  <c r="E172" i="4"/>
  <c r="E107" i="4"/>
  <c r="D145" i="4"/>
  <c r="D159" i="4"/>
  <c r="E181" i="4"/>
  <c r="E149" i="4"/>
  <c r="E117" i="4"/>
  <c r="E180" i="4"/>
  <c r="E148" i="4"/>
  <c r="E116" i="4"/>
  <c r="E179" i="4"/>
  <c r="E147" i="4"/>
  <c r="E115" i="4"/>
  <c r="E178" i="4"/>
  <c r="E146" i="4"/>
  <c r="E114" i="4"/>
  <c r="D185" i="4"/>
  <c r="D153" i="4"/>
  <c r="D121" i="4"/>
  <c r="D192" i="4"/>
  <c r="D160" i="4"/>
  <c r="D128" i="4"/>
  <c r="D199" i="4"/>
  <c r="D167" i="4"/>
  <c r="D135" i="4"/>
  <c r="D103" i="4"/>
  <c r="D174" i="4"/>
  <c r="D142" i="4"/>
  <c r="D109" i="4"/>
  <c r="D139" i="4"/>
  <c r="D106" i="4"/>
  <c r="E120" i="4"/>
  <c r="E166" i="4"/>
  <c r="E109" i="4"/>
  <c r="E170" i="4"/>
  <c r="D177" i="4"/>
  <c r="D191" i="4"/>
  <c r="D134" i="4"/>
</calcChain>
</file>

<file path=xl/sharedStrings.xml><?xml version="1.0" encoding="utf-8"?>
<sst xmlns="http://schemas.openxmlformats.org/spreadsheetml/2006/main" count="141" uniqueCount="71">
  <si>
    <t>TimetoMarket Aeveage</t>
  </si>
  <si>
    <t>Incident Resolution index</t>
  </si>
  <si>
    <t>Average Revenue per User</t>
  </si>
  <si>
    <t>Product</t>
  </si>
  <si>
    <t>timetomarket</t>
  </si>
  <si>
    <t>Avg</t>
  </si>
  <si>
    <t>ticket.number</t>
  </si>
  <si>
    <t>resolved.in.sla</t>
  </si>
  <si>
    <t># Yes</t>
  </si>
  <si>
    <t>#total</t>
  </si>
  <si>
    <t>Proportion yes</t>
  </si>
  <si>
    <t>userid</t>
  </si>
  <si>
    <t>revenue</t>
  </si>
  <si>
    <t>avg</t>
  </si>
  <si>
    <t>RH2084E</t>
  </si>
  <si>
    <t>Yes</t>
  </si>
  <si>
    <t>NJ3706Y</t>
  </si>
  <si>
    <t>BJ5721X</t>
  </si>
  <si>
    <t>DJ9465X</t>
  </si>
  <si>
    <t>CA2844Q</t>
  </si>
  <si>
    <t>VF4760Q</t>
  </si>
  <si>
    <t>XS4841Q</t>
  </si>
  <si>
    <t>SA8687U</t>
  </si>
  <si>
    <t>QQ8432E</t>
  </si>
  <si>
    <t>HT8987P</t>
  </si>
  <si>
    <t>No</t>
  </si>
  <si>
    <t>© 2019 GitHub, Inc.</t>
  </si>
  <si>
    <t>Revenue Growth Rate</t>
  </si>
  <si>
    <t>period</t>
  </si>
  <si>
    <t>Q1</t>
  </si>
  <si>
    <t>N/A</t>
  </si>
  <si>
    <t>Q2</t>
  </si>
  <si>
    <t>Q3</t>
  </si>
  <si>
    <t>Q4</t>
  </si>
  <si>
    <t>T-test</t>
  </si>
  <si>
    <t>projetid</t>
  </si>
  <si>
    <t>team</t>
  </si>
  <si>
    <t>profit.earned.for.company</t>
  </si>
  <si>
    <t xml:space="preserve"> Team X Avg.</t>
  </si>
  <si>
    <t xml:space="preserve"> Team Y Avg.</t>
  </si>
  <si>
    <t>MF3688S</t>
  </si>
  <si>
    <t>Team X</t>
  </si>
  <si>
    <t>EQ7342V</t>
  </si>
  <si>
    <t>Stdev X</t>
  </si>
  <si>
    <t>Stdev Y</t>
  </si>
  <si>
    <t>PQ2146C</t>
  </si>
  <si>
    <t>NR2174R</t>
  </si>
  <si>
    <t># of X</t>
  </si>
  <si>
    <t># of Y</t>
  </si>
  <si>
    <t>HF4826R</t>
  </si>
  <si>
    <t>GV2691H</t>
  </si>
  <si>
    <t>T-Score</t>
  </si>
  <si>
    <t>P-value</t>
  </si>
  <si>
    <t>DG6685N</t>
  </si>
  <si>
    <t>RS6664Z</t>
  </si>
  <si>
    <t>SB4945B</t>
  </si>
  <si>
    <t>CK6143K</t>
  </si>
  <si>
    <t>SD4157X</t>
  </si>
  <si>
    <t>Team Y</t>
  </si>
  <si>
    <t>OG7194I</t>
  </si>
  <si>
    <t>XI3380I</t>
  </si>
  <si>
    <t>RR9444Q</t>
  </si>
  <si>
    <t>RM2073W</t>
  </si>
  <si>
    <t>XP7023E</t>
  </si>
  <si>
    <t>AL3024B</t>
  </si>
  <si>
    <t>ZX1975Y</t>
  </si>
  <si>
    <t>output</t>
  </si>
  <si>
    <t>time</t>
  </si>
  <si>
    <t>Forecast(output)</t>
  </si>
  <si>
    <t>Lower Confidence Bound(output)</t>
  </si>
  <si>
    <t>Upper Confidence Bound(output)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</si>
</sst>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164" formatCode="_([$$-409]* #,##0.00_);_([$$-409]* \(#,##0.00\);_([$$-409]* &quot;-&quot;??_);_(@_)"/>
    <numFmt numFmtId="165" formatCode="0.0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EA9DB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center"/>
    </xf>
    <xf numFmtId="0" fontId="0" fillId="0" borderId="4" xfId="0" applyFill="1" applyBorder="1"/>
    <xf numFmtId="0" fontId="0" fillId="0" borderId="0" xfId="0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8" xfId="0" applyFill="1" applyBorder="1"/>
    <xf numFmtId="10" fontId="0" fillId="0" borderId="0" xfId="0" applyNumberFormat="1"/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5" xfId="0" applyBorder="1"/>
    <xf numFmtId="10" fontId="0" fillId="0" borderId="5" xfId="0" applyNumberFormat="1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4" xfId="0" applyBorder="1"/>
    <xf numFmtId="164" fontId="0" fillId="0" borderId="5" xfId="0" applyNumberFormat="1" applyBorder="1"/>
    <xf numFmtId="0" fontId="0" fillId="0" borderId="6" xfId="0" applyBorder="1"/>
    <xf numFmtId="8" fontId="0" fillId="0" borderId="0" xfId="0" applyNumberFormat="1"/>
    <xf numFmtId="165" fontId="0" fillId="0" borderId="0" xfId="0" applyNumberFormat="1"/>
    <xf numFmtId="2" fontId="0" fillId="0" borderId="0" xfId="0" applyNumberFormat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4"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9522016269705411E-2"/>
          <c:y val="2.3777141493676927E-2"/>
          <c:w val="0.92760013693940435"/>
          <c:h val="0.74126256945154578"/>
        </c:manualLayout>
      </c:layout>
      <c:lineChart>
        <c:grouping val="standard"/>
        <c:varyColors val="0"/>
        <c:ser>
          <c:idx val="0"/>
          <c:order val="0"/>
          <c:tx>
            <c:strRef>
              <c:f>'Time Series Forecasting Result'!$B$1</c:f>
              <c:strCache>
                <c:ptCount val="1"/>
                <c:pt idx="0">
                  <c:v>output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'Time Series Forecasting Result'!$B$2:$B$201</c:f>
              <c:numCache>
                <c:formatCode>General</c:formatCode>
                <c:ptCount val="200"/>
                <c:pt idx="0">
                  <c:v>20.052144019095199</c:v>
                </c:pt>
                <c:pt idx="1">
                  <c:v>21.3039237522386</c:v>
                </c:pt>
                <c:pt idx="2">
                  <c:v>19.200001883096402</c:v>
                </c:pt>
                <c:pt idx="3">
                  <c:v>19.264847501981901</c:v>
                </c:pt>
                <c:pt idx="4">
                  <c:v>22.530335794846799</c:v>
                </c:pt>
                <c:pt idx="5">
                  <c:v>22.238137327374201</c:v>
                </c:pt>
                <c:pt idx="6">
                  <c:v>22.853008579112</c:v>
                </c:pt>
                <c:pt idx="7">
                  <c:v>22.442477169005699</c:v>
                </c:pt>
                <c:pt idx="8">
                  <c:v>21.545496472508599</c:v>
                </c:pt>
                <c:pt idx="9">
                  <c:v>20.938252145316799</c:v>
                </c:pt>
                <c:pt idx="10">
                  <c:v>22.3623316596153</c:v>
                </c:pt>
                <c:pt idx="11">
                  <c:v>22.111232043097701</c:v>
                </c:pt>
                <c:pt idx="12">
                  <c:v>21.8609257613886</c:v>
                </c:pt>
                <c:pt idx="13">
                  <c:v>23.307489830207</c:v>
                </c:pt>
                <c:pt idx="14">
                  <c:v>20.383737681013901</c:v>
                </c:pt>
                <c:pt idx="15">
                  <c:v>22.844824918735199</c:v>
                </c:pt>
                <c:pt idx="16">
                  <c:v>22.8905727563852</c:v>
                </c:pt>
                <c:pt idx="17">
                  <c:v>22.9433164828164</c:v>
                </c:pt>
                <c:pt idx="18">
                  <c:v>22.119143640570002</c:v>
                </c:pt>
                <c:pt idx="19">
                  <c:v>25.883372195994699</c:v>
                </c:pt>
                <c:pt idx="20">
                  <c:v>22.492127402364201</c:v>
                </c:pt>
                <c:pt idx="21">
                  <c:v>25.63956772932</c:v>
                </c:pt>
                <c:pt idx="22">
                  <c:v>24.774925545096199</c:v>
                </c:pt>
                <c:pt idx="23">
                  <c:v>22.9587697818016</c:v>
                </c:pt>
                <c:pt idx="24">
                  <c:v>21.4675227862352</c:v>
                </c:pt>
                <c:pt idx="25">
                  <c:v>21.544120109373399</c:v>
                </c:pt>
                <c:pt idx="26">
                  <c:v>22.529785795894899</c:v>
                </c:pt>
                <c:pt idx="27">
                  <c:v>21.4232525372582</c:v>
                </c:pt>
                <c:pt idx="28">
                  <c:v>21.638189934299401</c:v>
                </c:pt>
                <c:pt idx="29">
                  <c:v>24.693083785097301</c:v>
                </c:pt>
                <c:pt idx="30">
                  <c:v>24.301727364769</c:v>
                </c:pt>
                <c:pt idx="31">
                  <c:v>25.6261523659376</c:v>
                </c:pt>
                <c:pt idx="32">
                  <c:v>21.854893258642601</c:v>
                </c:pt>
                <c:pt idx="33">
                  <c:v>24.150030192001399</c:v>
                </c:pt>
                <c:pt idx="34">
                  <c:v>23.8504322988002</c:v>
                </c:pt>
                <c:pt idx="35">
                  <c:v>22.438554226777502</c:v>
                </c:pt>
                <c:pt idx="36">
                  <c:v>22.3773930218766</c:v>
                </c:pt>
                <c:pt idx="37">
                  <c:v>24.191052120013499</c:v>
                </c:pt>
                <c:pt idx="38">
                  <c:v>21.254215819281999</c:v>
                </c:pt>
                <c:pt idx="39">
                  <c:v>22.377724039790301</c:v>
                </c:pt>
                <c:pt idx="40">
                  <c:v>21.9790761457397</c:v>
                </c:pt>
                <c:pt idx="41">
                  <c:v>21.159456994204302</c:v>
                </c:pt>
                <c:pt idx="42">
                  <c:v>25.060639154492399</c:v>
                </c:pt>
                <c:pt idx="43">
                  <c:v>26.140035891261299</c:v>
                </c:pt>
                <c:pt idx="44">
                  <c:v>26.3838333716911</c:v>
                </c:pt>
                <c:pt idx="45">
                  <c:v>26.347250796622699</c:v>
                </c:pt>
                <c:pt idx="46">
                  <c:v>25.758644647135402</c:v>
                </c:pt>
                <c:pt idx="47">
                  <c:v>24.088913666685201</c:v>
                </c:pt>
                <c:pt idx="48">
                  <c:v>22.756456181231201</c:v>
                </c:pt>
                <c:pt idx="49">
                  <c:v>24.507213235003299</c:v>
                </c:pt>
                <c:pt idx="50">
                  <c:v>26.189105603147901</c:v>
                </c:pt>
                <c:pt idx="51">
                  <c:v>26.052135557211699</c:v>
                </c:pt>
                <c:pt idx="52">
                  <c:v>25.802765982714199</c:v>
                </c:pt>
                <c:pt idx="53">
                  <c:v>26.370672582300902</c:v>
                </c:pt>
                <c:pt idx="54">
                  <c:v>22.022369602887299</c:v>
                </c:pt>
                <c:pt idx="55">
                  <c:v>24.868383658737901</c:v>
                </c:pt>
                <c:pt idx="56">
                  <c:v>26.2767387412215</c:v>
                </c:pt>
                <c:pt idx="57">
                  <c:v>27.269117974957201</c:v>
                </c:pt>
                <c:pt idx="58">
                  <c:v>28.8997600377654</c:v>
                </c:pt>
                <c:pt idx="59">
                  <c:v>25.8929556199455</c:v>
                </c:pt>
                <c:pt idx="60">
                  <c:v>27.215140072670099</c:v>
                </c:pt>
                <c:pt idx="61">
                  <c:v>26.193408869962699</c:v>
                </c:pt>
                <c:pt idx="62">
                  <c:v>26.9616613031383</c:v>
                </c:pt>
                <c:pt idx="63">
                  <c:v>25.759348659578901</c:v>
                </c:pt>
                <c:pt idx="64">
                  <c:v>25.165753399150901</c:v>
                </c:pt>
                <c:pt idx="65">
                  <c:v>26.430595454471302</c:v>
                </c:pt>
                <c:pt idx="66">
                  <c:v>22.885907139284999</c:v>
                </c:pt>
                <c:pt idx="67">
                  <c:v>24.702496963311301</c:v>
                </c:pt>
                <c:pt idx="68">
                  <c:v>26.522498089752499</c:v>
                </c:pt>
                <c:pt idx="69">
                  <c:v>26.415021947739</c:v>
                </c:pt>
                <c:pt idx="70">
                  <c:v>27.3497998041511</c:v>
                </c:pt>
                <c:pt idx="71">
                  <c:v>26.790668982226901</c:v>
                </c:pt>
                <c:pt idx="72">
                  <c:v>27.802321501631901</c:v>
                </c:pt>
                <c:pt idx="73">
                  <c:v>26.539752604140201</c:v>
                </c:pt>
                <c:pt idx="74">
                  <c:v>25.9651374754886</c:v>
                </c:pt>
                <c:pt idx="75">
                  <c:v>28.1555843225836</c:v>
                </c:pt>
                <c:pt idx="76">
                  <c:v>27.987048362933699</c:v>
                </c:pt>
                <c:pt idx="77">
                  <c:v>30.345627970053499</c:v>
                </c:pt>
                <c:pt idx="78">
                  <c:v>25.814159202456999</c:v>
                </c:pt>
                <c:pt idx="79">
                  <c:v>27.711711027051798</c:v>
                </c:pt>
                <c:pt idx="80">
                  <c:v>25.550468867740602</c:v>
                </c:pt>
                <c:pt idx="81">
                  <c:v>27.350631482191801</c:v>
                </c:pt>
                <c:pt idx="82">
                  <c:v>25.113438058165599</c:v>
                </c:pt>
                <c:pt idx="83">
                  <c:v>25.605906681104202</c:v>
                </c:pt>
                <c:pt idx="84">
                  <c:v>29.662700661890899</c:v>
                </c:pt>
                <c:pt idx="85">
                  <c:v>27.9641856083562</c:v>
                </c:pt>
                <c:pt idx="86">
                  <c:v>28.566878321851402</c:v>
                </c:pt>
                <c:pt idx="87">
                  <c:v>27.402400470025299</c:v>
                </c:pt>
                <c:pt idx="88">
                  <c:v>29.381417591997099</c:v>
                </c:pt>
                <c:pt idx="89">
                  <c:v>29.316048209854401</c:v>
                </c:pt>
                <c:pt idx="90">
                  <c:v>31.577875889768698</c:v>
                </c:pt>
                <c:pt idx="91">
                  <c:v>28.076130110000399</c:v>
                </c:pt>
                <c:pt idx="92">
                  <c:v>27.7970224033145</c:v>
                </c:pt>
                <c:pt idx="93">
                  <c:v>28.294729180256802</c:v>
                </c:pt>
                <c:pt idx="94">
                  <c:v>27.7414042979266</c:v>
                </c:pt>
                <c:pt idx="95">
                  <c:v>29.764057638886499</c:v>
                </c:pt>
                <c:pt idx="96">
                  <c:v>29.2528753406847</c:v>
                </c:pt>
                <c:pt idx="97">
                  <c:v>28.288376511250799</c:v>
                </c:pt>
                <c:pt idx="98">
                  <c:v>28.1922546017882</c:v>
                </c:pt>
                <c:pt idx="99">
                  <c:v>30.843713515840602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9C-45F7-AAC0-0A9DC2B51EF1}"/>
            </c:ext>
          </c:extLst>
        </c:ser>
        <c:ser>
          <c:idx val="1"/>
          <c:order val="1"/>
          <c:tx>
            <c:strRef>
              <c:f>'Time Series Forecasting Result'!$C$1</c:f>
              <c:strCache>
                <c:ptCount val="1"/>
                <c:pt idx="0">
                  <c:v>Forecast(output)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'Time Series Forecasting Result'!$A$2:$A$201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cat>
          <c:val>
            <c:numRef>
              <c:f>'Time Series Forecasting Result'!$C$2:$C$201</c:f>
              <c:numCache>
                <c:formatCode>General</c:formatCode>
                <c:ptCount val="200"/>
                <c:pt idx="99">
                  <c:v>30.843713515840602</c:v>
                </c:pt>
                <c:pt idx="100">
                  <c:v>30.19434947973625</c:v>
                </c:pt>
                <c:pt idx="101">
                  <c:v>29.911852982047705</c:v>
                </c:pt>
                <c:pt idx="102">
                  <c:v>29.351335912419152</c:v>
                </c:pt>
                <c:pt idx="103">
                  <c:v>30.328457749903869</c:v>
                </c:pt>
                <c:pt idx="104">
                  <c:v>30.163869459463736</c:v>
                </c:pt>
                <c:pt idx="105">
                  <c:v>30.248427619146714</c:v>
                </c:pt>
                <c:pt idx="106">
                  <c:v>29.445626792320411</c:v>
                </c:pt>
                <c:pt idx="107">
                  <c:v>29.70237645319823</c:v>
                </c:pt>
                <c:pt idx="108">
                  <c:v>28.401162304220748</c:v>
                </c:pt>
                <c:pt idx="109">
                  <c:v>29.266781415061473</c:v>
                </c:pt>
                <c:pt idx="110">
                  <c:v>28.856808050556246</c:v>
                </c:pt>
                <c:pt idx="111">
                  <c:v>28.920592452934883</c:v>
                </c:pt>
                <c:pt idx="112">
                  <c:v>29.876482914082487</c:v>
                </c:pt>
                <c:pt idx="113">
                  <c:v>31.290822768749244</c:v>
                </c:pt>
                <c:pt idx="114">
                  <c:v>31.385305925507019</c:v>
                </c:pt>
                <c:pt idx="115">
                  <c:v>31.102809427818471</c:v>
                </c:pt>
                <c:pt idx="116">
                  <c:v>30.542292358189922</c:v>
                </c:pt>
                <c:pt idx="117">
                  <c:v>31.519414195674639</c:v>
                </c:pt>
                <c:pt idx="118">
                  <c:v>31.354825905234506</c:v>
                </c:pt>
                <c:pt idx="119">
                  <c:v>31.43938406491748</c:v>
                </c:pt>
                <c:pt idx="120">
                  <c:v>30.63658323809118</c:v>
                </c:pt>
                <c:pt idx="121">
                  <c:v>30.893332898969</c:v>
                </c:pt>
                <c:pt idx="122">
                  <c:v>29.592118749991517</c:v>
                </c:pt>
                <c:pt idx="123">
                  <c:v>30.457737860832243</c:v>
                </c:pt>
                <c:pt idx="124">
                  <c:v>30.047764496327016</c:v>
                </c:pt>
                <c:pt idx="125">
                  <c:v>30.111548898705653</c:v>
                </c:pt>
                <c:pt idx="126">
                  <c:v>31.067439359853257</c:v>
                </c:pt>
                <c:pt idx="127">
                  <c:v>32.481779214520017</c:v>
                </c:pt>
                <c:pt idx="128">
                  <c:v>32.576262371277785</c:v>
                </c:pt>
                <c:pt idx="129">
                  <c:v>32.293765873589244</c:v>
                </c:pt>
                <c:pt idx="130">
                  <c:v>31.733248803960691</c:v>
                </c:pt>
                <c:pt idx="131">
                  <c:v>32.710370641445408</c:v>
                </c:pt>
                <c:pt idx="132">
                  <c:v>32.545782351005272</c:v>
                </c:pt>
                <c:pt idx="133">
                  <c:v>32.630340510688249</c:v>
                </c:pt>
                <c:pt idx="134">
                  <c:v>31.827539683861954</c:v>
                </c:pt>
                <c:pt idx="135">
                  <c:v>32.084289344739766</c:v>
                </c:pt>
                <c:pt idx="136">
                  <c:v>30.783075195762283</c:v>
                </c:pt>
                <c:pt idx="137">
                  <c:v>31.648694306603009</c:v>
                </c:pt>
                <c:pt idx="138">
                  <c:v>31.238720942097785</c:v>
                </c:pt>
                <c:pt idx="139">
                  <c:v>31.302505344476423</c:v>
                </c:pt>
                <c:pt idx="140">
                  <c:v>32.258395805624026</c:v>
                </c:pt>
                <c:pt idx="141">
                  <c:v>33.672735660290783</c:v>
                </c:pt>
                <c:pt idx="142">
                  <c:v>33.767218817048558</c:v>
                </c:pt>
                <c:pt idx="143">
                  <c:v>33.484722319360017</c:v>
                </c:pt>
                <c:pt idx="144">
                  <c:v>32.924205249731457</c:v>
                </c:pt>
                <c:pt idx="145">
                  <c:v>33.901327087216174</c:v>
                </c:pt>
                <c:pt idx="146">
                  <c:v>33.736738796776038</c:v>
                </c:pt>
                <c:pt idx="147">
                  <c:v>33.821296956459022</c:v>
                </c:pt>
                <c:pt idx="148">
                  <c:v>33.018496129632723</c:v>
                </c:pt>
                <c:pt idx="149">
                  <c:v>33.275245790510539</c:v>
                </c:pt>
                <c:pt idx="150">
                  <c:v>31.974031641533056</c:v>
                </c:pt>
                <c:pt idx="151">
                  <c:v>32.839650752373778</c:v>
                </c:pt>
                <c:pt idx="152">
                  <c:v>32.429677387868551</c:v>
                </c:pt>
                <c:pt idx="153">
                  <c:v>32.493461790247189</c:v>
                </c:pt>
                <c:pt idx="154">
                  <c:v>33.449352251394792</c:v>
                </c:pt>
                <c:pt idx="155">
                  <c:v>34.863692106061549</c:v>
                </c:pt>
                <c:pt idx="156">
                  <c:v>34.958175262819324</c:v>
                </c:pt>
                <c:pt idx="157">
                  <c:v>34.675678765130783</c:v>
                </c:pt>
                <c:pt idx="158">
                  <c:v>34.115161695502231</c:v>
                </c:pt>
                <c:pt idx="159">
                  <c:v>35.092283532986947</c:v>
                </c:pt>
                <c:pt idx="160">
                  <c:v>34.927695242546811</c:v>
                </c:pt>
                <c:pt idx="161">
                  <c:v>35.012253402229796</c:v>
                </c:pt>
                <c:pt idx="162">
                  <c:v>34.209452575403489</c:v>
                </c:pt>
                <c:pt idx="163">
                  <c:v>34.466202236281305</c:v>
                </c:pt>
                <c:pt idx="164">
                  <c:v>33.164988087303826</c:v>
                </c:pt>
                <c:pt idx="165">
                  <c:v>34.030607198144544</c:v>
                </c:pt>
                <c:pt idx="166">
                  <c:v>33.620633833639324</c:v>
                </c:pt>
                <c:pt idx="167">
                  <c:v>33.684418236017962</c:v>
                </c:pt>
                <c:pt idx="168">
                  <c:v>34.640308697165565</c:v>
                </c:pt>
                <c:pt idx="169">
                  <c:v>36.054648551832322</c:v>
                </c:pt>
                <c:pt idx="170">
                  <c:v>36.14913170859009</c:v>
                </c:pt>
                <c:pt idx="171">
                  <c:v>35.866635210901549</c:v>
                </c:pt>
                <c:pt idx="172">
                  <c:v>35.306118141272997</c:v>
                </c:pt>
                <c:pt idx="173">
                  <c:v>36.283239978757713</c:v>
                </c:pt>
                <c:pt idx="174">
                  <c:v>36.118651688317577</c:v>
                </c:pt>
                <c:pt idx="175">
                  <c:v>36.203209848000562</c:v>
                </c:pt>
                <c:pt idx="176">
                  <c:v>35.400409021174262</c:v>
                </c:pt>
                <c:pt idx="177">
                  <c:v>35.657158682052078</c:v>
                </c:pt>
                <c:pt idx="178">
                  <c:v>34.355944533074599</c:v>
                </c:pt>
                <c:pt idx="179">
                  <c:v>35.221563643915317</c:v>
                </c:pt>
                <c:pt idx="180">
                  <c:v>34.81159027941009</c:v>
                </c:pt>
                <c:pt idx="181">
                  <c:v>34.875374681788728</c:v>
                </c:pt>
                <c:pt idx="182">
                  <c:v>35.831265142936331</c:v>
                </c:pt>
                <c:pt idx="183">
                  <c:v>37.245604997603088</c:v>
                </c:pt>
                <c:pt idx="184">
                  <c:v>37.340088154360863</c:v>
                </c:pt>
                <c:pt idx="185">
                  <c:v>37.057591656672322</c:v>
                </c:pt>
                <c:pt idx="186">
                  <c:v>36.49707458704377</c:v>
                </c:pt>
                <c:pt idx="187">
                  <c:v>37.474196424528479</c:v>
                </c:pt>
                <c:pt idx="188">
                  <c:v>37.309608134088343</c:v>
                </c:pt>
                <c:pt idx="189">
                  <c:v>37.394166293771328</c:v>
                </c:pt>
                <c:pt idx="190">
                  <c:v>36.591365466945028</c:v>
                </c:pt>
                <c:pt idx="191">
                  <c:v>36.848115127822844</c:v>
                </c:pt>
                <c:pt idx="192">
                  <c:v>35.546900978845365</c:v>
                </c:pt>
                <c:pt idx="193">
                  <c:v>36.412520089686083</c:v>
                </c:pt>
                <c:pt idx="194">
                  <c:v>36.002546725180864</c:v>
                </c:pt>
                <c:pt idx="195">
                  <c:v>36.066331127559501</c:v>
                </c:pt>
                <c:pt idx="196">
                  <c:v>37.022221588707104</c:v>
                </c:pt>
                <c:pt idx="197">
                  <c:v>38.436561443373861</c:v>
                </c:pt>
                <c:pt idx="198">
                  <c:v>38.531044600131629</c:v>
                </c:pt>
                <c:pt idx="199">
                  <c:v>38.248548102443088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9C-45F7-AAC0-0A9DC2B51EF1}"/>
            </c:ext>
          </c:extLst>
        </c:ser>
        <c:ser>
          <c:idx val="2"/>
          <c:order val="2"/>
          <c:tx>
            <c:strRef>
              <c:f>'Time Series Forecasting Result'!$D$1</c:f>
              <c:strCache>
                <c:ptCount val="1"/>
                <c:pt idx="0">
                  <c:v>Lower Confidence Bound(output)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'Time Series Forecasting Result'!$A$2:$A$201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cat>
          <c:val>
            <c:numRef>
              <c:f>'Time Series Forecasting Result'!$D$2:$D$201</c:f>
              <c:numCache>
                <c:formatCode>General</c:formatCode>
                <c:ptCount val="200"/>
                <c:pt idx="99" formatCode="0.00">
                  <c:v>30.843713515840602</c:v>
                </c:pt>
                <c:pt idx="100" formatCode="0.00">
                  <c:v>27.469182217701224</c:v>
                </c:pt>
                <c:pt idx="101" formatCode="0.00">
                  <c:v>27.186673456787592</c:v>
                </c:pt>
                <c:pt idx="102" formatCode="0.00">
                  <c:v>26.626134586006252</c:v>
                </c:pt>
                <c:pt idx="103" formatCode="0.00">
                  <c:v>27.603222359538883</c:v>
                </c:pt>
                <c:pt idx="104" formatCode="0.00">
                  <c:v>27.438585017755749</c:v>
                </c:pt>
                <c:pt idx="105" formatCode="0.00">
                  <c:v>27.523076414529353</c:v>
                </c:pt>
                <c:pt idx="106" formatCode="0.00">
                  <c:v>26.720188389631389</c:v>
                </c:pt>
                <c:pt idx="107" formatCode="0.00">
                  <c:v>26.976827694449419</c:v>
                </c:pt>
                <c:pt idx="108" formatCode="0.00">
                  <c:v>25.675477309585858</c:v>
                </c:pt>
                <c:pt idx="109" formatCode="0.00">
                  <c:v>26.540931584108357</c:v>
                </c:pt>
                <c:pt idx="110" formatCode="0.00">
                  <c:v>26.130762063750741</c:v>
                </c:pt>
                <c:pt idx="111" formatCode="0.00">
                  <c:v>26.194316273443008</c:v>
                </c:pt>
                <c:pt idx="112" formatCode="0.00">
                  <c:v>27.149939789897651</c:v>
                </c:pt>
                <c:pt idx="113" formatCode="0.00">
                  <c:v>28.563973235170984</c:v>
                </c:pt>
                <c:pt idx="114" formatCode="0.00">
                  <c:v>28.631516653786832</c:v>
                </c:pt>
                <c:pt idx="115" formatCode="0.00">
                  <c:v>28.348630489891534</c:v>
                </c:pt>
                <c:pt idx="116" formatCode="0.00">
                  <c:v>27.787676628186784</c:v>
                </c:pt>
                <c:pt idx="117" formatCode="0.00">
                  <c:v>28.764311874581008</c:v>
                </c:pt>
                <c:pt idx="118" formatCode="0.00">
                  <c:v>28.599184525385173</c:v>
                </c:pt>
                <c:pt idx="119" formatCode="0.00">
                  <c:v>28.683148494981335</c:v>
                </c:pt>
                <c:pt idx="120" formatCode="0.00">
                  <c:v>27.87969568857115</c:v>
                </c:pt>
                <c:pt idx="121" formatCode="0.00">
                  <c:v>28.135732928240255</c:v>
                </c:pt>
                <c:pt idx="122" formatCode="0.00">
                  <c:v>26.833743270900925</c:v>
                </c:pt>
                <c:pt idx="123" formatCode="0.00">
                  <c:v>27.698521147881436</c:v>
                </c:pt>
                <c:pt idx="124" formatCode="0.00">
                  <c:v>27.287638193461014</c:v>
                </c:pt>
                <c:pt idx="125" formatCode="0.00">
                  <c:v>27.35044202772826</c:v>
                </c:pt>
                <c:pt idx="126" formatCode="0.00">
                  <c:v>28.305278329489941</c:v>
                </c:pt>
                <c:pt idx="127" formatCode="0.00">
                  <c:v>29.718487830148213</c:v>
                </c:pt>
                <c:pt idx="128" formatCode="0.00">
                  <c:v>29.780872985717302</c:v>
                </c:pt>
                <c:pt idx="129" formatCode="0.00">
                  <c:v>29.49710023061677</c:v>
                </c:pt>
                <c:pt idx="130" formatCode="0.00">
                  <c:v>28.93522387696893</c:v>
                </c:pt>
                <c:pt idx="131" formatCode="0.00">
                  <c:v>29.91090087192989</c:v>
                </c:pt>
                <c:pt idx="132" formatCode="0.00">
                  <c:v>29.744779661476418</c:v>
                </c:pt>
                <c:pt idx="133" formatCode="0.00">
                  <c:v>29.82771431833039</c:v>
                </c:pt>
                <c:pt idx="134" formatCode="0.00">
                  <c:v>29.023196914953029</c:v>
                </c:pt>
                <c:pt idx="135" formatCode="0.00">
                  <c:v>29.278134449844355</c:v>
                </c:pt>
                <c:pt idx="136" formatCode="0.00">
                  <c:v>27.975010165709623</c:v>
                </c:pt>
                <c:pt idx="137" formatCode="0.00">
                  <c:v>28.838618689260574</c:v>
                </c:pt>
                <c:pt idx="138" formatCode="0.00">
                  <c:v>28.426531859949826</c:v>
                </c:pt>
                <c:pt idx="139" formatCode="0.00">
                  <c:v>28.488097513015784</c:v>
                </c:pt>
                <c:pt idx="140" formatCode="0.00">
                  <c:v>29.441661552564273</c:v>
                </c:pt>
                <c:pt idx="141" formatCode="0.00">
                  <c:v>30.853564945604514</c:v>
                </c:pt>
                <c:pt idx="142" formatCode="0.00">
                  <c:v>30.910676706287614</c:v>
                </c:pt>
                <c:pt idx="143" formatCode="0.00">
                  <c:v>30.625549087955896</c:v>
                </c:pt>
                <c:pt idx="144" formatCode="0.00">
                  <c:v>30.06228524409952</c:v>
                </c:pt>
                <c:pt idx="145" formatCode="0.00">
                  <c:v>31.036542394084922</c:v>
                </c:pt>
                <c:pt idx="146" formatCode="0.00">
                  <c:v>30.868969266576741</c:v>
                </c:pt>
                <c:pt idx="147" formatCode="0.00">
                  <c:v>30.95042022752574</c:v>
                </c:pt>
                <c:pt idx="148" formatCode="0.00">
                  <c:v>30.144387653209847</c:v>
                </c:pt>
                <c:pt idx="149" formatCode="0.00">
                  <c:v>30.397778856563562</c:v>
                </c:pt>
                <c:pt idx="150" formatCode="0.00">
                  <c:v>29.093077405356954</c:v>
                </c:pt>
                <c:pt idx="151" formatCode="0.00">
                  <c:v>29.955078261991979</c:v>
                </c:pt>
                <c:pt idx="152" formatCode="0.00">
                  <c:v>29.541353612214106</c:v>
                </c:pt>
                <c:pt idx="153" formatCode="0.00">
                  <c:v>29.601251648116413</c:v>
                </c:pt>
                <c:pt idx="154" formatCode="0.00">
                  <c:v>30.553118641162229</c:v>
                </c:pt>
                <c:pt idx="155" formatCode="0.00">
                  <c:v>31.963295936143748</c:v>
                </c:pt>
                <c:pt idx="156" formatCode="0.00">
                  <c:v>32.01521667886432</c:v>
                </c:pt>
                <c:pt idx="157" formatCode="0.00">
                  <c:v>31.728331313471891</c:v>
                </c:pt>
                <c:pt idx="158" formatCode="0.00">
                  <c:v>31.16328220396095</c:v>
                </c:pt>
                <c:pt idx="159" formatCode="0.00">
                  <c:v>32.135726975893341</c:v>
                </c:pt>
                <c:pt idx="160" formatCode="0.00">
                  <c:v>31.966314773575135</c:v>
                </c:pt>
                <c:pt idx="161" formatCode="0.00">
                  <c:v>32.045900387870851</c:v>
                </c:pt>
                <c:pt idx="162" formatCode="0.00">
                  <c:v>31.23797662905379</c:v>
                </c:pt>
                <c:pt idx="163" formatCode="0.00">
                  <c:v>31.489451252927896</c:v>
                </c:pt>
                <c:pt idx="164" formatCode="0.00">
                  <c:v>30.18280827878263</c:v>
                </c:pt>
                <c:pt idx="165" formatCode="0.00">
                  <c:v>31.042843128948959</c:v>
                </c:pt>
                <c:pt idx="166" formatCode="0.00">
                  <c:v>30.627128457254877</c:v>
                </c:pt>
                <c:pt idx="167" formatCode="0.00">
                  <c:v>30.685012931757782</c:v>
                </c:pt>
                <c:pt idx="168" formatCode="0.00">
                  <c:v>31.634843307480665</c:v>
                </c:pt>
                <c:pt idx="169" formatCode="0.00">
                  <c:v>33.042961420069631</c:v>
                </c:pt>
                <c:pt idx="170" formatCode="0.00">
                  <c:v>33.089969104417193</c:v>
                </c:pt>
                <c:pt idx="171" formatCode="0.00">
                  <c:v>32.80101099186497</c:v>
                </c:pt>
                <c:pt idx="172" formatCode="0.00">
                  <c:v>32.233868221947027</c:v>
                </c:pt>
                <c:pt idx="173" formatCode="0.00">
                  <c:v>33.204198921024386</c:v>
                </c:pt>
                <c:pt idx="174" formatCode="0.00">
                  <c:v>33.032652739736385</c:v>
                </c:pt>
                <c:pt idx="175" formatCode="0.00">
                  <c:v>33.110084980462624</c:v>
                </c:pt>
                <c:pt idx="176" formatCode="0.00">
                  <c:v>32.299988969811395</c:v>
                </c:pt>
                <c:pt idx="177" formatCode="0.00">
                  <c:v>32.549272984370873</c:v>
                </c:pt>
                <c:pt idx="178" formatCode="0.00">
                  <c:v>31.240421568285186</c:v>
                </c:pt>
                <c:pt idx="179" formatCode="0.00">
                  <c:v>32.09823067242435</c:v>
                </c:pt>
                <c:pt idx="180" formatCode="0.00">
                  <c:v>31.68027348244722</c:v>
                </c:pt>
                <c:pt idx="181" formatCode="0.00">
                  <c:v>31.735899201135787</c:v>
                </c:pt>
                <c:pt idx="182" formatCode="0.00">
                  <c:v>32.683455120728283</c:v>
                </c:pt>
                <c:pt idx="183" formatCode="0.00">
                  <c:v>34.089283616169908</c:v>
                </c:pt>
                <c:pt idx="184" formatCode="0.00">
                  <c:v>34.131817358568995</c:v>
                </c:pt>
                <c:pt idx="185" formatCode="0.00">
                  <c:v>33.840572391156137</c:v>
                </c:pt>
                <c:pt idx="186" formatCode="0.00">
                  <c:v>33.271129135834201</c:v>
                </c:pt>
                <c:pt idx="187" formatCode="0.00">
                  <c:v>34.239146247075837</c:v>
                </c:pt>
                <c:pt idx="188" formatCode="0.00">
                  <c:v>34.06527390390405</c:v>
                </c:pt>
                <c:pt idx="189" formatCode="0.00">
                  <c:v>34.140367936961191</c:v>
                </c:pt>
                <c:pt idx="190" formatCode="0.00">
                  <c:v>33.327922200605911</c:v>
                </c:pt>
                <c:pt idx="191" formatCode="0.00">
                  <c:v>33.574845498275046</c:v>
                </c:pt>
                <c:pt idx="192" formatCode="0.00">
                  <c:v>32.263622899673393</c:v>
                </c:pt>
                <c:pt idx="193" formatCode="0.00">
                  <c:v>33.119050879561151</c:v>
                </c:pt>
                <c:pt idx="194" formatCode="0.00">
                  <c:v>32.698703145438856</c:v>
                </c:pt>
                <c:pt idx="195" formatCode="0.00">
                  <c:v>32.751929419508869</c:v>
                </c:pt>
                <c:pt idx="196" formatCode="0.00">
                  <c:v>33.69707751064167</c:v>
                </c:pt>
                <c:pt idx="197" formatCode="0.00">
                  <c:v>35.100490307266341</c:v>
                </c:pt>
                <c:pt idx="198" formatCode="0.00">
                  <c:v>35.139092501287678</c:v>
                </c:pt>
                <c:pt idx="199" formatCode="0.00">
                  <c:v>34.845446995985867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9C-45F7-AAC0-0A9DC2B51EF1}"/>
            </c:ext>
          </c:extLst>
        </c:ser>
        <c:ser>
          <c:idx val="3"/>
          <c:order val="3"/>
          <c:tx>
            <c:strRef>
              <c:f>'Time Series Forecasting Result'!$E$1</c:f>
              <c:strCache>
                <c:ptCount val="1"/>
                <c:pt idx="0">
                  <c:v>Upper Confidence Bound(output)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'Time Series Forecasting Result'!$A$2:$A$201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cat>
          <c:val>
            <c:numRef>
              <c:f>'Time Series Forecasting Result'!$E$2:$E$201</c:f>
              <c:numCache>
                <c:formatCode>General</c:formatCode>
                <c:ptCount val="200"/>
                <c:pt idx="99" formatCode="0.00">
                  <c:v>30.843713515840602</c:v>
                </c:pt>
                <c:pt idx="100" formatCode="0.00">
                  <c:v>32.919516741771275</c:v>
                </c:pt>
                <c:pt idx="101" formatCode="0.00">
                  <c:v>32.637032507307822</c:v>
                </c:pt>
                <c:pt idx="102" formatCode="0.00">
                  <c:v>32.076537238832053</c:v>
                </c:pt>
                <c:pt idx="103" formatCode="0.00">
                  <c:v>33.053693140268855</c:v>
                </c:pt>
                <c:pt idx="104" formatCode="0.00">
                  <c:v>32.889153901171724</c:v>
                </c:pt>
                <c:pt idx="105" formatCode="0.00">
                  <c:v>32.973778823764079</c:v>
                </c:pt>
                <c:pt idx="106" formatCode="0.00">
                  <c:v>32.171065195009433</c:v>
                </c:pt>
                <c:pt idx="107" formatCode="0.00">
                  <c:v>32.427925211947041</c:v>
                </c:pt>
                <c:pt idx="108" formatCode="0.00">
                  <c:v>31.126847298855637</c:v>
                </c:pt>
                <c:pt idx="109" formatCode="0.00">
                  <c:v>31.992631246014589</c:v>
                </c:pt>
                <c:pt idx="110" formatCode="0.00">
                  <c:v>31.582854037361752</c:v>
                </c:pt>
                <c:pt idx="111" formatCode="0.00">
                  <c:v>31.646868632426759</c:v>
                </c:pt>
                <c:pt idx="112" formatCode="0.00">
                  <c:v>32.603026038267323</c:v>
                </c:pt>
                <c:pt idx="113" formatCode="0.00">
                  <c:v>34.017672302327504</c:v>
                </c:pt>
                <c:pt idx="114" formatCode="0.00">
                  <c:v>34.139095197227206</c:v>
                </c:pt>
                <c:pt idx="115" formatCode="0.00">
                  <c:v>33.856988365745408</c:v>
                </c:pt>
                <c:pt idx="116" formatCode="0.00">
                  <c:v>33.296908088193064</c:v>
                </c:pt>
                <c:pt idx="117" formatCode="0.00">
                  <c:v>34.274516516768273</c:v>
                </c:pt>
                <c:pt idx="118" formatCode="0.00">
                  <c:v>34.110467285083843</c:v>
                </c:pt>
                <c:pt idx="119" formatCode="0.00">
                  <c:v>34.195619634853621</c:v>
                </c:pt>
                <c:pt idx="120" formatCode="0.00">
                  <c:v>33.393470787611207</c:v>
                </c:pt>
                <c:pt idx="121" formatCode="0.00">
                  <c:v>33.650932869697741</c:v>
                </c:pt>
                <c:pt idx="122" formatCode="0.00">
                  <c:v>32.350494229082109</c:v>
                </c:pt>
                <c:pt idx="123" formatCode="0.00">
                  <c:v>33.216954573783049</c:v>
                </c:pt>
                <c:pt idx="124" formatCode="0.00">
                  <c:v>32.807890799193018</c:v>
                </c:pt>
                <c:pt idx="125" formatCode="0.00">
                  <c:v>32.87265576968305</c:v>
                </c:pt>
                <c:pt idx="126" formatCode="0.00">
                  <c:v>33.829600390216569</c:v>
                </c:pt>
                <c:pt idx="127" formatCode="0.00">
                  <c:v>35.245070598891822</c:v>
                </c:pt>
                <c:pt idx="128" formatCode="0.00">
                  <c:v>35.371651756838268</c:v>
                </c:pt>
                <c:pt idx="129" formatCode="0.00">
                  <c:v>35.090431516561715</c:v>
                </c:pt>
                <c:pt idx="130" formatCode="0.00">
                  <c:v>34.531273730952456</c:v>
                </c:pt>
                <c:pt idx="131" formatCode="0.00">
                  <c:v>35.509840410960926</c:v>
                </c:pt>
                <c:pt idx="132" formatCode="0.00">
                  <c:v>35.34678504053413</c:v>
                </c:pt>
                <c:pt idx="133" formatCode="0.00">
                  <c:v>35.432966703046105</c:v>
                </c:pt>
                <c:pt idx="134" formatCode="0.00">
                  <c:v>34.631882452770874</c:v>
                </c:pt>
                <c:pt idx="135" formatCode="0.00">
                  <c:v>34.89044423963518</c:v>
                </c:pt>
                <c:pt idx="136" formatCode="0.00">
                  <c:v>33.591140225814939</c:v>
                </c:pt>
                <c:pt idx="137" formatCode="0.00">
                  <c:v>34.458769923945447</c:v>
                </c:pt>
                <c:pt idx="138" formatCode="0.00">
                  <c:v>34.050910024245745</c:v>
                </c:pt>
                <c:pt idx="139" formatCode="0.00">
                  <c:v>34.116913175937064</c:v>
                </c:pt>
                <c:pt idx="140" formatCode="0.00">
                  <c:v>35.075130058683776</c:v>
                </c:pt>
                <c:pt idx="141" formatCode="0.00">
                  <c:v>36.491906374977056</c:v>
                </c:pt>
                <c:pt idx="142" formatCode="0.00">
                  <c:v>36.623760927809499</c:v>
                </c:pt>
                <c:pt idx="143" formatCode="0.00">
                  <c:v>36.343895550764138</c:v>
                </c:pt>
                <c:pt idx="144" formatCode="0.00">
                  <c:v>35.786125255363395</c:v>
                </c:pt>
                <c:pt idx="145" formatCode="0.00">
                  <c:v>36.766111780347423</c:v>
                </c:pt>
                <c:pt idx="146" formatCode="0.00">
                  <c:v>36.604508326975335</c:v>
                </c:pt>
                <c:pt idx="147" formatCode="0.00">
                  <c:v>36.692173685392305</c:v>
                </c:pt>
                <c:pt idx="148" formatCode="0.00">
                  <c:v>35.892604606055599</c:v>
                </c:pt>
                <c:pt idx="149" formatCode="0.00">
                  <c:v>36.152712724457515</c:v>
                </c:pt>
                <c:pt idx="150" formatCode="0.00">
                  <c:v>34.854985877709154</c:v>
                </c:pt>
                <c:pt idx="151" formatCode="0.00">
                  <c:v>35.724223242755578</c:v>
                </c:pt>
                <c:pt idx="152" formatCode="0.00">
                  <c:v>35.318001163523</c:v>
                </c:pt>
                <c:pt idx="153" formatCode="0.00">
                  <c:v>35.38567193237796</c:v>
                </c:pt>
                <c:pt idx="154" formatCode="0.00">
                  <c:v>36.345585861627356</c:v>
                </c:pt>
                <c:pt idx="155" formatCode="0.00">
                  <c:v>37.764088275979354</c:v>
                </c:pt>
                <c:pt idx="156" formatCode="0.00">
                  <c:v>37.901133846774329</c:v>
                </c:pt>
                <c:pt idx="157" formatCode="0.00">
                  <c:v>37.623026216789675</c:v>
                </c:pt>
                <c:pt idx="158" formatCode="0.00">
                  <c:v>37.067041187043515</c:v>
                </c:pt>
                <c:pt idx="159" formatCode="0.00">
                  <c:v>38.048840090080553</c:v>
                </c:pt>
                <c:pt idx="160" formatCode="0.00">
                  <c:v>37.889075711518487</c:v>
                </c:pt>
                <c:pt idx="161" formatCode="0.00">
                  <c:v>37.97860641658874</c:v>
                </c:pt>
                <c:pt idx="162" formatCode="0.00">
                  <c:v>37.180928521753188</c:v>
                </c:pt>
                <c:pt idx="163" formatCode="0.00">
                  <c:v>37.44295321963471</c:v>
                </c:pt>
                <c:pt idx="164" formatCode="0.00">
                  <c:v>36.147167895825021</c:v>
                </c:pt>
                <c:pt idx="165" formatCode="0.00">
                  <c:v>37.018371267340129</c:v>
                </c:pt>
                <c:pt idx="166" formatCode="0.00">
                  <c:v>36.614139210023772</c:v>
                </c:pt>
                <c:pt idx="167" formatCode="0.00">
                  <c:v>36.683823540278141</c:v>
                </c:pt>
                <c:pt idx="168" formatCode="0.00">
                  <c:v>37.645774086850466</c:v>
                </c:pt>
                <c:pt idx="169" formatCode="0.00">
                  <c:v>39.066335683595014</c:v>
                </c:pt>
                <c:pt idx="170" formatCode="0.00">
                  <c:v>39.208294312762987</c:v>
                </c:pt>
                <c:pt idx="171" formatCode="0.00">
                  <c:v>38.932259429938128</c:v>
                </c:pt>
                <c:pt idx="172" formatCode="0.00">
                  <c:v>38.378368060598966</c:v>
                </c:pt>
                <c:pt idx="173" formatCode="0.00">
                  <c:v>39.362281036491041</c:v>
                </c:pt>
                <c:pt idx="174" formatCode="0.00">
                  <c:v>39.204650636898769</c:v>
                </c:pt>
                <c:pt idx="175" formatCode="0.00">
                  <c:v>39.296334715538499</c:v>
                </c:pt>
                <c:pt idx="176" formatCode="0.00">
                  <c:v>38.50082907253713</c:v>
                </c:pt>
                <c:pt idx="177" formatCode="0.00">
                  <c:v>38.765044379733283</c:v>
                </c:pt>
                <c:pt idx="178" formatCode="0.00">
                  <c:v>37.471467497864012</c:v>
                </c:pt>
                <c:pt idx="179" formatCode="0.00">
                  <c:v>38.344896615406284</c:v>
                </c:pt>
                <c:pt idx="180" formatCode="0.00">
                  <c:v>37.942907076372961</c:v>
                </c:pt>
                <c:pt idx="181" formatCode="0.00">
                  <c:v>38.014850162441668</c:v>
                </c:pt>
                <c:pt idx="182" formatCode="0.00">
                  <c:v>38.97907516514438</c:v>
                </c:pt>
                <c:pt idx="183" formatCode="0.00">
                  <c:v>40.401926379036269</c:v>
                </c:pt>
                <c:pt idx="184" formatCode="0.00">
                  <c:v>40.548358950152732</c:v>
                </c:pt>
                <c:pt idx="185" formatCode="0.00">
                  <c:v>40.274610922188508</c:v>
                </c:pt>
                <c:pt idx="186" formatCode="0.00">
                  <c:v>39.723020038253338</c:v>
                </c:pt>
                <c:pt idx="187" formatCode="0.00">
                  <c:v>40.709246601981121</c:v>
                </c:pt>
                <c:pt idx="188" formatCode="0.00">
                  <c:v>40.553942364272636</c:v>
                </c:pt>
                <c:pt idx="189" formatCode="0.00">
                  <c:v>40.647964650581464</c:v>
                </c:pt>
                <c:pt idx="190" formatCode="0.00">
                  <c:v>39.854808733284145</c:v>
                </c:pt>
                <c:pt idx="191" formatCode="0.00">
                  <c:v>40.121384757370642</c:v>
                </c:pt>
                <c:pt idx="192" formatCode="0.00">
                  <c:v>38.830179058017336</c:v>
                </c:pt>
                <c:pt idx="193" formatCode="0.00">
                  <c:v>39.705989299811016</c:v>
                </c:pt>
                <c:pt idx="194" formatCode="0.00">
                  <c:v>39.306390304922871</c:v>
                </c:pt>
                <c:pt idx="195" formatCode="0.00">
                  <c:v>39.380732835610132</c:v>
                </c:pt>
                <c:pt idx="196" formatCode="0.00">
                  <c:v>40.347365666772539</c:v>
                </c:pt>
                <c:pt idx="197" formatCode="0.00">
                  <c:v>41.772632579481382</c:v>
                </c:pt>
                <c:pt idx="198" formatCode="0.00">
                  <c:v>41.922996698975581</c:v>
                </c:pt>
                <c:pt idx="199" formatCode="0.00">
                  <c:v>41.651649208900309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F9C-45F7-AAC0-0A9DC2B51E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3516792"/>
        <c:axId val="733517776"/>
      </c:lineChart>
      <c:catAx>
        <c:axId val="733516792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517776"/>
        <c:crosses val="autoZero"/>
        <c:auto val="1"/>
        <c:lblAlgn val="ctr"/>
        <c:lblOffset val="100"/>
        <c:noMultiLvlLbl val="0"/>
      </c:catAx>
      <c:valAx>
        <c:axId val="73351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516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180975</xdr:colOff>
      <xdr:row>0</xdr:row>
      <xdr:rowOff>0</xdr:rowOff>
    </xdr:from>
    <xdr:to>
      <xdr:col>15</xdr:col>
      <xdr:colOff>447675</xdr:colOff>
      <xdr:row>20</xdr:row>
      <xdr:rowOff>133350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4B24D67-F366-4FCC-B53C-1B531FF58F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76800" y="0"/>
          <a:ext cx="6362700" cy="39433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22</xdr:row>
      <xdr:rowOff>38100</xdr:rowOff>
    </xdr:from>
    <xdr:to>
      <xdr:col>5</xdr:col>
      <xdr:colOff>47625</xdr:colOff>
      <xdr:row>39</xdr:row>
      <xdr:rowOff>28575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F5426A0-7C33-4C91-A631-DEADDA4BD69A}"/>
            </a:ext>
            <a:ext uri="{147F2762-F138-4A5C-976F-8EAC2B608ADB}">
              <a16:predDERef xmlns:a16="http://schemas.microsoft.com/office/drawing/2014/main" pred="{44B24D67-F366-4FCC-B53C-1B531FF58F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229100"/>
          <a:ext cx="4743450" cy="3228975"/>
        </a:xfrm>
        <a:prstGeom prst="rect">
          <a:avLst/>
        </a:prstGeom>
      </xdr:spPr>
    </xdr:pic>
    <xdr:clientData/>
  </xdr:twoCellAnchor>
  <xdr:twoCellAnchor editAs="oneCell">
    <xdr:from>
      <xdr:col>0</xdr:col>
      <xdr:colOff>57150</xdr:colOff>
      <xdr:row>43</xdr:row>
      <xdr:rowOff>161925</xdr:rowOff>
    </xdr:from>
    <xdr:to>
      <xdr:col>7</xdr:col>
      <xdr:colOff>285750</xdr:colOff>
      <xdr:row>54</xdr:row>
      <xdr:rowOff>180975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F004B61-041D-4D7C-82E3-7F5F13D6070A}"/>
            </a:ext>
            <a:ext uri="{147F2762-F138-4A5C-976F-8EAC2B608ADB}">
              <a16:predDERef xmlns:a16="http://schemas.microsoft.com/office/drawing/2014/main" pred="{2F5426A0-7C33-4C91-A631-DEADDA4BD6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7150" y="8353425"/>
          <a:ext cx="6143625" cy="21145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316705</xdr:colOff>
      <xdr:row>2</xdr:row>
      <xdr:rowOff>157164</xdr:rowOff>
    </xdr:from>
    <xdr:to>
      <xdr:col>6</xdr:col>
      <xdr:colOff>383380</xdr:colOff>
      <xdr:row>19</xdr:row>
      <xdr:rowOff>14289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6C8841-E63E-4DE7-B9E7-705A51B270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055D340-69E4-450E-AF62-304FA4F1FBF4}" name="Table1" displayName="Table1" ref="A1:E201" totalsRowShown="0">
  <autoFilter ref="A1:E201" xr:uid="{7CD7ADAD-74FD-4FF7-8A6F-441F824ABFE8}"/>
  <tableColumns count="5">
    <tableColumn id="1" xr3:uid="{71E2DF21-B8CE-4A05-AAB0-BF1643F4556B}" name="time" dataDxfId="3"/>
    <tableColumn id="2" xr3:uid="{CEC061DC-1860-4826-9CE5-40927C2BD88A}" name="output"/>
    <tableColumn id="3" xr3:uid="{57F875B7-3D5E-4B58-93D5-1E0218A39C56}" name="Forecast(output)" dataDxfId="2">
      <calculatedColumnFormula>_xlfn.FORECAST.ETS(A2,$B$2:$B$101,$A$2:$A$101,1,1)</calculatedColumnFormula>
    </tableColumn>
    <tableColumn id="4" xr3:uid="{91DB32EC-7027-475B-94B7-23EF32821672}" name="Lower Confidence Bound(output)" dataDxfId="1">
      <calculatedColumnFormula>C2-_xlfn.FORECAST.ETS.CONFINT(A2,$B$2:$B$101,$A$2:$A$101,0.95,1,1)</calculatedColumnFormula>
    </tableColumn>
    <tableColumn id="5" xr3:uid="{B5DC33E6-ECFC-4F68-8C24-F64522138C50}" name="Upper Confidence Bound(output)" dataDxfId="0">
      <calculatedColumnFormula>C2+_xlfn.FORECAST.ETS.CONFINT(A2,$B$2:$B$101,$A$2:$A$101,0.95,1,1)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"/>
  <sheetViews>
    <sheetView workbookViewId="0">
      <selection activeCell="E37" sqref="E37"/>
    </sheetView>
  </sheetViews>
  <sheetFormatPr defaultRowHeight="14.25" x14ac:dyDescent="0.45"/>
  <cols>
    <col min="1" max="1" width="18.3984375" bestFit="1" customWidth="1"/>
    <col min="2" max="2" width="13.59765625" bestFit="1" customWidth="1"/>
    <col min="3" max="3" width="20.73046875" bestFit="1" customWidth="1"/>
    <col min="5" max="5" width="13.86328125" style="1" bestFit="1" customWidth="1"/>
    <col min="6" max="6" width="14.265625" style="1" bestFit="1" customWidth="1"/>
    <col min="9" max="9" width="14.265625" bestFit="1" customWidth="1"/>
  </cols>
  <sheetData>
    <row r="1" spans="1:13" x14ac:dyDescent="0.45">
      <c r="A1" s="24" t="s">
        <v>0</v>
      </c>
      <c r="B1" s="25"/>
      <c r="C1" s="26"/>
      <c r="E1" s="24" t="s">
        <v>1</v>
      </c>
      <c r="F1" s="25"/>
      <c r="G1" s="25"/>
      <c r="H1" s="25"/>
      <c r="I1" s="26"/>
      <c r="K1" s="24" t="s">
        <v>2</v>
      </c>
      <c r="L1" s="25"/>
      <c r="M1" s="26"/>
    </row>
    <row r="2" spans="1:13" x14ac:dyDescent="0.45">
      <c r="A2" s="2" t="s">
        <v>3</v>
      </c>
      <c r="B2" s="3" t="s">
        <v>4</v>
      </c>
      <c r="C2" s="4" t="s">
        <v>5</v>
      </c>
      <c r="E2" s="9" t="s">
        <v>6</v>
      </c>
      <c r="F2" s="10" t="s">
        <v>7</v>
      </c>
      <c r="G2" s="11" t="s">
        <v>8</v>
      </c>
      <c r="H2" s="11" t="s">
        <v>9</v>
      </c>
      <c r="I2" s="12" t="s">
        <v>10</v>
      </c>
      <c r="K2" s="9" t="s">
        <v>11</v>
      </c>
      <c r="L2" s="10" t="s">
        <v>12</v>
      </c>
      <c r="M2" s="12" t="s">
        <v>13</v>
      </c>
    </row>
    <row r="3" spans="1:13" x14ac:dyDescent="0.45">
      <c r="A3" s="2" t="s">
        <v>14</v>
      </c>
      <c r="B3" s="3">
        <v>7</v>
      </c>
      <c r="C3" s="4">
        <f>AVERAGE(B3:B22)</f>
        <v>6.7</v>
      </c>
      <c r="E3" s="9">
        <v>913</v>
      </c>
      <c r="F3" s="10" t="s">
        <v>15</v>
      </c>
      <c r="G3" s="11">
        <f>COUNTIF(F3:F32,"Yes")</f>
        <v>23</v>
      </c>
      <c r="H3" s="11">
        <f>COUNTA(F3:F32)</f>
        <v>30</v>
      </c>
      <c r="I3" s="13">
        <f>G3/H3</f>
        <v>0.76666666666666672</v>
      </c>
      <c r="K3" s="18">
        <v>55012</v>
      </c>
      <c r="L3" s="11">
        <v>1</v>
      </c>
      <c r="M3" s="19">
        <f>AVERAGE(L3:L32)</f>
        <v>4.2</v>
      </c>
    </row>
    <row r="4" spans="1:13" x14ac:dyDescent="0.45">
      <c r="A4" s="2" t="s">
        <v>16</v>
      </c>
      <c r="B4" s="3">
        <v>7</v>
      </c>
      <c r="C4" s="4"/>
      <c r="E4" s="9">
        <v>987</v>
      </c>
      <c r="F4" s="10" t="s">
        <v>15</v>
      </c>
      <c r="G4" s="11"/>
      <c r="H4" s="11"/>
      <c r="I4" s="12"/>
      <c r="K4" s="18">
        <v>37544</v>
      </c>
      <c r="L4" s="11">
        <v>5</v>
      </c>
      <c r="M4" s="12"/>
    </row>
    <row r="5" spans="1:13" x14ac:dyDescent="0.45">
      <c r="A5" s="2" t="s">
        <v>17</v>
      </c>
      <c r="B5" s="3">
        <v>8</v>
      </c>
      <c r="C5" s="4"/>
      <c r="E5" s="9">
        <v>803</v>
      </c>
      <c r="F5" s="10" t="s">
        <v>15</v>
      </c>
      <c r="G5" s="11"/>
      <c r="H5" s="11"/>
      <c r="I5" s="12"/>
      <c r="K5" s="18">
        <v>83486</v>
      </c>
      <c r="L5" s="11">
        <v>3</v>
      </c>
      <c r="M5" s="12"/>
    </row>
    <row r="6" spans="1:13" x14ac:dyDescent="0.45">
      <c r="A6" s="2" t="s">
        <v>18</v>
      </c>
      <c r="B6" s="3">
        <v>6</v>
      </c>
      <c r="C6" s="4"/>
      <c r="E6" s="9">
        <v>678</v>
      </c>
      <c r="F6" s="10" t="s">
        <v>15</v>
      </c>
      <c r="G6" s="11"/>
      <c r="H6" s="11"/>
      <c r="I6" s="12"/>
      <c r="K6" s="18">
        <v>32501</v>
      </c>
      <c r="L6" s="11">
        <v>4</v>
      </c>
      <c r="M6" s="12"/>
    </row>
    <row r="7" spans="1:13" x14ac:dyDescent="0.45">
      <c r="A7" s="2" t="s">
        <v>19</v>
      </c>
      <c r="B7" s="3">
        <v>5</v>
      </c>
      <c r="C7" s="4"/>
      <c r="E7" s="9">
        <v>377</v>
      </c>
      <c r="F7" s="10" t="s">
        <v>15</v>
      </c>
      <c r="G7" s="11"/>
      <c r="H7" s="11"/>
      <c r="I7" s="12"/>
      <c r="K7" s="18">
        <v>13582</v>
      </c>
      <c r="L7" s="11">
        <v>6</v>
      </c>
      <c r="M7" s="12"/>
    </row>
    <row r="8" spans="1:13" x14ac:dyDescent="0.45">
      <c r="A8" s="2" t="s">
        <v>20</v>
      </c>
      <c r="B8" s="3">
        <v>7</v>
      </c>
      <c r="C8" s="4"/>
      <c r="E8" s="9">
        <v>134</v>
      </c>
      <c r="F8" s="10" t="s">
        <v>15</v>
      </c>
      <c r="G8" s="11"/>
      <c r="H8" s="11"/>
      <c r="I8" s="12"/>
      <c r="K8" s="18">
        <v>27761</v>
      </c>
      <c r="L8" s="11">
        <v>7</v>
      </c>
      <c r="M8" s="12"/>
    </row>
    <row r="9" spans="1:13" x14ac:dyDescent="0.45">
      <c r="A9" s="2" t="s">
        <v>21</v>
      </c>
      <c r="B9" s="3">
        <v>5</v>
      </c>
      <c r="C9" s="4"/>
      <c r="E9" s="9">
        <v>677</v>
      </c>
      <c r="F9" s="10" t="s">
        <v>15</v>
      </c>
      <c r="G9" s="11"/>
      <c r="H9" s="11"/>
      <c r="I9" s="12"/>
      <c r="K9" s="18">
        <v>23146</v>
      </c>
      <c r="L9" s="11">
        <v>1</v>
      </c>
      <c r="M9" s="12"/>
    </row>
    <row r="10" spans="1:13" x14ac:dyDescent="0.45">
      <c r="A10" s="2" t="s">
        <v>22</v>
      </c>
      <c r="B10" s="3">
        <v>7</v>
      </c>
      <c r="C10" s="4"/>
      <c r="E10" s="9">
        <v>747</v>
      </c>
      <c r="F10" s="10" t="s">
        <v>15</v>
      </c>
      <c r="G10" s="11"/>
      <c r="H10" s="11"/>
      <c r="I10" s="12"/>
      <c r="K10" s="18">
        <v>19344</v>
      </c>
      <c r="L10" s="11">
        <v>8</v>
      </c>
      <c r="M10" s="12"/>
    </row>
    <row r="11" spans="1:13" x14ac:dyDescent="0.45">
      <c r="A11" s="2" t="s">
        <v>23</v>
      </c>
      <c r="B11" s="3">
        <v>8</v>
      </c>
      <c r="C11" s="4"/>
      <c r="E11" s="9">
        <v>212</v>
      </c>
      <c r="F11" s="10" t="s">
        <v>15</v>
      </c>
      <c r="G11" s="11"/>
      <c r="H11" s="11"/>
      <c r="I11" s="12"/>
      <c r="K11" s="18">
        <v>70366</v>
      </c>
      <c r="L11" s="11">
        <v>3</v>
      </c>
      <c r="M11" s="12"/>
    </row>
    <row r="12" spans="1:13" x14ac:dyDescent="0.45">
      <c r="A12" s="2" t="s">
        <v>24</v>
      </c>
      <c r="B12" s="3">
        <v>8</v>
      </c>
      <c r="C12" s="4"/>
      <c r="E12" s="9">
        <v>933</v>
      </c>
      <c r="F12" s="10" t="s">
        <v>15</v>
      </c>
      <c r="G12" s="11"/>
      <c r="H12" s="11"/>
      <c r="I12" s="12"/>
      <c r="K12" s="18">
        <v>16405</v>
      </c>
      <c r="L12" s="11">
        <v>2</v>
      </c>
      <c r="M12" s="12"/>
    </row>
    <row r="13" spans="1:13" x14ac:dyDescent="0.45">
      <c r="A13" s="2" t="s">
        <v>14</v>
      </c>
      <c r="B13" s="3">
        <v>8</v>
      </c>
      <c r="C13" s="4"/>
      <c r="E13" s="9">
        <v>848</v>
      </c>
      <c r="F13" s="10" t="s">
        <v>15</v>
      </c>
      <c r="G13" s="11"/>
      <c r="H13" s="11"/>
      <c r="I13" s="12"/>
      <c r="K13" s="18">
        <v>12646</v>
      </c>
      <c r="L13" s="11">
        <v>3</v>
      </c>
      <c r="M13" s="12"/>
    </row>
    <row r="14" spans="1:13" x14ac:dyDescent="0.45">
      <c r="A14" s="2" t="s">
        <v>16</v>
      </c>
      <c r="B14" s="3">
        <v>6</v>
      </c>
      <c r="C14" s="4"/>
      <c r="E14" s="9">
        <v>619</v>
      </c>
      <c r="F14" s="10" t="s">
        <v>15</v>
      </c>
      <c r="G14" s="11"/>
      <c r="H14" s="11"/>
      <c r="I14" s="12"/>
      <c r="K14" s="18">
        <v>96675</v>
      </c>
      <c r="L14" s="11">
        <v>7</v>
      </c>
      <c r="M14" s="12"/>
    </row>
    <row r="15" spans="1:13" x14ac:dyDescent="0.45">
      <c r="A15" s="2" t="s">
        <v>17</v>
      </c>
      <c r="B15" s="3">
        <v>6</v>
      </c>
      <c r="C15" s="4"/>
      <c r="E15" s="9">
        <v>305</v>
      </c>
      <c r="F15" s="10" t="s">
        <v>15</v>
      </c>
      <c r="G15" s="11"/>
      <c r="H15" s="11"/>
      <c r="I15" s="12"/>
      <c r="K15" s="18">
        <v>14792</v>
      </c>
      <c r="L15" s="11">
        <v>4</v>
      </c>
      <c r="M15" s="12"/>
    </row>
    <row r="16" spans="1:13" x14ac:dyDescent="0.45">
      <c r="A16" s="2" t="s">
        <v>18</v>
      </c>
      <c r="B16" s="3">
        <v>7</v>
      </c>
      <c r="C16" s="4"/>
      <c r="E16" s="9">
        <v>606</v>
      </c>
      <c r="F16" s="10" t="s">
        <v>15</v>
      </c>
      <c r="G16" s="11"/>
      <c r="H16" s="11"/>
      <c r="I16" s="12"/>
      <c r="K16" s="18">
        <v>80586</v>
      </c>
      <c r="L16" s="11">
        <v>4</v>
      </c>
      <c r="M16" s="12"/>
    </row>
    <row r="17" spans="1:13" x14ac:dyDescent="0.45">
      <c r="A17" s="2" t="s">
        <v>19</v>
      </c>
      <c r="B17" s="3">
        <v>5</v>
      </c>
      <c r="C17" s="4"/>
      <c r="E17" s="9">
        <v>245</v>
      </c>
      <c r="F17" s="10" t="s">
        <v>25</v>
      </c>
      <c r="G17" s="11"/>
      <c r="H17" s="11"/>
      <c r="I17" s="12"/>
      <c r="K17" s="18">
        <v>22153</v>
      </c>
      <c r="L17" s="11">
        <v>3</v>
      </c>
      <c r="M17" s="12"/>
    </row>
    <row r="18" spans="1:13" x14ac:dyDescent="0.45">
      <c r="A18" s="2" t="s">
        <v>20</v>
      </c>
      <c r="B18" s="3">
        <v>7</v>
      </c>
      <c r="C18" s="4"/>
      <c r="E18" s="9">
        <v>621</v>
      </c>
      <c r="F18" s="10" t="s">
        <v>15</v>
      </c>
      <c r="G18" s="11"/>
      <c r="H18" s="11"/>
      <c r="I18" s="12"/>
      <c r="K18" s="18">
        <v>78616</v>
      </c>
      <c r="L18" s="11">
        <v>1</v>
      </c>
      <c r="M18" s="12"/>
    </row>
    <row r="19" spans="1:13" x14ac:dyDescent="0.45">
      <c r="A19" s="2" t="s">
        <v>21</v>
      </c>
      <c r="B19" s="3">
        <v>6</v>
      </c>
      <c r="C19" s="4"/>
      <c r="E19" s="9">
        <v>514</v>
      </c>
      <c r="F19" s="10" t="s">
        <v>25</v>
      </c>
      <c r="G19" s="11"/>
      <c r="H19" s="11"/>
      <c r="I19" s="12"/>
      <c r="K19" s="18">
        <v>19014</v>
      </c>
      <c r="L19" s="11">
        <v>2</v>
      </c>
      <c r="M19" s="12"/>
    </row>
    <row r="20" spans="1:13" x14ac:dyDescent="0.45">
      <c r="A20" s="2" t="s">
        <v>22</v>
      </c>
      <c r="B20" s="3">
        <v>8</v>
      </c>
      <c r="C20" s="4"/>
      <c r="E20" s="9">
        <v>114</v>
      </c>
      <c r="F20" s="10" t="s">
        <v>25</v>
      </c>
      <c r="G20" s="11"/>
      <c r="H20" s="11"/>
      <c r="I20" s="12"/>
      <c r="K20" s="18">
        <v>50621</v>
      </c>
      <c r="L20" s="11">
        <v>10</v>
      </c>
      <c r="M20" s="12"/>
    </row>
    <row r="21" spans="1:13" x14ac:dyDescent="0.45">
      <c r="A21" s="2" t="s">
        <v>23</v>
      </c>
      <c r="B21" s="3">
        <v>6</v>
      </c>
      <c r="C21" s="4"/>
      <c r="E21" s="9">
        <v>188</v>
      </c>
      <c r="F21" s="10" t="s">
        <v>15</v>
      </c>
      <c r="G21" s="11"/>
      <c r="H21" s="11"/>
      <c r="I21" s="12"/>
      <c r="K21" s="18">
        <v>38003</v>
      </c>
      <c r="L21" s="11">
        <v>2</v>
      </c>
      <c r="M21" s="12"/>
    </row>
    <row r="22" spans="1:13" x14ac:dyDescent="0.45">
      <c r="A22" s="2" t="s">
        <v>24</v>
      </c>
      <c r="B22" s="3">
        <v>7</v>
      </c>
      <c r="C22" s="4"/>
      <c r="E22" s="9">
        <v>505</v>
      </c>
      <c r="F22" s="10" t="s">
        <v>25</v>
      </c>
      <c r="G22" s="11"/>
      <c r="H22" s="11"/>
      <c r="I22" s="12"/>
      <c r="K22" s="18">
        <v>25331</v>
      </c>
      <c r="L22" s="11">
        <v>5</v>
      </c>
      <c r="M22" s="12"/>
    </row>
    <row r="23" spans="1:13" x14ac:dyDescent="0.45">
      <c r="A23" s="5" t="s">
        <v>26</v>
      </c>
      <c r="B23" s="6"/>
      <c r="C23" s="7"/>
      <c r="E23" s="9">
        <v>167</v>
      </c>
      <c r="F23" s="10" t="s">
        <v>25</v>
      </c>
      <c r="G23" s="11"/>
      <c r="H23" s="11"/>
      <c r="I23" s="12"/>
      <c r="K23" s="18">
        <v>80454</v>
      </c>
      <c r="L23" s="11">
        <v>1</v>
      </c>
      <c r="M23" s="12"/>
    </row>
    <row r="24" spans="1:13" x14ac:dyDescent="0.45">
      <c r="E24" s="9">
        <v>160</v>
      </c>
      <c r="F24" s="10" t="s">
        <v>15</v>
      </c>
      <c r="G24" s="11"/>
      <c r="H24" s="11"/>
      <c r="I24" s="12"/>
      <c r="K24" s="18">
        <v>21192</v>
      </c>
      <c r="L24" s="11">
        <v>5</v>
      </c>
      <c r="M24" s="12"/>
    </row>
    <row r="25" spans="1:13" x14ac:dyDescent="0.45">
      <c r="E25" s="9">
        <v>457</v>
      </c>
      <c r="F25" s="10" t="s">
        <v>15</v>
      </c>
      <c r="G25" s="11"/>
      <c r="H25" s="11"/>
      <c r="I25" s="12"/>
      <c r="K25" s="18">
        <v>88838</v>
      </c>
      <c r="L25" s="11">
        <v>4</v>
      </c>
      <c r="M25" s="12"/>
    </row>
    <row r="26" spans="1:13" x14ac:dyDescent="0.45">
      <c r="E26" s="9">
        <v>525</v>
      </c>
      <c r="F26" s="10" t="s">
        <v>15</v>
      </c>
      <c r="G26" s="11"/>
      <c r="H26" s="11"/>
      <c r="I26" s="12"/>
      <c r="K26" s="18">
        <v>68562</v>
      </c>
      <c r="L26" s="11">
        <v>9</v>
      </c>
      <c r="M26" s="12"/>
    </row>
    <row r="27" spans="1:13" x14ac:dyDescent="0.45">
      <c r="E27" s="9">
        <v>475</v>
      </c>
      <c r="F27" s="10" t="s">
        <v>25</v>
      </c>
      <c r="G27" s="11"/>
      <c r="H27" s="11"/>
      <c r="I27" s="12"/>
      <c r="K27" s="18">
        <v>14720</v>
      </c>
      <c r="L27" s="11">
        <v>6</v>
      </c>
      <c r="M27" s="12"/>
    </row>
    <row r="28" spans="1:13" x14ac:dyDescent="0.45">
      <c r="E28" s="9">
        <v>146</v>
      </c>
      <c r="F28" s="10" t="s">
        <v>15</v>
      </c>
      <c r="G28" s="11"/>
      <c r="H28" s="11"/>
      <c r="I28" s="12"/>
      <c r="K28" s="18">
        <v>24413</v>
      </c>
      <c r="L28" s="11">
        <v>9</v>
      </c>
      <c r="M28" s="12"/>
    </row>
    <row r="29" spans="1:13" x14ac:dyDescent="0.45">
      <c r="E29" s="9">
        <v>424</v>
      </c>
      <c r="F29" s="10" t="s">
        <v>25</v>
      </c>
      <c r="G29" s="11"/>
      <c r="H29" s="11"/>
      <c r="I29" s="12"/>
      <c r="K29" s="18">
        <v>36768</v>
      </c>
      <c r="L29" s="11">
        <v>3</v>
      </c>
      <c r="M29" s="12"/>
    </row>
    <row r="30" spans="1:13" x14ac:dyDescent="0.45">
      <c r="E30" s="9">
        <v>745</v>
      </c>
      <c r="F30" s="10" t="s">
        <v>15</v>
      </c>
      <c r="G30" s="11"/>
      <c r="H30" s="11"/>
      <c r="I30" s="12"/>
      <c r="K30" s="18">
        <v>74615</v>
      </c>
      <c r="L30" s="11">
        <v>1</v>
      </c>
      <c r="M30" s="12"/>
    </row>
    <row r="31" spans="1:13" x14ac:dyDescent="0.45">
      <c r="E31" s="9">
        <v>954</v>
      </c>
      <c r="F31" s="10" t="s">
        <v>15</v>
      </c>
      <c r="G31" s="11"/>
      <c r="H31" s="11"/>
      <c r="I31" s="12"/>
      <c r="K31" s="18">
        <v>29909</v>
      </c>
      <c r="L31" s="11">
        <v>3</v>
      </c>
      <c r="M31" s="12"/>
    </row>
    <row r="32" spans="1:13" x14ac:dyDescent="0.45">
      <c r="E32" s="14">
        <v>933</v>
      </c>
      <c r="F32" s="15" t="s">
        <v>15</v>
      </c>
      <c r="G32" s="16"/>
      <c r="H32" s="16"/>
      <c r="I32" s="17"/>
      <c r="K32" s="20">
        <v>89498</v>
      </c>
      <c r="L32" s="16">
        <v>4</v>
      </c>
      <c r="M32" s="17"/>
    </row>
    <row r="33" spans="1:3" x14ac:dyDescent="0.45">
      <c r="A33" s="27" t="s">
        <v>27</v>
      </c>
      <c r="B33" s="27"/>
      <c r="C33" s="27"/>
    </row>
    <row r="34" spans="1:3" x14ac:dyDescent="0.45">
      <c r="A34" s="1" t="s">
        <v>28</v>
      </c>
      <c r="B34" s="1" t="s">
        <v>12</v>
      </c>
      <c r="C34" s="1" t="s">
        <v>27</v>
      </c>
    </row>
    <row r="35" spans="1:3" x14ac:dyDescent="0.45">
      <c r="A35" t="s">
        <v>29</v>
      </c>
      <c r="B35" s="21">
        <v>141876.99</v>
      </c>
      <c r="C35" s="23" t="s">
        <v>30</v>
      </c>
    </row>
    <row r="36" spans="1:3" x14ac:dyDescent="0.45">
      <c r="A36" t="s">
        <v>31</v>
      </c>
      <c r="B36" s="21">
        <v>150950.06</v>
      </c>
      <c r="C36" s="8">
        <f>(B36-B35)/B35</f>
        <v>6.3950257191106238E-2</v>
      </c>
    </row>
    <row r="37" spans="1:3" x14ac:dyDescent="0.45">
      <c r="A37" t="s">
        <v>32</v>
      </c>
      <c r="B37" s="21">
        <v>183465.57</v>
      </c>
      <c r="C37" s="8">
        <f t="shared" ref="C37:C50" si="0">(B37-B36)/B36</f>
        <v>0.21540574412491131</v>
      </c>
    </row>
    <row r="38" spans="1:3" x14ac:dyDescent="0.45">
      <c r="A38" t="s">
        <v>33</v>
      </c>
      <c r="B38" s="21">
        <v>206461.3</v>
      </c>
      <c r="C38" s="8">
        <f t="shared" si="0"/>
        <v>0.12534084733173631</v>
      </c>
    </row>
    <row r="39" spans="1:3" x14ac:dyDescent="0.45">
      <c r="A39" t="s">
        <v>29</v>
      </c>
      <c r="B39" s="21">
        <v>211177.93</v>
      </c>
      <c r="C39" s="8">
        <f t="shared" si="0"/>
        <v>2.2845104627356339E-2</v>
      </c>
    </row>
    <row r="40" spans="1:3" x14ac:dyDescent="0.45">
      <c r="A40" t="s">
        <v>31</v>
      </c>
      <c r="B40" s="21">
        <v>210674.41</v>
      </c>
      <c r="C40" s="8">
        <f t="shared" si="0"/>
        <v>-2.3843400681121817E-3</v>
      </c>
    </row>
    <row r="41" spans="1:3" x14ac:dyDescent="0.45">
      <c r="A41" t="s">
        <v>32</v>
      </c>
      <c r="B41" s="21">
        <v>254621.14</v>
      </c>
      <c r="C41" s="8">
        <f t="shared" si="0"/>
        <v>0.20860022819097968</v>
      </c>
    </row>
    <row r="42" spans="1:3" x14ac:dyDescent="0.45">
      <c r="A42" t="s">
        <v>33</v>
      </c>
      <c r="B42" s="21">
        <v>239360.78</v>
      </c>
      <c r="C42" s="8">
        <f t="shared" si="0"/>
        <v>-5.9933593887766014E-2</v>
      </c>
    </row>
    <row r="43" spans="1:3" x14ac:dyDescent="0.45">
      <c r="A43" t="s">
        <v>29</v>
      </c>
      <c r="B43" s="21">
        <v>250535.7</v>
      </c>
      <c r="C43" s="8">
        <f t="shared" si="0"/>
        <v>4.6686512301639442E-2</v>
      </c>
    </row>
    <row r="44" spans="1:3" x14ac:dyDescent="0.45">
      <c r="A44" t="s">
        <v>31</v>
      </c>
      <c r="B44" s="21">
        <v>268435.99</v>
      </c>
      <c r="C44" s="8">
        <f t="shared" si="0"/>
        <v>7.1448061094686224E-2</v>
      </c>
    </row>
    <row r="45" spans="1:3" x14ac:dyDescent="0.45">
      <c r="A45" t="s">
        <v>32</v>
      </c>
      <c r="B45" s="21">
        <v>277930.92</v>
      </c>
      <c r="C45" s="8">
        <f t="shared" si="0"/>
        <v>3.5371300249269828E-2</v>
      </c>
    </row>
    <row r="46" spans="1:3" x14ac:dyDescent="0.45">
      <c r="A46" t="s">
        <v>33</v>
      </c>
      <c r="B46" s="21">
        <v>251932.87</v>
      </c>
      <c r="C46" s="8">
        <f t="shared" si="0"/>
        <v>-9.3541409498446554E-2</v>
      </c>
    </row>
    <row r="47" spans="1:3" x14ac:dyDescent="0.45">
      <c r="A47" t="s">
        <v>29</v>
      </c>
      <c r="B47" s="21">
        <v>281198.28999999998</v>
      </c>
      <c r="C47" s="8">
        <f t="shared" si="0"/>
        <v>0.11616356373029046</v>
      </c>
    </row>
    <row r="48" spans="1:3" x14ac:dyDescent="0.45">
      <c r="A48" t="s">
        <v>31</v>
      </c>
      <c r="B48" s="21">
        <v>315805.78999999998</v>
      </c>
      <c r="C48" s="8">
        <f t="shared" si="0"/>
        <v>0.12307151654442849</v>
      </c>
    </row>
    <row r="49" spans="1:3" x14ac:dyDescent="0.45">
      <c r="A49" t="s">
        <v>32</v>
      </c>
      <c r="B49" s="21">
        <v>347895.94</v>
      </c>
      <c r="C49" s="8">
        <f t="shared" si="0"/>
        <v>0.10161355813014077</v>
      </c>
    </row>
    <row r="50" spans="1:3" x14ac:dyDescent="0.45">
      <c r="A50" t="s">
        <v>33</v>
      </c>
      <c r="B50" s="21">
        <v>368235.7</v>
      </c>
      <c r="C50" s="8">
        <f t="shared" si="0"/>
        <v>5.8465068606434467E-2</v>
      </c>
    </row>
  </sheetData>
  <mergeCells count="4">
    <mergeCell ref="A1:C1"/>
    <mergeCell ref="E1:I1"/>
    <mergeCell ref="K1:M1"/>
    <mergeCell ref="A33:C3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197AB-1160-42BE-8814-EA18B85B978E}">
  <dimension ref="A1:E20"/>
  <sheetViews>
    <sheetView topLeftCell="A16" workbookViewId="0">
      <selection activeCell="C59" sqref="C59"/>
    </sheetView>
  </sheetViews>
  <sheetFormatPr defaultRowHeight="14.25" x14ac:dyDescent="0.45"/>
  <cols>
    <col min="3" max="3" width="25.1328125" bestFit="1" customWidth="1"/>
    <col min="4" max="4" width="14.86328125" bestFit="1" customWidth="1"/>
    <col min="5" max="5" width="12.1328125" bestFit="1" customWidth="1"/>
  </cols>
  <sheetData>
    <row r="1" spans="1:5" x14ac:dyDescent="0.45">
      <c r="A1" t="s">
        <v>34</v>
      </c>
    </row>
    <row r="2" spans="1:5" x14ac:dyDescent="0.45">
      <c r="A2" s="1" t="s">
        <v>35</v>
      </c>
      <c r="B2" s="1" t="s">
        <v>36</v>
      </c>
      <c r="C2" s="1" t="s">
        <v>37</v>
      </c>
      <c r="D2" t="s">
        <v>38</v>
      </c>
      <c r="E2" t="s">
        <v>39</v>
      </c>
    </row>
    <row r="3" spans="1:5" x14ac:dyDescent="0.45">
      <c r="A3" t="s">
        <v>40</v>
      </c>
      <c r="B3" t="s">
        <v>41</v>
      </c>
      <c r="C3" s="21">
        <v>1590.56</v>
      </c>
      <c r="D3" s="21">
        <f>AVERAGE(C3:C12)</f>
        <v>1121.828</v>
      </c>
      <c r="E3" s="21">
        <f>AVERAGE(C13:C20)</f>
        <v>650.21875</v>
      </c>
    </row>
    <row r="4" spans="1:5" x14ac:dyDescent="0.45">
      <c r="A4" t="s">
        <v>42</v>
      </c>
      <c r="B4" t="s">
        <v>41</v>
      </c>
      <c r="C4" s="21">
        <v>1142.6400000000001</v>
      </c>
      <c r="D4" t="s">
        <v>43</v>
      </c>
      <c r="E4" t="s">
        <v>44</v>
      </c>
    </row>
    <row r="5" spans="1:5" x14ac:dyDescent="0.45">
      <c r="A5" t="s">
        <v>45</v>
      </c>
      <c r="B5" t="s">
        <v>41</v>
      </c>
      <c r="C5" s="21">
        <v>989.9</v>
      </c>
      <c r="D5" s="22">
        <f>STDEV(C3:C12)</f>
        <v>200.98292668228797</v>
      </c>
      <c r="E5" s="22">
        <f>STDEV(C13:C20)</f>
        <v>319.81814280875761</v>
      </c>
    </row>
    <row r="6" spans="1:5" x14ac:dyDescent="0.45">
      <c r="A6" t="s">
        <v>46</v>
      </c>
      <c r="B6" t="s">
        <v>41</v>
      </c>
      <c r="C6" s="21">
        <v>1030.48</v>
      </c>
      <c r="D6" t="s">
        <v>47</v>
      </c>
      <c r="E6" t="s">
        <v>48</v>
      </c>
    </row>
    <row r="7" spans="1:5" x14ac:dyDescent="0.45">
      <c r="A7" t="s">
        <v>49</v>
      </c>
      <c r="B7" t="s">
        <v>41</v>
      </c>
      <c r="C7" s="21">
        <v>818.83</v>
      </c>
      <c r="D7">
        <f>COUNT(C3:C12)</f>
        <v>10</v>
      </c>
      <c r="E7">
        <f>COUNT(C13:C20)</f>
        <v>8</v>
      </c>
    </row>
    <row r="8" spans="1:5" x14ac:dyDescent="0.45">
      <c r="A8" t="s">
        <v>50</v>
      </c>
      <c r="B8" t="s">
        <v>41</v>
      </c>
      <c r="C8" s="21">
        <v>1150</v>
      </c>
      <c r="D8" t="s">
        <v>51</v>
      </c>
      <c r="E8" t="s">
        <v>52</v>
      </c>
    </row>
    <row r="9" spans="1:5" x14ac:dyDescent="0.45">
      <c r="A9" t="s">
        <v>53</v>
      </c>
      <c r="B9" t="s">
        <v>41</v>
      </c>
      <c r="C9" s="21">
        <v>1026.49</v>
      </c>
      <c r="D9" s="22">
        <f>(D3-E3)/(SQRT((D5^2*(D7-1)+E5^2*(E7-1))/((D7-1)+(E7-1))*((1/D7)+(1/E7))))</f>
        <v>3.827658092858536</v>
      </c>
      <c r="E9" s="8">
        <f>TDIST(ABS(D9),16,2)</f>
        <v>1.4835998493840995E-3</v>
      </c>
    </row>
    <row r="10" spans="1:5" x14ac:dyDescent="0.45">
      <c r="A10" t="s">
        <v>54</v>
      </c>
      <c r="B10" t="s">
        <v>41</v>
      </c>
      <c r="C10" s="21">
        <v>1230.8900000000001</v>
      </c>
    </row>
    <row r="11" spans="1:5" x14ac:dyDescent="0.45">
      <c r="A11" t="s">
        <v>55</v>
      </c>
      <c r="B11" t="s">
        <v>41</v>
      </c>
      <c r="C11" s="21">
        <v>1164.28</v>
      </c>
    </row>
    <row r="12" spans="1:5" x14ac:dyDescent="0.45">
      <c r="A12" t="s">
        <v>56</v>
      </c>
      <c r="B12" t="s">
        <v>41</v>
      </c>
      <c r="C12" s="21">
        <v>1074.21</v>
      </c>
    </row>
    <row r="13" spans="1:5" x14ac:dyDescent="0.45">
      <c r="A13" t="s">
        <v>57</v>
      </c>
      <c r="B13" t="s">
        <v>58</v>
      </c>
      <c r="C13" s="21">
        <v>289.01</v>
      </c>
    </row>
    <row r="14" spans="1:5" x14ac:dyDescent="0.45">
      <c r="A14" t="s">
        <v>59</v>
      </c>
      <c r="B14" t="s">
        <v>58</v>
      </c>
      <c r="C14" s="21">
        <v>457.82</v>
      </c>
    </row>
    <row r="15" spans="1:5" x14ac:dyDescent="0.45">
      <c r="A15" t="s">
        <v>60</v>
      </c>
      <c r="B15" t="s">
        <v>58</v>
      </c>
      <c r="C15" s="21">
        <v>887.38</v>
      </c>
    </row>
    <row r="16" spans="1:5" x14ac:dyDescent="0.45">
      <c r="A16" t="s">
        <v>61</v>
      </c>
      <c r="B16" t="s">
        <v>58</v>
      </c>
      <c r="C16" s="21">
        <v>471.54</v>
      </c>
    </row>
    <row r="17" spans="1:3" x14ac:dyDescent="0.45">
      <c r="A17" t="s">
        <v>62</v>
      </c>
      <c r="B17" t="s">
        <v>58</v>
      </c>
      <c r="C17" s="21">
        <v>552.91999999999996</v>
      </c>
    </row>
    <row r="18" spans="1:3" x14ac:dyDescent="0.45">
      <c r="A18" t="s">
        <v>63</v>
      </c>
      <c r="B18" t="s">
        <v>58</v>
      </c>
      <c r="C18" s="21">
        <v>1313.18</v>
      </c>
    </row>
    <row r="19" spans="1:3" x14ac:dyDescent="0.45">
      <c r="A19" t="s">
        <v>64</v>
      </c>
      <c r="B19" t="s">
        <v>58</v>
      </c>
      <c r="C19" s="21">
        <v>681.48</v>
      </c>
    </row>
    <row r="20" spans="1:3" x14ac:dyDescent="0.45">
      <c r="A20" t="s">
        <v>65</v>
      </c>
      <c r="B20" t="s">
        <v>58</v>
      </c>
      <c r="C20" s="21">
        <v>548.41999999999996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1B8B5-22E9-4FD0-B236-4B60FCA02B7C}">
  <dimension ref="A1:C101"/>
  <sheetViews>
    <sheetView workbookViewId="0">
      <selection activeCell="G17" sqref="G17"/>
    </sheetView>
  </sheetViews>
  <sheetFormatPr defaultRowHeight="14.25" x14ac:dyDescent="0.45"/>
  <sheetData>
    <row r="1" spans="1:3" x14ac:dyDescent="0.45">
      <c r="B1" t="s">
        <v>66</v>
      </c>
      <c r="C1" t="s">
        <v>67</v>
      </c>
    </row>
    <row r="2" spans="1:3" x14ac:dyDescent="0.45">
      <c r="A2">
        <v>1</v>
      </c>
      <c r="B2">
        <v>20.052144019095199</v>
      </c>
      <c r="C2">
        <v>1</v>
      </c>
    </row>
    <row r="3" spans="1:3" x14ac:dyDescent="0.45">
      <c r="A3">
        <v>2</v>
      </c>
      <c r="B3">
        <v>21.3039237522386</v>
      </c>
      <c r="C3">
        <v>2</v>
      </c>
    </row>
    <row r="4" spans="1:3" x14ac:dyDescent="0.45">
      <c r="A4">
        <v>3</v>
      </c>
      <c r="B4">
        <v>19.200001883096402</v>
      </c>
      <c r="C4">
        <v>3</v>
      </c>
    </row>
    <row r="5" spans="1:3" x14ac:dyDescent="0.45">
      <c r="A5">
        <v>4</v>
      </c>
      <c r="B5">
        <v>19.264847501981901</v>
      </c>
      <c r="C5">
        <v>4</v>
      </c>
    </row>
    <row r="6" spans="1:3" x14ac:dyDescent="0.45">
      <c r="A6">
        <v>5</v>
      </c>
      <c r="B6">
        <v>22.530335794846799</v>
      </c>
      <c r="C6">
        <v>5</v>
      </c>
    </row>
    <row r="7" spans="1:3" x14ac:dyDescent="0.45">
      <c r="A7">
        <v>6</v>
      </c>
      <c r="B7">
        <v>22.238137327374201</v>
      </c>
      <c r="C7">
        <v>6</v>
      </c>
    </row>
    <row r="8" spans="1:3" x14ac:dyDescent="0.45">
      <c r="A8">
        <v>7</v>
      </c>
      <c r="B8">
        <v>22.853008579112</v>
      </c>
      <c r="C8">
        <v>7</v>
      </c>
    </row>
    <row r="9" spans="1:3" x14ac:dyDescent="0.45">
      <c r="A9">
        <v>8</v>
      </c>
      <c r="B9">
        <v>22.442477169005699</v>
      </c>
      <c r="C9">
        <v>8</v>
      </c>
    </row>
    <row r="10" spans="1:3" x14ac:dyDescent="0.45">
      <c r="A10">
        <v>9</v>
      </c>
      <c r="B10">
        <v>21.545496472508599</v>
      </c>
      <c r="C10">
        <v>9</v>
      </c>
    </row>
    <row r="11" spans="1:3" x14ac:dyDescent="0.45">
      <c r="A11">
        <v>10</v>
      </c>
      <c r="B11">
        <v>20.938252145316799</v>
      </c>
      <c r="C11">
        <v>10</v>
      </c>
    </row>
    <row r="12" spans="1:3" x14ac:dyDescent="0.45">
      <c r="A12">
        <v>11</v>
      </c>
      <c r="B12">
        <v>22.3623316596153</v>
      </c>
      <c r="C12">
        <v>11</v>
      </c>
    </row>
    <row r="13" spans="1:3" x14ac:dyDescent="0.45">
      <c r="A13">
        <v>12</v>
      </c>
      <c r="B13">
        <v>22.111232043097701</v>
      </c>
      <c r="C13">
        <v>12</v>
      </c>
    </row>
    <row r="14" spans="1:3" x14ac:dyDescent="0.45">
      <c r="A14">
        <v>13</v>
      </c>
      <c r="B14">
        <v>21.8609257613886</v>
      </c>
      <c r="C14">
        <v>13</v>
      </c>
    </row>
    <row r="15" spans="1:3" x14ac:dyDescent="0.45">
      <c r="A15">
        <v>14</v>
      </c>
      <c r="B15">
        <v>23.307489830207</v>
      </c>
      <c r="C15">
        <v>14</v>
      </c>
    </row>
    <row r="16" spans="1:3" x14ac:dyDescent="0.45">
      <c r="A16">
        <v>15</v>
      </c>
      <c r="B16">
        <v>20.383737681013901</v>
      </c>
      <c r="C16">
        <v>15</v>
      </c>
    </row>
    <row r="17" spans="1:3" x14ac:dyDescent="0.45">
      <c r="A17">
        <v>16</v>
      </c>
      <c r="B17">
        <v>22.844824918735199</v>
      </c>
      <c r="C17">
        <v>16</v>
      </c>
    </row>
    <row r="18" spans="1:3" x14ac:dyDescent="0.45">
      <c r="A18">
        <v>17</v>
      </c>
      <c r="B18">
        <v>22.8905727563852</v>
      </c>
      <c r="C18">
        <v>17</v>
      </c>
    </row>
    <row r="19" spans="1:3" x14ac:dyDescent="0.45">
      <c r="A19">
        <v>18</v>
      </c>
      <c r="B19">
        <v>22.9433164828164</v>
      </c>
      <c r="C19">
        <v>18</v>
      </c>
    </row>
    <row r="20" spans="1:3" x14ac:dyDescent="0.45">
      <c r="A20">
        <v>19</v>
      </c>
      <c r="B20">
        <v>22.119143640570002</v>
      </c>
      <c r="C20">
        <v>19</v>
      </c>
    </row>
    <row r="21" spans="1:3" x14ac:dyDescent="0.45">
      <c r="A21">
        <v>20</v>
      </c>
      <c r="B21">
        <v>25.883372195994699</v>
      </c>
      <c r="C21">
        <v>20</v>
      </c>
    </row>
    <row r="22" spans="1:3" x14ac:dyDescent="0.45">
      <c r="A22">
        <v>21</v>
      </c>
      <c r="B22">
        <v>22.492127402364201</v>
      </c>
      <c r="C22">
        <v>21</v>
      </c>
    </row>
    <row r="23" spans="1:3" x14ac:dyDescent="0.45">
      <c r="A23">
        <v>22</v>
      </c>
      <c r="B23">
        <v>25.63956772932</v>
      </c>
      <c r="C23">
        <v>22</v>
      </c>
    </row>
    <row r="24" spans="1:3" x14ac:dyDescent="0.45">
      <c r="A24">
        <v>23</v>
      </c>
      <c r="B24">
        <v>24.774925545096199</v>
      </c>
      <c r="C24">
        <v>23</v>
      </c>
    </row>
    <row r="25" spans="1:3" x14ac:dyDescent="0.45">
      <c r="A25">
        <v>24</v>
      </c>
      <c r="B25">
        <v>22.9587697818016</v>
      </c>
      <c r="C25">
        <v>24</v>
      </c>
    </row>
    <row r="26" spans="1:3" x14ac:dyDescent="0.45">
      <c r="A26">
        <v>25</v>
      </c>
      <c r="B26">
        <v>21.4675227862352</v>
      </c>
      <c r="C26">
        <v>25</v>
      </c>
    </row>
    <row r="27" spans="1:3" x14ac:dyDescent="0.45">
      <c r="A27">
        <v>26</v>
      </c>
      <c r="B27">
        <v>21.544120109373399</v>
      </c>
      <c r="C27">
        <v>26</v>
      </c>
    </row>
    <row r="28" spans="1:3" x14ac:dyDescent="0.45">
      <c r="A28">
        <v>27</v>
      </c>
      <c r="B28">
        <v>22.529785795894899</v>
      </c>
      <c r="C28">
        <v>27</v>
      </c>
    </row>
    <row r="29" spans="1:3" x14ac:dyDescent="0.45">
      <c r="A29">
        <v>28</v>
      </c>
      <c r="B29">
        <v>21.4232525372582</v>
      </c>
      <c r="C29">
        <v>28</v>
      </c>
    </row>
    <row r="30" spans="1:3" x14ac:dyDescent="0.45">
      <c r="A30">
        <v>29</v>
      </c>
      <c r="B30">
        <v>21.638189934299401</v>
      </c>
      <c r="C30">
        <v>29</v>
      </c>
    </row>
    <row r="31" spans="1:3" x14ac:dyDescent="0.45">
      <c r="A31">
        <v>30</v>
      </c>
      <c r="B31">
        <v>24.693083785097301</v>
      </c>
      <c r="C31">
        <v>30</v>
      </c>
    </row>
    <row r="32" spans="1:3" x14ac:dyDescent="0.45">
      <c r="A32">
        <v>31</v>
      </c>
      <c r="B32">
        <v>24.301727364769</v>
      </c>
      <c r="C32">
        <v>31</v>
      </c>
    </row>
    <row r="33" spans="1:3" x14ac:dyDescent="0.45">
      <c r="A33">
        <v>32</v>
      </c>
      <c r="B33">
        <v>25.6261523659376</v>
      </c>
      <c r="C33">
        <v>32</v>
      </c>
    </row>
    <row r="34" spans="1:3" x14ac:dyDescent="0.45">
      <c r="A34">
        <v>33</v>
      </c>
      <c r="B34">
        <v>21.854893258642601</v>
      </c>
      <c r="C34">
        <v>33</v>
      </c>
    </row>
    <row r="35" spans="1:3" x14ac:dyDescent="0.45">
      <c r="A35">
        <v>34</v>
      </c>
      <c r="B35">
        <v>24.150030192001399</v>
      </c>
      <c r="C35">
        <v>34</v>
      </c>
    </row>
    <row r="36" spans="1:3" x14ac:dyDescent="0.45">
      <c r="A36">
        <v>35</v>
      </c>
      <c r="B36">
        <v>23.8504322988002</v>
      </c>
      <c r="C36">
        <v>35</v>
      </c>
    </row>
    <row r="37" spans="1:3" x14ac:dyDescent="0.45">
      <c r="A37">
        <v>36</v>
      </c>
      <c r="B37">
        <v>22.438554226777502</v>
      </c>
      <c r="C37">
        <v>36</v>
      </c>
    </row>
    <row r="38" spans="1:3" x14ac:dyDescent="0.45">
      <c r="A38">
        <v>37</v>
      </c>
      <c r="B38">
        <v>22.3773930218766</v>
      </c>
      <c r="C38">
        <v>37</v>
      </c>
    </row>
    <row r="39" spans="1:3" x14ac:dyDescent="0.45">
      <c r="A39">
        <v>38</v>
      </c>
      <c r="B39">
        <v>24.191052120013499</v>
      </c>
      <c r="C39">
        <v>38</v>
      </c>
    </row>
    <row r="40" spans="1:3" x14ac:dyDescent="0.45">
      <c r="A40">
        <v>39</v>
      </c>
      <c r="B40">
        <v>21.254215819281999</v>
      </c>
      <c r="C40">
        <v>39</v>
      </c>
    </row>
    <row r="41" spans="1:3" x14ac:dyDescent="0.45">
      <c r="A41">
        <v>40</v>
      </c>
      <c r="B41">
        <v>22.377724039790301</v>
      </c>
      <c r="C41">
        <v>40</v>
      </c>
    </row>
    <row r="42" spans="1:3" x14ac:dyDescent="0.45">
      <c r="A42">
        <v>41</v>
      </c>
      <c r="B42">
        <v>21.9790761457397</v>
      </c>
      <c r="C42">
        <v>41</v>
      </c>
    </row>
    <row r="43" spans="1:3" x14ac:dyDescent="0.45">
      <c r="A43">
        <v>42</v>
      </c>
      <c r="B43">
        <v>21.159456994204302</v>
      </c>
      <c r="C43">
        <v>42</v>
      </c>
    </row>
    <row r="44" spans="1:3" x14ac:dyDescent="0.45">
      <c r="A44">
        <v>43</v>
      </c>
      <c r="B44">
        <v>25.060639154492399</v>
      </c>
      <c r="C44">
        <v>43</v>
      </c>
    </row>
    <row r="45" spans="1:3" x14ac:dyDescent="0.45">
      <c r="A45">
        <v>44</v>
      </c>
      <c r="B45">
        <v>26.140035891261299</v>
      </c>
      <c r="C45">
        <v>44</v>
      </c>
    </row>
    <row r="46" spans="1:3" x14ac:dyDescent="0.45">
      <c r="A46">
        <v>45</v>
      </c>
      <c r="B46">
        <v>26.3838333716911</v>
      </c>
      <c r="C46">
        <v>45</v>
      </c>
    </row>
    <row r="47" spans="1:3" x14ac:dyDescent="0.45">
      <c r="A47">
        <v>46</v>
      </c>
      <c r="B47">
        <v>26.347250796622699</v>
      </c>
      <c r="C47">
        <v>46</v>
      </c>
    </row>
    <row r="48" spans="1:3" x14ac:dyDescent="0.45">
      <c r="A48">
        <v>47</v>
      </c>
      <c r="B48">
        <v>25.758644647135402</v>
      </c>
      <c r="C48">
        <v>47</v>
      </c>
    </row>
    <row r="49" spans="1:3" x14ac:dyDescent="0.45">
      <c r="A49">
        <v>48</v>
      </c>
      <c r="B49">
        <v>24.088913666685201</v>
      </c>
      <c r="C49">
        <v>48</v>
      </c>
    </row>
    <row r="50" spans="1:3" x14ac:dyDescent="0.45">
      <c r="A50">
        <v>49</v>
      </c>
      <c r="B50">
        <v>22.756456181231201</v>
      </c>
      <c r="C50">
        <v>49</v>
      </c>
    </row>
    <row r="51" spans="1:3" x14ac:dyDescent="0.45">
      <c r="A51">
        <v>50</v>
      </c>
      <c r="B51">
        <v>24.507213235003299</v>
      </c>
      <c r="C51">
        <v>50</v>
      </c>
    </row>
    <row r="52" spans="1:3" x14ac:dyDescent="0.45">
      <c r="A52">
        <v>51</v>
      </c>
      <c r="B52">
        <v>26.189105603147901</v>
      </c>
      <c r="C52">
        <v>51</v>
      </c>
    </row>
    <row r="53" spans="1:3" x14ac:dyDescent="0.45">
      <c r="A53">
        <v>52</v>
      </c>
      <c r="B53">
        <v>26.052135557211699</v>
      </c>
      <c r="C53">
        <v>52</v>
      </c>
    </row>
    <row r="54" spans="1:3" x14ac:dyDescent="0.45">
      <c r="A54">
        <v>53</v>
      </c>
      <c r="B54">
        <v>25.802765982714199</v>
      </c>
      <c r="C54">
        <v>53</v>
      </c>
    </row>
    <row r="55" spans="1:3" x14ac:dyDescent="0.45">
      <c r="A55">
        <v>54</v>
      </c>
      <c r="B55">
        <v>26.370672582300902</v>
      </c>
      <c r="C55">
        <v>54</v>
      </c>
    </row>
    <row r="56" spans="1:3" x14ac:dyDescent="0.45">
      <c r="A56">
        <v>55</v>
      </c>
      <c r="B56">
        <v>22.022369602887299</v>
      </c>
      <c r="C56">
        <v>55</v>
      </c>
    </row>
    <row r="57" spans="1:3" x14ac:dyDescent="0.45">
      <c r="A57">
        <v>56</v>
      </c>
      <c r="B57">
        <v>24.868383658737901</v>
      </c>
      <c r="C57">
        <v>56</v>
      </c>
    </row>
    <row r="58" spans="1:3" x14ac:dyDescent="0.45">
      <c r="A58">
        <v>57</v>
      </c>
      <c r="B58">
        <v>26.2767387412215</v>
      </c>
      <c r="C58">
        <v>57</v>
      </c>
    </row>
    <row r="59" spans="1:3" x14ac:dyDescent="0.45">
      <c r="A59">
        <v>58</v>
      </c>
      <c r="B59">
        <v>27.269117974957201</v>
      </c>
      <c r="C59">
        <v>58</v>
      </c>
    </row>
    <row r="60" spans="1:3" x14ac:dyDescent="0.45">
      <c r="A60">
        <v>59</v>
      </c>
      <c r="B60">
        <v>28.8997600377654</v>
      </c>
      <c r="C60">
        <v>59</v>
      </c>
    </row>
    <row r="61" spans="1:3" x14ac:dyDescent="0.45">
      <c r="A61">
        <v>60</v>
      </c>
      <c r="B61">
        <v>25.8929556199455</v>
      </c>
      <c r="C61">
        <v>60</v>
      </c>
    </row>
    <row r="62" spans="1:3" x14ac:dyDescent="0.45">
      <c r="A62">
        <v>61</v>
      </c>
      <c r="B62">
        <v>27.215140072670099</v>
      </c>
      <c r="C62">
        <v>61</v>
      </c>
    </row>
    <row r="63" spans="1:3" x14ac:dyDescent="0.45">
      <c r="A63">
        <v>62</v>
      </c>
      <c r="B63">
        <v>26.193408869962699</v>
      </c>
      <c r="C63">
        <v>62</v>
      </c>
    </row>
    <row r="64" spans="1:3" x14ac:dyDescent="0.45">
      <c r="A64">
        <v>63</v>
      </c>
      <c r="B64">
        <v>26.9616613031383</v>
      </c>
      <c r="C64">
        <v>63</v>
      </c>
    </row>
    <row r="65" spans="1:3" x14ac:dyDescent="0.45">
      <c r="A65">
        <v>64</v>
      </c>
      <c r="B65">
        <v>25.759348659578901</v>
      </c>
      <c r="C65">
        <v>64</v>
      </c>
    </row>
    <row r="66" spans="1:3" x14ac:dyDescent="0.45">
      <c r="A66">
        <v>65</v>
      </c>
      <c r="B66">
        <v>25.165753399150901</v>
      </c>
      <c r="C66">
        <v>65</v>
      </c>
    </row>
    <row r="67" spans="1:3" x14ac:dyDescent="0.45">
      <c r="A67">
        <v>66</v>
      </c>
      <c r="B67">
        <v>26.430595454471302</v>
      </c>
      <c r="C67">
        <v>66</v>
      </c>
    </row>
    <row r="68" spans="1:3" x14ac:dyDescent="0.45">
      <c r="A68">
        <v>67</v>
      </c>
      <c r="B68">
        <v>22.885907139284999</v>
      </c>
      <c r="C68">
        <v>67</v>
      </c>
    </row>
    <row r="69" spans="1:3" x14ac:dyDescent="0.45">
      <c r="A69">
        <v>68</v>
      </c>
      <c r="B69">
        <v>24.702496963311301</v>
      </c>
      <c r="C69">
        <v>68</v>
      </c>
    </row>
    <row r="70" spans="1:3" x14ac:dyDescent="0.45">
      <c r="A70">
        <v>69</v>
      </c>
      <c r="B70">
        <v>26.522498089752499</v>
      </c>
      <c r="C70">
        <v>69</v>
      </c>
    </row>
    <row r="71" spans="1:3" x14ac:dyDescent="0.45">
      <c r="A71">
        <v>70</v>
      </c>
      <c r="B71">
        <v>26.415021947739</v>
      </c>
      <c r="C71">
        <v>70</v>
      </c>
    </row>
    <row r="72" spans="1:3" x14ac:dyDescent="0.45">
      <c r="A72">
        <v>71</v>
      </c>
      <c r="B72">
        <v>27.3497998041511</v>
      </c>
      <c r="C72">
        <v>71</v>
      </c>
    </row>
    <row r="73" spans="1:3" x14ac:dyDescent="0.45">
      <c r="A73">
        <v>72</v>
      </c>
      <c r="B73">
        <v>26.790668982226901</v>
      </c>
      <c r="C73">
        <v>72</v>
      </c>
    </row>
    <row r="74" spans="1:3" x14ac:dyDescent="0.45">
      <c r="A74">
        <v>73</v>
      </c>
      <c r="B74">
        <v>27.802321501631901</v>
      </c>
      <c r="C74">
        <v>73</v>
      </c>
    </row>
    <row r="75" spans="1:3" x14ac:dyDescent="0.45">
      <c r="A75">
        <v>74</v>
      </c>
      <c r="B75">
        <v>26.539752604140201</v>
      </c>
      <c r="C75">
        <v>74</v>
      </c>
    </row>
    <row r="76" spans="1:3" x14ac:dyDescent="0.45">
      <c r="A76">
        <v>75</v>
      </c>
      <c r="B76">
        <v>25.9651374754886</v>
      </c>
      <c r="C76">
        <v>75</v>
      </c>
    </row>
    <row r="77" spans="1:3" x14ac:dyDescent="0.45">
      <c r="A77">
        <v>76</v>
      </c>
      <c r="B77">
        <v>28.1555843225836</v>
      </c>
      <c r="C77">
        <v>76</v>
      </c>
    </row>
    <row r="78" spans="1:3" x14ac:dyDescent="0.45">
      <c r="A78">
        <v>77</v>
      </c>
      <c r="B78">
        <v>27.987048362933699</v>
      </c>
      <c r="C78">
        <v>77</v>
      </c>
    </row>
    <row r="79" spans="1:3" x14ac:dyDescent="0.45">
      <c r="A79">
        <v>78</v>
      </c>
      <c r="B79">
        <v>30.345627970053499</v>
      </c>
      <c r="C79">
        <v>78</v>
      </c>
    </row>
    <row r="80" spans="1:3" x14ac:dyDescent="0.45">
      <c r="A80">
        <v>79</v>
      </c>
      <c r="B80">
        <v>25.814159202456999</v>
      </c>
      <c r="C80">
        <v>79</v>
      </c>
    </row>
    <row r="81" spans="1:3" x14ac:dyDescent="0.45">
      <c r="A81">
        <v>80</v>
      </c>
      <c r="B81">
        <v>27.711711027051798</v>
      </c>
      <c r="C81">
        <v>80</v>
      </c>
    </row>
    <row r="82" spans="1:3" x14ac:dyDescent="0.45">
      <c r="A82">
        <v>81</v>
      </c>
      <c r="B82">
        <v>25.550468867740602</v>
      </c>
      <c r="C82">
        <v>81</v>
      </c>
    </row>
    <row r="83" spans="1:3" x14ac:dyDescent="0.45">
      <c r="A83">
        <v>82</v>
      </c>
      <c r="B83">
        <v>27.350631482191801</v>
      </c>
      <c r="C83">
        <v>82</v>
      </c>
    </row>
    <row r="84" spans="1:3" x14ac:dyDescent="0.45">
      <c r="A84">
        <v>83</v>
      </c>
      <c r="B84">
        <v>25.113438058165599</v>
      </c>
      <c r="C84">
        <v>83</v>
      </c>
    </row>
    <row r="85" spans="1:3" x14ac:dyDescent="0.45">
      <c r="A85">
        <v>84</v>
      </c>
      <c r="B85">
        <v>25.605906681104202</v>
      </c>
      <c r="C85">
        <v>84</v>
      </c>
    </row>
    <row r="86" spans="1:3" x14ac:dyDescent="0.45">
      <c r="A86">
        <v>85</v>
      </c>
      <c r="B86">
        <v>29.662700661890899</v>
      </c>
      <c r="C86">
        <v>85</v>
      </c>
    </row>
    <row r="87" spans="1:3" x14ac:dyDescent="0.45">
      <c r="A87">
        <v>86</v>
      </c>
      <c r="B87">
        <v>27.9641856083562</v>
      </c>
      <c r="C87">
        <v>86</v>
      </c>
    </row>
    <row r="88" spans="1:3" x14ac:dyDescent="0.45">
      <c r="A88">
        <v>87</v>
      </c>
      <c r="B88">
        <v>28.566878321851402</v>
      </c>
      <c r="C88">
        <v>87</v>
      </c>
    </row>
    <row r="89" spans="1:3" x14ac:dyDescent="0.45">
      <c r="A89">
        <v>88</v>
      </c>
      <c r="B89">
        <v>27.402400470025299</v>
      </c>
      <c r="C89">
        <v>88</v>
      </c>
    </row>
    <row r="90" spans="1:3" x14ac:dyDescent="0.45">
      <c r="A90">
        <v>89</v>
      </c>
      <c r="B90">
        <v>29.381417591997099</v>
      </c>
      <c r="C90">
        <v>89</v>
      </c>
    </row>
    <row r="91" spans="1:3" x14ac:dyDescent="0.45">
      <c r="A91">
        <v>90</v>
      </c>
      <c r="B91">
        <v>29.316048209854401</v>
      </c>
      <c r="C91">
        <v>90</v>
      </c>
    </row>
    <row r="92" spans="1:3" x14ac:dyDescent="0.45">
      <c r="A92">
        <v>91</v>
      </c>
      <c r="B92">
        <v>31.577875889768698</v>
      </c>
      <c r="C92">
        <v>91</v>
      </c>
    </row>
    <row r="93" spans="1:3" x14ac:dyDescent="0.45">
      <c r="A93">
        <v>92</v>
      </c>
      <c r="B93">
        <v>28.076130110000399</v>
      </c>
      <c r="C93">
        <v>92</v>
      </c>
    </row>
    <row r="94" spans="1:3" x14ac:dyDescent="0.45">
      <c r="A94">
        <v>93</v>
      </c>
      <c r="B94">
        <v>27.7970224033145</v>
      </c>
      <c r="C94">
        <v>93</v>
      </c>
    </row>
    <row r="95" spans="1:3" x14ac:dyDescent="0.45">
      <c r="A95">
        <v>94</v>
      </c>
      <c r="B95">
        <v>28.294729180256802</v>
      </c>
      <c r="C95">
        <v>94</v>
      </c>
    </row>
    <row r="96" spans="1:3" x14ac:dyDescent="0.45">
      <c r="A96">
        <v>95</v>
      </c>
      <c r="B96">
        <v>27.7414042979266</v>
      </c>
      <c r="C96">
        <v>95</v>
      </c>
    </row>
    <row r="97" spans="1:3" x14ac:dyDescent="0.45">
      <c r="A97">
        <v>96</v>
      </c>
      <c r="B97">
        <v>29.764057638886499</v>
      </c>
      <c r="C97">
        <v>96</v>
      </c>
    </row>
    <row r="98" spans="1:3" x14ac:dyDescent="0.45">
      <c r="A98">
        <v>97</v>
      </c>
      <c r="B98">
        <v>29.2528753406847</v>
      </c>
      <c r="C98">
        <v>97</v>
      </c>
    </row>
    <row r="99" spans="1:3" x14ac:dyDescent="0.45">
      <c r="A99">
        <v>98</v>
      </c>
      <c r="B99">
        <v>28.288376511250799</v>
      </c>
      <c r="C99">
        <v>98</v>
      </c>
    </row>
    <row r="100" spans="1:3" x14ac:dyDescent="0.45">
      <c r="A100">
        <v>99</v>
      </c>
      <c r="B100">
        <v>28.1922546017882</v>
      </c>
      <c r="C100">
        <v>99</v>
      </c>
    </row>
    <row r="101" spans="1:3" x14ac:dyDescent="0.45">
      <c r="A101">
        <v>100</v>
      </c>
      <c r="B101">
        <v>30.843713515840602</v>
      </c>
      <c r="C101">
        <v>100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A1359-7F8E-4251-9906-3FB1E1E4519D}">
  <dimension ref="A1:E201"/>
  <sheetViews>
    <sheetView tabSelected="1" workbookViewId="0">
      <selection activeCell="H17" sqref="H17"/>
    </sheetView>
  </sheetViews>
  <sheetFormatPr defaultRowHeight="14.25" x14ac:dyDescent="0.45"/>
  <cols>
    <col min="3" max="3" width="16.19921875" customWidth="1"/>
    <col min="4" max="4" width="29.796875" customWidth="1"/>
    <col min="5" max="5" width="29.86328125" customWidth="1"/>
  </cols>
  <sheetData>
    <row r="1" spans="1:5" x14ac:dyDescent="0.45">
      <c r="A1" t="s">
        <v>67</v>
      </c>
      <c r="B1" t="s">
        <v>66</v>
      </c>
      <c r="C1" t="s">
        <v>68</v>
      </c>
      <c r="D1" t="s">
        <v>69</v>
      </c>
      <c r="E1" t="s">
        <v>70</v>
      </c>
    </row>
    <row r="2" spans="1:5" x14ac:dyDescent="0.45">
      <c r="A2" s="28">
        <v>1</v>
      </c>
      <c r="B2" s="28">
        <v>20.052144019095199</v>
      </c>
    </row>
    <row r="3" spans="1:5" x14ac:dyDescent="0.45">
      <c r="A3" s="28">
        <v>2</v>
      </c>
      <c r="B3" s="28">
        <v>21.3039237522386</v>
      </c>
    </row>
    <row r="4" spans="1:5" x14ac:dyDescent="0.45">
      <c r="A4" s="28">
        <v>3</v>
      </c>
      <c r="B4" s="28">
        <v>19.200001883096402</v>
      </c>
    </row>
    <row r="5" spans="1:5" x14ac:dyDescent="0.45">
      <c r="A5" s="28">
        <v>4</v>
      </c>
      <c r="B5" s="28">
        <v>19.264847501981901</v>
      </c>
    </row>
    <row r="6" spans="1:5" x14ac:dyDescent="0.45">
      <c r="A6" s="28">
        <v>5</v>
      </c>
      <c r="B6" s="28">
        <v>22.530335794846799</v>
      </c>
    </row>
    <row r="7" spans="1:5" x14ac:dyDescent="0.45">
      <c r="A7" s="28">
        <v>6</v>
      </c>
      <c r="B7" s="28">
        <v>22.238137327374201</v>
      </c>
    </row>
    <row r="8" spans="1:5" x14ac:dyDescent="0.45">
      <c r="A8" s="28">
        <v>7</v>
      </c>
      <c r="B8" s="28">
        <v>22.853008579112</v>
      </c>
    </row>
    <row r="9" spans="1:5" x14ac:dyDescent="0.45">
      <c r="A9" s="28">
        <v>8</v>
      </c>
      <c r="B9" s="28">
        <v>22.442477169005699</v>
      </c>
    </row>
    <row r="10" spans="1:5" x14ac:dyDescent="0.45">
      <c r="A10" s="28">
        <v>9</v>
      </c>
      <c r="B10" s="28">
        <v>21.545496472508599</v>
      </c>
    </row>
    <row r="11" spans="1:5" x14ac:dyDescent="0.45">
      <c r="A11" s="28">
        <v>10</v>
      </c>
      <c r="B11" s="28">
        <v>20.938252145316799</v>
      </c>
    </row>
    <row r="12" spans="1:5" x14ac:dyDescent="0.45">
      <c r="A12" s="28">
        <v>11</v>
      </c>
      <c r="B12" s="28">
        <v>22.3623316596153</v>
      </c>
    </row>
    <row r="13" spans="1:5" x14ac:dyDescent="0.45">
      <c r="A13" s="28">
        <v>12</v>
      </c>
      <c r="B13" s="28">
        <v>22.111232043097701</v>
      </c>
    </row>
    <row r="14" spans="1:5" x14ac:dyDescent="0.45">
      <c r="A14" s="28">
        <v>13</v>
      </c>
      <c r="B14" s="28">
        <v>21.8609257613886</v>
      </c>
    </row>
    <row r="15" spans="1:5" x14ac:dyDescent="0.45">
      <c r="A15" s="28">
        <v>14</v>
      </c>
      <c r="B15" s="28">
        <v>23.307489830207</v>
      </c>
    </row>
    <row r="16" spans="1:5" x14ac:dyDescent="0.45">
      <c r="A16" s="28">
        <v>15</v>
      </c>
      <c r="B16" s="28">
        <v>20.383737681013901</v>
      </c>
    </row>
    <row r="17" spans="1:2" x14ac:dyDescent="0.45">
      <c r="A17" s="28">
        <v>16</v>
      </c>
      <c r="B17" s="28">
        <v>22.844824918735199</v>
      </c>
    </row>
    <row r="18" spans="1:2" x14ac:dyDescent="0.45">
      <c r="A18" s="28">
        <v>17</v>
      </c>
      <c r="B18" s="28">
        <v>22.8905727563852</v>
      </c>
    </row>
    <row r="19" spans="1:2" x14ac:dyDescent="0.45">
      <c r="A19" s="28">
        <v>18</v>
      </c>
      <c r="B19" s="28">
        <v>22.9433164828164</v>
      </c>
    </row>
    <row r="20" spans="1:2" x14ac:dyDescent="0.45">
      <c r="A20" s="28">
        <v>19</v>
      </c>
      <c r="B20" s="28">
        <v>22.119143640570002</v>
      </c>
    </row>
    <row r="21" spans="1:2" x14ac:dyDescent="0.45">
      <c r="A21" s="28">
        <v>20</v>
      </c>
      <c r="B21" s="28">
        <v>25.883372195994699</v>
      </c>
    </row>
    <row r="22" spans="1:2" x14ac:dyDescent="0.45">
      <c r="A22" s="28">
        <v>21</v>
      </c>
      <c r="B22" s="28">
        <v>22.492127402364201</v>
      </c>
    </row>
    <row r="23" spans="1:2" x14ac:dyDescent="0.45">
      <c r="A23" s="28">
        <v>22</v>
      </c>
      <c r="B23" s="28">
        <v>25.63956772932</v>
      </c>
    </row>
    <row r="24" spans="1:2" x14ac:dyDescent="0.45">
      <c r="A24" s="28">
        <v>23</v>
      </c>
      <c r="B24" s="28">
        <v>24.774925545096199</v>
      </c>
    </row>
    <row r="25" spans="1:2" x14ac:dyDescent="0.45">
      <c r="A25" s="28">
        <v>24</v>
      </c>
      <c r="B25" s="28">
        <v>22.9587697818016</v>
      </c>
    </row>
    <row r="26" spans="1:2" x14ac:dyDescent="0.45">
      <c r="A26" s="28">
        <v>25</v>
      </c>
      <c r="B26" s="28">
        <v>21.4675227862352</v>
      </c>
    </row>
    <row r="27" spans="1:2" x14ac:dyDescent="0.45">
      <c r="A27" s="28">
        <v>26</v>
      </c>
      <c r="B27" s="28">
        <v>21.544120109373399</v>
      </c>
    </row>
    <row r="28" spans="1:2" x14ac:dyDescent="0.45">
      <c r="A28" s="28">
        <v>27</v>
      </c>
      <c r="B28" s="28">
        <v>22.529785795894899</v>
      </c>
    </row>
    <row r="29" spans="1:2" x14ac:dyDescent="0.45">
      <c r="A29" s="28">
        <v>28</v>
      </c>
      <c r="B29" s="28">
        <v>21.4232525372582</v>
      </c>
    </row>
    <row r="30" spans="1:2" x14ac:dyDescent="0.45">
      <c r="A30" s="28">
        <v>29</v>
      </c>
      <c r="B30" s="28">
        <v>21.638189934299401</v>
      </c>
    </row>
    <row r="31" spans="1:2" x14ac:dyDescent="0.45">
      <c r="A31" s="28">
        <v>30</v>
      </c>
      <c r="B31" s="28">
        <v>24.693083785097301</v>
      </c>
    </row>
    <row r="32" spans="1:2" x14ac:dyDescent="0.45">
      <c r="A32" s="28">
        <v>31</v>
      </c>
      <c r="B32" s="28">
        <v>24.301727364769</v>
      </c>
    </row>
    <row r="33" spans="1:2" x14ac:dyDescent="0.45">
      <c r="A33" s="28">
        <v>32</v>
      </c>
      <c r="B33" s="28">
        <v>25.6261523659376</v>
      </c>
    </row>
    <row r="34" spans="1:2" x14ac:dyDescent="0.45">
      <c r="A34" s="28">
        <v>33</v>
      </c>
      <c r="B34" s="28">
        <v>21.854893258642601</v>
      </c>
    </row>
    <row r="35" spans="1:2" x14ac:dyDescent="0.45">
      <c r="A35" s="28">
        <v>34</v>
      </c>
      <c r="B35" s="28">
        <v>24.150030192001399</v>
      </c>
    </row>
    <row r="36" spans="1:2" x14ac:dyDescent="0.45">
      <c r="A36" s="28">
        <v>35</v>
      </c>
      <c r="B36" s="28">
        <v>23.8504322988002</v>
      </c>
    </row>
    <row r="37" spans="1:2" x14ac:dyDescent="0.45">
      <c r="A37" s="28">
        <v>36</v>
      </c>
      <c r="B37" s="28">
        <v>22.438554226777502</v>
      </c>
    </row>
    <row r="38" spans="1:2" x14ac:dyDescent="0.45">
      <c r="A38" s="28">
        <v>37</v>
      </c>
      <c r="B38" s="28">
        <v>22.3773930218766</v>
      </c>
    </row>
    <row r="39" spans="1:2" x14ac:dyDescent="0.45">
      <c r="A39" s="28">
        <v>38</v>
      </c>
      <c r="B39" s="28">
        <v>24.191052120013499</v>
      </c>
    </row>
    <row r="40" spans="1:2" x14ac:dyDescent="0.45">
      <c r="A40" s="28">
        <v>39</v>
      </c>
      <c r="B40" s="28">
        <v>21.254215819281999</v>
      </c>
    </row>
    <row r="41" spans="1:2" x14ac:dyDescent="0.45">
      <c r="A41" s="28">
        <v>40</v>
      </c>
      <c r="B41" s="28">
        <v>22.377724039790301</v>
      </c>
    </row>
    <row r="42" spans="1:2" x14ac:dyDescent="0.45">
      <c r="A42" s="28">
        <v>41</v>
      </c>
      <c r="B42" s="28">
        <v>21.9790761457397</v>
      </c>
    </row>
    <row r="43" spans="1:2" x14ac:dyDescent="0.45">
      <c r="A43" s="28">
        <v>42</v>
      </c>
      <c r="B43" s="28">
        <v>21.159456994204302</v>
      </c>
    </row>
    <row r="44" spans="1:2" x14ac:dyDescent="0.45">
      <c r="A44" s="28">
        <v>43</v>
      </c>
      <c r="B44" s="28">
        <v>25.060639154492399</v>
      </c>
    </row>
    <row r="45" spans="1:2" x14ac:dyDescent="0.45">
      <c r="A45" s="28">
        <v>44</v>
      </c>
      <c r="B45" s="28">
        <v>26.140035891261299</v>
      </c>
    </row>
    <row r="46" spans="1:2" x14ac:dyDescent="0.45">
      <c r="A46" s="28">
        <v>45</v>
      </c>
      <c r="B46" s="28">
        <v>26.3838333716911</v>
      </c>
    </row>
    <row r="47" spans="1:2" x14ac:dyDescent="0.45">
      <c r="A47" s="28">
        <v>46</v>
      </c>
      <c r="B47" s="28">
        <v>26.347250796622699</v>
      </c>
    </row>
    <row r="48" spans="1:2" x14ac:dyDescent="0.45">
      <c r="A48" s="28">
        <v>47</v>
      </c>
      <c r="B48" s="28">
        <v>25.758644647135402</v>
      </c>
    </row>
    <row r="49" spans="1:2" x14ac:dyDescent="0.45">
      <c r="A49" s="28">
        <v>48</v>
      </c>
      <c r="B49" s="28">
        <v>24.088913666685201</v>
      </c>
    </row>
    <row r="50" spans="1:2" x14ac:dyDescent="0.45">
      <c r="A50" s="28">
        <v>49</v>
      </c>
      <c r="B50" s="28">
        <v>22.756456181231201</v>
      </c>
    </row>
    <row r="51" spans="1:2" x14ac:dyDescent="0.45">
      <c r="A51" s="28">
        <v>50</v>
      </c>
      <c r="B51" s="28">
        <v>24.507213235003299</v>
      </c>
    </row>
    <row r="52" spans="1:2" x14ac:dyDescent="0.45">
      <c r="A52" s="28">
        <v>51</v>
      </c>
      <c r="B52" s="28">
        <v>26.189105603147901</v>
      </c>
    </row>
    <row r="53" spans="1:2" x14ac:dyDescent="0.45">
      <c r="A53" s="28">
        <v>52</v>
      </c>
      <c r="B53" s="28">
        <v>26.052135557211699</v>
      </c>
    </row>
    <row r="54" spans="1:2" x14ac:dyDescent="0.45">
      <c r="A54" s="28">
        <v>53</v>
      </c>
      <c r="B54" s="28">
        <v>25.802765982714199</v>
      </c>
    </row>
    <row r="55" spans="1:2" x14ac:dyDescent="0.45">
      <c r="A55" s="28">
        <v>54</v>
      </c>
      <c r="B55" s="28">
        <v>26.370672582300902</v>
      </c>
    </row>
    <row r="56" spans="1:2" x14ac:dyDescent="0.45">
      <c r="A56" s="28">
        <v>55</v>
      </c>
      <c r="B56" s="28">
        <v>22.022369602887299</v>
      </c>
    </row>
    <row r="57" spans="1:2" x14ac:dyDescent="0.45">
      <c r="A57" s="28">
        <v>56</v>
      </c>
      <c r="B57" s="28">
        <v>24.868383658737901</v>
      </c>
    </row>
    <row r="58" spans="1:2" x14ac:dyDescent="0.45">
      <c r="A58" s="28">
        <v>57</v>
      </c>
      <c r="B58" s="28">
        <v>26.2767387412215</v>
      </c>
    </row>
    <row r="59" spans="1:2" x14ac:dyDescent="0.45">
      <c r="A59" s="28">
        <v>58</v>
      </c>
      <c r="B59" s="28">
        <v>27.269117974957201</v>
      </c>
    </row>
    <row r="60" spans="1:2" x14ac:dyDescent="0.45">
      <c r="A60" s="28">
        <v>59</v>
      </c>
      <c r="B60" s="28">
        <v>28.8997600377654</v>
      </c>
    </row>
    <row r="61" spans="1:2" x14ac:dyDescent="0.45">
      <c r="A61" s="28">
        <v>60</v>
      </c>
      <c r="B61" s="28">
        <v>25.8929556199455</v>
      </c>
    </row>
    <row r="62" spans="1:2" x14ac:dyDescent="0.45">
      <c r="A62" s="28">
        <v>61</v>
      </c>
      <c r="B62" s="28">
        <v>27.215140072670099</v>
      </c>
    </row>
    <row r="63" spans="1:2" x14ac:dyDescent="0.45">
      <c r="A63" s="28">
        <v>62</v>
      </c>
      <c r="B63" s="28">
        <v>26.193408869962699</v>
      </c>
    </row>
    <row r="64" spans="1:2" x14ac:dyDescent="0.45">
      <c r="A64" s="28">
        <v>63</v>
      </c>
      <c r="B64" s="28">
        <v>26.9616613031383</v>
      </c>
    </row>
    <row r="65" spans="1:2" x14ac:dyDescent="0.45">
      <c r="A65" s="28">
        <v>64</v>
      </c>
      <c r="B65" s="28">
        <v>25.759348659578901</v>
      </c>
    </row>
    <row r="66" spans="1:2" x14ac:dyDescent="0.45">
      <c r="A66" s="28">
        <v>65</v>
      </c>
      <c r="B66" s="28">
        <v>25.165753399150901</v>
      </c>
    </row>
    <row r="67" spans="1:2" x14ac:dyDescent="0.45">
      <c r="A67" s="28">
        <v>66</v>
      </c>
      <c r="B67" s="28">
        <v>26.430595454471302</v>
      </c>
    </row>
    <row r="68" spans="1:2" x14ac:dyDescent="0.45">
      <c r="A68" s="28">
        <v>67</v>
      </c>
      <c r="B68" s="28">
        <v>22.885907139284999</v>
      </c>
    </row>
    <row r="69" spans="1:2" x14ac:dyDescent="0.45">
      <c r="A69" s="28">
        <v>68</v>
      </c>
      <c r="B69" s="28">
        <v>24.702496963311301</v>
      </c>
    </row>
    <row r="70" spans="1:2" x14ac:dyDescent="0.45">
      <c r="A70" s="28">
        <v>69</v>
      </c>
      <c r="B70" s="28">
        <v>26.522498089752499</v>
      </c>
    </row>
    <row r="71" spans="1:2" x14ac:dyDescent="0.45">
      <c r="A71" s="28">
        <v>70</v>
      </c>
      <c r="B71" s="28">
        <v>26.415021947739</v>
      </c>
    </row>
    <row r="72" spans="1:2" x14ac:dyDescent="0.45">
      <c r="A72" s="28">
        <v>71</v>
      </c>
      <c r="B72" s="28">
        <v>27.3497998041511</v>
      </c>
    </row>
    <row r="73" spans="1:2" x14ac:dyDescent="0.45">
      <c r="A73" s="28">
        <v>72</v>
      </c>
      <c r="B73" s="28">
        <v>26.790668982226901</v>
      </c>
    </row>
    <row r="74" spans="1:2" x14ac:dyDescent="0.45">
      <c r="A74" s="28">
        <v>73</v>
      </c>
      <c r="B74" s="28">
        <v>27.802321501631901</v>
      </c>
    </row>
    <row r="75" spans="1:2" x14ac:dyDescent="0.45">
      <c r="A75" s="28">
        <v>74</v>
      </c>
      <c r="B75" s="28">
        <v>26.539752604140201</v>
      </c>
    </row>
    <row r="76" spans="1:2" x14ac:dyDescent="0.45">
      <c r="A76" s="28">
        <v>75</v>
      </c>
      <c r="B76" s="28">
        <v>25.9651374754886</v>
      </c>
    </row>
    <row r="77" spans="1:2" x14ac:dyDescent="0.45">
      <c r="A77" s="28">
        <v>76</v>
      </c>
      <c r="B77" s="28">
        <v>28.1555843225836</v>
      </c>
    </row>
    <row r="78" spans="1:2" x14ac:dyDescent="0.45">
      <c r="A78" s="28">
        <v>77</v>
      </c>
      <c r="B78" s="28">
        <v>27.987048362933699</v>
      </c>
    </row>
    <row r="79" spans="1:2" x14ac:dyDescent="0.45">
      <c r="A79" s="28">
        <v>78</v>
      </c>
      <c r="B79" s="28">
        <v>30.345627970053499</v>
      </c>
    </row>
    <row r="80" spans="1:2" x14ac:dyDescent="0.45">
      <c r="A80" s="28">
        <v>79</v>
      </c>
      <c r="B80" s="28">
        <v>25.814159202456999</v>
      </c>
    </row>
    <row r="81" spans="1:2" x14ac:dyDescent="0.45">
      <c r="A81" s="28">
        <v>80</v>
      </c>
      <c r="B81" s="28">
        <v>27.711711027051798</v>
      </c>
    </row>
    <row r="82" spans="1:2" x14ac:dyDescent="0.45">
      <c r="A82" s="28">
        <v>81</v>
      </c>
      <c r="B82" s="28">
        <v>25.550468867740602</v>
      </c>
    </row>
    <row r="83" spans="1:2" x14ac:dyDescent="0.45">
      <c r="A83" s="28">
        <v>82</v>
      </c>
      <c r="B83" s="28">
        <v>27.350631482191801</v>
      </c>
    </row>
    <row r="84" spans="1:2" x14ac:dyDescent="0.45">
      <c r="A84" s="28">
        <v>83</v>
      </c>
      <c r="B84" s="28">
        <v>25.113438058165599</v>
      </c>
    </row>
    <row r="85" spans="1:2" x14ac:dyDescent="0.45">
      <c r="A85" s="28">
        <v>84</v>
      </c>
      <c r="B85" s="28">
        <v>25.605906681104202</v>
      </c>
    </row>
    <row r="86" spans="1:2" x14ac:dyDescent="0.45">
      <c r="A86" s="28">
        <v>85</v>
      </c>
      <c r="B86" s="28">
        <v>29.662700661890899</v>
      </c>
    </row>
    <row r="87" spans="1:2" x14ac:dyDescent="0.45">
      <c r="A87" s="28">
        <v>86</v>
      </c>
      <c r="B87" s="28">
        <v>27.9641856083562</v>
      </c>
    </row>
    <row r="88" spans="1:2" x14ac:dyDescent="0.45">
      <c r="A88" s="28">
        <v>87</v>
      </c>
      <c r="B88" s="28">
        <v>28.566878321851402</v>
      </c>
    </row>
    <row r="89" spans="1:2" x14ac:dyDescent="0.45">
      <c r="A89" s="28">
        <v>88</v>
      </c>
      <c r="B89" s="28">
        <v>27.402400470025299</v>
      </c>
    </row>
    <row r="90" spans="1:2" x14ac:dyDescent="0.45">
      <c r="A90" s="28">
        <v>89</v>
      </c>
      <c r="B90" s="28">
        <v>29.381417591997099</v>
      </c>
    </row>
    <row r="91" spans="1:2" x14ac:dyDescent="0.45">
      <c r="A91" s="28">
        <v>90</v>
      </c>
      <c r="B91" s="28">
        <v>29.316048209854401</v>
      </c>
    </row>
    <row r="92" spans="1:2" x14ac:dyDescent="0.45">
      <c r="A92" s="28">
        <v>91</v>
      </c>
      <c r="B92" s="28">
        <v>31.577875889768698</v>
      </c>
    </row>
    <row r="93" spans="1:2" x14ac:dyDescent="0.45">
      <c r="A93" s="28">
        <v>92</v>
      </c>
      <c r="B93" s="28">
        <v>28.076130110000399</v>
      </c>
    </row>
    <row r="94" spans="1:2" x14ac:dyDescent="0.45">
      <c r="A94" s="28">
        <v>93</v>
      </c>
      <c r="B94" s="28">
        <v>27.7970224033145</v>
      </c>
    </row>
    <row r="95" spans="1:2" x14ac:dyDescent="0.45">
      <c r="A95" s="28">
        <v>94</v>
      </c>
      <c r="B95" s="28">
        <v>28.294729180256802</v>
      </c>
    </row>
    <row r="96" spans="1:2" x14ac:dyDescent="0.45">
      <c r="A96" s="28">
        <v>95</v>
      </c>
      <c r="B96" s="28">
        <v>27.7414042979266</v>
      </c>
    </row>
    <row r="97" spans="1:5" x14ac:dyDescent="0.45">
      <c r="A97" s="28">
        <v>96</v>
      </c>
      <c r="B97" s="28">
        <v>29.764057638886499</v>
      </c>
    </row>
    <row r="98" spans="1:5" x14ac:dyDescent="0.45">
      <c r="A98" s="28">
        <v>97</v>
      </c>
      <c r="B98" s="28">
        <v>29.2528753406847</v>
      </c>
    </row>
    <row r="99" spans="1:5" x14ac:dyDescent="0.45">
      <c r="A99" s="28">
        <v>98</v>
      </c>
      <c r="B99" s="28">
        <v>28.288376511250799</v>
      </c>
    </row>
    <row r="100" spans="1:5" x14ac:dyDescent="0.45">
      <c r="A100" s="28">
        <v>99</v>
      </c>
      <c r="B100" s="28">
        <v>28.1922546017882</v>
      </c>
    </row>
    <row r="101" spans="1:5" x14ac:dyDescent="0.45">
      <c r="A101" s="28">
        <v>100</v>
      </c>
      <c r="B101" s="28">
        <v>30.843713515840602</v>
      </c>
      <c r="C101" s="28">
        <v>30.843713515840602</v>
      </c>
      <c r="D101" s="29">
        <v>30.843713515840602</v>
      </c>
      <c r="E101" s="29">
        <v>30.843713515840602</v>
      </c>
    </row>
    <row r="102" spans="1:5" x14ac:dyDescent="0.45">
      <c r="A102" s="28">
        <v>101</v>
      </c>
      <c r="C102" s="28">
        <f>_xlfn.FORECAST.ETS(A102,$B$2:$B$101,$A$2:$A$101,1,1)</f>
        <v>30.19434947973625</v>
      </c>
      <c r="D102" s="29">
        <f>C102-_xlfn.FORECAST.ETS.CONFINT(A102,$B$2:$B$101,$A$2:$A$101,0.95,1,1)</f>
        <v>27.469182217701224</v>
      </c>
      <c r="E102" s="29">
        <f>C102+_xlfn.FORECAST.ETS.CONFINT(A102,$B$2:$B$101,$A$2:$A$101,0.95,1,1)</f>
        <v>32.919516741771275</v>
      </c>
    </row>
    <row r="103" spans="1:5" x14ac:dyDescent="0.45">
      <c r="A103" s="28">
        <v>102</v>
      </c>
      <c r="C103" s="28">
        <f>_xlfn.FORECAST.ETS(A103,$B$2:$B$101,$A$2:$A$101,1,1)</f>
        <v>29.911852982047705</v>
      </c>
      <c r="D103" s="29">
        <f>C103-_xlfn.FORECAST.ETS.CONFINT(A103,$B$2:$B$101,$A$2:$A$101,0.95,1,1)</f>
        <v>27.186673456787592</v>
      </c>
      <c r="E103" s="29">
        <f>C103+_xlfn.FORECAST.ETS.CONFINT(A103,$B$2:$B$101,$A$2:$A$101,0.95,1,1)</f>
        <v>32.637032507307822</v>
      </c>
    </row>
    <row r="104" spans="1:5" x14ac:dyDescent="0.45">
      <c r="A104" s="28">
        <v>103</v>
      </c>
      <c r="C104" s="28">
        <f>_xlfn.FORECAST.ETS(A104,$B$2:$B$101,$A$2:$A$101,1,1)</f>
        <v>29.351335912419152</v>
      </c>
      <c r="D104" s="29">
        <f>C104-_xlfn.FORECAST.ETS.CONFINT(A104,$B$2:$B$101,$A$2:$A$101,0.95,1,1)</f>
        <v>26.626134586006252</v>
      </c>
      <c r="E104" s="29">
        <f>C104+_xlfn.FORECAST.ETS.CONFINT(A104,$B$2:$B$101,$A$2:$A$101,0.95,1,1)</f>
        <v>32.076537238832053</v>
      </c>
    </row>
    <row r="105" spans="1:5" x14ac:dyDescent="0.45">
      <c r="A105" s="28">
        <v>104</v>
      </c>
      <c r="C105" s="28">
        <f>_xlfn.FORECAST.ETS(A105,$B$2:$B$101,$A$2:$A$101,1,1)</f>
        <v>30.328457749903869</v>
      </c>
      <c r="D105" s="29">
        <f>C105-_xlfn.FORECAST.ETS.CONFINT(A105,$B$2:$B$101,$A$2:$A$101,0.95,1,1)</f>
        <v>27.603222359538883</v>
      </c>
      <c r="E105" s="29">
        <f>C105+_xlfn.FORECAST.ETS.CONFINT(A105,$B$2:$B$101,$A$2:$A$101,0.95,1,1)</f>
        <v>33.053693140268855</v>
      </c>
    </row>
    <row r="106" spans="1:5" x14ac:dyDescent="0.45">
      <c r="A106" s="28">
        <v>105</v>
      </c>
      <c r="C106" s="28">
        <f>_xlfn.FORECAST.ETS(A106,$B$2:$B$101,$A$2:$A$101,1,1)</f>
        <v>30.163869459463736</v>
      </c>
      <c r="D106" s="29">
        <f>C106-_xlfn.FORECAST.ETS.CONFINT(A106,$B$2:$B$101,$A$2:$A$101,0.95,1,1)</f>
        <v>27.438585017755749</v>
      </c>
      <c r="E106" s="29">
        <f>C106+_xlfn.FORECAST.ETS.CONFINT(A106,$B$2:$B$101,$A$2:$A$101,0.95,1,1)</f>
        <v>32.889153901171724</v>
      </c>
    </row>
    <row r="107" spans="1:5" x14ac:dyDescent="0.45">
      <c r="A107" s="28">
        <v>106</v>
      </c>
      <c r="C107" s="28">
        <f>_xlfn.FORECAST.ETS(A107,$B$2:$B$101,$A$2:$A$101,1,1)</f>
        <v>30.248427619146714</v>
      </c>
      <c r="D107" s="29">
        <f>C107-_xlfn.FORECAST.ETS.CONFINT(A107,$B$2:$B$101,$A$2:$A$101,0.95,1,1)</f>
        <v>27.523076414529353</v>
      </c>
      <c r="E107" s="29">
        <f>C107+_xlfn.FORECAST.ETS.CONFINT(A107,$B$2:$B$101,$A$2:$A$101,0.95,1,1)</f>
        <v>32.973778823764079</v>
      </c>
    </row>
    <row r="108" spans="1:5" x14ac:dyDescent="0.45">
      <c r="A108" s="28">
        <v>107</v>
      </c>
      <c r="C108" s="28">
        <f>_xlfn.FORECAST.ETS(A108,$B$2:$B$101,$A$2:$A$101,1,1)</f>
        <v>29.445626792320411</v>
      </c>
      <c r="D108" s="29">
        <f>C108-_xlfn.FORECAST.ETS.CONFINT(A108,$B$2:$B$101,$A$2:$A$101,0.95,1,1)</f>
        <v>26.720188389631389</v>
      </c>
      <c r="E108" s="29">
        <f>C108+_xlfn.FORECAST.ETS.CONFINT(A108,$B$2:$B$101,$A$2:$A$101,0.95,1,1)</f>
        <v>32.171065195009433</v>
      </c>
    </row>
    <row r="109" spans="1:5" x14ac:dyDescent="0.45">
      <c r="A109" s="28">
        <v>108</v>
      </c>
      <c r="C109" s="28">
        <f>_xlfn.FORECAST.ETS(A109,$B$2:$B$101,$A$2:$A$101,1,1)</f>
        <v>29.70237645319823</v>
      </c>
      <c r="D109" s="29">
        <f>C109-_xlfn.FORECAST.ETS.CONFINT(A109,$B$2:$B$101,$A$2:$A$101,0.95,1,1)</f>
        <v>26.976827694449419</v>
      </c>
      <c r="E109" s="29">
        <f>C109+_xlfn.FORECAST.ETS.CONFINT(A109,$B$2:$B$101,$A$2:$A$101,0.95,1,1)</f>
        <v>32.427925211947041</v>
      </c>
    </row>
    <row r="110" spans="1:5" x14ac:dyDescent="0.45">
      <c r="A110" s="28">
        <v>109</v>
      </c>
      <c r="C110" s="28">
        <f>_xlfn.FORECAST.ETS(A110,$B$2:$B$101,$A$2:$A$101,1,1)</f>
        <v>28.401162304220748</v>
      </c>
      <c r="D110" s="29">
        <f>C110-_xlfn.FORECAST.ETS.CONFINT(A110,$B$2:$B$101,$A$2:$A$101,0.95,1,1)</f>
        <v>25.675477309585858</v>
      </c>
      <c r="E110" s="29">
        <f>C110+_xlfn.FORECAST.ETS.CONFINT(A110,$B$2:$B$101,$A$2:$A$101,0.95,1,1)</f>
        <v>31.126847298855637</v>
      </c>
    </row>
    <row r="111" spans="1:5" x14ac:dyDescent="0.45">
      <c r="A111" s="28">
        <v>110</v>
      </c>
      <c r="C111" s="28">
        <f>_xlfn.FORECAST.ETS(A111,$B$2:$B$101,$A$2:$A$101,1,1)</f>
        <v>29.266781415061473</v>
      </c>
      <c r="D111" s="29">
        <f>C111-_xlfn.FORECAST.ETS.CONFINT(A111,$B$2:$B$101,$A$2:$A$101,0.95,1,1)</f>
        <v>26.540931584108357</v>
      </c>
      <c r="E111" s="29">
        <f>C111+_xlfn.FORECAST.ETS.CONFINT(A111,$B$2:$B$101,$A$2:$A$101,0.95,1,1)</f>
        <v>31.992631246014589</v>
      </c>
    </row>
    <row r="112" spans="1:5" x14ac:dyDescent="0.45">
      <c r="A112" s="28">
        <v>111</v>
      </c>
      <c r="C112" s="28">
        <f>_xlfn.FORECAST.ETS(A112,$B$2:$B$101,$A$2:$A$101,1,1)</f>
        <v>28.856808050556246</v>
      </c>
      <c r="D112" s="29">
        <f>C112-_xlfn.FORECAST.ETS.CONFINT(A112,$B$2:$B$101,$A$2:$A$101,0.95,1,1)</f>
        <v>26.130762063750741</v>
      </c>
      <c r="E112" s="29">
        <f>C112+_xlfn.FORECAST.ETS.CONFINT(A112,$B$2:$B$101,$A$2:$A$101,0.95,1,1)</f>
        <v>31.582854037361752</v>
      </c>
    </row>
    <row r="113" spans="1:5" x14ac:dyDescent="0.45">
      <c r="A113" s="28">
        <v>112</v>
      </c>
      <c r="C113" s="28">
        <f>_xlfn.FORECAST.ETS(A113,$B$2:$B$101,$A$2:$A$101,1,1)</f>
        <v>28.920592452934883</v>
      </c>
      <c r="D113" s="29">
        <f>C113-_xlfn.FORECAST.ETS.CONFINT(A113,$B$2:$B$101,$A$2:$A$101,0.95,1,1)</f>
        <v>26.194316273443008</v>
      </c>
      <c r="E113" s="29">
        <f>C113+_xlfn.FORECAST.ETS.CONFINT(A113,$B$2:$B$101,$A$2:$A$101,0.95,1,1)</f>
        <v>31.646868632426759</v>
      </c>
    </row>
    <row r="114" spans="1:5" x14ac:dyDescent="0.45">
      <c r="A114" s="28">
        <v>113</v>
      </c>
      <c r="C114" s="28">
        <f>_xlfn.FORECAST.ETS(A114,$B$2:$B$101,$A$2:$A$101,1,1)</f>
        <v>29.876482914082487</v>
      </c>
      <c r="D114" s="29">
        <f>C114-_xlfn.FORECAST.ETS.CONFINT(A114,$B$2:$B$101,$A$2:$A$101,0.95,1,1)</f>
        <v>27.149939789897651</v>
      </c>
      <c r="E114" s="29">
        <f>C114+_xlfn.FORECAST.ETS.CONFINT(A114,$B$2:$B$101,$A$2:$A$101,0.95,1,1)</f>
        <v>32.603026038267323</v>
      </c>
    </row>
    <row r="115" spans="1:5" x14ac:dyDescent="0.45">
      <c r="A115" s="28">
        <v>114</v>
      </c>
      <c r="C115" s="28">
        <f>_xlfn.FORECAST.ETS(A115,$B$2:$B$101,$A$2:$A$101,1,1)</f>
        <v>31.290822768749244</v>
      </c>
      <c r="D115" s="29">
        <f>C115-_xlfn.FORECAST.ETS.CONFINT(A115,$B$2:$B$101,$A$2:$A$101,0.95,1,1)</f>
        <v>28.563973235170984</v>
      </c>
      <c r="E115" s="29">
        <f>C115+_xlfn.FORECAST.ETS.CONFINT(A115,$B$2:$B$101,$A$2:$A$101,0.95,1,1)</f>
        <v>34.017672302327504</v>
      </c>
    </row>
    <row r="116" spans="1:5" x14ac:dyDescent="0.45">
      <c r="A116" s="28">
        <v>115</v>
      </c>
      <c r="C116" s="28">
        <f>_xlfn.FORECAST.ETS(A116,$B$2:$B$101,$A$2:$A$101,1,1)</f>
        <v>31.385305925507019</v>
      </c>
      <c r="D116" s="29">
        <f>C116-_xlfn.FORECAST.ETS.CONFINT(A116,$B$2:$B$101,$A$2:$A$101,0.95,1,1)</f>
        <v>28.631516653786832</v>
      </c>
      <c r="E116" s="29">
        <f>C116+_xlfn.FORECAST.ETS.CONFINT(A116,$B$2:$B$101,$A$2:$A$101,0.95,1,1)</f>
        <v>34.139095197227206</v>
      </c>
    </row>
    <row r="117" spans="1:5" x14ac:dyDescent="0.45">
      <c r="A117" s="28">
        <v>116</v>
      </c>
      <c r="C117" s="28">
        <f>_xlfn.FORECAST.ETS(A117,$B$2:$B$101,$A$2:$A$101,1,1)</f>
        <v>31.102809427818471</v>
      </c>
      <c r="D117" s="29">
        <f>C117-_xlfn.FORECAST.ETS.CONFINT(A117,$B$2:$B$101,$A$2:$A$101,0.95,1,1)</f>
        <v>28.348630489891534</v>
      </c>
      <c r="E117" s="29">
        <f>C117+_xlfn.FORECAST.ETS.CONFINT(A117,$B$2:$B$101,$A$2:$A$101,0.95,1,1)</f>
        <v>33.856988365745408</v>
      </c>
    </row>
    <row r="118" spans="1:5" x14ac:dyDescent="0.45">
      <c r="A118" s="28">
        <v>117</v>
      </c>
      <c r="C118" s="28">
        <f>_xlfn.FORECAST.ETS(A118,$B$2:$B$101,$A$2:$A$101,1,1)</f>
        <v>30.542292358189922</v>
      </c>
      <c r="D118" s="29">
        <f>C118-_xlfn.FORECAST.ETS.CONFINT(A118,$B$2:$B$101,$A$2:$A$101,0.95,1,1)</f>
        <v>27.787676628186784</v>
      </c>
      <c r="E118" s="29">
        <f>C118+_xlfn.FORECAST.ETS.CONFINT(A118,$B$2:$B$101,$A$2:$A$101,0.95,1,1)</f>
        <v>33.296908088193064</v>
      </c>
    </row>
    <row r="119" spans="1:5" x14ac:dyDescent="0.45">
      <c r="A119" s="28">
        <v>118</v>
      </c>
      <c r="C119" s="28">
        <f>_xlfn.FORECAST.ETS(A119,$B$2:$B$101,$A$2:$A$101,1,1)</f>
        <v>31.519414195674639</v>
      </c>
      <c r="D119" s="29">
        <f>C119-_xlfn.FORECAST.ETS.CONFINT(A119,$B$2:$B$101,$A$2:$A$101,0.95,1,1)</f>
        <v>28.764311874581008</v>
      </c>
      <c r="E119" s="29">
        <f>C119+_xlfn.FORECAST.ETS.CONFINT(A119,$B$2:$B$101,$A$2:$A$101,0.95,1,1)</f>
        <v>34.274516516768273</v>
      </c>
    </row>
    <row r="120" spans="1:5" x14ac:dyDescent="0.45">
      <c r="A120" s="28">
        <v>119</v>
      </c>
      <c r="C120" s="28">
        <f>_xlfn.FORECAST.ETS(A120,$B$2:$B$101,$A$2:$A$101,1,1)</f>
        <v>31.354825905234506</v>
      </c>
      <c r="D120" s="29">
        <f>C120-_xlfn.FORECAST.ETS.CONFINT(A120,$B$2:$B$101,$A$2:$A$101,0.95,1,1)</f>
        <v>28.599184525385173</v>
      </c>
      <c r="E120" s="29">
        <f>C120+_xlfn.FORECAST.ETS.CONFINT(A120,$B$2:$B$101,$A$2:$A$101,0.95,1,1)</f>
        <v>34.110467285083843</v>
      </c>
    </row>
    <row r="121" spans="1:5" x14ac:dyDescent="0.45">
      <c r="A121" s="28">
        <v>120</v>
      </c>
      <c r="C121" s="28">
        <f>_xlfn.FORECAST.ETS(A121,$B$2:$B$101,$A$2:$A$101,1,1)</f>
        <v>31.43938406491748</v>
      </c>
      <c r="D121" s="29">
        <f>C121-_xlfn.FORECAST.ETS.CONFINT(A121,$B$2:$B$101,$A$2:$A$101,0.95,1,1)</f>
        <v>28.683148494981335</v>
      </c>
      <c r="E121" s="29">
        <f>C121+_xlfn.FORECAST.ETS.CONFINT(A121,$B$2:$B$101,$A$2:$A$101,0.95,1,1)</f>
        <v>34.195619634853621</v>
      </c>
    </row>
    <row r="122" spans="1:5" x14ac:dyDescent="0.45">
      <c r="A122" s="28">
        <v>121</v>
      </c>
      <c r="C122" s="28">
        <f>_xlfn.FORECAST.ETS(A122,$B$2:$B$101,$A$2:$A$101,1,1)</f>
        <v>30.63658323809118</v>
      </c>
      <c r="D122" s="29">
        <f>C122-_xlfn.FORECAST.ETS.CONFINT(A122,$B$2:$B$101,$A$2:$A$101,0.95,1,1)</f>
        <v>27.87969568857115</v>
      </c>
      <c r="E122" s="29">
        <f>C122+_xlfn.FORECAST.ETS.CONFINT(A122,$B$2:$B$101,$A$2:$A$101,0.95,1,1)</f>
        <v>33.393470787611207</v>
      </c>
    </row>
    <row r="123" spans="1:5" x14ac:dyDescent="0.45">
      <c r="A123" s="28">
        <v>122</v>
      </c>
      <c r="C123" s="28">
        <f>_xlfn.FORECAST.ETS(A123,$B$2:$B$101,$A$2:$A$101,1,1)</f>
        <v>30.893332898969</v>
      </c>
      <c r="D123" s="29">
        <f>C123-_xlfn.FORECAST.ETS.CONFINT(A123,$B$2:$B$101,$A$2:$A$101,0.95,1,1)</f>
        <v>28.135732928240255</v>
      </c>
      <c r="E123" s="29">
        <f>C123+_xlfn.FORECAST.ETS.CONFINT(A123,$B$2:$B$101,$A$2:$A$101,0.95,1,1)</f>
        <v>33.650932869697741</v>
      </c>
    </row>
    <row r="124" spans="1:5" x14ac:dyDescent="0.45">
      <c r="A124" s="28">
        <v>123</v>
      </c>
      <c r="C124" s="28">
        <f>_xlfn.FORECAST.ETS(A124,$B$2:$B$101,$A$2:$A$101,1,1)</f>
        <v>29.592118749991517</v>
      </c>
      <c r="D124" s="29">
        <f>C124-_xlfn.FORECAST.ETS.CONFINT(A124,$B$2:$B$101,$A$2:$A$101,0.95,1,1)</f>
        <v>26.833743270900925</v>
      </c>
      <c r="E124" s="29">
        <f>C124+_xlfn.FORECAST.ETS.CONFINT(A124,$B$2:$B$101,$A$2:$A$101,0.95,1,1)</f>
        <v>32.350494229082109</v>
      </c>
    </row>
    <row r="125" spans="1:5" x14ac:dyDescent="0.45">
      <c r="A125" s="28">
        <v>124</v>
      </c>
      <c r="C125" s="28">
        <f>_xlfn.FORECAST.ETS(A125,$B$2:$B$101,$A$2:$A$101,1,1)</f>
        <v>30.457737860832243</v>
      </c>
      <c r="D125" s="29">
        <f>C125-_xlfn.FORECAST.ETS.CONFINT(A125,$B$2:$B$101,$A$2:$A$101,0.95,1,1)</f>
        <v>27.698521147881436</v>
      </c>
      <c r="E125" s="29">
        <f>C125+_xlfn.FORECAST.ETS.CONFINT(A125,$B$2:$B$101,$A$2:$A$101,0.95,1,1)</f>
        <v>33.216954573783049</v>
      </c>
    </row>
    <row r="126" spans="1:5" x14ac:dyDescent="0.45">
      <c r="A126" s="28">
        <v>125</v>
      </c>
      <c r="C126" s="28">
        <f>_xlfn.FORECAST.ETS(A126,$B$2:$B$101,$A$2:$A$101,1,1)</f>
        <v>30.047764496327016</v>
      </c>
      <c r="D126" s="29">
        <f>C126-_xlfn.FORECAST.ETS.CONFINT(A126,$B$2:$B$101,$A$2:$A$101,0.95,1,1)</f>
        <v>27.287638193461014</v>
      </c>
      <c r="E126" s="29">
        <f>C126+_xlfn.FORECAST.ETS.CONFINT(A126,$B$2:$B$101,$A$2:$A$101,0.95,1,1)</f>
        <v>32.807890799193018</v>
      </c>
    </row>
    <row r="127" spans="1:5" x14ac:dyDescent="0.45">
      <c r="A127" s="28">
        <v>126</v>
      </c>
      <c r="C127" s="28">
        <f>_xlfn.FORECAST.ETS(A127,$B$2:$B$101,$A$2:$A$101,1,1)</f>
        <v>30.111548898705653</v>
      </c>
      <c r="D127" s="29">
        <f>C127-_xlfn.FORECAST.ETS.CONFINT(A127,$B$2:$B$101,$A$2:$A$101,0.95,1,1)</f>
        <v>27.35044202772826</v>
      </c>
      <c r="E127" s="29">
        <f>C127+_xlfn.FORECAST.ETS.CONFINT(A127,$B$2:$B$101,$A$2:$A$101,0.95,1,1)</f>
        <v>32.87265576968305</v>
      </c>
    </row>
    <row r="128" spans="1:5" x14ac:dyDescent="0.45">
      <c r="A128" s="28">
        <v>127</v>
      </c>
      <c r="C128" s="28">
        <f>_xlfn.FORECAST.ETS(A128,$B$2:$B$101,$A$2:$A$101,1,1)</f>
        <v>31.067439359853257</v>
      </c>
      <c r="D128" s="29">
        <f>C128-_xlfn.FORECAST.ETS.CONFINT(A128,$B$2:$B$101,$A$2:$A$101,0.95,1,1)</f>
        <v>28.305278329489941</v>
      </c>
      <c r="E128" s="29">
        <f>C128+_xlfn.FORECAST.ETS.CONFINT(A128,$B$2:$B$101,$A$2:$A$101,0.95,1,1)</f>
        <v>33.829600390216569</v>
      </c>
    </row>
    <row r="129" spans="1:5" x14ac:dyDescent="0.45">
      <c r="A129" s="28">
        <v>128</v>
      </c>
      <c r="C129" s="28">
        <f>_xlfn.FORECAST.ETS(A129,$B$2:$B$101,$A$2:$A$101,1,1)</f>
        <v>32.481779214520017</v>
      </c>
      <c r="D129" s="29">
        <f>C129-_xlfn.FORECAST.ETS.CONFINT(A129,$B$2:$B$101,$A$2:$A$101,0.95,1,1)</f>
        <v>29.718487830148213</v>
      </c>
      <c r="E129" s="29">
        <f>C129+_xlfn.FORECAST.ETS.CONFINT(A129,$B$2:$B$101,$A$2:$A$101,0.95,1,1)</f>
        <v>35.245070598891822</v>
      </c>
    </row>
    <row r="130" spans="1:5" x14ac:dyDescent="0.45">
      <c r="A130" s="28">
        <v>129</v>
      </c>
      <c r="C130" s="28">
        <f>_xlfn.FORECAST.ETS(A130,$B$2:$B$101,$A$2:$A$101,1,1)</f>
        <v>32.576262371277785</v>
      </c>
      <c r="D130" s="29">
        <f>C130-_xlfn.FORECAST.ETS.CONFINT(A130,$B$2:$B$101,$A$2:$A$101,0.95,1,1)</f>
        <v>29.780872985717302</v>
      </c>
      <c r="E130" s="29">
        <f>C130+_xlfn.FORECAST.ETS.CONFINT(A130,$B$2:$B$101,$A$2:$A$101,0.95,1,1)</f>
        <v>35.371651756838268</v>
      </c>
    </row>
    <row r="131" spans="1:5" x14ac:dyDescent="0.45">
      <c r="A131" s="28">
        <v>130</v>
      </c>
      <c r="C131" s="28">
        <f>_xlfn.FORECAST.ETS(A131,$B$2:$B$101,$A$2:$A$101,1,1)</f>
        <v>32.293765873589244</v>
      </c>
      <c r="D131" s="29">
        <f>C131-_xlfn.FORECAST.ETS.CONFINT(A131,$B$2:$B$101,$A$2:$A$101,0.95,1,1)</f>
        <v>29.49710023061677</v>
      </c>
      <c r="E131" s="29">
        <f>C131+_xlfn.FORECAST.ETS.CONFINT(A131,$B$2:$B$101,$A$2:$A$101,0.95,1,1)</f>
        <v>35.090431516561715</v>
      </c>
    </row>
    <row r="132" spans="1:5" x14ac:dyDescent="0.45">
      <c r="A132" s="28">
        <v>131</v>
      </c>
      <c r="C132" s="28">
        <f>_xlfn.FORECAST.ETS(A132,$B$2:$B$101,$A$2:$A$101,1,1)</f>
        <v>31.733248803960691</v>
      </c>
      <c r="D132" s="29">
        <f>C132-_xlfn.FORECAST.ETS.CONFINT(A132,$B$2:$B$101,$A$2:$A$101,0.95,1,1)</f>
        <v>28.93522387696893</v>
      </c>
      <c r="E132" s="29">
        <f>C132+_xlfn.FORECAST.ETS.CONFINT(A132,$B$2:$B$101,$A$2:$A$101,0.95,1,1)</f>
        <v>34.531273730952456</v>
      </c>
    </row>
    <row r="133" spans="1:5" x14ac:dyDescent="0.45">
      <c r="A133" s="28">
        <v>132</v>
      </c>
      <c r="C133" s="28">
        <f>_xlfn.FORECAST.ETS(A133,$B$2:$B$101,$A$2:$A$101,1,1)</f>
        <v>32.710370641445408</v>
      </c>
      <c r="D133" s="29">
        <f>C133-_xlfn.FORECAST.ETS.CONFINT(A133,$B$2:$B$101,$A$2:$A$101,0.95,1,1)</f>
        <v>29.91090087192989</v>
      </c>
      <c r="E133" s="29">
        <f>C133+_xlfn.FORECAST.ETS.CONFINT(A133,$B$2:$B$101,$A$2:$A$101,0.95,1,1)</f>
        <v>35.509840410960926</v>
      </c>
    </row>
    <row r="134" spans="1:5" x14ac:dyDescent="0.45">
      <c r="A134" s="28">
        <v>133</v>
      </c>
      <c r="C134" s="28">
        <f>_xlfn.FORECAST.ETS(A134,$B$2:$B$101,$A$2:$A$101,1,1)</f>
        <v>32.545782351005272</v>
      </c>
      <c r="D134" s="29">
        <f>C134-_xlfn.FORECAST.ETS.CONFINT(A134,$B$2:$B$101,$A$2:$A$101,0.95,1,1)</f>
        <v>29.744779661476418</v>
      </c>
      <c r="E134" s="29">
        <f>C134+_xlfn.FORECAST.ETS.CONFINT(A134,$B$2:$B$101,$A$2:$A$101,0.95,1,1)</f>
        <v>35.34678504053413</v>
      </c>
    </row>
    <row r="135" spans="1:5" x14ac:dyDescent="0.45">
      <c r="A135" s="28">
        <v>134</v>
      </c>
      <c r="C135" s="28">
        <f>_xlfn.FORECAST.ETS(A135,$B$2:$B$101,$A$2:$A$101,1,1)</f>
        <v>32.630340510688249</v>
      </c>
      <c r="D135" s="29">
        <f>C135-_xlfn.FORECAST.ETS.CONFINT(A135,$B$2:$B$101,$A$2:$A$101,0.95,1,1)</f>
        <v>29.82771431833039</v>
      </c>
      <c r="E135" s="29">
        <f>C135+_xlfn.FORECAST.ETS.CONFINT(A135,$B$2:$B$101,$A$2:$A$101,0.95,1,1)</f>
        <v>35.432966703046105</v>
      </c>
    </row>
    <row r="136" spans="1:5" x14ac:dyDescent="0.45">
      <c r="A136" s="28">
        <v>135</v>
      </c>
      <c r="C136" s="28">
        <f>_xlfn.FORECAST.ETS(A136,$B$2:$B$101,$A$2:$A$101,1,1)</f>
        <v>31.827539683861954</v>
      </c>
      <c r="D136" s="29">
        <f>C136-_xlfn.FORECAST.ETS.CONFINT(A136,$B$2:$B$101,$A$2:$A$101,0.95,1,1)</f>
        <v>29.023196914953029</v>
      </c>
      <c r="E136" s="29">
        <f>C136+_xlfn.FORECAST.ETS.CONFINT(A136,$B$2:$B$101,$A$2:$A$101,0.95,1,1)</f>
        <v>34.631882452770874</v>
      </c>
    </row>
    <row r="137" spans="1:5" x14ac:dyDescent="0.45">
      <c r="A137" s="28">
        <v>136</v>
      </c>
      <c r="C137" s="28">
        <f>_xlfn.FORECAST.ETS(A137,$B$2:$B$101,$A$2:$A$101,1,1)</f>
        <v>32.084289344739766</v>
      </c>
      <c r="D137" s="29">
        <f>C137-_xlfn.FORECAST.ETS.CONFINT(A137,$B$2:$B$101,$A$2:$A$101,0.95,1,1)</f>
        <v>29.278134449844355</v>
      </c>
      <c r="E137" s="29">
        <f>C137+_xlfn.FORECAST.ETS.CONFINT(A137,$B$2:$B$101,$A$2:$A$101,0.95,1,1)</f>
        <v>34.89044423963518</v>
      </c>
    </row>
    <row r="138" spans="1:5" x14ac:dyDescent="0.45">
      <c r="A138" s="28">
        <v>137</v>
      </c>
      <c r="C138" s="28">
        <f>_xlfn.FORECAST.ETS(A138,$B$2:$B$101,$A$2:$A$101,1,1)</f>
        <v>30.783075195762283</v>
      </c>
      <c r="D138" s="29">
        <f>C138-_xlfn.FORECAST.ETS.CONFINT(A138,$B$2:$B$101,$A$2:$A$101,0.95,1,1)</f>
        <v>27.975010165709623</v>
      </c>
      <c r="E138" s="29">
        <f>C138+_xlfn.FORECAST.ETS.CONFINT(A138,$B$2:$B$101,$A$2:$A$101,0.95,1,1)</f>
        <v>33.591140225814939</v>
      </c>
    </row>
    <row r="139" spans="1:5" x14ac:dyDescent="0.45">
      <c r="A139" s="28">
        <v>138</v>
      </c>
      <c r="C139" s="28">
        <f>_xlfn.FORECAST.ETS(A139,$B$2:$B$101,$A$2:$A$101,1,1)</f>
        <v>31.648694306603009</v>
      </c>
      <c r="D139" s="29">
        <f>C139-_xlfn.FORECAST.ETS.CONFINT(A139,$B$2:$B$101,$A$2:$A$101,0.95,1,1)</f>
        <v>28.838618689260574</v>
      </c>
      <c r="E139" s="29">
        <f>C139+_xlfn.FORECAST.ETS.CONFINT(A139,$B$2:$B$101,$A$2:$A$101,0.95,1,1)</f>
        <v>34.458769923945447</v>
      </c>
    </row>
    <row r="140" spans="1:5" x14ac:dyDescent="0.45">
      <c r="A140" s="28">
        <v>139</v>
      </c>
      <c r="C140" s="28">
        <f>_xlfn.FORECAST.ETS(A140,$B$2:$B$101,$A$2:$A$101,1,1)</f>
        <v>31.238720942097785</v>
      </c>
      <c r="D140" s="29">
        <f>C140-_xlfn.FORECAST.ETS.CONFINT(A140,$B$2:$B$101,$A$2:$A$101,0.95,1,1)</f>
        <v>28.426531859949826</v>
      </c>
      <c r="E140" s="29">
        <f>C140+_xlfn.FORECAST.ETS.CONFINT(A140,$B$2:$B$101,$A$2:$A$101,0.95,1,1)</f>
        <v>34.050910024245745</v>
      </c>
    </row>
    <row r="141" spans="1:5" x14ac:dyDescent="0.45">
      <c r="A141" s="28">
        <v>140</v>
      </c>
      <c r="C141" s="28">
        <f>_xlfn.FORECAST.ETS(A141,$B$2:$B$101,$A$2:$A$101,1,1)</f>
        <v>31.302505344476423</v>
      </c>
      <c r="D141" s="29">
        <f>C141-_xlfn.FORECAST.ETS.CONFINT(A141,$B$2:$B$101,$A$2:$A$101,0.95,1,1)</f>
        <v>28.488097513015784</v>
      </c>
      <c r="E141" s="29">
        <f>C141+_xlfn.FORECAST.ETS.CONFINT(A141,$B$2:$B$101,$A$2:$A$101,0.95,1,1)</f>
        <v>34.116913175937064</v>
      </c>
    </row>
    <row r="142" spans="1:5" x14ac:dyDescent="0.45">
      <c r="A142" s="28">
        <v>141</v>
      </c>
      <c r="C142" s="28">
        <f>_xlfn.FORECAST.ETS(A142,$B$2:$B$101,$A$2:$A$101,1,1)</f>
        <v>32.258395805624026</v>
      </c>
      <c r="D142" s="29">
        <f>C142-_xlfn.FORECAST.ETS.CONFINT(A142,$B$2:$B$101,$A$2:$A$101,0.95,1,1)</f>
        <v>29.441661552564273</v>
      </c>
      <c r="E142" s="29">
        <f>C142+_xlfn.FORECAST.ETS.CONFINT(A142,$B$2:$B$101,$A$2:$A$101,0.95,1,1)</f>
        <v>35.075130058683776</v>
      </c>
    </row>
    <row r="143" spans="1:5" x14ac:dyDescent="0.45">
      <c r="A143" s="28">
        <v>142</v>
      </c>
      <c r="C143" s="28">
        <f>_xlfn.FORECAST.ETS(A143,$B$2:$B$101,$A$2:$A$101,1,1)</f>
        <v>33.672735660290783</v>
      </c>
      <c r="D143" s="29">
        <f>C143-_xlfn.FORECAST.ETS.CONFINT(A143,$B$2:$B$101,$A$2:$A$101,0.95,1,1)</f>
        <v>30.853564945604514</v>
      </c>
      <c r="E143" s="29">
        <f>C143+_xlfn.FORECAST.ETS.CONFINT(A143,$B$2:$B$101,$A$2:$A$101,0.95,1,1)</f>
        <v>36.491906374977056</v>
      </c>
    </row>
    <row r="144" spans="1:5" x14ac:dyDescent="0.45">
      <c r="A144" s="28">
        <v>143</v>
      </c>
      <c r="C144" s="28">
        <f>_xlfn.FORECAST.ETS(A144,$B$2:$B$101,$A$2:$A$101,1,1)</f>
        <v>33.767218817048558</v>
      </c>
      <c r="D144" s="29">
        <f>C144-_xlfn.FORECAST.ETS.CONFINT(A144,$B$2:$B$101,$A$2:$A$101,0.95,1,1)</f>
        <v>30.910676706287614</v>
      </c>
      <c r="E144" s="29">
        <f>C144+_xlfn.FORECAST.ETS.CONFINT(A144,$B$2:$B$101,$A$2:$A$101,0.95,1,1)</f>
        <v>36.623760927809499</v>
      </c>
    </row>
    <row r="145" spans="1:5" x14ac:dyDescent="0.45">
      <c r="A145" s="28">
        <v>144</v>
      </c>
      <c r="C145" s="28">
        <f>_xlfn.FORECAST.ETS(A145,$B$2:$B$101,$A$2:$A$101,1,1)</f>
        <v>33.484722319360017</v>
      </c>
      <c r="D145" s="29">
        <f>C145-_xlfn.FORECAST.ETS.CONFINT(A145,$B$2:$B$101,$A$2:$A$101,0.95,1,1)</f>
        <v>30.625549087955896</v>
      </c>
      <c r="E145" s="29">
        <f>C145+_xlfn.FORECAST.ETS.CONFINT(A145,$B$2:$B$101,$A$2:$A$101,0.95,1,1)</f>
        <v>36.343895550764138</v>
      </c>
    </row>
    <row r="146" spans="1:5" x14ac:dyDescent="0.45">
      <c r="A146" s="28">
        <v>145</v>
      </c>
      <c r="C146" s="28">
        <f>_xlfn.FORECAST.ETS(A146,$B$2:$B$101,$A$2:$A$101,1,1)</f>
        <v>32.924205249731457</v>
      </c>
      <c r="D146" s="29">
        <f>C146-_xlfn.FORECAST.ETS.CONFINT(A146,$B$2:$B$101,$A$2:$A$101,0.95,1,1)</f>
        <v>30.06228524409952</v>
      </c>
      <c r="E146" s="29">
        <f>C146+_xlfn.FORECAST.ETS.CONFINT(A146,$B$2:$B$101,$A$2:$A$101,0.95,1,1)</f>
        <v>35.786125255363395</v>
      </c>
    </row>
    <row r="147" spans="1:5" x14ac:dyDescent="0.45">
      <c r="A147" s="28">
        <v>146</v>
      </c>
      <c r="C147" s="28">
        <f>_xlfn.FORECAST.ETS(A147,$B$2:$B$101,$A$2:$A$101,1,1)</f>
        <v>33.901327087216174</v>
      </c>
      <c r="D147" s="29">
        <f>C147-_xlfn.FORECAST.ETS.CONFINT(A147,$B$2:$B$101,$A$2:$A$101,0.95,1,1)</f>
        <v>31.036542394084922</v>
      </c>
      <c r="E147" s="29">
        <f>C147+_xlfn.FORECAST.ETS.CONFINT(A147,$B$2:$B$101,$A$2:$A$101,0.95,1,1)</f>
        <v>36.766111780347423</v>
      </c>
    </row>
    <row r="148" spans="1:5" x14ac:dyDescent="0.45">
      <c r="A148" s="28">
        <v>147</v>
      </c>
      <c r="C148" s="28">
        <f>_xlfn.FORECAST.ETS(A148,$B$2:$B$101,$A$2:$A$101,1,1)</f>
        <v>33.736738796776038</v>
      </c>
      <c r="D148" s="29">
        <f>C148-_xlfn.FORECAST.ETS.CONFINT(A148,$B$2:$B$101,$A$2:$A$101,0.95,1,1)</f>
        <v>30.868969266576741</v>
      </c>
      <c r="E148" s="29">
        <f>C148+_xlfn.FORECAST.ETS.CONFINT(A148,$B$2:$B$101,$A$2:$A$101,0.95,1,1)</f>
        <v>36.604508326975335</v>
      </c>
    </row>
    <row r="149" spans="1:5" x14ac:dyDescent="0.45">
      <c r="A149" s="28">
        <v>148</v>
      </c>
      <c r="C149" s="28">
        <f>_xlfn.FORECAST.ETS(A149,$B$2:$B$101,$A$2:$A$101,1,1)</f>
        <v>33.821296956459022</v>
      </c>
      <c r="D149" s="29">
        <f>C149-_xlfn.FORECAST.ETS.CONFINT(A149,$B$2:$B$101,$A$2:$A$101,0.95,1,1)</f>
        <v>30.95042022752574</v>
      </c>
      <c r="E149" s="29">
        <f>C149+_xlfn.FORECAST.ETS.CONFINT(A149,$B$2:$B$101,$A$2:$A$101,0.95,1,1)</f>
        <v>36.692173685392305</v>
      </c>
    </row>
    <row r="150" spans="1:5" x14ac:dyDescent="0.45">
      <c r="A150" s="28">
        <v>149</v>
      </c>
      <c r="C150" s="28">
        <f>_xlfn.FORECAST.ETS(A150,$B$2:$B$101,$A$2:$A$101,1,1)</f>
        <v>33.018496129632723</v>
      </c>
      <c r="D150" s="29">
        <f>C150-_xlfn.FORECAST.ETS.CONFINT(A150,$B$2:$B$101,$A$2:$A$101,0.95,1,1)</f>
        <v>30.144387653209847</v>
      </c>
      <c r="E150" s="29">
        <f>C150+_xlfn.FORECAST.ETS.CONFINT(A150,$B$2:$B$101,$A$2:$A$101,0.95,1,1)</f>
        <v>35.892604606055599</v>
      </c>
    </row>
    <row r="151" spans="1:5" x14ac:dyDescent="0.45">
      <c r="A151" s="28">
        <v>150</v>
      </c>
      <c r="C151" s="28">
        <f>_xlfn.FORECAST.ETS(A151,$B$2:$B$101,$A$2:$A$101,1,1)</f>
        <v>33.275245790510539</v>
      </c>
      <c r="D151" s="29">
        <f>C151-_xlfn.FORECAST.ETS.CONFINT(A151,$B$2:$B$101,$A$2:$A$101,0.95,1,1)</f>
        <v>30.397778856563562</v>
      </c>
      <c r="E151" s="29">
        <f>C151+_xlfn.FORECAST.ETS.CONFINT(A151,$B$2:$B$101,$A$2:$A$101,0.95,1,1)</f>
        <v>36.152712724457515</v>
      </c>
    </row>
    <row r="152" spans="1:5" x14ac:dyDescent="0.45">
      <c r="A152" s="28">
        <v>151</v>
      </c>
      <c r="C152" s="28">
        <f>_xlfn.FORECAST.ETS(A152,$B$2:$B$101,$A$2:$A$101,1,1)</f>
        <v>31.974031641533056</v>
      </c>
      <c r="D152" s="29">
        <f>C152-_xlfn.FORECAST.ETS.CONFINT(A152,$B$2:$B$101,$A$2:$A$101,0.95,1,1)</f>
        <v>29.093077405356954</v>
      </c>
      <c r="E152" s="29">
        <f>C152+_xlfn.FORECAST.ETS.CONFINT(A152,$B$2:$B$101,$A$2:$A$101,0.95,1,1)</f>
        <v>34.854985877709154</v>
      </c>
    </row>
    <row r="153" spans="1:5" x14ac:dyDescent="0.45">
      <c r="A153" s="28">
        <v>152</v>
      </c>
      <c r="C153" s="28">
        <f>_xlfn.FORECAST.ETS(A153,$B$2:$B$101,$A$2:$A$101,1,1)</f>
        <v>32.839650752373778</v>
      </c>
      <c r="D153" s="29">
        <f>C153-_xlfn.FORECAST.ETS.CONFINT(A153,$B$2:$B$101,$A$2:$A$101,0.95,1,1)</f>
        <v>29.955078261991979</v>
      </c>
      <c r="E153" s="29">
        <f>C153+_xlfn.FORECAST.ETS.CONFINT(A153,$B$2:$B$101,$A$2:$A$101,0.95,1,1)</f>
        <v>35.724223242755578</v>
      </c>
    </row>
    <row r="154" spans="1:5" x14ac:dyDescent="0.45">
      <c r="A154" s="28">
        <v>153</v>
      </c>
      <c r="C154" s="28">
        <f>_xlfn.FORECAST.ETS(A154,$B$2:$B$101,$A$2:$A$101,1,1)</f>
        <v>32.429677387868551</v>
      </c>
      <c r="D154" s="29">
        <f>C154-_xlfn.FORECAST.ETS.CONFINT(A154,$B$2:$B$101,$A$2:$A$101,0.95,1,1)</f>
        <v>29.541353612214106</v>
      </c>
      <c r="E154" s="29">
        <f>C154+_xlfn.FORECAST.ETS.CONFINT(A154,$B$2:$B$101,$A$2:$A$101,0.95,1,1)</f>
        <v>35.318001163523</v>
      </c>
    </row>
    <row r="155" spans="1:5" x14ac:dyDescent="0.45">
      <c r="A155" s="28">
        <v>154</v>
      </c>
      <c r="C155" s="28">
        <f>_xlfn.FORECAST.ETS(A155,$B$2:$B$101,$A$2:$A$101,1,1)</f>
        <v>32.493461790247189</v>
      </c>
      <c r="D155" s="29">
        <f>C155-_xlfn.FORECAST.ETS.CONFINT(A155,$B$2:$B$101,$A$2:$A$101,0.95,1,1)</f>
        <v>29.601251648116413</v>
      </c>
      <c r="E155" s="29">
        <f>C155+_xlfn.FORECAST.ETS.CONFINT(A155,$B$2:$B$101,$A$2:$A$101,0.95,1,1)</f>
        <v>35.38567193237796</v>
      </c>
    </row>
    <row r="156" spans="1:5" x14ac:dyDescent="0.45">
      <c r="A156" s="28">
        <v>155</v>
      </c>
      <c r="C156" s="28">
        <f>_xlfn.FORECAST.ETS(A156,$B$2:$B$101,$A$2:$A$101,1,1)</f>
        <v>33.449352251394792</v>
      </c>
      <c r="D156" s="29">
        <f>C156-_xlfn.FORECAST.ETS.CONFINT(A156,$B$2:$B$101,$A$2:$A$101,0.95,1,1)</f>
        <v>30.553118641162229</v>
      </c>
      <c r="E156" s="29">
        <f>C156+_xlfn.FORECAST.ETS.CONFINT(A156,$B$2:$B$101,$A$2:$A$101,0.95,1,1)</f>
        <v>36.345585861627356</v>
      </c>
    </row>
    <row r="157" spans="1:5" x14ac:dyDescent="0.45">
      <c r="A157" s="28">
        <v>156</v>
      </c>
      <c r="C157" s="28">
        <f>_xlfn.FORECAST.ETS(A157,$B$2:$B$101,$A$2:$A$101,1,1)</f>
        <v>34.863692106061549</v>
      </c>
      <c r="D157" s="29">
        <f>C157-_xlfn.FORECAST.ETS.CONFINT(A157,$B$2:$B$101,$A$2:$A$101,0.95,1,1)</f>
        <v>31.963295936143748</v>
      </c>
      <c r="E157" s="29">
        <f>C157+_xlfn.FORECAST.ETS.CONFINT(A157,$B$2:$B$101,$A$2:$A$101,0.95,1,1)</f>
        <v>37.764088275979354</v>
      </c>
    </row>
    <row r="158" spans="1:5" x14ac:dyDescent="0.45">
      <c r="A158" s="28">
        <v>157</v>
      </c>
      <c r="C158" s="28">
        <f>_xlfn.FORECAST.ETS(A158,$B$2:$B$101,$A$2:$A$101,1,1)</f>
        <v>34.958175262819324</v>
      </c>
      <c r="D158" s="29">
        <f>C158-_xlfn.FORECAST.ETS.CONFINT(A158,$B$2:$B$101,$A$2:$A$101,0.95,1,1)</f>
        <v>32.01521667886432</v>
      </c>
      <c r="E158" s="29">
        <f>C158+_xlfn.FORECAST.ETS.CONFINT(A158,$B$2:$B$101,$A$2:$A$101,0.95,1,1)</f>
        <v>37.901133846774329</v>
      </c>
    </row>
    <row r="159" spans="1:5" x14ac:dyDescent="0.45">
      <c r="A159" s="28">
        <v>158</v>
      </c>
      <c r="C159" s="28">
        <f>_xlfn.FORECAST.ETS(A159,$B$2:$B$101,$A$2:$A$101,1,1)</f>
        <v>34.675678765130783</v>
      </c>
      <c r="D159" s="29">
        <f>C159-_xlfn.FORECAST.ETS.CONFINT(A159,$B$2:$B$101,$A$2:$A$101,0.95,1,1)</f>
        <v>31.728331313471891</v>
      </c>
      <c r="E159" s="29">
        <f>C159+_xlfn.FORECAST.ETS.CONFINT(A159,$B$2:$B$101,$A$2:$A$101,0.95,1,1)</f>
        <v>37.623026216789675</v>
      </c>
    </row>
    <row r="160" spans="1:5" x14ac:dyDescent="0.45">
      <c r="A160" s="28">
        <v>159</v>
      </c>
      <c r="C160" s="28">
        <f>_xlfn.FORECAST.ETS(A160,$B$2:$B$101,$A$2:$A$101,1,1)</f>
        <v>34.115161695502231</v>
      </c>
      <c r="D160" s="29">
        <f>C160-_xlfn.FORECAST.ETS.CONFINT(A160,$B$2:$B$101,$A$2:$A$101,0.95,1,1)</f>
        <v>31.16328220396095</v>
      </c>
      <c r="E160" s="29">
        <f>C160+_xlfn.FORECAST.ETS.CONFINT(A160,$B$2:$B$101,$A$2:$A$101,0.95,1,1)</f>
        <v>37.067041187043515</v>
      </c>
    </row>
    <row r="161" spans="1:5" x14ac:dyDescent="0.45">
      <c r="A161" s="28">
        <v>160</v>
      </c>
      <c r="C161" s="28">
        <f>_xlfn.FORECAST.ETS(A161,$B$2:$B$101,$A$2:$A$101,1,1)</f>
        <v>35.092283532986947</v>
      </c>
      <c r="D161" s="29">
        <f>C161-_xlfn.FORECAST.ETS.CONFINT(A161,$B$2:$B$101,$A$2:$A$101,0.95,1,1)</f>
        <v>32.135726975893341</v>
      </c>
      <c r="E161" s="29">
        <f>C161+_xlfn.FORECAST.ETS.CONFINT(A161,$B$2:$B$101,$A$2:$A$101,0.95,1,1)</f>
        <v>38.048840090080553</v>
      </c>
    </row>
    <row r="162" spans="1:5" x14ac:dyDescent="0.45">
      <c r="A162" s="28">
        <v>161</v>
      </c>
      <c r="C162" s="28">
        <f>_xlfn.FORECAST.ETS(A162,$B$2:$B$101,$A$2:$A$101,1,1)</f>
        <v>34.927695242546811</v>
      </c>
      <c r="D162" s="29">
        <f>C162-_xlfn.FORECAST.ETS.CONFINT(A162,$B$2:$B$101,$A$2:$A$101,0.95,1,1)</f>
        <v>31.966314773575135</v>
      </c>
      <c r="E162" s="29">
        <f>C162+_xlfn.FORECAST.ETS.CONFINT(A162,$B$2:$B$101,$A$2:$A$101,0.95,1,1)</f>
        <v>37.889075711518487</v>
      </c>
    </row>
    <row r="163" spans="1:5" x14ac:dyDescent="0.45">
      <c r="A163" s="28">
        <v>162</v>
      </c>
      <c r="C163" s="28">
        <f>_xlfn.FORECAST.ETS(A163,$B$2:$B$101,$A$2:$A$101,1,1)</f>
        <v>35.012253402229796</v>
      </c>
      <c r="D163" s="29">
        <f>C163-_xlfn.FORECAST.ETS.CONFINT(A163,$B$2:$B$101,$A$2:$A$101,0.95,1,1)</f>
        <v>32.045900387870851</v>
      </c>
      <c r="E163" s="29">
        <f>C163+_xlfn.FORECAST.ETS.CONFINT(A163,$B$2:$B$101,$A$2:$A$101,0.95,1,1)</f>
        <v>37.97860641658874</v>
      </c>
    </row>
    <row r="164" spans="1:5" x14ac:dyDescent="0.45">
      <c r="A164" s="28">
        <v>163</v>
      </c>
      <c r="C164" s="28">
        <f>_xlfn.FORECAST.ETS(A164,$B$2:$B$101,$A$2:$A$101,1,1)</f>
        <v>34.209452575403489</v>
      </c>
      <c r="D164" s="29">
        <f>C164-_xlfn.FORECAST.ETS.CONFINT(A164,$B$2:$B$101,$A$2:$A$101,0.95,1,1)</f>
        <v>31.23797662905379</v>
      </c>
      <c r="E164" s="29">
        <f>C164+_xlfn.FORECAST.ETS.CONFINT(A164,$B$2:$B$101,$A$2:$A$101,0.95,1,1)</f>
        <v>37.180928521753188</v>
      </c>
    </row>
    <row r="165" spans="1:5" x14ac:dyDescent="0.45">
      <c r="A165" s="28">
        <v>164</v>
      </c>
      <c r="C165" s="28">
        <f>_xlfn.FORECAST.ETS(A165,$B$2:$B$101,$A$2:$A$101,1,1)</f>
        <v>34.466202236281305</v>
      </c>
      <c r="D165" s="29">
        <f>C165-_xlfn.FORECAST.ETS.CONFINT(A165,$B$2:$B$101,$A$2:$A$101,0.95,1,1)</f>
        <v>31.489451252927896</v>
      </c>
      <c r="E165" s="29">
        <f>C165+_xlfn.FORECAST.ETS.CONFINT(A165,$B$2:$B$101,$A$2:$A$101,0.95,1,1)</f>
        <v>37.44295321963471</v>
      </c>
    </row>
    <row r="166" spans="1:5" x14ac:dyDescent="0.45">
      <c r="A166" s="28">
        <v>165</v>
      </c>
      <c r="C166" s="28">
        <f>_xlfn.FORECAST.ETS(A166,$B$2:$B$101,$A$2:$A$101,1,1)</f>
        <v>33.164988087303826</v>
      </c>
      <c r="D166" s="29">
        <f>C166-_xlfn.FORECAST.ETS.CONFINT(A166,$B$2:$B$101,$A$2:$A$101,0.95,1,1)</f>
        <v>30.18280827878263</v>
      </c>
      <c r="E166" s="29">
        <f>C166+_xlfn.FORECAST.ETS.CONFINT(A166,$B$2:$B$101,$A$2:$A$101,0.95,1,1)</f>
        <v>36.147167895825021</v>
      </c>
    </row>
    <row r="167" spans="1:5" x14ac:dyDescent="0.45">
      <c r="A167" s="28">
        <v>166</v>
      </c>
      <c r="C167" s="28">
        <f>_xlfn.FORECAST.ETS(A167,$B$2:$B$101,$A$2:$A$101,1,1)</f>
        <v>34.030607198144544</v>
      </c>
      <c r="D167" s="29">
        <f>C167-_xlfn.FORECAST.ETS.CONFINT(A167,$B$2:$B$101,$A$2:$A$101,0.95,1,1)</f>
        <v>31.042843128948959</v>
      </c>
      <c r="E167" s="29">
        <f>C167+_xlfn.FORECAST.ETS.CONFINT(A167,$B$2:$B$101,$A$2:$A$101,0.95,1,1)</f>
        <v>37.018371267340129</v>
      </c>
    </row>
    <row r="168" spans="1:5" x14ac:dyDescent="0.45">
      <c r="A168" s="28">
        <v>167</v>
      </c>
      <c r="C168" s="28">
        <f>_xlfn.FORECAST.ETS(A168,$B$2:$B$101,$A$2:$A$101,1,1)</f>
        <v>33.620633833639324</v>
      </c>
      <c r="D168" s="29">
        <f>C168-_xlfn.FORECAST.ETS.CONFINT(A168,$B$2:$B$101,$A$2:$A$101,0.95,1,1)</f>
        <v>30.627128457254877</v>
      </c>
      <c r="E168" s="29">
        <f>C168+_xlfn.FORECAST.ETS.CONFINT(A168,$B$2:$B$101,$A$2:$A$101,0.95,1,1)</f>
        <v>36.614139210023772</v>
      </c>
    </row>
    <row r="169" spans="1:5" x14ac:dyDescent="0.45">
      <c r="A169" s="28">
        <v>168</v>
      </c>
      <c r="C169" s="28">
        <f>_xlfn.FORECAST.ETS(A169,$B$2:$B$101,$A$2:$A$101,1,1)</f>
        <v>33.684418236017962</v>
      </c>
      <c r="D169" s="29">
        <f>C169-_xlfn.FORECAST.ETS.CONFINT(A169,$B$2:$B$101,$A$2:$A$101,0.95,1,1)</f>
        <v>30.685012931757782</v>
      </c>
      <c r="E169" s="29">
        <f>C169+_xlfn.FORECAST.ETS.CONFINT(A169,$B$2:$B$101,$A$2:$A$101,0.95,1,1)</f>
        <v>36.683823540278141</v>
      </c>
    </row>
    <row r="170" spans="1:5" x14ac:dyDescent="0.45">
      <c r="A170" s="28">
        <v>169</v>
      </c>
      <c r="C170" s="28">
        <f>_xlfn.FORECAST.ETS(A170,$B$2:$B$101,$A$2:$A$101,1,1)</f>
        <v>34.640308697165565</v>
      </c>
      <c r="D170" s="29">
        <f>C170-_xlfn.FORECAST.ETS.CONFINT(A170,$B$2:$B$101,$A$2:$A$101,0.95,1,1)</f>
        <v>31.634843307480665</v>
      </c>
      <c r="E170" s="29">
        <f>C170+_xlfn.FORECAST.ETS.CONFINT(A170,$B$2:$B$101,$A$2:$A$101,0.95,1,1)</f>
        <v>37.645774086850466</v>
      </c>
    </row>
    <row r="171" spans="1:5" x14ac:dyDescent="0.45">
      <c r="A171" s="28">
        <v>170</v>
      </c>
      <c r="C171" s="28">
        <f>_xlfn.FORECAST.ETS(A171,$B$2:$B$101,$A$2:$A$101,1,1)</f>
        <v>36.054648551832322</v>
      </c>
      <c r="D171" s="29">
        <f>C171-_xlfn.FORECAST.ETS.CONFINT(A171,$B$2:$B$101,$A$2:$A$101,0.95,1,1)</f>
        <v>33.042961420069631</v>
      </c>
      <c r="E171" s="29">
        <f>C171+_xlfn.FORECAST.ETS.CONFINT(A171,$B$2:$B$101,$A$2:$A$101,0.95,1,1)</f>
        <v>39.066335683595014</v>
      </c>
    </row>
    <row r="172" spans="1:5" x14ac:dyDescent="0.45">
      <c r="A172" s="28">
        <v>171</v>
      </c>
      <c r="C172" s="28">
        <f>_xlfn.FORECAST.ETS(A172,$B$2:$B$101,$A$2:$A$101,1,1)</f>
        <v>36.14913170859009</v>
      </c>
      <c r="D172" s="29">
        <f>C172-_xlfn.FORECAST.ETS.CONFINT(A172,$B$2:$B$101,$A$2:$A$101,0.95,1,1)</f>
        <v>33.089969104417193</v>
      </c>
      <c r="E172" s="29">
        <f>C172+_xlfn.FORECAST.ETS.CONFINT(A172,$B$2:$B$101,$A$2:$A$101,0.95,1,1)</f>
        <v>39.208294312762987</v>
      </c>
    </row>
    <row r="173" spans="1:5" x14ac:dyDescent="0.45">
      <c r="A173" s="28">
        <v>172</v>
      </c>
      <c r="C173" s="28">
        <f>_xlfn.FORECAST.ETS(A173,$B$2:$B$101,$A$2:$A$101,1,1)</f>
        <v>35.866635210901549</v>
      </c>
      <c r="D173" s="29">
        <f>C173-_xlfn.FORECAST.ETS.CONFINT(A173,$B$2:$B$101,$A$2:$A$101,0.95,1,1)</f>
        <v>32.80101099186497</v>
      </c>
      <c r="E173" s="29">
        <f>C173+_xlfn.FORECAST.ETS.CONFINT(A173,$B$2:$B$101,$A$2:$A$101,0.95,1,1)</f>
        <v>38.932259429938128</v>
      </c>
    </row>
    <row r="174" spans="1:5" x14ac:dyDescent="0.45">
      <c r="A174" s="28">
        <v>173</v>
      </c>
      <c r="C174" s="28">
        <f>_xlfn.FORECAST.ETS(A174,$B$2:$B$101,$A$2:$A$101,1,1)</f>
        <v>35.306118141272997</v>
      </c>
      <c r="D174" s="29">
        <f>C174-_xlfn.FORECAST.ETS.CONFINT(A174,$B$2:$B$101,$A$2:$A$101,0.95,1,1)</f>
        <v>32.233868221947027</v>
      </c>
      <c r="E174" s="29">
        <f>C174+_xlfn.FORECAST.ETS.CONFINT(A174,$B$2:$B$101,$A$2:$A$101,0.95,1,1)</f>
        <v>38.378368060598966</v>
      </c>
    </row>
    <row r="175" spans="1:5" x14ac:dyDescent="0.45">
      <c r="A175" s="28">
        <v>174</v>
      </c>
      <c r="C175" s="28">
        <f>_xlfn.FORECAST.ETS(A175,$B$2:$B$101,$A$2:$A$101,1,1)</f>
        <v>36.283239978757713</v>
      </c>
      <c r="D175" s="29">
        <f>C175-_xlfn.FORECAST.ETS.CONFINT(A175,$B$2:$B$101,$A$2:$A$101,0.95,1,1)</f>
        <v>33.204198921024386</v>
      </c>
      <c r="E175" s="29">
        <f>C175+_xlfn.FORECAST.ETS.CONFINT(A175,$B$2:$B$101,$A$2:$A$101,0.95,1,1)</f>
        <v>39.362281036491041</v>
      </c>
    </row>
    <row r="176" spans="1:5" x14ac:dyDescent="0.45">
      <c r="A176" s="28">
        <v>175</v>
      </c>
      <c r="C176" s="28">
        <f>_xlfn.FORECAST.ETS(A176,$B$2:$B$101,$A$2:$A$101,1,1)</f>
        <v>36.118651688317577</v>
      </c>
      <c r="D176" s="29">
        <f>C176-_xlfn.FORECAST.ETS.CONFINT(A176,$B$2:$B$101,$A$2:$A$101,0.95,1,1)</f>
        <v>33.032652739736385</v>
      </c>
      <c r="E176" s="29">
        <f>C176+_xlfn.FORECAST.ETS.CONFINT(A176,$B$2:$B$101,$A$2:$A$101,0.95,1,1)</f>
        <v>39.204650636898769</v>
      </c>
    </row>
    <row r="177" spans="1:5" x14ac:dyDescent="0.45">
      <c r="A177" s="28">
        <v>176</v>
      </c>
      <c r="C177" s="28">
        <f>_xlfn.FORECAST.ETS(A177,$B$2:$B$101,$A$2:$A$101,1,1)</f>
        <v>36.203209848000562</v>
      </c>
      <c r="D177" s="29">
        <f>C177-_xlfn.FORECAST.ETS.CONFINT(A177,$B$2:$B$101,$A$2:$A$101,0.95,1,1)</f>
        <v>33.110084980462624</v>
      </c>
      <c r="E177" s="29">
        <f>C177+_xlfn.FORECAST.ETS.CONFINT(A177,$B$2:$B$101,$A$2:$A$101,0.95,1,1)</f>
        <v>39.296334715538499</v>
      </c>
    </row>
    <row r="178" spans="1:5" x14ac:dyDescent="0.45">
      <c r="A178" s="28">
        <v>177</v>
      </c>
      <c r="C178" s="28">
        <f>_xlfn.FORECAST.ETS(A178,$B$2:$B$101,$A$2:$A$101,1,1)</f>
        <v>35.400409021174262</v>
      </c>
      <c r="D178" s="29">
        <f>C178-_xlfn.FORECAST.ETS.CONFINT(A178,$B$2:$B$101,$A$2:$A$101,0.95,1,1)</f>
        <v>32.299988969811395</v>
      </c>
      <c r="E178" s="29">
        <f>C178+_xlfn.FORECAST.ETS.CONFINT(A178,$B$2:$B$101,$A$2:$A$101,0.95,1,1)</f>
        <v>38.50082907253713</v>
      </c>
    </row>
    <row r="179" spans="1:5" x14ac:dyDescent="0.45">
      <c r="A179" s="28">
        <v>178</v>
      </c>
      <c r="C179" s="28">
        <f>_xlfn.FORECAST.ETS(A179,$B$2:$B$101,$A$2:$A$101,1,1)</f>
        <v>35.657158682052078</v>
      </c>
      <c r="D179" s="29">
        <f>C179-_xlfn.FORECAST.ETS.CONFINT(A179,$B$2:$B$101,$A$2:$A$101,0.95,1,1)</f>
        <v>32.549272984370873</v>
      </c>
      <c r="E179" s="29">
        <f>C179+_xlfn.FORECAST.ETS.CONFINT(A179,$B$2:$B$101,$A$2:$A$101,0.95,1,1)</f>
        <v>38.765044379733283</v>
      </c>
    </row>
    <row r="180" spans="1:5" x14ac:dyDescent="0.45">
      <c r="A180" s="28">
        <v>179</v>
      </c>
      <c r="C180" s="28">
        <f>_xlfn.FORECAST.ETS(A180,$B$2:$B$101,$A$2:$A$101,1,1)</f>
        <v>34.355944533074599</v>
      </c>
      <c r="D180" s="29">
        <f>C180-_xlfn.FORECAST.ETS.CONFINT(A180,$B$2:$B$101,$A$2:$A$101,0.95,1,1)</f>
        <v>31.240421568285186</v>
      </c>
      <c r="E180" s="29">
        <f>C180+_xlfn.FORECAST.ETS.CONFINT(A180,$B$2:$B$101,$A$2:$A$101,0.95,1,1)</f>
        <v>37.471467497864012</v>
      </c>
    </row>
    <row r="181" spans="1:5" x14ac:dyDescent="0.45">
      <c r="A181" s="28">
        <v>180</v>
      </c>
      <c r="C181" s="28">
        <f>_xlfn.FORECAST.ETS(A181,$B$2:$B$101,$A$2:$A$101,1,1)</f>
        <v>35.221563643915317</v>
      </c>
      <c r="D181" s="29">
        <f>C181-_xlfn.FORECAST.ETS.CONFINT(A181,$B$2:$B$101,$A$2:$A$101,0.95,1,1)</f>
        <v>32.09823067242435</v>
      </c>
      <c r="E181" s="29">
        <f>C181+_xlfn.FORECAST.ETS.CONFINT(A181,$B$2:$B$101,$A$2:$A$101,0.95,1,1)</f>
        <v>38.344896615406284</v>
      </c>
    </row>
    <row r="182" spans="1:5" x14ac:dyDescent="0.45">
      <c r="A182" s="28">
        <v>181</v>
      </c>
      <c r="C182" s="28">
        <f>_xlfn.FORECAST.ETS(A182,$B$2:$B$101,$A$2:$A$101,1,1)</f>
        <v>34.81159027941009</v>
      </c>
      <c r="D182" s="29">
        <f>C182-_xlfn.FORECAST.ETS.CONFINT(A182,$B$2:$B$101,$A$2:$A$101,0.95,1,1)</f>
        <v>31.68027348244722</v>
      </c>
      <c r="E182" s="29">
        <f>C182+_xlfn.FORECAST.ETS.CONFINT(A182,$B$2:$B$101,$A$2:$A$101,0.95,1,1)</f>
        <v>37.942907076372961</v>
      </c>
    </row>
    <row r="183" spans="1:5" x14ac:dyDescent="0.45">
      <c r="A183" s="28">
        <v>182</v>
      </c>
      <c r="C183" s="28">
        <f>_xlfn.FORECAST.ETS(A183,$B$2:$B$101,$A$2:$A$101,1,1)</f>
        <v>34.875374681788728</v>
      </c>
      <c r="D183" s="29">
        <f>C183-_xlfn.FORECAST.ETS.CONFINT(A183,$B$2:$B$101,$A$2:$A$101,0.95,1,1)</f>
        <v>31.735899201135787</v>
      </c>
      <c r="E183" s="29">
        <f>C183+_xlfn.FORECAST.ETS.CONFINT(A183,$B$2:$B$101,$A$2:$A$101,0.95,1,1)</f>
        <v>38.014850162441668</v>
      </c>
    </row>
    <row r="184" spans="1:5" x14ac:dyDescent="0.45">
      <c r="A184" s="28">
        <v>183</v>
      </c>
      <c r="C184" s="28">
        <f>_xlfn.FORECAST.ETS(A184,$B$2:$B$101,$A$2:$A$101,1,1)</f>
        <v>35.831265142936331</v>
      </c>
      <c r="D184" s="29">
        <f>C184-_xlfn.FORECAST.ETS.CONFINT(A184,$B$2:$B$101,$A$2:$A$101,0.95,1,1)</f>
        <v>32.683455120728283</v>
      </c>
      <c r="E184" s="29">
        <f>C184+_xlfn.FORECAST.ETS.CONFINT(A184,$B$2:$B$101,$A$2:$A$101,0.95,1,1)</f>
        <v>38.97907516514438</v>
      </c>
    </row>
    <row r="185" spans="1:5" x14ac:dyDescent="0.45">
      <c r="A185" s="28">
        <v>184</v>
      </c>
      <c r="C185" s="28">
        <f>_xlfn.FORECAST.ETS(A185,$B$2:$B$101,$A$2:$A$101,1,1)</f>
        <v>37.245604997603088</v>
      </c>
      <c r="D185" s="29">
        <f>C185-_xlfn.FORECAST.ETS.CONFINT(A185,$B$2:$B$101,$A$2:$A$101,0.95,1,1)</f>
        <v>34.089283616169908</v>
      </c>
      <c r="E185" s="29">
        <f>C185+_xlfn.FORECAST.ETS.CONFINT(A185,$B$2:$B$101,$A$2:$A$101,0.95,1,1)</f>
        <v>40.401926379036269</v>
      </c>
    </row>
    <row r="186" spans="1:5" x14ac:dyDescent="0.45">
      <c r="A186" s="28">
        <v>185</v>
      </c>
      <c r="C186" s="28">
        <f>_xlfn.FORECAST.ETS(A186,$B$2:$B$101,$A$2:$A$101,1,1)</f>
        <v>37.340088154360863</v>
      </c>
      <c r="D186" s="29">
        <f>C186-_xlfn.FORECAST.ETS.CONFINT(A186,$B$2:$B$101,$A$2:$A$101,0.95,1,1)</f>
        <v>34.131817358568995</v>
      </c>
      <c r="E186" s="29">
        <f>C186+_xlfn.FORECAST.ETS.CONFINT(A186,$B$2:$B$101,$A$2:$A$101,0.95,1,1)</f>
        <v>40.548358950152732</v>
      </c>
    </row>
    <row r="187" spans="1:5" x14ac:dyDescent="0.45">
      <c r="A187" s="28">
        <v>186</v>
      </c>
      <c r="C187" s="28">
        <f>_xlfn.FORECAST.ETS(A187,$B$2:$B$101,$A$2:$A$101,1,1)</f>
        <v>37.057591656672322</v>
      </c>
      <c r="D187" s="29">
        <f>C187-_xlfn.FORECAST.ETS.CONFINT(A187,$B$2:$B$101,$A$2:$A$101,0.95,1,1)</f>
        <v>33.840572391156137</v>
      </c>
      <c r="E187" s="29">
        <f>C187+_xlfn.FORECAST.ETS.CONFINT(A187,$B$2:$B$101,$A$2:$A$101,0.95,1,1)</f>
        <v>40.274610922188508</v>
      </c>
    </row>
    <row r="188" spans="1:5" x14ac:dyDescent="0.45">
      <c r="A188" s="28">
        <v>187</v>
      </c>
      <c r="C188" s="28">
        <f>_xlfn.FORECAST.ETS(A188,$B$2:$B$101,$A$2:$A$101,1,1)</f>
        <v>36.49707458704377</v>
      </c>
      <c r="D188" s="29">
        <f>C188-_xlfn.FORECAST.ETS.CONFINT(A188,$B$2:$B$101,$A$2:$A$101,0.95,1,1)</f>
        <v>33.271129135834201</v>
      </c>
      <c r="E188" s="29">
        <f>C188+_xlfn.FORECAST.ETS.CONFINT(A188,$B$2:$B$101,$A$2:$A$101,0.95,1,1)</f>
        <v>39.723020038253338</v>
      </c>
    </row>
    <row r="189" spans="1:5" x14ac:dyDescent="0.45">
      <c r="A189" s="28">
        <v>188</v>
      </c>
      <c r="C189" s="28">
        <f>_xlfn.FORECAST.ETS(A189,$B$2:$B$101,$A$2:$A$101,1,1)</f>
        <v>37.474196424528479</v>
      </c>
      <c r="D189" s="29">
        <f>C189-_xlfn.FORECAST.ETS.CONFINT(A189,$B$2:$B$101,$A$2:$A$101,0.95,1,1)</f>
        <v>34.239146247075837</v>
      </c>
      <c r="E189" s="29">
        <f>C189+_xlfn.FORECAST.ETS.CONFINT(A189,$B$2:$B$101,$A$2:$A$101,0.95,1,1)</f>
        <v>40.709246601981121</v>
      </c>
    </row>
    <row r="190" spans="1:5" x14ac:dyDescent="0.45">
      <c r="A190" s="28">
        <v>189</v>
      </c>
      <c r="C190" s="28">
        <f>_xlfn.FORECAST.ETS(A190,$B$2:$B$101,$A$2:$A$101,1,1)</f>
        <v>37.309608134088343</v>
      </c>
      <c r="D190" s="29">
        <f>C190-_xlfn.FORECAST.ETS.CONFINT(A190,$B$2:$B$101,$A$2:$A$101,0.95,1,1)</f>
        <v>34.06527390390405</v>
      </c>
      <c r="E190" s="29">
        <f>C190+_xlfn.FORECAST.ETS.CONFINT(A190,$B$2:$B$101,$A$2:$A$101,0.95,1,1)</f>
        <v>40.553942364272636</v>
      </c>
    </row>
    <row r="191" spans="1:5" x14ac:dyDescent="0.45">
      <c r="A191" s="28">
        <v>190</v>
      </c>
      <c r="C191" s="28">
        <f>_xlfn.FORECAST.ETS(A191,$B$2:$B$101,$A$2:$A$101,1,1)</f>
        <v>37.394166293771328</v>
      </c>
      <c r="D191" s="29">
        <f>C191-_xlfn.FORECAST.ETS.CONFINT(A191,$B$2:$B$101,$A$2:$A$101,0.95,1,1)</f>
        <v>34.140367936961191</v>
      </c>
      <c r="E191" s="29">
        <f>C191+_xlfn.FORECAST.ETS.CONFINT(A191,$B$2:$B$101,$A$2:$A$101,0.95,1,1)</f>
        <v>40.647964650581464</v>
      </c>
    </row>
    <row r="192" spans="1:5" x14ac:dyDescent="0.45">
      <c r="A192" s="28">
        <v>191</v>
      </c>
      <c r="C192" s="28">
        <f>_xlfn.FORECAST.ETS(A192,$B$2:$B$101,$A$2:$A$101,1,1)</f>
        <v>36.591365466945028</v>
      </c>
      <c r="D192" s="29">
        <f>C192-_xlfn.FORECAST.ETS.CONFINT(A192,$B$2:$B$101,$A$2:$A$101,0.95,1,1)</f>
        <v>33.327922200605911</v>
      </c>
      <c r="E192" s="29">
        <f>C192+_xlfn.FORECAST.ETS.CONFINT(A192,$B$2:$B$101,$A$2:$A$101,0.95,1,1)</f>
        <v>39.854808733284145</v>
      </c>
    </row>
    <row r="193" spans="1:5" x14ac:dyDescent="0.45">
      <c r="A193" s="28">
        <v>192</v>
      </c>
      <c r="C193" s="28">
        <f>_xlfn.FORECAST.ETS(A193,$B$2:$B$101,$A$2:$A$101,1,1)</f>
        <v>36.848115127822844</v>
      </c>
      <c r="D193" s="29">
        <f>C193-_xlfn.FORECAST.ETS.CONFINT(A193,$B$2:$B$101,$A$2:$A$101,0.95,1,1)</f>
        <v>33.574845498275046</v>
      </c>
      <c r="E193" s="29">
        <f>C193+_xlfn.FORECAST.ETS.CONFINT(A193,$B$2:$B$101,$A$2:$A$101,0.95,1,1)</f>
        <v>40.121384757370642</v>
      </c>
    </row>
    <row r="194" spans="1:5" x14ac:dyDescent="0.45">
      <c r="A194" s="28">
        <v>193</v>
      </c>
      <c r="C194" s="28">
        <f>_xlfn.FORECAST.ETS(A194,$B$2:$B$101,$A$2:$A$101,1,1)</f>
        <v>35.546900978845365</v>
      </c>
      <c r="D194" s="29">
        <f>C194-_xlfn.FORECAST.ETS.CONFINT(A194,$B$2:$B$101,$A$2:$A$101,0.95,1,1)</f>
        <v>32.263622899673393</v>
      </c>
      <c r="E194" s="29">
        <f>C194+_xlfn.FORECAST.ETS.CONFINT(A194,$B$2:$B$101,$A$2:$A$101,0.95,1,1)</f>
        <v>38.830179058017336</v>
      </c>
    </row>
    <row r="195" spans="1:5" x14ac:dyDescent="0.45">
      <c r="A195" s="28">
        <v>194</v>
      </c>
      <c r="C195" s="28">
        <f>_xlfn.FORECAST.ETS(A195,$B$2:$B$101,$A$2:$A$101,1,1)</f>
        <v>36.412520089686083</v>
      </c>
      <c r="D195" s="29">
        <f>C195-_xlfn.FORECAST.ETS.CONFINT(A195,$B$2:$B$101,$A$2:$A$101,0.95,1,1)</f>
        <v>33.119050879561151</v>
      </c>
      <c r="E195" s="29">
        <f>C195+_xlfn.FORECAST.ETS.CONFINT(A195,$B$2:$B$101,$A$2:$A$101,0.95,1,1)</f>
        <v>39.705989299811016</v>
      </c>
    </row>
    <row r="196" spans="1:5" x14ac:dyDescent="0.45">
      <c r="A196" s="28">
        <v>195</v>
      </c>
      <c r="C196" s="28">
        <f>_xlfn.FORECAST.ETS(A196,$B$2:$B$101,$A$2:$A$101,1,1)</f>
        <v>36.002546725180864</v>
      </c>
      <c r="D196" s="29">
        <f>C196-_xlfn.FORECAST.ETS.CONFINT(A196,$B$2:$B$101,$A$2:$A$101,0.95,1,1)</f>
        <v>32.698703145438856</v>
      </c>
      <c r="E196" s="29">
        <f>C196+_xlfn.FORECAST.ETS.CONFINT(A196,$B$2:$B$101,$A$2:$A$101,0.95,1,1)</f>
        <v>39.306390304922871</v>
      </c>
    </row>
    <row r="197" spans="1:5" x14ac:dyDescent="0.45">
      <c r="A197" s="28">
        <v>196</v>
      </c>
      <c r="C197" s="28">
        <f>_xlfn.FORECAST.ETS(A197,$B$2:$B$101,$A$2:$A$101,1,1)</f>
        <v>36.066331127559501</v>
      </c>
      <c r="D197" s="29">
        <f>C197-_xlfn.FORECAST.ETS.CONFINT(A197,$B$2:$B$101,$A$2:$A$101,0.95,1,1)</f>
        <v>32.751929419508869</v>
      </c>
      <c r="E197" s="29">
        <f>C197+_xlfn.FORECAST.ETS.CONFINT(A197,$B$2:$B$101,$A$2:$A$101,0.95,1,1)</f>
        <v>39.380732835610132</v>
      </c>
    </row>
    <row r="198" spans="1:5" x14ac:dyDescent="0.45">
      <c r="A198" s="28">
        <v>197</v>
      </c>
      <c r="C198" s="28">
        <f>_xlfn.FORECAST.ETS(A198,$B$2:$B$101,$A$2:$A$101,1,1)</f>
        <v>37.022221588707104</v>
      </c>
      <c r="D198" s="29">
        <f>C198-_xlfn.FORECAST.ETS.CONFINT(A198,$B$2:$B$101,$A$2:$A$101,0.95,1,1)</f>
        <v>33.69707751064167</v>
      </c>
      <c r="E198" s="29">
        <f>C198+_xlfn.FORECAST.ETS.CONFINT(A198,$B$2:$B$101,$A$2:$A$101,0.95,1,1)</f>
        <v>40.347365666772539</v>
      </c>
    </row>
    <row r="199" spans="1:5" x14ac:dyDescent="0.45">
      <c r="A199" s="28">
        <v>198</v>
      </c>
      <c r="C199" s="28">
        <f>_xlfn.FORECAST.ETS(A199,$B$2:$B$101,$A$2:$A$101,1,1)</f>
        <v>38.436561443373861</v>
      </c>
      <c r="D199" s="29">
        <f>C199-_xlfn.FORECAST.ETS.CONFINT(A199,$B$2:$B$101,$A$2:$A$101,0.95,1,1)</f>
        <v>35.100490307266341</v>
      </c>
      <c r="E199" s="29">
        <f>C199+_xlfn.FORECAST.ETS.CONFINT(A199,$B$2:$B$101,$A$2:$A$101,0.95,1,1)</f>
        <v>41.772632579481382</v>
      </c>
    </row>
    <row r="200" spans="1:5" x14ac:dyDescent="0.45">
      <c r="A200" s="28">
        <v>199</v>
      </c>
      <c r="C200" s="28">
        <f>_xlfn.FORECAST.ETS(A200,$B$2:$B$101,$A$2:$A$101,1,1)</f>
        <v>38.531044600131629</v>
      </c>
      <c r="D200" s="29">
        <f>C200-_xlfn.FORECAST.ETS.CONFINT(A200,$B$2:$B$101,$A$2:$A$101,0.95,1,1)</f>
        <v>35.139092501287678</v>
      </c>
      <c r="E200" s="29">
        <f>C200+_xlfn.FORECAST.ETS.CONFINT(A200,$B$2:$B$101,$A$2:$A$101,0.95,1,1)</f>
        <v>41.922996698975581</v>
      </c>
    </row>
    <row r="201" spans="1:5" x14ac:dyDescent="0.45">
      <c r="A201" s="28">
        <v>200</v>
      </c>
      <c r="C201" s="28">
        <f>_xlfn.FORECAST.ETS(A201,$B$2:$B$101,$A$2:$A$101,1,1)</f>
        <v>38.248548102443088</v>
      </c>
      <c r="D201" s="29">
        <f>C201-_xlfn.FORECAST.ETS.CONFINT(A201,$B$2:$B$101,$A$2:$A$101,0.95,1,1)</f>
        <v>34.845446995985867</v>
      </c>
      <c r="E201" s="29">
        <f>C201+_xlfn.FORECAST.ETS.CONFINT(A201,$B$2:$B$101,$A$2:$A$101,0.95,1,1)</f>
        <v>41.651649208900309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Simple KPI calculation </vt:lpstr>
      <vt:lpstr>Forecasting</vt:lpstr>
      <vt:lpstr>Time Series Forecasting Process</vt:lpstr>
      <vt:lpstr>Time Series Forecasting Result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IFF</cp:lastModifiedBy>
  <cp:revision/>
  <dcterms:created xsi:type="dcterms:W3CDTF">2019-08-03T16:21:17Z</dcterms:created>
  <dcterms:modified xsi:type="dcterms:W3CDTF">2019-08-03T18:04:40Z</dcterms:modified>
  <cp:category/>
  <cp:contentStatus/>
</cp:coreProperties>
</file>